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240" yWindow="300" windowWidth="13920" windowHeight="11010" tabRatio="360" firstSheet="1" activeTab="1"/>
  </bookViews>
  <sheets>
    <sheet name="Вспомогательный" sheetId="5" state="hidden" r:id="rId1"/>
    <sheet name="РРО" sheetId="12" r:id="rId2"/>
    <sheet name="свод" sheetId="13" r:id="rId3"/>
  </sheets>
  <externalReferences>
    <externalReference r:id="rId4"/>
    <externalReference r:id="rId5"/>
    <externalReference r:id="rId6"/>
    <externalReference r:id="rId7"/>
  </externalReferences>
  <definedNames>
    <definedName name="_xlnm._FilterDatabase" localSheetId="1" hidden="1">РРО!$11:$1216</definedName>
    <definedName name="_xlnm._FilterDatabase" localSheetId="2" hidden="1">свод!$A$1:$E$218</definedName>
    <definedName name="д">[1]Вспомогательный!$B$4</definedName>
    <definedName name="Диапазон_ВидовНПА">Вспомогательный!$E$4</definedName>
    <definedName name="Диапазон_Полномочий">Вспомогательный!$B$4</definedName>
    <definedName name="Коды_видовНПА">#REF!</definedName>
    <definedName name="Коды_Полномочий">#REF!</definedName>
    <definedName name="Коды_РО">[2]РО!$S$4:$S$19</definedName>
    <definedName name="Номер_ДокументаРег">[3]ВидыДокРег!$A$2:$A$165</definedName>
    <definedName name="Номер_НПА">[4]НПА!$C$2:$C$12</definedName>
    <definedName name="_xlnm.Print_Area" localSheetId="1">РРО!$A$1:$CQ$1234</definedName>
    <definedName name="_xlnm.Print_Area" localSheetId="2">свод!$A$5:$AD$208</definedName>
    <definedName name="Примечание">#REF!</definedName>
  </definedNames>
  <calcPr calcId="125725"/>
</workbook>
</file>

<file path=xl/calcChain.xml><?xml version="1.0" encoding="utf-8"?>
<calcChain xmlns="http://schemas.openxmlformats.org/spreadsheetml/2006/main">
  <c r="CO1221" i="12"/>
  <c r="CJ1221"/>
  <c r="CE1221"/>
  <c r="CP142"/>
  <c r="CM142"/>
  <c r="CK142"/>
  <c r="CH142"/>
  <c r="CF142"/>
  <c r="CC142"/>
  <c r="CA142"/>
  <c r="BX142"/>
  <c r="BV142"/>
  <c r="BS142"/>
  <c r="BQ142"/>
  <c r="BN142"/>
  <c r="BM142"/>
  <c r="BL142"/>
  <c r="BK142"/>
  <c r="BJ142"/>
  <c r="BH142"/>
  <c r="BG142"/>
  <c r="BF142"/>
  <c r="BE142"/>
  <c r="BA142"/>
  <c r="AZ142"/>
  <c r="AU142"/>
  <c r="AT142"/>
  <c r="CQ141"/>
  <c r="CL141"/>
  <c r="CG141"/>
  <c r="CB141"/>
  <c r="BW141"/>
  <c r="BR141"/>
  <c r="BI141"/>
  <c r="BD141"/>
  <c r="CQ140"/>
  <c r="CL140"/>
  <c r="CG140"/>
  <c r="CB140"/>
  <c r="BW140"/>
  <c r="BR140"/>
  <c r="BI140"/>
  <c r="BD140"/>
  <c r="CQ139"/>
  <c r="CL139"/>
  <c r="CG139"/>
  <c r="CB139"/>
  <c r="BW139"/>
  <c r="BR139"/>
  <c r="BI139"/>
  <c r="BD139"/>
  <c r="CQ138"/>
  <c r="CL138"/>
  <c r="CG138"/>
  <c r="CB138"/>
  <c r="BW138"/>
  <c r="BR138"/>
  <c r="BI138"/>
  <c r="BD138"/>
  <c r="CQ137"/>
  <c r="CL137"/>
  <c r="CG137"/>
  <c r="CB137"/>
  <c r="BW137"/>
  <c r="BR137"/>
  <c r="BI137"/>
  <c r="BD137"/>
  <c r="CQ136"/>
  <c r="CL136"/>
  <c r="CG136"/>
  <c r="CB136"/>
  <c r="BW136"/>
  <c r="BR136"/>
  <c r="BI136"/>
  <c r="BD136"/>
  <c r="CQ135"/>
  <c r="CL135"/>
  <c r="CG135"/>
  <c r="CB135"/>
  <c r="BW135"/>
  <c r="BR135"/>
  <c r="BI135"/>
  <c r="BD135"/>
  <c r="AY135"/>
  <c r="AX135"/>
  <c r="CQ134"/>
  <c r="CL134"/>
  <c r="CG134"/>
  <c r="CB134"/>
  <c r="BW134"/>
  <c r="BR134"/>
  <c r="BI134"/>
  <c r="BD134"/>
  <c r="AY134"/>
  <c r="AX134"/>
  <c r="CQ133"/>
  <c r="CL133"/>
  <c r="CG133"/>
  <c r="CB133"/>
  <c r="BW133"/>
  <c r="BR133"/>
  <c r="BI133"/>
  <c r="BD133"/>
  <c r="AY133"/>
  <c r="AX133"/>
  <c r="CQ132"/>
  <c r="CL132"/>
  <c r="CG132"/>
  <c r="CB132"/>
  <c r="BW132"/>
  <c r="BR132"/>
  <c r="AY132"/>
  <c r="AX132"/>
  <c r="CQ131"/>
  <c r="CL131"/>
  <c r="CG131"/>
  <c r="CB131"/>
  <c r="BW131"/>
  <c r="BR131"/>
  <c r="BI131"/>
  <c r="BD131"/>
  <c r="AY131"/>
  <c r="AX131"/>
  <c r="CQ129"/>
  <c r="CL129"/>
  <c r="CG129"/>
  <c r="CB129"/>
  <c r="BW129"/>
  <c r="BR129"/>
  <c r="BI129"/>
  <c r="BD129"/>
  <c r="CQ128"/>
  <c r="CL128"/>
  <c r="CG128"/>
  <c r="CB128"/>
  <c r="BW128"/>
  <c r="BR128"/>
  <c r="BI128"/>
  <c r="BD128"/>
  <c r="CQ124"/>
  <c r="CL124"/>
  <c r="CG124"/>
  <c r="CB124"/>
  <c r="BW124"/>
  <c r="BR124"/>
  <c r="BI124"/>
  <c r="BD124"/>
  <c r="BC124"/>
  <c r="BB124"/>
  <c r="CQ123"/>
  <c r="CL123"/>
  <c r="CG123"/>
  <c r="CB123"/>
  <c r="BW123"/>
  <c r="BR123"/>
  <c r="BI123"/>
  <c r="BD123"/>
  <c r="BC123"/>
  <c r="BB123"/>
  <c r="CQ122"/>
  <c r="CL122"/>
  <c r="CG122"/>
  <c r="CB122"/>
  <c r="BW122"/>
  <c r="BR122"/>
  <c r="BI122"/>
  <c r="BD122"/>
  <c r="BC122"/>
  <c r="BB122"/>
  <c r="CQ121"/>
  <c r="CL121"/>
  <c r="CG121"/>
  <c r="CB121"/>
  <c r="BW121"/>
  <c r="BR121"/>
  <c r="BI121"/>
  <c r="BD121"/>
  <c r="BC121"/>
  <c r="BB121"/>
  <c r="CQ120"/>
  <c r="CL120"/>
  <c r="CG120"/>
  <c r="CB120"/>
  <c r="BW120"/>
  <c r="BR120"/>
  <c r="BC120"/>
  <c r="BB120"/>
  <c r="CQ119"/>
  <c r="CL119"/>
  <c r="CG119"/>
  <c r="CB119"/>
  <c r="BW119"/>
  <c r="BR119"/>
  <c r="BI119"/>
  <c r="BD119"/>
  <c r="BC119"/>
  <c r="BB119"/>
  <c r="CQ117"/>
  <c r="CL117"/>
  <c r="CG117"/>
  <c r="CB117"/>
  <c r="BW117"/>
  <c r="BR117"/>
  <c r="BI117"/>
  <c r="BD117"/>
  <c r="BC117"/>
  <c r="BB117"/>
  <c r="CQ116"/>
  <c r="CL116"/>
  <c r="CG116"/>
  <c r="CB116"/>
  <c r="BW116"/>
  <c r="BR116"/>
  <c r="BI116"/>
  <c r="BD116"/>
  <c r="BC116"/>
  <c r="BB116"/>
  <c r="CQ115"/>
  <c r="CL115"/>
  <c r="CG115"/>
  <c r="CB115"/>
  <c r="BW115"/>
  <c r="BR115"/>
  <c r="BI115"/>
  <c r="BD115"/>
  <c r="BC115"/>
  <c r="BB115"/>
  <c r="CQ114"/>
  <c r="CL114"/>
  <c r="CG114"/>
  <c r="CB114"/>
  <c r="BW114"/>
  <c r="BR114"/>
  <c r="BI114"/>
  <c r="BD114"/>
  <c r="BC114"/>
  <c r="BB114"/>
  <c r="CQ113"/>
  <c r="CL113"/>
  <c r="CG113"/>
  <c r="CB113"/>
  <c r="BW113"/>
  <c r="BR113"/>
  <c r="BI113"/>
  <c r="BD113"/>
  <c r="BC113"/>
  <c r="BB113"/>
  <c r="CQ112"/>
  <c r="CL112"/>
  <c r="CG112"/>
  <c r="CB112"/>
  <c r="BW112"/>
  <c r="BR112"/>
  <c r="BI112"/>
  <c r="BD112"/>
  <c r="BC112"/>
  <c r="BB112"/>
  <c r="CQ110"/>
  <c r="CL110"/>
  <c r="CG110"/>
  <c r="CB110"/>
  <c r="BW110"/>
  <c r="BR110"/>
  <c r="BI110"/>
  <c r="BD110"/>
  <c r="BC110"/>
  <c r="BB110"/>
  <c r="BI109"/>
  <c r="BD109"/>
  <c r="AY109"/>
  <c r="AX109"/>
  <c r="CQ107"/>
  <c r="CL107"/>
  <c r="CG107"/>
  <c r="CB107"/>
  <c r="BW107"/>
  <c r="BR107"/>
  <c r="BI107"/>
  <c r="BD107"/>
  <c r="BC107"/>
  <c r="BB107"/>
  <c r="CQ106"/>
  <c r="CL106"/>
  <c r="CG106"/>
  <c r="CB106"/>
  <c r="BW106"/>
  <c r="BR106"/>
  <c r="BI106"/>
  <c r="BD106"/>
  <c r="BC106"/>
  <c r="BB106"/>
  <c r="CQ105"/>
  <c r="CL105"/>
  <c r="CG105"/>
  <c r="CB105"/>
  <c r="BW105"/>
  <c r="BR105"/>
  <c r="BI105"/>
  <c r="BD105"/>
  <c r="BC105"/>
  <c r="BB105"/>
  <c r="CQ104"/>
  <c r="CL104"/>
  <c r="CG104"/>
  <c r="CB104"/>
  <c r="BW104"/>
  <c r="BR104"/>
  <c r="BI104"/>
  <c r="BD104"/>
  <c r="BC104"/>
  <c r="BB104"/>
  <c r="CO103"/>
  <c r="CJ103"/>
  <c r="CE103"/>
  <c r="BZ103"/>
  <c r="BP103"/>
  <c r="BI103"/>
  <c r="BD103"/>
  <c r="AY103"/>
  <c r="AX103"/>
  <c r="CO102"/>
  <c r="CJ102"/>
  <c r="CE102"/>
  <c r="BZ102"/>
  <c r="BP102"/>
  <c r="BI102"/>
  <c r="BD102"/>
  <c r="AY102"/>
  <c r="AX102"/>
  <c r="CO101"/>
  <c r="CJ101"/>
  <c r="CE101"/>
  <c r="BZ101"/>
  <c r="BU101"/>
  <c r="BP101"/>
  <c r="BI101"/>
  <c r="BD101"/>
  <c r="CN100"/>
  <c r="CN142" s="1"/>
  <c r="CI100"/>
  <c r="CI142" s="1"/>
  <c r="CD100"/>
  <c r="CD142" s="1"/>
  <c r="BY100"/>
  <c r="BY142" s="1"/>
  <c r="BT100"/>
  <c r="BT142" s="1"/>
  <c r="BO100"/>
  <c r="BO142" s="1"/>
  <c r="BI100"/>
  <c r="BD100"/>
  <c r="AW100"/>
  <c r="AW142" s="1"/>
  <c r="AV100"/>
  <c r="AV142" s="1"/>
  <c r="CQ99"/>
  <c r="CL99"/>
  <c r="CG99"/>
  <c r="CB99"/>
  <c r="BW99"/>
  <c r="BR99"/>
  <c r="BI99"/>
  <c r="BD99"/>
  <c r="BC99"/>
  <c r="BB99"/>
  <c r="CQ98"/>
  <c r="CL98"/>
  <c r="CG98"/>
  <c r="CB98"/>
  <c r="BW98"/>
  <c r="BR98"/>
  <c r="BI98"/>
  <c r="BD98"/>
  <c r="BC98"/>
  <c r="BB98"/>
  <c r="CQ97"/>
  <c r="CL97"/>
  <c r="CG97"/>
  <c r="CB97"/>
  <c r="BW97"/>
  <c r="BR97"/>
  <c r="BI97"/>
  <c r="BD97"/>
  <c r="BC97"/>
  <c r="BB97"/>
  <c r="CO96"/>
  <c r="CJ96"/>
  <c r="CE96"/>
  <c r="BZ96"/>
  <c r="BI96"/>
  <c r="BD96"/>
  <c r="AY96"/>
  <c r="AX96"/>
  <c r="CO95"/>
  <c r="CJ95"/>
  <c r="CE95"/>
  <c r="BZ95"/>
  <c r="BU95"/>
  <c r="BP95"/>
  <c r="BI95"/>
  <c r="BD95"/>
  <c r="AY95"/>
  <c r="AX95"/>
  <c r="CO94"/>
  <c r="CJ94"/>
  <c r="CE94"/>
  <c r="BZ94"/>
  <c r="BU94"/>
  <c r="BP94"/>
  <c r="BI94"/>
  <c r="BD94"/>
  <c r="AY94"/>
  <c r="AX94"/>
  <c r="CO93"/>
  <c r="CO142" s="1"/>
  <c r="CJ93"/>
  <c r="CJ142" s="1"/>
  <c r="CE93"/>
  <c r="BZ93"/>
  <c r="BU93"/>
  <c r="BU142" s="1"/>
  <c r="BP93"/>
  <c r="BP142" s="1"/>
  <c r="BI93"/>
  <c r="BD93"/>
  <c r="AY93"/>
  <c r="AY142" s="1"/>
  <c r="AX93"/>
  <c r="AX142" s="1"/>
  <c r="CQ92"/>
  <c r="CL92"/>
  <c r="CG92"/>
  <c r="CB92"/>
  <c r="BW92"/>
  <c r="BR92"/>
  <c r="BI92"/>
  <c r="BD92"/>
  <c r="BC92"/>
  <c r="BB92"/>
  <c r="CQ90"/>
  <c r="CL90"/>
  <c r="CG90"/>
  <c r="CB90"/>
  <c r="BW90"/>
  <c r="BR90"/>
  <c r="BI90"/>
  <c r="BD90"/>
  <c r="BC90"/>
  <c r="BB90"/>
  <c r="CQ89"/>
  <c r="CL89"/>
  <c r="CG89"/>
  <c r="CB89"/>
  <c r="BW89"/>
  <c r="BR89"/>
  <c r="BI89"/>
  <c r="BD89"/>
  <c r="BC89"/>
  <c r="BB89"/>
  <c r="CQ88"/>
  <c r="CL88"/>
  <c r="CG88"/>
  <c r="CB88"/>
  <c r="BW88"/>
  <c r="BR88"/>
  <c r="BI88"/>
  <c r="BD88"/>
  <c r="BC88"/>
  <c r="BB88"/>
  <c r="CQ87"/>
  <c r="CL87"/>
  <c r="CG87"/>
  <c r="CB87"/>
  <c r="BW87"/>
  <c r="BR87"/>
  <c r="BI87"/>
  <c r="BD87"/>
  <c r="BC87"/>
  <c r="BB87"/>
  <c r="CQ86"/>
  <c r="CL86"/>
  <c r="CG86"/>
  <c r="CB86"/>
  <c r="BW86"/>
  <c r="BR86"/>
  <c r="BI86"/>
  <c r="BD86"/>
  <c r="BC86"/>
  <c r="BB86"/>
  <c r="CQ85"/>
  <c r="CL85"/>
  <c r="CG85"/>
  <c r="CB85"/>
  <c r="BW85"/>
  <c r="BR85"/>
  <c r="BI85"/>
  <c r="BD85"/>
  <c r="BC85"/>
  <c r="BB85"/>
  <c r="CQ84"/>
  <c r="CL84"/>
  <c r="CG84"/>
  <c r="CB84"/>
  <c r="BW84"/>
  <c r="BR84"/>
  <c r="BI84"/>
  <c r="BD84"/>
  <c r="BC84"/>
  <c r="BB84"/>
  <c r="CQ83"/>
  <c r="CL83"/>
  <c r="CG83"/>
  <c r="CB83"/>
  <c r="BW83"/>
  <c r="BR83"/>
  <c r="BI83"/>
  <c r="BD83"/>
  <c r="BC83"/>
  <c r="BB83"/>
  <c r="CQ82"/>
  <c r="CL82"/>
  <c r="CG82"/>
  <c r="CB82"/>
  <c r="BW82"/>
  <c r="BR82"/>
  <c r="BI82"/>
  <c r="BD82"/>
  <c r="BC82"/>
  <c r="BB82"/>
  <c r="CQ81"/>
  <c r="CL81"/>
  <c r="CG81"/>
  <c r="CB81"/>
  <c r="BW81"/>
  <c r="BR81"/>
  <c r="BI81"/>
  <c r="BD81"/>
  <c r="BC81"/>
  <c r="BB81"/>
  <c r="CQ80"/>
  <c r="CL80"/>
  <c r="CG80"/>
  <c r="CB80"/>
  <c r="BW80"/>
  <c r="BR80"/>
  <c r="BI80"/>
  <c r="BD80"/>
  <c r="BC80"/>
  <c r="BB80"/>
  <c r="CQ79"/>
  <c r="CL79"/>
  <c r="CG79"/>
  <c r="CB79"/>
  <c r="BW79"/>
  <c r="BR79"/>
  <c r="BI79"/>
  <c r="BD79"/>
  <c r="BC79"/>
  <c r="BB79"/>
  <c r="CQ78"/>
  <c r="CL78"/>
  <c r="CG78"/>
  <c r="CB78"/>
  <c r="BW78"/>
  <c r="BR78"/>
  <c r="BI78"/>
  <c r="BD78"/>
  <c r="BC78"/>
  <c r="BB78"/>
  <c r="CQ77"/>
  <c r="CL77"/>
  <c r="CG77"/>
  <c r="CB77"/>
  <c r="BW77"/>
  <c r="BR77"/>
  <c r="BI77"/>
  <c r="BD77"/>
  <c r="BC77"/>
  <c r="BB77"/>
  <c r="CQ76"/>
  <c r="CL76"/>
  <c r="CG76"/>
  <c r="CB76"/>
  <c r="BW76"/>
  <c r="BR76"/>
  <c r="BI76"/>
  <c r="BD76"/>
  <c r="BC76"/>
  <c r="BB76"/>
  <c r="CQ75"/>
  <c r="CL75"/>
  <c r="CG75"/>
  <c r="CB75"/>
  <c r="BW75"/>
  <c r="BR75"/>
  <c r="BI75"/>
  <c r="BD75"/>
  <c r="BC75"/>
  <c r="BB75"/>
  <c r="CQ74"/>
  <c r="CL74"/>
  <c r="CG74"/>
  <c r="CB74"/>
  <c r="BW74"/>
  <c r="BR74"/>
  <c r="BI74"/>
  <c r="BD74"/>
  <c r="BC74"/>
  <c r="BB74"/>
  <c r="CQ72"/>
  <c r="CL72"/>
  <c r="CG72"/>
  <c r="CB72"/>
  <c r="BW72"/>
  <c r="BR72"/>
  <c r="BI72"/>
  <c r="BD72"/>
  <c r="BC72"/>
  <c r="BB72"/>
  <c r="CQ71"/>
  <c r="CL71"/>
  <c r="CG71"/>
  <c r="CB71"/>
  <c r="BW71"/>
  <c r="BR71"/>
  <c r="BI71"/>
  <c r="BD71"/>
  <c r="BC71"/>
  <c r="BB71"/>
  <c r="CQ70"/>
  <c r="CL70"/>
  <c r="CG70"/>
  <c r="CB70"/>
  <c r="BW70"/>
  <c r="BR70"/>
  <c r="BI70"/>
  <c r="BD70"/>
  <c r="BC70"/>
  <c r="BB70"/>
  <c r="CQ69"/>
  <c r="CL69"/>
  <c r="CG69"/>
  <c r="CB69"/>
  <c r="BW69"/>
  <c r="BR69"/>
  <c r="BI69"/>
  <c r="BD69"/>
  <c r="BC69"/>
  <c r="BB69"/>
  <c r="CQ68"/>
  <c r="CL68"/>
  <c r="CG68"/>
  <c r="CB68"/>
  <c r="BW68"/>
  <c r="BR68"/>
  <c r="BI68"/>
  <c r="BD68"/>
  <c r="BC68"/>
  <c r="BB68"/>
  <c r="CQ67"/>
  <c r="CL67"/>
  <c r="CG67"/>
  <c r="CB67"/>
  <c r="BW67"/>
  <c r="BR67"/>
  <c r="BI67"/>
  <c r="BD67"/>
  <c r="BC67"/>
  <c r="BB67"/>
  <c r="CQ66"/>
  <c r="CL66"/>
  <c r="CG66"/>
  <c r="CB66"/>
  <c r="BW66"/>
  <c r="BR66"/>
  <c r="BI66"/>
  <c r="BD66"/>
  <c r="BC66"/>
  <c r="BB66"/>
  <c r="CQ65"/>
  <c r="CL65"/>
  <c r="CG65"/>
  <c r="CB65"/>
  <c r="BW65"/>
  <c r="BR65"/>
  <c r="BI65"/>
  <c r="BD65"/>
  <c r="BC65"/>
  <c r="BB65"/>
  <c r="CQ64"/>
  <c r="CL64"/>
  <c r="CG64"/>
  <c r="CB64"/>
  <c r="BW64"/>
  <c r="BR64"/>
  <c r="BI64"/>
  <c r="BD64"/>
  <c r="BC64"/>
  <c r="BB64"/>
  <c r="CQ56"/>
  <c r="CL56"/>
  <c r="CG56"/>
  <c r="CB56"/>
  <c r="BW56"/>
  <c r="BR56"/>
  <c r="BI56"/>
  <c r="BD56"/>
  <c r="BC56"/>
  <c r="BB56"/>
  <c r="CQ55"/>
  <c r="CL55"/>
  <c r="CG55"/>
  <c r="CB55"/>
  <c r="BW55"/>
  <c r="BR55"/>
  <c r="BI55"/>
  <c r="BD55"/>
  <c r="BC55"/>
  <c r="BB55"/>
  <c r="CQ54"/>
  <c r="CL54"/>
  <c r="CG54"/>
  <c r="CB54"/>
  <c r="BW54"/>
  <c r="BR54"/>
  <c r="BI54"/>
  <c r="BD54"/>
  <c r="CQ53"/>
  <c r="CL53"/>
  <c r="CG53"/>
  <c r="CB53"/>
  <c r="BW53"/>
  <c r="BR53"/>
  <c r="BI53"/>
  <c r="BD53"/>
  <c r="CQ52"/>
  <c r="CL52"/>
  <c r="CG52"/>
  <c r="CB52"/>
  <c r="BW52"/>
  <c r="BR52"/>
  <c r="BI52"/>
  <c r="BD52"/>
  <c r="CQ51"/>
  <c r="CL51"/>
  <c r="CG51"/>
  <c r="CB51"/>
  <c r="BW51"/>
  <c r="BR51"/>
  <c r="BI51"/>
  <c r="BD51"/>
  <c r="BC51"/>
  <c r="BC142" s="1"/>
  <c r="BB51"/>
  <c r="BB142" s="1"/>
  <c r="CQ50"/>
  <c r="CL50"/>
  <c r="CG50"/>
  <c r="CB50"/>
  <c r="BW50"/>
  <c r="BR50"/>
  <c r="BI50"/>
  <c r="BD50"/>
  <c r="BI49"/>
  <c r="BD49"/>
  <c r="BI48"/>
  <c r="BD48"/>
  <c r="BI47"/>
  <c r="BD47"/>
  <c r="BI46"/>
  <c r="BD46"/>
  <c r="CQ45"/>
  <c r="CL45"/>
  <c r="CG45"/>
  <c r="CG142" s="1"/>
  <c r="CB45"/>
  <c r="CB142" s="1"/>
  <c r="BW45"/>
  <c r="BR45"/>
  <c r="BI45"/>
  <c r="BI142" s="1"/>
  <c r="BD45"/>
  <c r="BD142" s="1"/>
  <c r="BR142" l="1"/>
  <c r="BW142"/>
  <c r="CQ142"/>
  <c r="CE142"/>
  <c r="CL142"/>
  <c r="BZ142"/>
  <c r="BJ1197" l="1"/>
  <c r="BE1197"/>
  <c r="BF1197"/>
  <c r="BG1197"/>
  <c r="BL1197"/>
  <c r="CU1191"/>
  <c r="CU1193"/>
  <c r="CU1194"/>
  <c r="CU1195"/>
  <c r="CU1196"/>
  <c r="CS793"/>
  <c r="CS794"/>
  <c r="CS795"/>
  <c r="CS796"/>
  <c r="CS797"/>
  <c r="CS798"/>
  <c r="CS799"/>
  <c r="CS800"/>
  <c r="CS801"/>
  <c r="CS802"/>
  <c r="CS803"/>
  <c r="CS804"/>
  <c r="CS805"/>
  <c r="CS806"/>
  <c r="CS807"/>
  <c r="CS808"/>
  <c r="CS809"/>
  <c r="CS810"/>
  <c r="CS811"/>
  <c r="CS812"/>
  <c r="CS813"/>
  <c r="CS814"/>
  <c r="CS815"/>
  <c r="CS816"/>
  <c r="CS817"/>
  <c r="CS818"/>
  <c r="CS819"/>
  <c r="CS820"/>
  <c r="CS821"/>
  <c r="CS822"/>
  <c r="CS823"/>
  <c r="CS824"/>
  <c r="CS825"/>
  <c r="CS826"/>
  <c r="CS827"/>
  <c r="CS828"/>
  <c r="CS829"/>
  <c r="CS830"/>
  <c r="CS831"/>
  <c r="CS832"/>
  <c r="CS833"/>
  <c r="CS834"/>
  <c r="CS835"/>
  <c r="CS836"/>
  <c r="CS837"/>
  <c r="CS838"/>
  <c r="CS839"/>
  <c r="CS840"/>
  <c r="CS841"/>
  <c r="CS842"/>
  <c r="CS843"/>
  <c r="CS844"/>
  <c r="CS845"/>
  <c r="CS846"/>
  <c r="CS847"/>
  <c r="CS848"/>
  <c r="CS849"/>
  <c r="CS850"/>
  <c r="CS792"/>
  <c r="CS144"/>
  <c r="CS145"/>
  <c r="CS146"/>
  <c r="CS147"/>
  <c r="CS148"/>
  <c r="CS149"/>
  <c r="CS150"/>
  <c r="CS151"/>
  <c r="CS152"/>
  <c r="CS153"/>
  <c r="CS154"/>
  <c r="CS155"/>
  <c r="CS156"/>
  <c r="CS157"/>
  <c r="CS158"/>
  <c r="CS159"/>
  <c r="CS160"/>
  <c r="CS161"/>
  <c r="CS162"/>
  <c r="CS163"/>
  <c r="CS164"/>
  <c r="CS165"/>
  <c r="CS166"/>
  <c r="CS167"/>
  <c r="CS168"/>
  <c r="CS169"/>
  <c r="CS170"/>
  <c r="CS171"/>
  <c r="CS172"/>
  <c r="CS173"/>
  <c r="CS174"/>
  <c r="CS175"/>
  <c r="CS176"/>
  <c r="CS177"/>
  <c r="CS178"/>
  <c r="CS179"/>
  <c r="CS180"/>
  <c r="CS181"/>
  <c r="CS182"/>
  <c r="CS183"/>
  <c r="CS184"/>
  <c r="CS185"/>
  <c r="CS186"/>
  <c r="CS187"/>
  <c r="CS188"/>
  <c r="CS189"/>
  <c r="CS190"/>
  <c r="CS191"/>
  <c r="CS192"/>
  <c r="CS193"/>
  <c r="CS194"/>
  <c r="CS195"/>
  <c r="CS196"/>
  <c r="CS197"/>
  <c r="CS198"/>
  <c r="CS199"/>
  <c r="CS200"/>
  <c r="CS201"/>
  <c r="CS202"/>
  <c r="CS203"/>
  <c r="CS204"/>
  <c r="CS205"/>
  <c r="CS206"/>
  <c r="CS207"/>
  <c r="CS208"/>
  <c r="CS209"/>
  <c r="CS210"/>
  <c r="CS211"/>
  <c r="CS143"/>
  <c r="BE450"/>
  <c r="BF450"/>
  <c r="BG450"/>
  <c r="BJ450"/>
  <c r="BK450"/>
  <c r="BL450"/>
  <c r="BO450"/>
  <c r="BP450"/>
  <c r="BQ450"/>
  <c r="BR450"/>
  <c r="BT450"/>
  <c r="BU450"/>
  <c r="BV450"/>
  <c r="BW450"/>
  <c r="BY450"/>
  <c r="BZ450"/>
  <c r="CA450"/>
  <c r="CB450"/>
  <c r="CD450"/>
  <c r="CE450"/>
  <c r="CF450"/>
  <c r="CG450"/>
  <c r="CI450"/>
  <c r="CJ450"/>
  <c r="CK450"/>
  <c r="CL450"/>
  <c r="CN450"/>
  <c r="CO450"/>
  <c r="CP450"/>
  <c r="CQ450"/>
  <c r="CS691"/>
  <c r="CS690"/>
  <c r="CS686"/>
  <c r="CS678"/>
  <c r="CS677"/>
  <c r="CS667"/>
  <c r="CS655"/>
  <c r="CS654"/>
  <c r="CS653"/>
  <c r="CS652"/>
  <c r="CS650"/>
  <c r="CS649"/>
  <c r="CS648"/>
  <c r="CS646"/>
  <c r="CS645"/>
  <c r="CS644"/>
  <c r="CS643"/>
  <c r="CS642"/>
  <c r="CS641"/>
  <c r="CS640"/>
  <c r="CS639"/>
  <c r="CS638"/>
  <c r="CS637"/>
  <c r="CS636"/>
  <c r="CS635"/>
  <c r="CS589"/>
  <c r="CS588"/>
  <c r="CS696"/>
  <c r="CS695"/>
  <c r="CS694"/>
  <c r="CS693"/>
  <c r="CS689"/>
  <c r="CS688"/>
  <c r="CS685"/>
  <c r="CS684"/>
  <c r="CS683"/>
  <c r="CS682"/>
  <c r="CS681"/>
  <c r="CS680"/>
  <c r="CS679"/>
  <c r="CS674"/>
  <c r="CS673"/>
  <c r="CS672"/>
  <c r="CS671"/>
  <c r="CS670"/>
  <c r="CS669"/>
  <c r="CS668"/>
  <c r="CS666"/>
  <c r="CS665"/>
  <c r="CS664"/>
  <c r="CS663"/>
  <c r="CS662"/>
  <c r="CS661"/>
  <c r="CS660"/>
  <c r="CS659"/>
  <c r="CS658"/>
  <c r="CS657"/>
  <c r="CS656"/>
  <c r="CS603"/>
  <c r="CS602"/>
  <c r="CS600"/>
  <c r="CS599"/>
  <c r="CS597"/>
  <c r="CS596"/>
  <c r="CS595"/>
  <c r="CS594"/>
  <c r="CS587"/>
  <c r="CS578"/>
  <c r="CS575"/>
  <c r="CS576"/>
  <c r="CS577"/>
  <c r="CS579"/>
  <c r="CS580"/>
  <c r="CS581"/>
  <c r="CS582"/>
  <c r="CS583"/>
  <c r="CS584"/>
  <c r="CS585"/>
  <c r="CS586"/>
  <c r="CS590"/>
  <c r="CS591"/>
  <c r="CS592"/>
  <c r="CS593"/>
  <c r="CS598"/>
  <c r="CS601"/>
  <c r="CS604"/>
  <c r="CS605"/>
  <c r="CS606"/>
  <c r="CS607"/>
  <c r="CS608"/>
  <c r="CS609"/>
  <c r="CS610"/>
  <c r="CS611"/>
  <c r="CS612"/>
  <c r="CS613"/>
  <c r="CS614"/>
  <c r="CS615"/>
  <c r="CS616"/>
  <c r="CS617"/>
  <c r="CS618"/>
  <c r="CS619"/>
  <c r="CS620"/>
  <c r="CS621"/>
  <c r="CS622"/>
  <c r="CS623"/>
  <c r="CS624"/>
  <c r="CS625"/>
  <c r="CS626"/>
  <c r="CS627"/>
  <c r="CS628"/>
  <c r="CS629"/>
  <c r="CS630"/>
  <c r="CS631"/>
  <c r="CS632"/>
  <c r="CS633"/>
  <c r="CS634"/>
  <c r="CS647"/>
  <c r="CS651"/>
  <c r="CS675"/>
  <c r="CS676"/>
  <c r="CS687"/>
  <c r="CS692"/>
  <c r="CS697"/>
  <c r="CS574"/>
  <c r="BJ698"/>
  <c r="BK698"/>
  <c r="BM698"/>
  <c r="BE698"/>
  <c r="BF698"/>
  <c r="BG698"/>
  <c r="BH698"/>
  <c r="BI698"/>
  <c r="BL698"/>
  <c r="BN698"/>
  <c r="BO698"/>
  <c r="BP698"/>
  <c r="BQ698"/>
  <c r="BR698"/>
  <c r="BS698"/>
  <c r="BT698"/>
  <c r="BU698"/>
  <c r="BV698"/>
  <c r="BW698"/>
  <c r="BX698"/>
  <c r="BY698"/>
  <c r="BZ698"/>
  <c r="CA698"/>
  <c r="CB698"/>
  <c r="CC698"/>
  <c r="CD698"/>
  <c r="CE698"/>
  <c r="CF698"/>
  <c r="CG698"/>
  <c r="CH698"/>
  <c r="CI698"/>
  <c r="CJ698"/>
  <c r="CK698"/>
  <c r="CL698"/>
  <c r="CM698"/>
  <c r="CN698"/>
  <c r="CO698"/>
  <c r="CP698"/>
  <c r="CQ698"/>
  <c r="BD698"/>
  <c r="CR698" s="1"/>
  <c r="BD733"/>
  <c r="BD734"/>
  <c r="BD735"/>
  <c r="BE736"/>
  <c r="BF736"/>
  <c r="BG736"/>
  <c r="BH736"/>
  <c r="BJ736"/>
  <c r="BK736"/>
  <c r="BL736"/>
  <c r="BM736"/>
  <c r="BO736"/>
  <c r="BP736"/>
  <c r="BQ736"/>
  <c r="BR736"/>
  <c r="BT736"/>
  <c r="BU736"/>
  <c r="BV736"/>
  <c r="BW736"/>
  <c r="BY736"/>
  <c r="BZ736"/>
  <c r="CA736"/>
  <c r="CB736"/>
  <c r="CD736"/>
  <c r="CE736"/>
  <c r="CF736"/>
  <c r="CG736"/>
  <c r="CI736"/>
  <c r="CJ736"/>
  <c r="CK736"/>
  <c r="CL736"/>
  <c r="CN736"/>
  <c r="CO736"/>
  <c r="CP736"/>
  <c r="CQ736"/>
  <c r="CM699"/>
  <c r="CH699"/>
  <c r="CC699"/>
  <c r="BX699"/>
  <c r="BS699"/>
  <c r="BN699"/>
  <c r="BI699"/>
  <c r="BD699"/>
  <c r="CS698" l="1"/>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AT1122"/>
  <c r="CQ1215"/>
  <c r="CP1215"/>
  <c r="CO1215"/>
  <c r="CN1215"/>
  <c r="CM1215"/>
  <c r="CL1215"/>
  <c r="CK1215"/>
  <c r="CJ1215"/>
  <c r="CI1215"/>
  <c r="CH1215"/>
  <c r="CG1215"/>
  <c r="CF1215"/>
  <c r="CE1215"/>
  <c r="CD1215"/>
  <c r="CC1215"/>
  <c r="CB1215"/>
  <c r="CA1215"/>
  <c r="BZ1215"/>
  <c r="BY1215"/>
  <c r="BX1215"/>
  <c r="BW1215"/>
  <c r="BV1215"/>
  <c r="BU1215"/>
  <c r="BT1215"/>
  <c r="BS1215"/>
  <c r="BR1215"/>
  <c r="BQ1215"/>
  <c r="BP1215"/>
  <c r="BO1215"/>
  <c r="BN1215"/>
  <c r="BM1215"/>
  <c r="BL1215"/>
  <c r="BK1215"/>
  <c r="BJ1215"/>
  <c r="BI1215"/>
  <c r="BH1215"/>
  <c r="BG1215"/>
  <c r="BF1215"/>
  <c r="BE1215"/>
  <c r="BD1215"/>
  <c r="CS1215" l="1"/>
  <c r="CR1215"/>
  <c r="CR1122"/>
  <c r="CS1122"/>
  <c r="CP1197"/>
  <c r="CO1197"/>
  <c r="CN1197"/>
  <c r="CK1197"/>
  <c r="CJ1197"/>
  <c r="CI1197"/>
  <c r="CF1197"/>
  <c r="CE1197"/>
  <c r="CD1197"/>
  <c r="CA1197"/>
  <c r="BZ1197"/>
  <c r="BY1197"/>
  <c r="BX1197"/>
  <c r="BV1197"/>
  <c r="BU1197"/>
  <c r="BT1197"/>
  <c r="BQ1197"/>
  <c r="BP1197"/>
  <c r="BO1197"/>
  <c r="BD1197"/>
  <c r="BR1196"/>
  <c r="BR1195"/>
  <c r="BW1194"/>
  <c r="BR1194"/>
  <c r="BI1192"/>
  <c r="BH1190"/>
  <c r="BI1190" s="1"/>
  <c r="BM1189"/>
  <c r="CU1189" s="1"/>
  <c r="BH1189"/>
  <c r="CB1188"/>
  <c r="CC1188" s="1"/>
  <c r="CG1188" s="1"/>
  <c r="CH1188" s="1"/>
  <c r="CL1188" s="1"/>
  <c r="CM1188" s="1"/>
  <c r="CQ1188" s="1"/>
  <c r="BR1188"/>
  <c r="BS1188" s="1"/>
  <c r="BW1188" s="1"/>
  <c r="BH1188"/>
  <c r="BI1188" s="1"/>
  <c r="CQ1187"/>
  <c r="CB1187"/>
  <c r="CC1187" s="1"/>
  <c r="CG1187" s="1"/>
  <c r="CH1187" s="1"/>
  <c r="CL1187" s="1"/>
  <c r="BR1187"/>
  <c r="BS1187" s="1"/>
  <c r="BW1187" s="1"/>
  <c r="BM1187"/>
  <c r="CU1187" s="1"/>
  <c r="BH1187"/>
  <c r="BH1186"/>
  <c r="BI1186" s="1"/>
  <c r="BH1185"/>
  <c r="BI1185" s="1"/>
  <c r="CB1184"/>
  <c r="CC1184" s="1"/>
  <c r="CG1184" s="1"/>
  <c r="CH1184" s="1"/>
  <c r="BW1184"/>
  <c r="BN1184"/>
  <c r="BN1197" s="1"/>
  <c r="BH1184"/>
  <c r="BI1184" s="1"/>
  <c r="BM1184" s="1"/>
  <c r="CC1183"/>
  <c r="CB1183"/>
  <c r="BH1183"/>
  <c r="BI1183" s="1"/>
  <c r="BM1183" s="1"/>
  <c r="BM1182"/>
  <c r="BM1181"/>
  <c r="CB1180"/>
  <c r="CQ1177"/>
  <c r="CL1177"/>
  <c r="CG1177"/>
  <c r="BH1177"/>
  <c r="BI1177" s="1"/>
  <c r="BM1177" s="1"/>
  <c r="BR1176"/>
  <c r="BS1176" s="1"/>
  <c r="BW1175"/>
  <c r="CQ1174"/>
  <c r="CL1174"/>
  <c r="CG1174"/>
  <c r="CB1174"/>
  <c r="CL1173"/>
  <c r="CG1173"/>
  <c r="CB1173"/>
  <c r="CB1171"/>
  <c r="BW1171"/>
  <c r="BR1171"/>
  <c r="BM1171"/>
  <c r="BH1171"/>
  <c r="CQ1168"/>
  <c r="CG1168"/>
  <c r="CB1168"/>
  <c r="BW1168"/>
  <c r="BR1168"/>
  <c r="BM1168"/>
  <c r="BH1168"/>
  <c r="BH1197" s="1"/>
  <c r="CQ1164"/>
  <c r="CL1164"/>
  <c r="CG1164"/>
  <c r="CB1164"/>
  <c r="CQ1163"/>
  <c r="CL1163"/>
  <c r="CG1163"/>
  <c r="CB1163"/>
  <c r="BW1163"/>
  <c r="BR1163"/>
  <c r="BM1163"/>
  <c r="CQ1161"/>
  <c r="CL1161"/>
  <c r="CC1161"/>
  <c r="CB1161"/>
  <c r="BW1161"/>
  <c r="BR1161"/>
  <c r="BM1161"/>
  <c r="BI1160"/>
  <c r="BK1160" s="1"/>
  <c r="BK1197" s="1"/>
  <c r="CQ1159"/>
  <c r="CL1159"/>
  <c r="CG1159"/>
  <c r="CB1159"/>
  <c r="BW1159"/>
  <c r="BR1159"/>
  <c r="BI1159"/>
  <c r="BI1158"/>
  <c r="BI1197" s="1"/>
  <c r="CL1156"/>
  <c r="CG1156"/>
  <c r="CB1156"/>
  <c r="BW1156"/>
  <c r="BR1156"/>
  <c r="BM1186" l="1"/>
  <c r="CU1186" s="1"/>
  <c r="BM1192"/>
  <c r="CU1192" s="1"/>
  <c r="BM1185"/>
  <c r="CU1185" s="1"/>
  <c r="BM1190"/>
  <c r="CU1190" s="1"/>
  <c r="BM1188"/>
  <c r="CU1188" s="1"/>
  <c r="CC1197"/>
  <c r="BR1197"/>
  <c r="CR1197"/>
  <c r="CG1197"/>
  <c r="CB1197"/>
  <c r="BW1176"/>
  <c r="BS1197"/>
  <c r="CL1184"/>
  <c r="CM1184" s="1"/>
  <c r="CH1197"/>
  <c r="BW1197"/>
  <c r="BM1197" l="1"/>
  <c r="CS1197" s="1"/>
  <c r="CQ1184"/>
  <c r="CQ1197" s="1"/>
  <c r="CM1197"/>
  <c r="CL1197"/>
  <c r="CQ1049" l="1"/>
  <c r="CP1049"/>
  <c r="CO1049"/>
  <c r="CN1049"/>
  <c r="CL1049"/>
  <c r="CK1049"/>
  <c r="CJ1049"/>
  <c r="CI1049"/>
  <c r="CG1049"/>
  <c r="CF1049"/>
  <c r="CE1049"/>
  <c r="CD1049"/>
  <c r="CB1049"/>
  <c r="CA1049"/>
  <c r="BZ1049"/>
  <c r="BY1049"/>
  <c r="BV1049"/>
  <c r="BU1049"/>
  <c r="BT1049"/>
  <c r="BQ1049"/>
  <c r="BP1049"/>
  <c r="BO1049"/>
  <c r="BL1049"/>
  <c r="BJ1049"/>
  <c r="BG1049"/>
  <c r="BE1049"/>
  <c r="CM1048"/>
  <c r="CH1048"/>
  <c r="CC1048"/>
  <c r="BX1048"/>
  <c r="BS1048"/>
  <c r="BN1048"/>
  <c r="BK1048"/>
  <c r="BI1048" s="1"/>
  <c r="BF1048"/>
  <c r="BD1048" s="1"/>
  <c r="CM1047"/>
  <c r="CH1047"/>
  <c r="CC1047"/>
  <c r="BX1047"/>
  <c r="BS1047"/>
  <c r="BN1047"/>
  <c r="BI1047"/>
  <c r="BD1047"/>
  <c r="CM1046"/>
  <c r="CH1046"/>
  <c r="CC1046"/>
  <c r="BX1046"/>
  <c r="BS1046"/>
  <c r="BN1046"/>
  <c r="BI1046"/>
  <c r="BD1046"/>
  <c r="CM1045"/>
  <c r="CH1045"/>
  <c r="CC1045"/>
  <c r="BX1045"/>
  <c r="BS1045"/>
  <c r="BN1045"/>
  <c r="BI1045"/>
  <c r="BD1045"/>
  <c r="CM1044"/>
  <c r="CH1044"/>
  <c r="CC1044"/>
  <c r="BX1044"/>
  <c r="BS1044"/>
  <c r="BN1044"/>
  <c r="BI1044"/>
  <c r="BD1044"/>
  <c r="CM1043"/>
  <c r="CH1043"/>
  <c r="BS1043"/>
  <c r="BI1043"/>
  <c r="BD1043"/>
  <c r="AU1043"/>
  <c r="AT1043"/>
  <c r="CM1042"/>
  <c r="CH1042"/>
  <c r="BS1042"/>
  <c r="BI1042"/>
  <c r="BD1042"/>
  <c r="AU1042"/>
  <c r="AT1042"/>
  <c r="CM1041"/>
  <c r="CH1041"/>
  <c r="CC1041"/>
  <c r="BX1041"/>
  <c r="BS1041"/>
  <c r="BN1041"/>
  <c r="BI1041"/>
  <c r="BD1041"/>
  <c r="CM1040"/>
  <c r="CH1040"/>
  <c r="CC1040"/>
  <c r="BX1040"/>
  <c r="BS1040"/>
  <c r="BN1040"/>
  <c r="BI1040"/>
  <c r="BD1040"/>
  <c r="CM1039"/>
  <c r="CH1039"/>
  <c r="CC1039"/>
  <c r="BX1039"/>
  <c r="BS1039"/>
  <c r="BN1039"/>
  <c r="BI1039"/>
  <c r="BD1039"/>
  <c r="CM1038"/>
  <c r="CH1038"/>
  <c r="CC1038"/>
  <c r="BX1038"/>
  <c r="BS1038"/>
  <c r="BN1038"/>
  <c r="BI1038"/>
  <c r="BD1038"/>
  <c r="CM1037"/>
  <c r="CH1037"/>
  <c r="CC1037"/>
  <c r="BX1037"/>
  <c r="BS1037"/>
  <c r="BN1037"/>
  <c r="BI1037"/>
  <c r="BD1037"/>
  <c r="CM1036"/>
  <c r="CH1036"/>
  <c r="CC1036"/>
  <c r="BX1036"/>
  <c r="BS1036"/>
  <c r="BN1036"/>
  <c r="BI1036"/>
  <c r="BD1036"/>
  <c r="CM1035"/>
  <c r="CH1035"/>
  <c r="CC1035"/>
  <c r="BX1035"/>
  <c r="BS1035"/>
  <c r="BN1035"/>
  <c r="BI1035"/>
  <c r="BD1035"/>
  <c r="CM1034"/>
  <c r="CH1034"/>
  <c r="CC1034"/>
  <c r="BX1034"/>
  <c r="BS1034"/>
  <c r="BN1034"/>
  <c r="BI1034"/>
  <c r="BD1034"/>
  <c r="CM1033"/>
  <c r="CH1033"/>
  <c r="CC1033"/>
  <c r="BX1033"/>
  <c r="BS1033"/>
  <c r="BN1033"/>
  <c r="BI1033"/>
  <c r="BD1033"/>
  <c r="CM1032"/>
  <c r="CH1032"/>
  <c r="CC1032"/>
  <c r="BX1032"/>
  <c r="BS1032"/>
  <c r="BN1032"/>
  <c r="BI1032"/>
  <c r="BD1032"/>
  <c r="CM1031"/>
  <c r="CH1031"/>
  <c r="CC1031"/>
  <c r="BX1031"/>
  <c r="BS1031"/>
  <c r="BN1031"/>
  <c r="BM1031"/>
  <c r="BI1031" s="1"/>
  <c r="BH1031"/>
  <c r="BD1031" s="1"/>
  <c r="CM1030"/>
  <c r="CH1030"/>
  <c r="CC1030"/>
  <c r="BX1030"/>
  <c r="BS1030"/>
  <c r="BN1030"/>
  <c r="BI1030"/>
  <c r="BD1030"/>
  <c r="CM1029"/>
  <c r="CH1029"/>
  <c r="CC1029"/>
  <c r="BX1029"/>
  <c r="BS1029"/>
  <c r="BN1029"/>
  <c r="BI1029"/>
  <c r="BD1029"/>
  <c r="CM1028"/>
  <c r="CH1028"/>
  <c r="CC1028"/>
  <c r="BX1028"/>
  <c r="BS1028"/>
  <c r="BN1028"/>
  <c r="BI1028"/>
  <c r="BD1028"/>
  <c r="CM1027"/>
  <c r="CH1027"/>
  <c r="BS1027"/>
  <c r="BI1027"/>
  <c r="BD1027"/>
  <c r="AU1027"/>
  <c r="AT1027"/>
  <c r="CM1026"/>
  <c r="CH1026"/>
  <c r="CC1026"/>
  <c r="BX1026"/>
  <c r="BS1026"/>
  <c r="BN1026"/>
  <c r="BI1026"/>
  <c r="BD1026"/>
  <c r="CM1025"/>
  <c r="CH1025"/>
  <c r="CC1025"/>
  <c r="BX1025"/>
  <c r="BS1025"/>
  <c r="BN1025"/>
  <c r="BI1025"/>
  <c r="BD1025"/>
  <c r="CM1024"/>
  <c r="CH1024"/>
  <c r="CC1024"/>
  <c r="BX1024"/>
  <c r="BS1024"/>
  <c r="BN1024"/>
  <c r="BI1024"/>
  <c r="BD1024"/>
  <c r="CM1023"/>
  <c r="CH1023"/>
  <c r="CC1023"/>
  <c r="BX1023"/>
  <c r="BS1023"/>
  <c r="BN1023"/>
  <c r="BI1023"/>
  <c r="BD1023"/>
  <c r="CM1022"/>
  <c r="CH1022"/>
  <c r="CC1022"/>
  <c r="BX1022"/>
  <c r="BS1022"/>
  <c r="BN1022"/>
  <c r="BI1022"/>
  <c r="BD1022"/>
  <c r="CM1021"/>
  <c r="CH1021"/>
  <c r="CC1021"/>
  <c r="BX1021"/>
  <c r="BS1021"/>
  <c r="BN1021"/>
  <c r="BI1021"/>
  <c r="BD1021"/>
  <c r="CM1020"/>
  <c r="CH1020"/>
  <c r="CC1020"/>
  <c r="BX1020"/>
  <c r="BS1020"/>
  <c r="BN1020"/>
  <c r="BI1020"/>
  <c r="BD1020"/>
  <c r="CM1019"/>
  <c r="CH1019"/>
  <c r="CC1019"/>
  <c r="BX1019"/>
  <c r="BS1019"/>
  <c r="BN1019"/>
  <c r="BI1019"/>
  <c r="BD1019"/>
  <c r="CM1018"/>
  <c r="CH1018"/>
  <c r="CC1018"/>
  <c r="BX1018"/>
  <c r="BS1018"/>
  <c r="BN1018"/>
  <c r="BI1018"/>
  <c r="BD1018"/>
  <c r="CM1017"/>
  <c r="CH1017"/>
  <c r="CC1017"/>
  <c r="BX1017"/>
  <c r="BS1017"/>
  <c r="BN1017"/>
  <c r="BI1017"/>
  <c r="BD1017"/>
  <c r="CM1016"/>
  <c r="CH1016"/>
  <c r="CC1016"/>
  <c r="BX1016"/>
  <c r="BS1016"/>
  <c r="BN1016"/>
  <c r="BI1016"/>
  <c r="BD1016"/>
  <c r="CM1015"/>
  <c r="CH1015"/>
  <c r="CC1015"/>
  <c r="BX1015"/>
  <c r="BS1015"/>
  <c r="BN1015"/>
  <c r="BI1015"/>
  <c r="BD1015"/>
  <c r="CM1014"/>
  <c r="CH1014"/>
  <c r="CC1014"/>
  <c r="BX1014"/>
  <c r="BS1014"/>
  <c r="BN1014"/>
  <c r="BI1014"/>
  <c r="BD1014"/>
  <c r="CM1013"/>
  <c r="CH1013"/>
  <c r="CC1013"/>
  <c r="BX1013"/>
  <c r="BS1013"/>
  <c r="BN1013"/>
  <c r="BI1013"/>
  <c r="BD1013"/>
  <c r="CM1012"/>
  <c r="CH1012"/>
  <c r="CC1012"/>
  <c r="BX1012"/>
  <c r="BS1012"/>
  <c r="BN1012"/>
  <c r="BI1012"/>
  <c r="BD1012"/>
  <c r="CM1011"/>
  <c r="CH1011"/>
  <c r="CC1011"/>
  <c r="BX1011"/>
  <c r="BS1011"/>
  <c r="BN1011"/>
  <c r="BI1011"/>
  <c r="BD1011"/>
  <c r="CM1010"/>
  <c r="CH1010"/>
  <c r="CC1010"/>
  <c r="BX1010"/>
  <c r="BW1010"/>
  <c r="BS1010" s="1"/>
  <c r="BN1010"/>
  <c r="BI1010"/>
  <c r="BD1010"/>
  <c r="CM1009"/>
  <c r="CH1009"/>
  <c r="CC1009"/>
  <c r="BX1009"/>
  <c r="BS1009"/>
  <c r="BN1009"/>
  <c r="BI1009"/>
  <c r="BD1009"/>
  <c r="CM1008"/>
  <c r="CH1008"/>
  <c r="CC1008"/>
  <c r="BX1008"/>
  <c r="BW1008"/>
  <c r="BS1008" s="1"/>
  <c r="BN1008"/>
  <c r="BI1008"/>
  <c r="BD1008"/>
  <c r="CM1007"/>
  <c r="CH1007"/>
  <c r="CC1007"/>
  <c r="BX1007"/>
  <c r="BS1007"/>
  <c r="BN1007"/>
  <c r="BI1007"/>
  <c r="BD1007"/>
  <c r="CM1006"/>
  <c r="CH1006"/>
  <c r="CC1006"/>
  <c r="BX1006"/>
  <c r="BW1006"/>
  <c r="BS1006" s="1"/>
  <c r="BN1006"/>
  <c r="BM1006"/>
  <c r="BI1006" s="1"/>
  <c r="BH1006"/>
  <c r="BD1006" s="1"/>
  <c r="CM1005"/>
  <c r="CH1005"/>
  <c r="CC1005"/>
  <c r="BX1005"/>
  <c r="BS1005"/>
  <c r="BN1005"/>
  <c r="BI1005"/>
  <c r="BD1005"/>
  <c r="CM1004"/>
  <c r="CH1004"/>
  <c r="CC1004"/>
  <c r="BX1004"/>
  <c r="BS1004"/>
  <c r="BN1004"/>
  <c r="BI1004"/>
  <c r="BD1004"/>
  <c r="CM1003"/>
  <c r="CH1003"/>
  <c r="CC1003"/>
  <c r="BX1003"/>
  <c r="BS1003"/>
  <c r="BN1003"/>
  <c r="BI1003"/>
  <c r="BD1003"/>
  <c r="CM1002"/>
  <c r="CH1002"/>
  <c r="CC1002"/>
  <c r="BX1002"/>
  <c r="BW1002"/>
  <c r="BS1002" s="1"/>
  <c r="BN1002"/>
  <c r="BM1002"/>
  <c r="BI1002" s="1"/>
  <c r="BH1002"/>
  <c r="BD1002" s="1"/>
  <c r="CM1001"/>
  <c r="CH1001"/>
  <c r="BS1001"/>
  <c r="BI1001"/>
  <c r="BD1001"/>
  <c r="AU1001"/>
  <c r="AT1001"/>
  <c r="CM1000"/>
  <c r="CH1000"/>
  <c r="CC1000"/>
  <c r="BX1000"/>
  <c r="BS1000"/>
  <c r="BN1000"/>
  <c r="BI1000"/>
  <c r="BD1000"/>
  <c r="CM999"/>
  <c r="CH999"/>
  <c r="BS999"/>
  <c r="BI999"/>
  <c r="BD999"/>
  <c r="CM998"/>
  <c r="CH998"/>
  <c r="CC998"/>
  <c r="BX998"/>
  <c r="BS998"/>
  <c r="BN998"/>
  <c r="BI998"/>
  <c r="BD998"/>
  <c r="CM997"/>
  <c r="CH997"/>
  <c r="CC997"/>
  <c r="BX997"/>
  <c r="BS997"/>
  <c r="BN997"/>
  <c r="BI997"/>
  <c r="BD997"/>
  <c r="CM996"/>
  <c r="CH996"/>
  <c r="CC996"/>
  <c r="BX996"/>
  <c r="BS996"/>
  <c r="BN996"/>
  <c r="BI996"/>
  <c r="BD996"/>
  <c r="CM995"/>
  <c r="CH995"/>
  <c r="BS995"/>
  <c r="BN995"/>
  <c r="CM994"/>
  <c r="CH994"/>
  <c r="BS994"/>
  <c r="BN994"/>
  <c r="CM993"/>
  <c r="CH993"/>
  <c r="CC993"/>
  <c r="BX993"/>
  <c r="BS993"/>
  <c r="BN993"/>
  <c r="BI993"/>
  <c r="BD993"/>
  <c r="CM992"/>
  <c r="CH992"/>
  <c r="CC992"/>
  <c r="BX992"/>
  <c r="BS992"/>
  <c r="BN992"/>
  <c r="BI992"/>
  <c r="BD992"/>
  <c r="CM991"/>
  <c r="CH991"/>
  <c r="CC991"/>
  <c r="BX991"/>
  <c r="BS991"/>
  <c r="BN991"/>
  <c r="BI991"/>
  <c r="BD991"/>
  <c r="CM990"/>
  <c r="CH990"/>
  <c r="CC990"/>
  <c r="BX990"/>
  <c r="BW990"/>
  <c r="BS990" s="1"/>
  <c r="BN990"/>
  <c r="BM990"/>
  <c r="BI990" s="1"/>
  <c r="BH990"/>
  <c r="BH1049" s="1"/>
  <c r="CM989"/>
  <c r="CH989"/>
  <c r="CC989"/>
  <c r="BX989"/>
  <c r="BS989"/>
  <c r="BN989"/>
  <c r="BI989"/>
  <c r="BD989"/>
  <c r="CM988"/>
  <c r="CH988"/>
  <c r="CC988"/>
  <c r="BX988"/>
  <c r="BS988"/>
  <c r="BN988"/>
  <c r="BI988"/>
  <c r="BD988"/>
  <c r="CM987"/>
  <c r="CH987"/>
  <c r="CC987"/>
  <c r="BX987"/>
  <c r="BS987"/>
  <c r="BN987"/>
  <c r="BI987"/>
  <c r="BD987"/>
  <c r="CM986"/>
  <c r="CH986"/>
  <c r="CC986"/>
  <c r="BX986"/>
  <c r="BS986"/>
  <c r="BN986"/>
  <c r="BI986"/>
  <c r="BD986"/>
  <c r="CM985"/>
  <c r="CH985"/>
  <c r="CC985"/>
  <c r="BX985"/>
  <c r="BS985"/>
  <c r="BN985"/>
  <c r="BI985"/>
  <c r="BD985"/>
  <c r="CM984"/>
  <c r="CH984"/>
  <c r="BS984"/>
  <c r="BI984"/>
  <c r="BD984"/>
  <c r="CM983"/>
  <c r="CH983"/>
  <c r="CC983"/>
  <c r="BX983"/>
  <c r="BS983"/>
  <c r="BN983"/>
  <c r="BI983"/>
  <c r="BD983"/>
  <c r="CM982"/>
  <c r="CH982"/>
  <c r="CC982"/>
  <c r="BX982"/>
  <c r="BS982"/>
  <c r="BN982"/>
  <c r="BI982"/>
  <c r="BD982"/>
  <c r="CM981"/>
  <c r="CH981"/>
  <c r="CC981"/>
  <c r="BX981"/>
  <c r="BS981"/>
  <c r="BN981"/>
  <c r="BI981"/>
  <c r="BD981"/>
  <c r="CM980"/>
  <c r="CH980"/>
  <c r="BS980"/>
  <c r="BI980"/>
  <c r="BD980"/>
  <c r="CM979"/>
  <c r="CH979"/>
  <c r="CC979"/>
  <c r="BX979"/>
  <c r="BS979"/>
  <c r="BN979"/>
  <c r="BI979"/>
  <c r="BD979"/>
  <c r="CM978"/>
  <c r="CH978"/>
  <c r="CC978"/>
  <c r="BX978"/>
  <c r="BS978"/>
  <c r="BN978"/>
  <c r="BI978"/>
  <c r="BD978"/>
  <c r="CM977"/>
  <c r="CH977"/>
  <c r="CC977"/>
  <c r="BX977"/>
  <c r="BS977"/>
  <c r="BN977"/>
  <c r="BI977"/>
  <c r="BD977"/>
  <c r="CM976"/>
  <c r="CH976"/>
  <c r="CC976"/>
  <c r="BX976"/>
  <c r="BS976"/>
  <c r="BN976"/>
  <c r="BI976"/>
  <c r="BD976"/>
  <c r="CM975"/>
  <c r="CH975"/>
  <c r="CC975"/>
  <c r="BX975"/>
  <c r="BS975"/>
  <c r="BN975"/>
  <c r="BI975"/>
  <c r="BD975"/>
  <c r="CM974"/>
  <c r="CH974"/>
  <c r="CC974"/>
  <c r="BX974"/>
  <c r="BS974"/>
  <c r="BN974"/>
  <c r="BI974"/>
  <c r="BD974"/>
  <c r="CM973"/>
  <c r="CH973"/>
  <c r="CC973"/>
  <c r="BX973"/>
  <c r="BS973"/>
  <c r="BN973"/>
  <c r="BI973"/>
  <c r="BD973"/>
  <c r="CM972"/>
  <c r="CH972"/>
  <c r="CC972"/>
  <c r="BX972"/>
  <c r="BS972"/>
  <c r="BN972"/>
  <c r="BI972"/>
  <c r="BD972"/>
  <c r="CM971"/>
  <c r="CH971"/>
  <c r="CC971"/>
  <c r="BX971"/>
  <c r="BS971"/>
  <c r="BN971"/>
  <c r="BI971"/>
  <c r="BD971"/>
  <c r="CM970"/>
  <c r="CH970"/>
  <c r="CC970"/>
  <c r="BX970"/>
  <c r="BS970"/>
  <c r="BN970"/>
  <c r="BI970"/>
  <c r="BD970"/>
  <c r="CM969"/>
  <c r="CH969"/>
  <c r="CC969"/>
  <c r="BX969"/>
  <c r="BS969"/>
  <c r="BN969"/>
  <c r="BI969"/>
  <c r="BD969"/>
  <c r="CM968"/>
  <c r="CH968"/>
  <c r="CC968"/>
  <c r="BX968"/>
  <c r="BS968"/>
  <c r="BN968"/>
  <c r="BI968"/>
  <c r="BD968"/>
  <c r="CM967"/>
  <c r="CH967"/>
  <c r="BS967"/>
  <c r="BN967"/>
  <c r="CM966"/>
  <c r="CH966"/>
  <c r="CC966"/>
  <c r="BX966"/>
  <c r="BS966"/>
  <c r="BN966"/>
  <c r="BI966"/>
  <c r="BD966"/>
  <c r="CM965"/>
  <c r="CH965"/>
  <c r="CC965"/>
  <c r="BX965"/>
  <c r="BS965"/>
  <c r="BN965"/>
  <c r="BI965"/>
  <c r="BD965"/>
  <c r="CM964"/>
  <c r="CH964"/>
  <c r="CC964"/>
  <c r="BX964"/>
  <c r="BS964"/>
  <c r="BN964"/>
  <c r="BI964"/>
  <c r="BD964"/>
  <c r="CM963"/>
  <c r="CH963"/>
  <c r="CC963"/>
  <c r="BX963"/>
  <c r="BS963"/>
  <c r="BN963"/>
  <c r="BI963"/>
  <c r="BD963"/>
  <c r="CM962"/>
  <c r="CH962"/>
  <c r="CC962"/>
  <c r="BX962"/>
  <c r="BS962"/>
  <c r="BN962"/>
  <c r="BI962"/>
  <c r="BD962"/>
  <c r="CM961"/>
  <c r="CH961"/>
  <c r="CC961"/>
  <c r="BX961"/>
  <c r="BS961"/>
  <c r="BN961"/>
  <c r="BI961"/>
  <c r="BD961"/>
  <c r="CM960"/>
  <c r="CH960"/>
  <c r="CC960"/>
  <c r="BX960"/>
  <c r="BS960"/>
  <c r="BN960"/>
  <c r="BI960"/>
  <c r="BD960"/>
  <c r="CM959"/>
  <c r="CH959"/>
  <c r="CC959"/>
  <c r="BX959"/>
  <c r="BS959"/>
  <c r="BN959"/>
  <c r="BI959"/>
  <c r="BD959"/>
  <c r="CM958"/>
  <c r="CH958"/>
  <c r="CC958"/>
  <c r="BX958"/>
  <c r="BS958"/>
  <c r="BN958"/>
  <c r="BI958"/>
  <c r="BD958"/>
  <c r="CM957"/>
  <c r="CH957"/>
  <c r="CC957"/>
  <c r="BX957"/>
  <c r="BS957"/>
  <c r="BN957"/>
  <c r="BI957"/>
  <c r="BD957"/>
  <c r="CM956"/>
  <c r="CH956"/>
  <c r="CC956"/>
  <c r="BX956"/>
  <c r="BS956"/>
  <c r="BN956"/>
  <c r="BI956"/>
  <c r="BD956"/>
  <c r="CM955"/>
  <c r="CH955"/>
  <c r="CC955"/>
  <c r="BX955"/>
  <c r="BS955"/>
  <c r="BN955"/>
  <c r="BI955"/>
  <c r="BD955"/>
  <c r="CM954"/>
  <c r="CH954"/>
  <c r="CC954"/>
  <c r="BX954"/>
  <c r="BS954"/>
  <c r="BN954"/>
  <c r="BI954"/>
  <c r="BD954"/>
  <c r="CM953"/>
  <c r="CH953"/>
  <c r="CC953"/>
  <c r="BX953"/>
  <c r="BS953"/>
  <c r="BN953"/>
  <c r="BI953"/>
  <c r="BD953"/>
  <c r="CM952"/>
  <c r="CH952"/>
  <c r="CC952"/>
  <c r="BX952"/>
  <c r="BS952"/>
  <c r="BN952"/>
  <c r="BI952"/>
  <c r="BD952"/>
  <c r="CM951"/>
  <c r="CH951"/>
  <c r="CC951"/>
  <c r="BX951"/>
  <c r="BS951"/>
  <c r="BN951"/>
  <c r="BI951"/>
  <c r="BD951"/>
  <c r="CM950"/>
  <c r="CH950"/>
  <c r="BS950"/>
  <c r="BI950"/>
  <c r="BD950"/>
  <c r="AU950"/>
  <c r="AT950"/>
  <c r="CM949"/>
  <c r="CH949"/>
  <c r="CC949"/>
  <c r="BX949"/>
  <c r="BS949"/>
  <c r="BN949"/>
  <c r="BI949"/>
  <c r="BD949"/>
  <c r="CM948"/>
  <c r="CH948"/>
  <c r="CC948"/>
  <c r="BX948"/>
  <c r="BS948"/>
  <c r="BN948"/>
  <c r="BI948"/>
  <c r="BD948"/>
  <c r="CM947"/>
  <c r="CH947"/>
  <c r="CC947"/>
  <c r="BX947"/>
  <c r="BS947"/>
  <c r="BN947"/>
  <c r="BI947"/>
  <c r="BD947"/>
  <c r="CM946"/>
  <c r="CH946"/>
  <c r="CC946"/>
  <c r="BX946"/>
  <c r="BS946"/>
  <c r="BN946"/>
  <c r="BI946"/>
  <c r="BD946"/>
  <c r="CM945"/>
  <c r="CH945"/>
  <c r="CC945"/>
  <c r="BX945"/>
  <c r="BS945"/>
  <c r="BN945"/>
  <c r="BI945"/>
  <c r="BD945"/>
  <c r="CM944"/>
  <c r="CH944"/>
  <c r="CC944"/>
  <c r="BX944"/>
  <c r="BS944"/>
  <c r="BN944"/>
  <c r="BI944"/>
  <c r="BD944"/>
  <c r="CM943"/>
  <c r="CH943"/>
  <c r="CC943"/>
  <c r="BX943"/>
  <c r="BS943"/>
  <c r="BN943"/>
  <c r="BI943"/>
  <c r="BD943"/>
  <c r="CM942"/>
  <c r="CH942"/>
  <c r="CC942"/>
  <c r="BX942"/>
  <c r="BS942"/>
  <c r="BN942"/>
  <c r="BI942"/>
  <c r="BD942"/>
  <c r="CM941"/>
  <c r="CH941"/>
  <c r="CC941"/>
  <c r="BX941"/>
  <c r="BS941"/>
  <c r="BN941"/>
  <c r="BI941"/>
  <c r="BD941"/>
  <c r="CM940"/>
  <c r="CH940"/>
  <c r="CC940"/>
  <c r="BX940"/>
  <c r="BS940"/>
  <c r="BN940"/>
  <c r="BM940"/>
  <c r="BM1049" s="1"/>
  <c r="BD940"/>
  <c r="CM939"/>
  <c r="CH939"/>
  <c r="CC939"/>
  <c r="BX939"/>
  <c r="BS939"/>
  <c r="BN939"/>
  <c r="BI939"/>
  <c r="BD939"/>
  <c r="CM938"/>
  <c r="CH938"/>
  <c r="CC938"/>
  <c r="BX938"/>
  <c r="BW938"/>
  <c r="BS938" s="1"/>
  <c r="BN938"/>
  <c r="BI938"/>
  <c r="BD938"/>
  <c r="CM937"/>
  <c r="CH937"/>
  <c r="CC937"/>
  <c r="BX937"/>
  <c r="BS937"/>
  <c r="BN937"/>
  <c r="BI937"/>
  <c r="BD937"/>
  <c r="CM936"/>
  <c r="CH936"/>
  <c r="CC936"/>
  <c r="BX936"/>
  <c r="BW936"/>
  <c r="BS936" s="1"/>
  <c r="BN936"/>
  <c r="BI936"/>
  <c r="BD936"/>
  <c r="CM935"/>
  <c r="CH935"/>
  <c r="BW935"/>
  <c r="BS935" s="1"/>
  <c r="BR935"/>
  <c r="BR1049" s="1"/>
  <c r="BI935"/>
  <c r="BD935"/>
  <c r="CM934"/>
  <c r="CH934"/>
  <c r="CC934"/>
  <c r="BX934"/>
  <c r="BS934"/>
  <c r="BN934"/>
  <c r="BI934"/>
  <c r="BD934"/>
  <c r="CM933"/>
  <c r="CH933"/>
  <c r="CC933"/>
  <c r="BX933"/>
  <c r="BS933"/>
  <c r="BN933"/>
  <c r="BI933"/>
  <c r="BD933"/>
  <c r="CM932"/>
  <c r="CH932"/>
  <c r="CC932"/>
  <c r="BX932"/>
  <c r="BS932"/>
  <c r="BN932"/>
  <c r="BI932"/>
  <c r="BD932"/>
  <c r="CM931"/>
  <c r="CH931"/>
  <c r="CC931"/>
  <c r="BX931"/>
  <c r="BS931"/>
  <c r="BN931"/>
  <c r="BI931"/>
  <c r="BD931"/>
  <c r="CM930"/>
  <c r="CH930"/>
  <c r="CC930"/>
  <c r="BX930"/>
  <c r="BS930"/>
  <c r="BN930"/>
  <c r="BI930"/>
  <c r="BD930"/>
  <c r="BN935" l="1"/>
  <c r="BN1049" s="1"/>
  <c r="BI940"/>
  <c r="BF1049"/>
  <c r="CH1049"/>
  <c r="BI1049"/>
  <c r="CC1049"/>
  <c r="BX1049"/>
  <c r="BS1049"/>
  <c r="CM1049"/>
  <c r="BK1049"/>
  <c r="BW1049"/>
  <c r="BD990"/>
  <c r="BD1049" s="1"/>
  <c r="CR1049" s="1"/>
  <c r="CS1049" l="1"/>
  <c r="CQ929"/>
  <c r="CP929"/>
  <c r="CO929"/>
  <c r="CN929"/>
  <c r="CM929"/>
  <c r="CL929"/>
  <c r="CK929"/>
  <c r="CJ929"/>
  <c r="CI929"/>
  <c r="CH929"/>
  <c r="CG929"/>
  <c r="CF929"/>
  <c r="CE929"/>
  <c r="CD929"/>
  <c r="CC929"/>
  <c r="CB929"/>
  <c r="CA929"/>
  <c r="BZ929"/>
  <c r="BY929"/>
  <c r="BX929"/>
  <c r="BW929"/>
  <c r="BV929"/>
  <c r="BU929"/>
  <c r="BT929"/>
  <c r="BS929"/>
  <c r="BR929"/>
  <c r="BQ929"/>
  <c r="BP929"/>
  <c r="BO929"/>
  <c r="BN929"/>
  <c r="BM929"/>
  <c r="BL929"/>
  <c r="BK929"/>
  <c r="BJ929"/>
  <c r="BI929"/>
  <c r="BH929"/>
  <c r="BG929"/>
  <c r="BF929"/>
  <c r="BE929"/>
  <c r="BD929"/>
  <c r="BC929"/>
  <c r="BB929"/>
  <c r="BA929"/>
  <c r="AZ929"/>
  <c r="AY929"/>
  <c r="AX929"/>
  <c r="AW929"/>
  <c r="AV929"/>
  <c r="AU929"/>
  <c r="AT929"/>
  <c r="CS929" l="1"/>
  <c r="CR929"/>
  <c r="CQ851"/>
  <c r="CP851"/>
  <c r="CO851"/>
  <c r="CN851"/>
  <c r="CM851"/>
  <c r="CL851"/>
  <c r="CK851"/>
  <c r="CJ851"/>
  <c r="CI851"/>
  <c r="CH851"/>
  <c r="CG851"/>
  <c r="CF851"/>
  <c r="CE851"/>
  <c r="CD851"/>
  <c r="CC851"/>
  <c r="CB851"/>
  <c r="CA851"/>
  <c r="BZ851"/>
  <c r="BY851"/>
  <c r="BX851"/>
  <c r="BW851"/>
  <c r="BV851"/>
  <c r="BU851"/>
  <c r="BT851"/>
  <c r="BS851"/>
  <c r="BR851"/>
  <c r="BQ851"/>
  <c r="BP851"/>
  <c r="BO851"/>
  <c r="BN851"/>
  <c r="BM851"/>
  <c r="BL851"/>
  <c r="BK851"/>
  <c r="BJ851"/>
  <c r="BI851"/>
  <c r="BH851"/>
  <c r="BG851"/>
  <c r="BF851"/>
  <c r="BE851"/>
  <c r="BD851"/>
  <c r="BC851"/>
  <c r="BB851"/>
  <c r="BA851"/>
  <c r="AZ851"/>
  <c r="AY851"/>
  <c r="AX851"/>
  <c r="AW851"/>
  <c r="AV851"/>
  <c r="AU851"/>
  <c r="AT851"/>
  <c r="CR851" l="1"/>
  <c r="CS851"/>
  <c r="CQ791"/>
  <c r="CO791"/>
  <c r="CM791"/>
  <c r="CL791"/>
  <c r="CJ791"/>
  <c r="CH791"/>
  <c r="CG791"/>
  <c r="CE791"/>
  <c r="CC791"/>
  <c r="CB791"/>
  <c r="BZ791"/>
  <c r="BX791"/>
  <c r="BW791"/>
  <c r="BV791"/>
  <c r="BU791"/>
  <c r="BS791"/>
  <c r="BR791"/>
  <c r="BP791"/>
  <c r="BN791"/>
  <c r="BM791"/>
  <c r="BL791"/>
  <c r="BK791"/>
  <c r="BJ791"/>
  <c r="BI791"/>
  <c r="BH791"/>
  <c r="BF791"/>
  <c r="BE791"/>
  <c r="BD791"/>
  <c r="AT791"/>
  <c r="CR791" l="1"/>
  <c r="CS791"/>
  <c r="BI735"/>
  <c r="BI734"/>
  <c r="BN733"/>
  <c r="BI733"/>
  <c r="CM732"/>
  <c r="CH732"/>
  <c r="CC732"/>
  <c r="BX732"/>
  <c r="BS732"/>
  <c r="BN732"/>
  <c r="BI732"/>
  <c r="BD732"/>
  <c r="CM731"/>
  <c r="CH731"/>
  <c r="CC731"/>
  <c r="BX731"/>
  <c r="BS731"/>
  <c r="BN731"/>
  <c r="BI731"/>
  <c r="BD731"/>
  <c r="CM730"/>
  <c r="CH730"/>
  <c r="CC730"/>
  <c r="BX730"/>
  <c r="BS730"/>
  <c r="BN730"/>
  <c r="BI730"/>
  <c r="BD730"/>
  <c r="CM729"/>
  <c r="CH729"/>
  <c r="CC729"/>
  <c r="BX729"/>
  <c r="BS729"/>
  <c r="BN729"/>
  <c r="BI729"/>
  <c r="BD729"/>
  <c r="CM728"/>
  <c r="CH728"/>
  <c r="CC728"/>
  <c r="BX728"/>
  <c r="BS728"/>
  <c r="BN728"/>
  <c r="BI728"/>
  <c r="BD728"/>
  <c r="CM727"/>
  <c r="CH727"/>
  <c r="CC727"/>
  <c r="BX727"/>
  <c r="BS727"/>
  <c r="BN727"/>
  <c r="BI727"/>
  <c r="BD727"/>
  <c r="BS726"/>
  <c r="BI726"/>
  <c r="BD726"/>
  <c r="CM725"/>
  <c r="CH725"/>
  <c r="CC725"/>
  <c r="BX725"/>
  <c r="BS725"/>
  <c r="BN725"/>
  <c r="BI725"/>
  <c r="BD725"/>
  <c r="CM724"/>
  <c r="CH724"/>
  <c r="CC724"/>
  <c r="BX724"/>
  <c r="BS724"/>
  <c r="BN724"/>
  <c r="BI724"/>
  <c r="BD724"/>
  <c r="CM723"/>
  <c r="CH723"/>
  <c r="CC723"/>
  <c r="BX723"/>
  <c r="BS723"/>
  <c r="BN723"/>
  <c r="BI723"/>
  <c r="BD723"/>
  <c r="BS722"/>
  <c r="BI722"/>
  <c r="BD722"/>
  <c r="CM721"/>
  <c r="CH721"/>
  <c r="CC721"/>
  <c r="BX721"/>
  <c r="BS721"/>
  <c r="BN721"/>
  <c r="BI721"/>
  <c r="BD721"/>
  <c r="CM720"/>
  <c r="CH720"/>
  <c r="CC720"/>
  <c r="BX720"/>
  <c r="BS720"/>
  <c r="BN720"/>
  <c r="BI720"/>
  <c r="BD720"/>
  <c r="CM719"/>
  <c r="CH719"/>
  <c r="CC719"/>
  <c r="BX719"/>
  <c r="BS719"/>
  <c r="BN719"/>
  <c r="BI719"/>
  <c r="BD719"/>
  <c r="BI718"/>
  <c r="BD718"/>
  <c r="CM717"/>
  <c r="CH717"/>
  <c r="CC717"/>
  <c r="BX717"/>
  <c r="BS717"/>
  <c r="BN717"/>
  <c r="BI717"/>
  <c r="BD717"/>
  <c r="BI716"/>
  <c r="BD716"/>
  <c r="CM715"/>
  <c r="CH715"/>
  <c r="CC715"/>
  <c r="BX715"/>
  <c r="BS715"/>
  <c r="BN715"/>
  <c r="BI715"/>
  <c r="BD715"/>
  <c r="CM714"/>
  <c r="CH714"/>
  <c r="CC714"/>
  <c r="BX714"/>
  <c r="BS714"/>
  <c r="BN714"/>
  <c r="BI714"/>
  <c r="BD714"/>
  <c r="BS713"/>
  <c r="BI713"/>
  <c r="BD713"/>
  <c r="BI712"/>
  <c r="BD712"/>
  <c r="CM711"/>
  <c r="CH711"/>
  <c r="CC711"/>
  <c r="BX711"/>
  <c r="BS711"/>
  <c r="BN711"/>
  <c r="BI711"/>
  <c r="BD711"/>
  <c r="CM710"/>
  <c r="CH710"/>
  <c r="CC710"/>
  <c r="BX710"/>
  <c r="BS710"/>
  <c r="BN710"/>
  <c r="BI710"/>
  <c r="BD710"/>
  <c r="CM709"/>
  <c r="CH709"/>
  <c r="CC709"/>
  <c r="BX709"/>
  <c r="BS709"/>
  <c r="BN709"/>
  <c r="BI709"/>
  <c r="BD709"/>
  <c r="CM708"/>
  <c r="CH708"/>
  <c r="CC708"/>
  <c r="BX708"/>
  <c r="BS708"/>
  <c r="BN708"/>
  <c r="BI708"/>
  <c r="BD708"/>
  <c r="CM707"/>
  <c r="CH707"/>
  <c r="CC707"/>
  <c r="BX707"/>
  <c r="BS707"/>
  <c r="BN707"/>
  <c r="BI707"/>
  <c r="BD707"/>
  <c r="CM706"/>
  <c r="CH706"/>
  <c r="CC706"/>
  <c r="BX706"/>
  <c r="BS706"/>
  <c r="BN706"/>
  <c r="BI706"/>
  <c r="BD706"/>
  <c r="BI705"/>
  <c r="BD705"/>
  <c r="BI704"/>
  <c r="BD704"/>
  <c r="BS703"/>
  <c r="BN703"/>
  <c r="BI703"/>
  <c r="BD703"/>
  <c r="CM702"/>
  <c r="CH702"/>
  <c r="CC702"/>
  <c r="BS702"/>
  <c r="BN702"/>
  <c r="BI702"/>
  <c r="BD702"/>
  <c r="CM701"/>
  <c r="CH701"/>
  <c r="CC701"/>
  <c r="BX701"/>
  <c r="BS701"/>
  <c r="BN701"/>
  <c r="BI701"/>
  <c r="BD701"/>
  <c r="BS700"/>
  <c r="BN700"/>
  <c r="BI700"/>
  <c r="BD700"/>
  <c r="BX736" l="1"/>
  <c r="BD736"/>
  <c r="CR736" s="1"/>
  <c r="BN736"/>
  <c r="CH736"/>
  <c r="BI736"/>
  <c r="CS736" s="1"/>
  <c r="CC736"/>
  <c r="BS736"/>
  <c r="CM736"/>
  <c r="BC698"/>
  <c r="BB698"/>
  <c r="BA698"/>
  <c r="AZ698"/>
  <c r="AY698"/>
  <c r="AX698"/>
  <c r="AW698"/>
  <c r="AV698"/>
  <c r="AU698"/>
  <c r="AT698"/>
  <c r="AV573" l="1"/>
  <c r="AW573"/>
  <c r="AX573"/>
  <c r="AY573"/>
  <c r="AZ573"/>
  <c r="BA573"/>
  <c r="BB573"/>
  <c r="BC573"/>
  <c r="BE573"/>
  <c r="BF573"/>
  <c r="BG573"/>
  <c r="BH573"/>
  <c r="BJ573"/>
  <c r="BK573"/>
  <c r="BL573"/>
  <c r="BM573"/>
  <c r="BO573"/>
  <c r="BP573"/>
  <c r="BQ573"/>
  <c r="BT573"/>
  <c r="BV573"/>
  <c r="BW573"/>
  <c r="BY573"/>
  <c r="BZ573"/>
  <c r="CA573"/>
  <c r="CD573"/>
  <c r="CE573"/>
  <c r="CF573"/>
  <c r="CG573"/>
  <c r="CI573"/>
  <c r="CJ573"/>
  <c r="CK573"/>
  <c r="CN573"/>
  <c r="CO573"/>
  <c r="CP573"/>
  <c r="CQ573"/>
  <c r="CM572"/>
  <c r="CH572"/>
  <c r="CC572"/>
  <c r="BX572"/>
  <c r="BS572"/>
  <c r="BN572"/>
  <c r="BI572"/>
  <c r="BD572"/>
  <c r="AU572"/>
  <c r="AT572"/>
  <c r="CM571"/>
  <c r="CH571"/>
  <c r="CC571"/>
  <c r="BX571"/>
  <c r="BS571"/>
  <c r="BN571"/>
  <c r="BI571"/>
  <c r="BD571"/>
  <c r="AU571"/>
  <c r="AT571"/>
  <c r="CM570"/>
  <c r="CH570"/>
  <c r="CC570"/>
  <c r="BX570"/>
  <c r="BS570"/>
  <c r="BN570"/>
  <c r="BI570"/>
  <c r="BD570"/>
  <c r="AU570"/>
  <c r="AT570"/>
  <c r="CM569"/>
  <c r="CH569"/>
  <c r="CC569"/>
  <c r="BX569"/>
  <c r="BS569"/>
  <c r="BN569"/>
  <c r="BI569"/>
  <c r="BD569"/>
  <c r="AU569"/>
  <c r="AT569"/>
  <c r="CM568"/>
  <c r="CH568"/>
  <c r="CC568"/>
  <c r="BX568"/>
  <c r="BS568"/>
  <c r="BN568"/>
  <c r="BI568"/>
  <c r="BD568"/>
  <c r="AU568"/>
  <c r="AT568"/>
  <c r="CM567"/>
  <c r="CH567"/>
  <c r="CC567"/>
  <c r="BX567"/>
  <c r="BS567"/>
  <c r="BN567"/>
  <c r="BI567"/>
  <c r="BD567"/>
  <c r="AU567"/>
  <c r="AT567"/>
  <c r="CM566"/>
  <c r="CH566"/>
  <c r="CC566"/>
  <c r="BX566"/>
  <c r="BS566"/>
  <c r="BN566"/>
  <c r="BI566"/>
  <c r="BD566"/>
  <c r="AU566"/>
  <c r="AT566"/>
  <c r="CM565"/>
  <c r="CH565"/>
  <c r="CC565"/>
  <c r="BX565"/>
  <c r="BS565"/>
  <c r="BN565"/>
  <c r="BI565"/>
  <c r="BD565"/>
  <c r="AU565"/>
  <c r="AT565"/>
  <c r="CM564"/>
  <c r="CH564"/>
  <c r="CC564"/>
  <c r="BX564"/>
  <c r="BS564"/>
  <c r="BN564"/>
  <c r="BI564"/>
  <c r="BD564"/>
  <c r="AU564"/>
  <c r="AT564"/>
  <c r="CM563"/>
  <c r="CH563"/>
  <c r="CC563"/>
  <c r="BX563"/>
  <c r="BS563"/>
  <c r="BN563"/>
  <c r="BI563"/>
  <c r="BD563"/>
  <c r="AU563"/>
  <c r="AT563"/>
  <c r="CM562"/>
  <c r="CH562"/>
  <c r="CC562"/>
  <c r="BX562"/>
  <c r="BS562"/>
  <c r="BN562"/>
  <c r="BI562"/>
  <c r="BD562"/>
  <c r="AU562"/>
  <c r="AT562"/>
  <c r="CM561"/>
  <c r="CH561"/>
  <c r="CC561"/>
  <c r="BX561"/>
  <c r="BS561"/>
  <c r="BN561"/>
  <c r="BI561"/>
  <c r="BD561"/>
  <c r="AU561"/>
  <c r="AT561"/>
  <c r="CM560"/>
  <c r="CH560"/>
  <c r="CC560"/>
  <c r="BX560"/>
  <c r="BS560"/>
  <c r="BN560"/>
  <c r="BI560"/>
  <c r="BD560"/>
  <c r="AU560"/>
  <c r="AT560"/>
  <c r="CM559"/>
  <c r="CH559"/>
  <c r="CC559"/>
  <c r="BX559"/>
  <c r="BS559"/>
  <c r="BN559"/>
  <c r="BI559"/>
  <c r="BD559"/>
  <c r="AU559"/>
  <c r="AT559"/>
  <c r="CM558"/>
  <c r="CH558"/>
  <c r="CC558"/>
  <c r="BX558"/>
  <c r="BS558"/>
  <c r="BN558"/>
  <c r="BI558"/>
  <c r="BD558"/>
  <c r="AU558"/>
  <c r="AT558"/>
  <c r="CM557"/>
  <c r="CH557"/>
  <c r="CC557"/>
  <c r="BX557"/>
  <c r="BS557"/>
  <c r="BN557"/>
  <c r="BI557"/>
  <c r="BD557"/>
  <c r="AU557"/>
  <c r="AT557"/>
  <c r="CM556"/>
  <c r="CH556"/>
  <c r="CC556"/>
  <c r="BX556"/>
  <c r="BS556"/>
  <c r="BN556"/>
  <c r="BI556"/>
  <c r="BD556"/>
  <c r="AU556"/>
  <c r="AT556"/>
  <c r="CM555"/>
  <c r="CH555"/>
  <c r="CC555"/>
  <c r="BX555"/>
  <c r="BS555"/>
  <c r="BN555"/>
  <c r="BI555"/>
  <c r="BD555"/>
  <c r="AU555"/>
  <c r="AT555"/>
  <c r="CM554"/>
  <c r="CC554"/>
  <c r="BS554"/>
  <c r="BI554"/>
  <c r="BD554"/>
  <c r="AU554"/>
  <c r="AT554"/>
  <c r="CM553"/>
  <c r="CH553"/>
  <c r="CC553"/>
  <c r="BX553"/>
  <c r="BS553"/>
  <c r="BN553"/>
  <c r="BI553"/>
  <c r="BD553"/>
  <c r="AU553"/>
  <c r="AT553"/>
  <c r="CM552"/>
  <c r="CH552"/>
  <c r="CC552"/>
  <c r="BX552"/>
  <c r="BS552"/>
  <c r="BN552"/>
  <c r="BI552"/>
  <c r="BD552"/>
  <c r="AU552"/>
  <c r="AT552"/>
  <c r="CM551"/>
  <c r="CH551"/>
  <c r="CC551"/>
  <c r="BX551"/>
  <c r="BS551"/>
  <c r="BN551"/>
  <c r="BI551"/>
  <c r="BD551"/>
  <c r="AU551"/>
  <c r="AT551"/>
  <c r="CM550"/>
  <c r="CH550"/>
  <c r="CC550"/>
  <c r="BX550"/>
  <c r="BS550"/>
  <c r="BN550"/>
  <c r="BI550"/>
  <c r="BD550"/>
  <c r="AU550"/>
  <c r="AT550"/>
  <c r="CM549"/>
  <c r="CH549"/>
  <c r="CC549"/>
  <c r="BX549"/>
  <c r="BS549"/>
  <c r="BN549"/>
  <c r="BI549"/>
  <c r="BD549"/>
  <c r="AU549"/>
  <c r="AT549"/>
  <c r="CM548"/>
  <c r="CH548"/>
  <c r="CC548"/>
  <c r="BX548"/>
  <c r="BS548"/>
  <c r="BN548"/>
  <c r="BI548"/>
  <c r="BD548"/>
  <c r="AU548"/>
  <c r="AT548"/>
  <c r="CM547"/>
  <c r="CH547"/>
  <c r="CC547"/>
  <c r="BX547"/>
  <c r="BS547"/>
  <c r="BN547"/>
  <c r="BI547"/>
  <c r="BD547"/>
  <c r="AU547"/>
  <c r="AT547"/>
  <c r="CM546"/>
  <c r="CH546"/>
  <c r="CC546"/>
  <c r="BX546"/>
  <c r="BS546"/>
  <c r="BN546"/>
  <c r="BI546"/>
  <c r="BD546"/>
  <c r="AU546"/>
  <c r="AT546"/>
  <c r="CM545"/>
  <c r="CH545"/>
  <c r="CC545"/>
  <c r="BX545"/>
  <c r="BS545"/>
  <c r="BN545"/>
  <c r="BI545"/>
  <c r="BD545"/>
  <c r="AU545"/>
  <c r="AT545"/>
  <c r="CM544"/>
  <c r="CH544"/>
  <c r="CC544"/>
  <c r="BX544"/>
  <c r="BS544"/>
  <c r="BN544"/>
  <c r="BI544"/>
  <c r="BD544"/>
  <c r="AU544"/>
  <c r="AT544"/>
  <c r="CM543"/>
  <c r="CH543"/>
  <c r="CC543"/>
  <c r="BX543"/>
  <c r="BS543"/>
  <c r="BN543"/>
  <c r="BI543"/>
  <c r="BD543"/>
  <c r="AU543"/>
  <c r="AT543"/>
  <c r="CM542"/>
  <c r="CH542"/>
  <c r="CC542"/>
  <c r="BX542"/>
  <c r="BS542"/>
  <c r="BN542"/>
  <c r="BI542"/>
  <c r="BD542"/>
  <c r="AU542"/>
  <c r="AT542"/>
  <c r="CM541"/>
  <c r="CH541"/>
  <c r="CC541"/>
  <c r="BX541"/>
  <c r="BS541"/>
  <c r="BN541"/>
  <c r="BI541"/>
  <c r="BD541"/>
  <c r="AU541"/>
  <c r="AT541"/>
  <c r="CM540"/>
  <c r="CH540"/>
  <c r="CC540"/>
  <c r="BX540"/>
  <c r="BS540"/>
  <c r="BN540"/>
  <c r="BI540"/>
  <c r="BD540"/>
  <c r="AU540"/>
  <c r="AT540"/>
  <c r="CM539"/>
  <c r="CH539"/>
  <c r="CC539"/>
  <c r="BX539"/>
  <c r="BS539"/>
  <c r="BN539"/>
  <c r="BI539"/>
  <c r="BD539"/>
  <c r="AU539"/>
  <c r="AT539"/>
  <c r="CM538"/>
  <c r="CC538"/>
  <c r="BX538"/>
  <c r="BU538"/>
  <c r="BU573" s="1"/>
  <c r="BN538"/>
  <c r="BI538"/>
  <c r="BD538"/>
  <c r="AU538"/>
  <c r="AT538"/>
  <c r="CM537"/>
  <c r="CH537"/>
  <c r="CC537"/>
  <c r="BX537"/>
  <c r="BS537"/>
  <c r="BN537"/>
  <c r="BI537"/>
  <c r="BD537"/>
  <c r="AU537"/>
  <c r="AT537"/>
  <c r="CM536"/>
  <c r="CH536"/>
  <c r="CC536"/>
  <c r="BX536"/>
  <c r="BS536"/>
  <c r="BN536"/>
  <c r="BI536"/>
  <c r="BD536"/>
  <c r="AU536"/>
  <c r="AT536"/>
  <c r="CM535"/>
  <c r="CH535"/>
  <c r="CC535"/>
  <c r="BX535"/>
  <c r="BS535"/>
  <c r="BN535"/>
  <c r="BI535"/>
  <c r="BD535"/>
  <c r="AU535"/>
  <c r="AT535"/>
  <c r="CM534"/>
  <c r="CH534"/>
  <c r="CC534"/>
  <c r="BX534"/>
  <c r="BS534"/>
  <c r="BN534"/>
  <c r="BI534"/>
  <c r="BD534"/>
  <c r="AU534"/>
  <c r="AT534"/>
  <c r="CM533"/>
  <c r="CH533"/>
  <c r="CC533"/>
  <c r="CB533"/>
  <c r="BX533" s="1"/>
  <c r="BS533"/>
  <c r="BN533"/>
  <c r="BI533"/>
  <c r="BD533"/>
  <c r="AU533"/>
  <c r="AT533"/>
  <c r="CM532"/>
  <c r="CH532"/>
  <c r="CC532"/>
  <c r="BX532"/>
  <c r="BS532"/>
  <c r="BN532"/>
  <c r="BI532"/>
  <c r="BD532"/>
  <c r="AU532"/>
  <c r="AT532"/>
  <c r="CM531"/>
  <c r="CH531"/>
  <c r="CC531"/>
  <c r="BX531"/>
  <c r="BS531"/>
  <c r="BN531"/>
  <c r="BI531"/>
  <c r="BD531"/>
  <c r="AU531"/>
  <c r="AT531"/>
  <c r="CM530"/>
  <c r="CH530"/>
  <c r="CC530"/>
  <c r="BX530"/>
  <c r="BS530"/>
  <c r="BN530"/>
  <c r="BI530"/>
  <c r="BD530"/>
  <c r="AU530"/>
  <c r="AT530"/>
  <c r="CM529"/>
  <c r="CH529"/>
  <c r="CC529"/>
  <c r="BX529"/>
  <c r="BS529"/>
  <c r="BN529"/>
  <c r="BI529"/>
  <c r="BD529"/>
  <c r="AU529"/>
  <c r="AT529"/>
  <c r="CM528"/>
  <c r="CH528"/>
  <c r="CC528"/>
  <c r="BX528"/>
  <c r="BS528"/>
  <c r="BN528"/>
  <c r="BI528"/>
  <c r="BD528"/>
  <c r="AU528"/>
  <c r="AT528"/>
  <c r="CM527"/>
  <c r="CH527"/>
  <c r="CC527"/>
  <c r="BX527"/>
  <c r="BS527"/>
  <c r="BN527"/>
  <c r="BI527"/>
  <c r="BD527"/>
  <c r="AU527"/>
  <c r="AT527"/>
  <c r="CM526"/>
  <c r="CH526"/>
  <c r="CC526"/>
  <c r="BX526"/>
  <c r="BS526"/>
  <c r="BN526"/>
  <c r="BI526"/>
  <c r="BD526"/>
  <c r="AU526"/>
  <c r="AT526"/>
  <c r="CM525"/>
  <c r="CH525"/>
  <c r="CC525"/>
  <c r="BX525"/>
  <c r="BS525"/>
  <c r="BN525"/>
  <c r="BI525"/>
  <c r="BD525"/>
  <c r="AU525"/>
  <c r="AT525"/>
  <c r="CM524"/>
  <c r="CH524"/>
  <c r="CC524"/>
  <c r="BX524"/>
  <c r="BS524"/>
  <c r="BN524"/>
  <c r="BI524"/>
  <c r="BD524"/>
  <c r="AU524"/>
  <c r="AT524"/>
  <c r="CM523"/>
  <c r="CH523"/>
  <c r="CC523"/>
  <c r="BX523"/>
  <c r="BS523"/>
  <c r="BN523"/>
  <c r="BI523"/>
  <c r="BD523"/>
  <c r="AU523"/>
  <c r="AT523"/>
  <c r="CM522"/>
  <c r="CH522"/>
  <c r="CC522"/>
  <c r="BX522"/>
  <c r="BS522"/>
  <c r="BN522"/>
  <c r="BI522"/>
  <c r="BD522"/>
  <c r="AU522"/>
  <c r="AT522"/>
  <c r="CM521"/>
  <c r="CH521"/>
  <c r="CC521"/>
  <c r="BX521"/>
  <c r="BS521"/>
  <c r="BN521"/>
  <c r="BI521"/>
  <c r="BD521"/>
  <c r="AU521"/>
  <c r="AT521"/>
  <c r="CM520"/>
  <c r="CH520"/>
  <c r="CC520"/>
  <c r="BX520"/>
  <c r="BS520"/>
  <c r="BN520"/>
  <c r="BI520"/>
  <c r="BD520"/>
  <c r="AU520"/>
  <c r="AT520"/>
  <c r="CM519"/>
  <c r="CH519"/>
  <c r="CC519"/>
  <c r="BX519"/>
  <c r="BS519"/>
  <c r="BN519"/>
  <c r="BI519"/>
  <c r="BD519"/>
  <c r="AU519"/>
  <c r="AT519"/>
  <c r="CM518"/>
  <c r="CH518"/>
  <c r="CC518"/>
  <c r="BX518"/>
  <c r="BS518"/>
  <c r="BN518"/>
  <c r="BI518"/>
  <c r="BD518"/>
  <c r="AU518"/>
  <c r="AT518"/>
  <c r="CM517"/>
  <c r="CL517"/>
  <c r="CL573" s="1"/>
  <c r="CC517"/>
  <c r="CB517"/>
  <c r="CB573" s="1"/>
  <c r="BS517"/>
  <c r="BR517"/>
  <c r="BN517" s="1"/>
  <c r="BI517"/>
  <c r="BD517"/>
  <c r="AU517"/>
  <c r="AT517"/>
  <c r="CM516"/>
  <c r="CH516"/>
  <c r="CC516"/>
  <c r="BX516"/>
  <c r="BS516"/>
  <c r="BN516"/>
  <c r="BI516"/>
  <c r="BD516"/>
  <c r="AU516"/>
  <c r="AT516"/>
  <c r="CM515"/>
  <c r="CH515"/>
  <c r="CC515"/>
  <c r="BX515"/>
  <c r="BS515"/>
  <c r="BN515"/>
  <c r="BI515"/>
  <c r="BD515"/>
  <c r="AU515"/>
  <c r="AT515"/>
  <c r="CM514"/>
  <c r="CH514"/>
  <c r="CC514"/>
  <c r="BX514"/>
  <c r="BS514"/>
  <c r="BN514"/>
  <c r="BI514"/>
  <c r="BD514"/>
  <c r="AU514"/>
  <c r="AT514"/>
  <c r="CM513"/>
  <c r="CH513"/>
  <c r="CC513"/>
  <c r="BX513"/>
  <c r="BS513"/>
  <c r="BN513"/>
  <c r="BI513"/>
  <c r="BD513"/>
  <c r="AU513"/>
  <c r="AT513"/>
  <c r="CM512"/>
  <c r="CH512"/>
  <c r="CC512"/>
  <c r="BX512"/>
  <c r="BS512"/>
  <c r="BN512"/>
  <c r="BI512"/>
  <c r="BD512"/>
  <c r="AU512"/>
  <c r="AT512"/>
  <c r="CM511"/>
  <c r="CH511"/>
  <c r="CC511"/>
  <c r="BX511"/>
  <c r="BS511"/>
  <c r="BN511"/>
  <c r="BI511"/>
  <c r="BD511"/>
  <c r="AU511"/>
  <c r="AT511"/>
  <c r="CM510"/>
  <c r="CH510"/>
  <c r="CC510"/>
  <c r="BX510"/>
  <c r="BS510"/>
  <c r="BN510"/>
  <c r="BI510"/>
  <c r="BD510"/>
  <c r="AU510"/>
  <c r="AT510"/>
  <c r="CM509"/>
  <c r="CH509"/>
  <c r="CC509"/>
  <c r="BX509"/>
  <c r="BS509"/>
  <c r="BN509"/>
  <c r="BI509"/>
  <c r="BD509"/>
  <c r="AU509"/>
  <c r="AT509"/>
  <c r="CM508"/>
  <c r="CH508"/>
  <c r="CC508"/>
  <c r="BX508"/>
  <c r="BS508"/>
  <c r="BN508"/>
  <c r="BI508"/>
  <c r="BD508"/>
  <c r="AU508"/>
  <c r="AT508"/>
  <c r="CM507"/>
  <c r="CH507"/>
  <c r="CC507"/>
  <c r="BX507"/>
  <c r="BS507"/>
  <c r="BN507"/>
  <c r="BI507"/>
  <c r="BD507"/>
  <c r="AU507"/>
  <c r="AT507"/>
  <c r="CM506"/>
  <c r="CH506"/>
  <c r="CC506"/>
  <c r="BX506"/>
  <c r="BS506"/>
  <c r="BN506"/>
  <c r="BI506"/>
  <c r="BD506"/>
  <c r="AU506"/>
  <c r="AT506"/>
  <c r="CM505"/>
  <c r="CH505"/>
  <c r="CC505"/>
  <c r="BX505"/>
  <c r="BS505"/>
  <c r="BN505"/>
  <c r="BI505"/>
  <c r="BD505"/>
  <c r="AU505"/>
  <c r="AT505"/>
  <c r="CM504"/>
  <c r="CH504"/>
  <c r="CC504"/>
  <c r="BX504"/>
  <c r="BS504"/>
  <c r="BN504"/>
  <c r="BI504"/>
  <c r="BD504"/>
  <c r="AU504"/>
  <c r="AT504"/>
  <c r="CM503"/>
  <c r="CH503"/>
  <c r="CC503"/>
  <c r="BX503"/>
  <c r="BS503"/>
  <c r="BN503"/>
  <c r="BI503"/>
  <c r="BD503"/>
  <c r="AU503"/>
  <c r="AT503"/>
  <c r="CM502"/>
  <c r="CH502"/>
  <c r="CC502"/>
  <c r="BX502"/>
  <c r="BS502"/>
  <c r="BN502"/>
  <c r="BI502"/>
  <c r="BD502"/>
  <c r="AU502"/>
  <c r="AT502"/>
  <c r="CM501"/>
  <c r="CH501"/>
  <c r="CC501"/>
  <c r="BX501"/>
  <c r="BS501"/>
  <c r="BN501"/>
  <c r="BI501"/>
  <c r="BD501"/>
  <c r="AU501"/>
  <c r="AT501"/>
  <c r="CM500"/>
  <c r="CC500"/>
  <c r="BX500"/>
  <c r="BS500"/>
  <c r="BN500"/>
  <c r="BI500"/>
  <c r="AU500"/>
  <c r="AT500"/>
  <c r="CM499"/>
  <c r="CC499"/>
  <c r="BX499"/>
  <c r="BS499"/>
  <c r="BN499"/>
  <c r="BI499"/>
  <c r="AU499"/>
  <c r="AT499"/>
  <c r="CM498"/>
  <c r="CC498"/>
  <c r="BX498"/>
  <c r="BS498"/>
  <c r="BN498"/>
  <c r="BI498"/>
  <c r="AU498"/>
  <c r="AT498"/>
  <c r="CM497"/>
  <c r="CC497"/>
  <c r="BX497"/>
  <c r="BS497"/>
  <c r="BN497"/>
  <c r="BI497"/>
  <c r="AU497"/>
  <c r="AT497"/>
  <c r="CM496"/>
  <c r="CC496"/>
  <c r="BX496"/>
  <c r="BS496"/>
  <c r="BN496"/>
  <c r="BI496"/>
  <c r="AU496"/>
  <c r="AT496"/>
  <c r="CM495"/>
  <c r="CH495"/>
  <c r="CC495"/>
  <c r="BX495"/>
  <c r="BS495"/>
  <c r="BN495"/>
  <c r="BI495"/>
  <c r="BD495"/>
  <c r="AU495"/>
  <c r="AT495"/>
  <c r="CM494"/>
  <c r="CH494"/>
  <c r="CC494"/>
  <c r="BX494"/>
  <c r="BS494"/>
  <c r="BN494"/>
  <c r="BI494"/>
  <c r="BD494"/>
  <c r="AU494"/>
  <c r="AT494"/>
  <c r="CM493"/>
  <c r="CH493"/>
  <c r="CC493"/>
  <c r="BX493"/>
  <c r="BS493"/>
  <c r="BN493"/>
  <c r="BI493"/>
  <c r="BD493"/>
  <c r="AU493"/>
  <c r="AT493"/>
  <c r="CM492"/>
  <c r="CH492"/>
  <c r="CC492"/>
  <c r="BX492"/>
  <c r="BS492"/>
  <c r="BN492"/>
  <c r="BI492"/>
  <c r="BD492"/>
  <c r="AU492"/>
  <c r="AT492"/>
  <c r="CM491"/>
  <c r="CH491"/>
  <c r="CC491"/>
  <c r="BX491"/>
  <c r="BS491"/>
  <c r="BN491"/>
  <c r="BI491"/>
  <c r="BD491"/>
  <c r="AU491"/>
  <c r="AT491"/>
  <c r="CM490"/>
  <c r="CH490"/>
  <c r="CC490"/>
  <c r="BX490"/>
  <c r="BS490"/>
  <c r="BN490"/>
  <c r="BI490"/>
  <c r="BD490"/>
  <c r="AU490"/>
  <c r="AT490"/>
  <c r="CM489"/>
  <c r="CH489"/>
  <c r="CC489"/>
  <c r="BX489"/>
  <c r="BS489"/>
  <c r="BN489"/>
  <c r="BI489"/>
  <c r="BD489"/>
  <c r="AU489"/>
  <c r="AT489"/>
  <c r="CM488"/>
  <c r="CH488"/>
  <c r="CC488"/>
  <c r="BX488"/>
  <c r="BS488"/>
  <c r="BN488"/>
  <c r="BI488"/>
  <c r="BD488"/>
  <c r="AU488"/>
  <c r="AT488"/>
  <c r="CM487"/>
  <c r="CH487"/>
  <c r="CC487"/>
  <c r="BX487"/>
  <c r="BS487"/>
  <c r="BN487"/>
  <c r="BI487"/>
  <c r="BD487"/>
  <c r="AU487"/>
  <c r="AT487"/>
  <c r="CM486"/>
  <c r="CH486"/>
  <c r="CC486"/>
  <c r="BX486"/>
  <c r="BS486"/>
  <c r="BN486"/>
  <c r="BI486"/>
  <c r="BD486"/>
  <c r="AU486"/>
  <c r="AT486"/>
  <c r="CM485"/>
  <c r="CH485"/>
  <c r="CC485"/>
  <c r="BX485"/>
  <c r="BS485"/>
  <c r="BN485"/>
  <c r="BI485"/>
  <c r="BD485"/>
  <c r="AU485"/>
  <c r="AT485"/>
  <c r="CM484"/>
  <c r="CH484"/>
  <c r="CC484"/>
  <c r="BX484"/>
  <c r="BS484"/>
  <c r="BN484"/>
  <c r="BI484"/>
  <c r="BD484"/>
  <c r="AU484"/>
  <c r="AT484"/>
  <c r="CM483"/>
  <c r="CH483"/>
  <c r="CC483"/>
  <c r="BX483"/>
  <c r="BS483"/>
  <c r="BN483"/>
  <c r="BI483"/>
  <c r="BD483"/>
  <c r="AU483"/>
  <c r="AT483"/>
  <c r="CM482"/>
  <c r="CH482"/>
  <c r="CC482"/>
  <c r="BX482"/>
  <c r="BS482"/>
  <c r="BN482"/>
  <c r="BI482"/>
  <c r="BD482"/>
  <c r="AU482"/>
  <c r="AT482"/>
  <c r="CM481"/>
  <c r="CH481"/>
  <c r="CC481"/>
  <c r="BX481"/>
  <c r="BS481"/>
  <c r="BN481"/>
  <c r="BI481"/>
  <c r="BD481"/>
  <c r="AU481"/>
  <c r="AT481"/>
  <c r="CM480"/>
  <c r="CH480"/>
  <c r="CC480"/>
  <c r="BX480"/>
  <c r="BS480"/>
  <c r="BN480"/>
  <c r="BI480"/>
  <c r="BD480"/>
  <c r="AU480"/>
  <c r="AT480"/>
  <c r="CM479"/>
  <c r="CH479"/>
  <c r="CC479"/>
  <c r="BX479"/>
  <c r="BS479"/>
  <c r="BN479"/>
  <c r="BI479"/>
  <c r="BD479"/>
  <c r="AU479"/>
  <c r="AT479"/>
  <c r="CM478"/>
  <c r="CH478"/>
  <c r="CC478"/>
  <c r="BX478"/>
  <c r="BS478"/>
  <c r="BI478"/>
  <c r="BD478"/>
  <c r="AU478"/>
  <c r="AT478"/>
  <c r="CM477"/>
  <c r="CH477"/>
  <c r="CC477"/>
  <c r="BX477"/>
  <c r="BS477"/>
  <c r="BN477"/>
  <c r="BI477"/>
  <c r="BD477"/>
  <c r="AU477"/>
  <c r="AT477"/>
  <c r="CM476"/>
  <c r="CH476"/>
  <c r="CC476"/>
  <c r="BX476"/>
  <c r="BS476"/>
  <c r="BN476"/>
  <c r="BI476"/>
  <c r="BD476"/>
  <c r="AU476"/>
  <c r="AT476"/>
  <c r="CM475"/>
  <c r="CH475"/>
  <c r="CC475"/>
  <c r="BX475"/>
  <c r="BS475"/>
  <c r="BN475"/>
  <c r="BI475"/>
  <c r="BD475"/>
  <c r="AU475"/>
  <c r="AT475"/>
  <c r="CM474"/>
  <c r="CH474"/>
  <c r="CC474"/>
  <c r="BX474"/>
  <c r="BS474"/>
  <c r="BN474"/>
  <c r="BI474"/>
  <c r="BD474"/>
  <c r="AU474"/>
  <c r="AT474"/>
  <c r="CM473"/>
  <c r="CH473"/>
  <c r="CC473"/>
  <c r="BX473"/>
  <c r="BS473"/>
  <c r="BN473"/>
  <c r="BI473"/>
  <c r="BD473"/>
  <c r="AU473"/>
  <c r="AT473"/>
  <c r="CM472"/>
  <c r="CH472"/>
  <c r="CC472"/>
  <c r="BX472"/>
  <c r="BS472"/>
  <c r="BN472"/>
  <c r="BI472"/>
  <c r="BD472"/>
  <c r="AU472"/>
  <c r="AT472"/>
  <c r="CM471"/>
  <c r="CH471"/>
  <c r="CC471"/>
  <c r="BX471"/>
  <c r="BS471"/>
  <c r="BN471"/>
  <c r="BI471"/>
  <c r="BD471"/>
  <c r="AU471"/>
  <c r="AT471"/>
  <c r="CM470"/>
  <c r="CH470"/>
  <c r="CC470"/>
  <c r="BX470"/>
  <c r="BS470"/>
  <c r="BN470"/>
  <c r="BI470"/>
  <c r="BD470"/>
  <c r="AU470"/>
  <c r="AT470"/>
  <c r="CM469"/>
  <c r="CH469"/>
  <c r="CC469"/>
  <c r="BX469"/>
  <c r="BS469"/>
  <c r="BN469"/>
  <c r="BI469"/>
  <c r="BD469"/>
  <c r="AU469"/>
  <c r="AT469"/>
  <c r="CM468"/>
  <c r="CH468"/>
  <c r="CC468"/>
  <c r="BX468"/>
  <c r="BS468"/>
  <c r="BN468"/>
  <c r="BI468"/>
  <c r="BD468"/>
  <c r="AU468"/>
  <c r="AT468"/>
  <c r="CM467"/>
  <c r="CH467"/>
  <c r="CC467"/>
  <c r="BX467"/>
  <c r="BS467"/>
  <c r="BN467"/>
  <c r="BI467"/>
  <c r="BD467"/>
  <c r="AU467"/>
  <c r="AT467"/>
  <c r="CM466"/>
  <c r="CH466"/>
  <c r="CC466"/>
  <c r="BX466"/>
  <c r="BS466"/>
  <c r="BN466"/>
  <c r="BI466"/>
  <c r="BD466"/>
  <c r="AU466"/>
  <c r="AT466"/>
  <c r="CM465"/>
  <c r="CH465"/>
  <c r="CC465"/>
  <c r="BX465"/>
  <c r="BS465"/>
  <c r="BN465"/>
  <c r="BI465"/>
  <c r="BD465"/>
  <c r="AU465"/>
  <c r="AT465"/>
  <c r="CM464"/>
  <c r="CH464"/>
  <c r="CC464"/>
  <c r="BX464"/>
  <c r="BS464"/>
  <c r="BN464"/>
  <c r="BI464"/>
  <c r="BD464"/>
  <c r="AU464"/>
  <c r="AT464"/>
  <c r="CM463"/>
  <c r="CH463"/>
  <c r="CC463"/>
  <c r="BX463"/>
  <c r="BS463"/>
  <c r="BN463"/>
  <c r="BI463"/>
  <c r="BD463"/>
  <c r="AU463"/>
  <c r="AT463"/>
  <c r="CM462"/>
  <c r="CH462"/>
  <c r="CC462"/>
  <c r="BX462"/>
  <c r="BS462"/>
  <c r="BN462"/>
  <c r="BI462"/>
  <c r="BD462"/>
  <c r="AU462"/>
  <c r="AT462"/>
  <c r="CM461"/>
  <c r="CH461"/>
  <c r="CC461"/>
  <c r="BX461"/>
  <c r="BS461"/>
  <c r="BN461"/>
  <c r="BI461"/>
  <c r="BD461"/>
  <c r="AU461"/>
  <c r="AT461"/>
  <c r="CM460"/>
  <c r="CH460"/>
  <c r="CC460"/>
  <c r="BX460"/>
  <c r="BS460"/>
  <c r="BN460"/>
  <c r="BI460"/>
  <c r="BD460"/>
  <c r="AU460"/>
  <c r="AT460"/>
  <c r="CM459"/>
  <c r="CH459"/>
  <c r="CC459"/>
  <c r="BX459"/>
  <c r="BS459"/>
  <c r="BN459"/>
  <c r="BI459"/>
  <c r="BD459"/>
  <c r="AU459"/>
  <c r="AT459"/>
  <c r="CM458"/>
  <c r="CH458"/>
  <c r="CC458"/>
  <c r="BX458"/>
  <c r="BS458"/>
  <c r="BN458"/>
  <c r="BI458"/>
  <c r="BD458"/>
  <c r="AU458"/>
  <c r="AT458"/>
  <c r="CM457"/>
  <c r="CH457"/>
  <c r="CC457"/>
  <c r="BX457"/>
  <c r="BS457"/>
  <c r="BN457"/>
  <c r="BI457"/>
  <c r="BD457"/>
  <c r="AU457"/>
  <c r="AT457"/>
  <c r="CM456"/>
  <c r="CH456"/>
  <c r="CC456"/>
  <c r="BX456"/>
  <c r="BS456"/>
  <c r="BN456"/>
  <c r="BI456"/>
  <c r="BD456"/>
  <c r="AU456"/>
  <c r="AT456"/>
  <c r="CM455"/>
  <c r="CH455"/>
  <c r="CC455"/>
  <c r="BX455"/>
  <c r="BS455"/>
  <c r="BN455"/>
  <c r="BI455"/>
  <c r="BD455"/>
  <c r="AU455"/>
  <c r="AT455"/>
  <c r="CM454"/>
  <c r="CH454"/>
  <c r="CC454"/>
  <c r="BX454"/>
  <c r="BS454"/>
  <c r="BN454"/>
  <c r="BI454"/>
  <c r="BD454"/>
  <c r="AU454"/>
  <c r="AT454"/>
  <c r="CM453"/>
  <c r="CH453"/>
  <c r="CC453"/>
  <c r="BX453"/>
  <c r="BS453"/>
  <c r="BN453"/>
  <c r="BI453"/>
  <c r="BD453"/>
  <c r="AU453"/>
  <c r="AT453"/>
  <c r="CM452"/>
  <c r="CH452"/>
  <c r="CC452"/>
  <c r="BX452"/>
  <c r="BS452"/>
  <c r="BN452"/>
  <c r="BI452"/>
  <c r="BD452"/>
  <c r="AU452"/>
  <c r="AT452"/>
  <c r="CM451"/>
  <c r="CH451"/>
  <c r="CC451"/>
  <c r="BX451"/>
  <c r="BS451"/>
  <c r="BN451"/>
  <c r="BI451"/>
  <c r="BD451"/>
  <c r="AU451"/>
  <c r="AT451"/>
  <c r="AT573" l="1"/>
  <c r="BN573"/>
  <c r="CC573"/>
  <c r="BI573"/>
  <c r="CS573" s="1"/>
  <c r="BX517"/>
  <c r="BX573" s="1"/>
  <c r="BS538"/>
  <c r="BS573" s="1"/>
  <c r="BD573"/>
  <c r="CR573" s="1"/>
  <c r="CH517"/>
  <c r="CH573" s="1"/>
  <c r="AU573"/>
  <c r="CM573"/>
  <c r="BR573"/>
  <c r="BC450"/>
  <c r="BB450"/>
  <c r="BA450"/>
  <c r="AZ450"/>
  <c r="AY450"/>
  <c r="AX450"/>
  <c r="AW450"/>
  <c r="AV450"/>
  <c r="AU450"/>
  <c r="AT450"/>
  <c r="CM449"/>
  <c r="CH449"/>
  <c r="CC449"/>
  <c r="BX449"/>
  <c r="BS449"/>
  <c r="BN449"/>
  <c r="BI449"/>
  <c r="BD449"/>
  <c r="CM448"/>
  <c r="CH448"/>
  <c r="CC448"/>
  <c r="BX448"/>
  <c r="BS448"/>
  <c r="BN448"/>
  <c r="BI448"/>
  <c r="BD448"/>
  <c r="CM447"/>
  <c r="CH447"/>
  <c r="CC447"/>
  <c r="BX447"/>
  <c r="BS447"/>
  <c r="BN447"/>
  <c r="BI447"/>
  <c r="BD447"/>
  <c r="BS446"/>
  <c r="BI446"/>
  <c r="BD446"/>
  <c r="BS445"/>
  <c r="BI445"/>
  <c r="BD445"/>
  <c r="CM444"/>
  <c r="CH444"/>
  <c r="CC444"/>
  <c r="BX444"/>
  <c r="BS444"/>
  <c r="BN444"/>
  <c r="BI444"/>
  <c r="BD444"/>
  <c r="CM443"/>
  <c r="CH443"/>
  <c r="CC443"/>
  <c r="BX443"/>
  <c r="BS443"/>
  <c r="BN443"/>
  <c r="BI443"/>
  <c r="BD443"/>
  <c r="CM442"/>
  <c r="CH442"/>
  <c r="CC442"/>
  <c r="BX442"/>
  <c r="BS442"/>
  <c r="BN442"/>
  <c r="BI442"/>
  <c r="BD442"/>
  <c r="CM441"/>
  <c r="CH441"/>
  <c r="CC441"/>
  <c r="BX441"/>
  <c r="BS441"/>
  <c r="BN441"/>
  <c r="BI441"/>
  <c r="BD441"/>
  <c r="CM440"/>
  <c r="CH440"/>
  <c r="CC440"/>
  <c r="BX440"/>
  <c r="BS440"/>
  <c r="BN440"/>
  <c r="BI440"/>
  <c r="BD440"/>
  <c r="CM439"/>
  <c r="CH439"/>
  <c r="CC439"/>
  <c r="BX439"/>
  <c r="BS439"/>
  <c r="BN439"/>
  <c r="BI439"/>
  <c r="BD439"/>
  <c r="CM438"/>
  <c r="CH438"/>
  <c r="CC438"/>
  <c r="BX438"/>
  <c r="BS438"/>
  <c r="BN438"/>
  <c r="BI438"/>
  <c r="BD438"/>
  <c r="CM437"/>
  <c r="CH437"/>
  <c r="CC437"/>
  <c r="BX437"/>
  <c r="BS437"/>
  <c r="BN437"/>
  <c r="BI437"/>
  <c r="BD437"/>
  <c r="CM436"/>
  <c r="CH436"/>
  <c r="CC436"/>
  <c r="BX436"/>
  <c r="BS436"/>
  <c r="BN436"/>
  <c r="BI436"/>
  <c r="BD436"/>
  <c r="CM435"/>
  <c r="CH435"/>
  <c r="CC435"/>
  <c r="BX435"/>
  <c r="BS435"/>
  <c r="BN435"/>
  <c r="BI435"/>
  <c r="BD435"/>
  <c r="CM434"/>
  <c r="CH434"/>
  <c r="CC434"/>
  <c r="BX434"/>
  <c r="BS434"/>
  <c r="BN434"/>
  <c r="BI434"/>
  <c r="BD434"/>
  <c r="CM433"/>
  <c r="CH433"/>
  <c r="CC433"/>
  <c r="BX433"/>
  <c r="BS433"/>
  <c r="BN433"/>
  <c r="BI433"/>
  <c r="BD433"/>
  <c r="CM432"/>
  <c r="CH432"/>
  <c r="CC432"/>
  <c r="BX432"/>
  <c r="BS432"/>
  <c r="BN432"/>
  <c r="BI432"/>
  <c r="BD432"/>
  <c r="BS431"/>
  <c r="BI431"/>
  <c r="BD431"/>
  <c r="CM430"/>
  <c r="CH430"/>
  <c r="CC430"/>
  <c r="BX430"/>
  <c r="BS430"/>
  <c r="BN430"/>
  <c r="BI430"/>
  <c r="BD430"/>
  <c r="CM429"/>
  <c r="CH429"/>
  <c r="CC429"/>
  <c r="BX429"/>
  <c r="BS429"/>
  <c r="BN429"/>
  <c r="BI429"/>
  <c r="BD429"/>
  <c r="CM428"/>
  <c r="CH428"/>
  <c r="CC428"/>
  <c r="BX428"/>
  <c r="BS428"/>
  <c r="BN428"/>
  <c r="BI428"/>
  <c r="BD428"/>
  <c r="CM427"/>
  <c r="CH427"/>
  <c r="CC427"/>
  <c r="BX427"/>
  <c r="BS427"/>
  <c r="BN427"/>
  <c r="BI427"/>
  <c r="BD427"/>
  <c r="CM426"/>
  <c r="CH426"/>
  <c r="CC426"/>
  <c r="BX426"/>
  <c r="BS426"/>
  <c r="BN426"/>
  <c r="BI426"/>
  <c r="BD426"/>
  <c r="CM425"/>
  <c r="CH425"/>
  <c r="CC425"/>
  <c r="BX425"/>
  <c r="BS425"/>
  <c r="BN425"/>
  <c r="BI425"/>
  <c r="BD425"/>
  <c r="CM424"/>
  <c r="CH424"/>
  <c r="CC424"/>
  <c r="BX424"/>
  <c r="BS424"/>
  <c r="BN424"/>
  <c r="BI424"/>
  <c r="BD424"/>
  <c r="CM423"/>
  <c r="CH423"/>
  <c r="CC423"/>
  <c r="BX423"/>
  <c r="BS423"/>
  <c r="BN423"/>
  <c r="BI423"/>
  <c r="BD423"/>
  <c r="CM422"/>
  <c r="CH422"/>
  <c r="CC422"/>
  <c r="BX422"/>
  <c r="BS422"/>
  <c r="BN422"/>
  <c r="BI422"/>
  <c r="BD422"/>
  <c r="CM421"/>
  <c r="CH421"/>
  <c r="CC421"/>
  <c r="BX421"/>
  <c r="BS421"/>
  <c r="BN421"/>
  <c r="BI421"/>
  <c r="BD421"/>
  <c r="CM420"/>
  <c r="CH420"/>
  <c r="CC420"/>
  <c r="BX420"/>
  <c r="BS420"/>
  <c r="BN420"/>
  <c r="BI420"/>
  <c r="BD420"/>
  <c r="CM419"/>
  <c r="CH419"/>
  <c r="CC419"/>
  <c r="BX419"/>
  <c r="BS419"/>
  <c r="BN419"/>
  <c r="BI419"/>
  <c r="BD419"/>
  <c r="CM418"/>
  <c r="CH418"/>
  <c r="CC418"/>
  <c r="BX418"/>
  <c r="BS418"/>
  <c r="BN418"/>
  <c r="BI418"/>
  <c r="BD418"/>
  <c r="CM417"/>
  <c r="CH417"/>
  <c r="CC417"/>
  <c r="BX417"/>
  <c r="BS417"/>
  <c r="BN417"/>
  <c r="BI417"/>
  <c r="BD417"/>
  <c r="CM416"/>
  <c r="CH416"/>
  <c r="CC416"/>
  <c r="BX416"/>
  <c r="BS416"/>
  <c r="BN416"/>
  <c r="BI416"/>
  <c r="BD416"/>
  <c r="CM415"/>
  <c r="CH415"/>
  <c r="CC415"/>
  <c r="BX415"/>
  <c r="BS415"/>
  <c r="BN415"/>
  <c r="BI415"/>
  <c r="BD415"/>
  <c r="CM414"/>
  <c r="CH414"/>
  <c r="CC414"/>
  <c r="BX414"/>
  <c r="BS414"/>
  <c r="BN414"/>
  <c r="BI414"/>
  <c r="BD414"/>
  <c r="CM413"/>
  <c r="CH413"/>
  <c r="CC413"/>
  <c r="BX413"/>
  <c r="BS413"/>
  <c r="BN413"/>
  <c r="BI413"/>
  <c r="BD413"/>
  <c r="CM412"/>
  <c r="CH412"/>
  <c r="CC412"/>
  <c r="BX412"/>
  <c r="BS412"/>
  <c r="BN412"/>
  <c r="BI412"/>
  <c r="BD412"/>
  <c r="CM411"/>
  <c r="CH411"/>
  <c r="CC411"/>
  <c r="BX411"/>
  <c r="BS411"/>
  <c r="BN411"/>
  <c r="BI411"/>
  <c r="BD411"/>
  <c r="CM410"/>
  <c r="CH410"/>
  <c r="CC410"/>
  <c r="BX410"/>
  <c r="BS410"/>
  <c r="BN410"/>
  <c r="BI410"/>
  <c r="BD410"/>
  <c r="CM409"/>
  <c r="CH409"/>
  <c r="CC409"/>
  <c r="BX409"/>
  <c r="BS409"/>
  <c r="BN409"/>
  <c r="BI409"/>
  <c r="BD409"/>
  <c r="CM408"/>
  <c r="CH408"/>
  <c r="CC408"/>
  <c r="BX408"/>
  <c r="BS408"/>
  <c r="BN408"/>
  <c r="BI408"/>
  <c r="BD408"/>
  <c r="CM407"/>
  <c r="CH407"/>
  <c r="CC407"/>
  <c r="BX407"/>
  <c r="BS407"/>
  <c r="BN407"/>
  <c r="BI407"/>
  <c r="BD407"/>
  <c r="BS406"/>
  <c r="BI406"/>
  <c r="BD406"/>
  <c r="CM405"/>
  <c r="CH405"/>
  <c r="CC405"/>
  <c r="BX405"/>
  <c r="BS405"/>
  <c r="BN405"/>
  <c r="BI405"/>
  <c r="BD405"/>
  <c r="CM404"/>
  <c r="CH404"/>
  <c r="CC404"/>
  <c r="BX404"/>
  <c r="BS404"/>
  <c r="BN404"/>
  <c r="BI404"/>
  <c r="BD404"/>
  <c r="CM403"/>
  <c r="CH403"/>
  <c r="CC403"/>
  <c r="BX403"/>
  <c r="BS403"/>
  <c r="BN403"/>
  <c r="BI403"/>
  <c r="BD403"/>
  <c r="CM402"/>
  <c r="CH402"/>
  <c r="CC402"/>
  <c r="BX402"/>
  <c r="BS402"/>
  <c r="BN402"/>
  <c r="BI402"/>
  <c r="BD402"/>
  <c r="CM401"/>
  <c r="CH401"/>
  <c r="CC401"/>
  <c r="BX401"/>
  <c r="BS401"/>
  <c r="BN401"/>
  <c r="BI401"/>
  <c r="BD401"/>
  <c r="CM400"/>
  <c r="CH400"/>
  <c r="CC400"/>
  <c r="BX400"/>
  <c r="BS400"/>
  <c r="BN400"/>
  <c r="BI400"/>
  <c r="BD400"/>
  <c r="CM399"/>
  <c r="CH399"/>
  <c r="CC399"/>
  <c r="BX399"/>
  <c r="BS399"/>
  <c r="BN399"/>
  <c r="BI399"/>
  <c r="BD399"/>
  <c r="CM398"/>
  <c r="CH398"/>
  <c r="CC398"/>
  <c r="BX398"/>
  <c r="BS398"/>
  <c r="BN398"/>
  <c r="BI398"/>
  <c r="BD398"/>
  <c r="CM397"/>
  <c r="CH397"/>
  <c r="CC397"/>
  <c r="BX397"/>
  <c r="BS397"/>
  <c r="BN397"/>
  <c r="BI397"/>
  <c r="BD397"/>
  <c r="CM396"/>
  <c r="CH396"/>
  <c r="CC396"/>
  <c r="BX396"/>
  <c r="BS396"/>
  <c r="BN396"/>
  <c r="BI396"/>
  <c r="BD396"/>
  <c r="CM395"/>
  <c r="CH395"/>
  <c r="CC395"/>
  <c r="BX395"/>
  <c r="BS395"/>
  <c r="BN395"/>
  <c r="BI395"/>
  <c r="BD395"/>
  <c r="CM394"/>
  <c r="CH394"/>
  <c r="CC394"/>
  <c r="BX394"/>
  <c r="BS394"/>
  <c r="BN394"/>
  <c r="BI394"/>
  <c r="BD394"/>
  <c r="CM393"/>
  <c r="CH393"/>
  <c r="CC393"/>
  <c r="BX393"/>
  <c r="BS393"/>
  <c r="BN393"/>
  <c r="BI393"/>
  <c r="BD393"/>
  <c r="CM392"/>
  <c r="CH392"/>
  <c r="CC392"/>
  <c r="BX392"/>
  <c r="BS392"/>
  <c r="BN392"/>
  <c r="BI392"/>
  <c r="BD392"/>
  <c r="CM391"/>
  <c r="CH391"/>
  <c r="CC391"/>
  <c r="BX391"/>
  <c r="BS391"/>
  <c r="BN391"/>
  <c r="BI391"/>
  <c r="BD391"/>
  <c r="CM390"/>
  <c r="CH390"/>
  <c r="CC390"/>
  <c r="BX390"/>
  <c r="BS390"/>
  <c r="BN390"/>
  <c r="BI390"/>
  <c r="BD390"/>
  <c r="CM389"/>
  <c r="CH389"/>
  <c r="CC389"/>
  <c r="BX389"/>
  <c r="BS389"/>
  <c r="BN389"/>
  <c r="BI389"/>
  <c r="BD389"/>
  <c r="BS388"/>
  <c r="BI388"/>
  <c r="BD388"/>
  <c r="BS387"/>
  <c r="BI387"/>
  <c r="BD387"/>
  <c r="CM386"/>
  <c r="CH386"/>
  <c r="CC386"/>
  <c r="BX386"/>
  <c r="BS386"/>
  <c r="BN386"/>
  <c r="BI386"/>
  <c r="BD386"/>
  <c r="CM385"/>
  <c r="CH385"/>
  <c r="CC385"/>
  <c r="BX385"/>
  <c r="BS385"/>
  <c r="BN385"/>
  <c r="BI385"/>
  <c r="BD385"/>
  <c r="CM384"/>
  <c r="CH384"/>
  <c r="CC384"/>
  <c r="BX384"/>
  <c r="BS384"/>
  <c r="BN384"/>
  <c r="BI384"/>
  <c r="BD384"/>
  <c r="CM383"/>
  <c r="CH383"/>
  <c r="CC383"/>
  <c r="BX383"/>
  <c r="BS383"/>
  <c r="BN383"/>
  <c r="BI383"/>
  <c r="BD383"/>
  <c r="CM382"/>
  <c r="CH382"/>
  <c r="CC382"/>
  <c r="BX382"/>
  <c r="BS382"/>
  <c r="BN382"/>
  <c r="BI382"/>
  <c r="BD382"/>
  <c r="CM381"/>
  <c r="CH381"/>
  <c r="CC381"/>
  <c r="BX381"/>
  <c r="BS381"/>
  <c r="BN381"/>
  <c r="BI381"/>
  <c r="BD381"/>
  <c r="BS380"/>
  <c r="BI380"/>
  <c r="BD380"/>
  <c r="CM379"/>
  <c r="CH379"/>
  <c r="CC379"/>
  <c r="BX379"/>
  <c r="BS379"/>
  <c r="BN379"/>
  <c r="BI379"/>
  <c r="BD379"/>
  <c r="CM378"/>
  <c r="CH378"/>
  <c r="CC378"/>
  <c r="BX378"/>
  <c r="BS378"/>
  <c r="BN378"/>
  <c r="BI378"/>
  <c r="BD378"/>
  <c r="CM377"/>
  <c r="CH377"/>
  <c r="CC377"/>
  <c r="BX377"/>
  <c r="BS377"/>
  <c r="BN377"/>
  <c r="BI377"/>
  <c r="BD377"/>
  <c r="CM376"/>
  <c r="CH376"/>
  <c r="CC376"/>
  <c r="BX376"/>
  <c r="BS376"/>
  <c r="BN376"/>
  <c r="BI376"/>
  <c r="BD376"/>
  <c r="CM375"/>
  <c r="CH375"/>
  <c r="CC375"/>
  <c r="BX375"/>
  <c r="BS375"/>
  <c r="BN375"/>
  <c r="CM374"/>
  <c r="CH374"/>
  <c r="CC374"/>
  <c r="BX374"/>
  <c r="BS374"/>
  <c r="BN374"/>
  <c r="CM373"/>
  <c r="CH373"/>
  <c r="CC373"/>
  <c r="BX373"/>
  <c r="BS373"/>
  <c r="BN373"/>
  <c r="BI373"/>
  <c r="BD373"/>
  <c r="CM372"/>
  <c r="CH372"/>
  <c r="CC372"/>
  <c r="BX372"/>
  <c r="BS372"/>
  <c r="BN372"/>
  <c r="BI372"/>
  <c r="BD372"/>
  <c r="CM371"/>
  <c r="CH371"/>
  <c r="CC371"/>
  <c r="BX371"/>
  <c r="BS371"/>
  <c r="BN371"/>
  <c r="BI371"/>
  <c r="BD371"/>
  <c r="CM370"/>
  <c r="CH370"/>
  <c r="CC370"/>
  <c r="BX370"/>
  <c r="BS370"/>
  <c r="BN370"/>
  <c r="BI370"/>
  <c r="BD370"/>
  <c r="CM369"/>
  <c r="CH369"/>
  <c r="CC369"/>
  <c r="BX369"/>
  <c r="BS369"/>
  <c r="BN369"/>
  <c r="BI369"/>
  <c r="BD369"/>
  <c r="CM368"/>
  <c r="CH368"/>
  <c r="CC368"/>
  <c r="BX368"/>
  <c r="BS368"/>
  <c r="BN368"/>
  <c r="BI368"/>
  <c r="BD368"/>
  <c r="CM367"/>
  <c r="CH367"/>
  <c r="CC367"/>
  <c r="BX367"/>
  <c r="BS367"/>
  <c r="BN367"/>
  <c r="BI367"/>
  <c r="BD367"/>
  <c r="CM366"/>
  <c r="CH366"/>
  <c r="CC366"/>
  <c r="BX366"/>
  <c r="BS366"/>
  <c r="BN366"/>
  <c r="BI366"/>
  <c r="BD366"/>
  <c r="CM365"/>
  <c r="CH365"/>
  <c r="CC365"/>
  <c r="BX365"/>
  <c r="BS365"/>
  <c r="BN365"/>
  <c r="BI365"/>
  <c r="BD365"/>
  <c r="CM364"/>
  <c r="CH364"/>
  <c r="CC364"/>
  <c r="BX364"/>
  <c r="BS364"/>
  <c r="BN364"/>
  <c r="BI364"/>
  <c r="BD364"/>
  <c r="CM363"/>
  <c r="CH363"/>
  <c r="CC363"/>
  <c r="BX363"/>
  <c r="BS363"/>
  <c r="BN363"/>
  <c r="BI363"/>
  <c r="BD363"/>
  <c r="BS362"/>
  <c r="BI362"/>
  <c r="BD362"/>
  <c r="CM361"/>
  <c r="CH361"/>
  <c r="CC361"/>
  <c r="BX361"/>
  <c r="BS361"/>
  <c r="BN361"/>
  <c r="BI361"/>
  <c r="BD361"/>
  <c r="CM360"/>
  <c r="CH360"/>
  <c r="CC360"/>
  <c r="BX360"/>
  <c r="BS360"/>
  <c r="BN360"/>
  <c r="BI360"/>
  <c r="BD360"/>
  <c r="CM359"/>
  <c r="CH359"/>
  <c r="CC359"/>
  <c r="BX359"/>
  <c r="BS359"/>
  <c r="BN359"/>
  <c r="BI359"/>
  <c r="BD359"/>
  <c r="CM358"/>
  <c r="CH358"/>
  <c r="CC358"/>
  <c r="BX358"/>
  <c r="BS358"/>
  <c r="BN358"/>
  <c r="BI358"/>
  <c r="BD358"/>
  <c r="CM357"/>
  <c r="CH357"/>
  <c r="CC357"/>
  <c r="BX357"/>
  <c r="BS357"/>
  <c r="BN357"/>
  <c r="BI357"/>
  <c r="BD357"/>
  <c r="BS356"/>
  <c r="BI356"/>
  <c r="BD356"/>
  <c r="BS355"/>
  <c r="BI355"/>
  <c r="BD355"/>
  <c r="CM354"/>
  <c r="CH354"/>
  <c r="CC354"/>
  <c r="BX354"/>
  <c r="BS354"/>
  <c r="BN354"/>
  <c r="BM354"/>
  <c r="BI354" s="1"/>
  <c r="BH354"/>
  <c r="BD354" s="1"/>
  <c r="CM353"/>
  <c r="CH353"/>
  <c r="CC353"/>
  <c r="BX353"/>
  <c r="BS353"/>
  <c r="BN353"/>
  <c r="BM353"/>
  <c r="BI353" s="1"/>
  <c r="BH353"/>
  <c r="BD353" s="1"/>
  <c r="BS352"/>
  <c r="BI352"/>
  <c r="BD352"/>
  <c r="BS351"/>
  <c r="BI351"/>
  <c r="BD351"/>
  <c r="CM350"/>
  <c r="CH350"/>
  <c r="CC350"/>
  <c r="BX350"/>
  <c r="BS350"/>
  <c r="BN350"/>
  <c r="BI350"/>
  <c r="BD350"/>
  <c r="CM349"/>
  <c r="CH349"/>
  <c r="CC349"/>
  <c r="BX349"/>
  <c r="BS349"/>
  <c r="BN349"/>
  <c r="BI349"/>
  <c r="BD349"/>
  <c r="CM348"/>
  <c r="CH348"/>
  <c r="CC348"/>
  <c r="BX348"/>
  <c r="BS348"/>
  <c r="BN348"/>
  <c r="BI348"/>
  <c r="BD348"/>
  <c r="CM347"/>
  <c r="CH347"/>
  <c r="CC347"/>
  <c r="BX347"/>
  <c r="BS347"/>
  <c r="BN347"/>
  <c r="BI347"/>
  <c r="BD347"/>
  <c r="CM346"/>
  <c r="CH346"/>
  <c r="CC346"/>
  <c r="BX346"/>
  <c r="BS346"/>
  <c r="BN346"/>
  <c r="BI346"/>
  <c r="BD346"/>
  <c r="CM345"/>
  <c r="CH345"/>
  <c r="CC345"/>
  <c r="BX345"/>
  <c r="BS345"/>
  <c r="BN345"/>
  <c r="BI345"/>
  <c r="BD345"/>
  <c r="CM344"/>
  <c r="CH344"/>
  <c r="CC344"/>
  <c r="BX344"/>
  <c r="BS344"/>
  <c r="BN344"/>
  <c r="BI344"/>
  <c r="BD344"/>
  <c r="BS343"/>
  <c r="CC342"/>
  <c r="BS342"/>
  <c r="CC341"/>
  <c r="BS341"/>
  <c r="CM340"/>
  <c r="CH340"/>
  <c r="CC340"/>
  <c r="BX340"/>
  <c r="BS340"/>
  <c r="BN340"/>
  <c r="BI340"/>
  <c r="BD340"/>
  <c r="CM339"/>
  <c r="CH339"/>
  <c r="CC339"/>
  <c r="BX339"/>
  <c r="BS339"/>
  <c r="BN339"/>
  <c r="BI339"/>
  <c r="BD339"/>
  <c r="CM338"/>
  <c r="CH338"/>
  <c r="CC338"/>
  <c r="BX338"/>
  <c r="BS338"/>
  <c r="BN338"/>
  <c r="BI338"/>
  <c r="BD338"/>
  <c r="CM337"/>
  <c r="CH337"/>
  <c r="CC337"/>
  <c r="BX337"/>
  <c r="BS337"/>
  <c r="BN337"/>
  <c r="BI337"/>
  <c r="BD337"/>
  <c r="CM336"/>
  <c r="CH336"/>
  <c r="CC336"/>
  <c r="BX336"/>
  <c r="BS336"/>
  <c r="BN336"/>
  <c r="BI336"/>
  <c r="BD336"/>
  <c r="CM335"/>
  <c r="CH335"/>
  <c r="CC335"/>
  <c r="BX335"/>
  <c r="BS335"/>
  <c r="BN335"/>
  <c r="BI335"/>
  <c r="BD335"/>
  <c r="CM334"/>
  <c r="CH334"/>
  <c r="CC334"/>
  <c r="BX334"/>
  <c r="BS334"/>
  <c r="BN334"/>
  <c r="BI334"/>
  <c r="BD334"/>
  <c r="CM333"/>
  <c r="CH333"/>
  <c r="CC333"/>
  <c r="BX333"/>
  <c r="BS333"/>
  <c r="BN333"/>
  <c r="BI333"/>
  <c r="BD333"/>
  <c r="CM332"/>
  <c r="CH332"/>
  <c r="CC332"/>
  <c r="BX332"/>
  <c r="BS332"/>
  <c r="BN332"/>
  <c r="BI332"/>
  <c r="BD332"/>
  <c r="CM331"/>
  <c r="CH331"/>
  <c r="CC331"/>
  <c r="BX331"/>
  <c r="BS331"/>
  <c r="BN331"/>
  <c r="BI331"/>
  <c r="BD331"/>
  <c r="CM330"/>
  <c r="CH330"/>
  <c r="CC330"/>
  <c r="BX330"/>
  <c r="BS330"/>
  <c r="BN330"/>
  <c r="BI330"/>
  <c r="BD330"/>
  <c r="CM329"/>
  <c r="CH329"/>
  <c r="CC329"/>
  <c r="BX329"/>
  <c r="BS329"/>
  <c r="BN329"/>
  <c r="BI329"/>
  <c r="BD329"/>
  <c r="CM328"/>
  <c r="CH328"/>
  <c r="CC328"/>
  <c r="BX328"/>
  <c r="BS328"/>
  <c r="BN328"/>
  <c r="BI328"/>
  <c r="BD328"/>
  <c r="CM327"/>
  <c r="CH327"/>
  <c r="CC327"/>
  <c r="BX327"/>
  <c r="BS327"/>
  <c r="BN327"/>
  <c r="BI327"/>
  <c r="BD327"/>
  <c r="CM326"/>
  <c r="CH326"/>
  <c r="CC326"/>
  <c r="BX326"/>
  <c r="BS326"/>
  <c r="BN326"/>
  <c r="BI326"/>
  <c r="BD326"/>
  <c r="CH325"/>
  <c r="BX325"/>
  <c r="BS325"/>
  <c r="BN325"/>
  <c r="CM324"/>
  <c r="CH324"/>
  <c r="BX324"/>
  <c r="BS324"/>
  <c r="BN324"/>
  <c r="CH323"/>
  <c r="BX323"/>
  <c r="BS323"/>
  <c r="BN323"/>
  <c r="CM322"/>
  <c r="CH322"/>
  <c r="CC322"/>
  <c r="BX322"/>
  <c r="BS322"/>
  <c r="BN322"/>
  <c r="BI322"/>
  <c r="BD322"/>
  <c r="CM321"/>
  <c r="CH321"/>
  <c r="CC321"/>
  <c r="BX321"/>
  <c r="BS321"/>
  <c r="BN321"/>
  <c r="BI321"/>
  <c r="BD321"/>
  <c r="CM320"/>
  <c r="CH320"/>
  <c r="CC320"/>
  <c r="BX320"/>
  <c r="BS320"/>
  <c r="BN320"/>
  <c r="BI320"/>
  <c r="BD320"/>
  <c r="CM319"/>
  <c r="CH319"/>
  <c r="CC319"/>
  <c r="BX319"/>
  <c r="BS319"/>
  <c r="BN319"/>
  <c r="BM319"/>
  <c r="BI319"/>
  <c r="BH319"/>
  <c r="BD319" s="1"/>
  <c r="CM318"/>
  <c r="CH318"/>
  <c r="CC318"/>
  <c r="BX318"/>
  <c r="BS318"/>
  <c r="BN318"/>
  <c r="BI318"/>
  <c r="BD318"/>
  <c r="CM317"/>
  <c r="CH317"/>
  <c r="CC317"/>
  <c r="BX317"/>
  <c r="BS317"/>
  <c r="BN317"/>
  <c r="BI317"/>
  <c r="BD317"/>
  <c r="CM316"/>
  <c r="CH316"/>
  <c r="CC316"/>
  <c r="BX316"/>
  <c r="BS316"/>
  <c r="BN316"/>
  <c r="BM316"/>
  <c r="BI316" s="1"/>
  <c r="BH316"/>
  <c r="BD316" s="1"/>
  <c r="CM315"/>
  <c r="CH315"/>
  <c r="CC315"/>
  <c r="BX315"/>
  <c r="BS315"/>
  <c r="BN315"/>
  <c r="BI315"/>
  <c r="BD315"/>
  <c r="CM314"/>
  <c r="CH314"/>
  <c r="CC314"/>
  <c r="BX314"/>
  <c r="BS314"/>
  <c r="BN314"/>
  <c r="BI314"/>
  <c r="BD314"/>
  <c r="CM313"/>
  <c r="CH313"/>
  <c r="CC313"/>
  <c r="BX313"/>
  <c r="BS313"/>
  <c r="BN313"/>
  <c r="BI313"/>
  <c r="BD313"/>
  <c r="CM312"/>
  <c r="CH312"/>
  <c r="CC312"/>
  <c r="BX312"/>
  <c r="BS312"/>
  <c r="BN312"/>
  <c r="BI312"/>
  <c r="BD312"/>
  <c r="CM311"/>
  <c r="CH311"/>
  <c r="CC311"/>
  <c r="BX311"/>
  <c r="BS311"/>
  <c r="BN311"/>
  <c r="BI311"/>
  <c r="BD311"/>
  <c r="CM310"/>
  <c r="CH310"/>
  <c r="CC310"/>
  <c r="BX310"/>
  <c r="BS310"/>
  <c r="BN310"/>
  <c r="BI310"/>
  <c r="BD310"/>
  <c r="CM309"/>
  <c r="CH309"/>
  <c r="CC309"/>
  <c r="BX309"/>
  <c r="BS309"/>
  <c r="BN309"/>
  <c r="BI309"/>
  <c r="BD309"/>
  <c r="BS308"/>
  <c r="BI308"/>
  <c r="BD308"/>
  <c r="BS307"/>
  <c r="BI307"/>
  <c r="BD307"/>
  <c r="CM306"/>
  <c r="CH306"/>
  <c r="CC306"/>
  <c r="BX306"/>
  <c r="BS306"/>
  <c r="BN306"/>
  <c r="BI306"/>
  <c r="BD306"/>
  <c r="CM305"/>
  <c r="CH305"/>
  <c r="CC305"/>
  <c r="BX305"/>
  <c r="BS305"/>
  <c r="BN305"/>
  <c r="BI305"/>
  <c r="BD305"/>
  <c r="CM304"/>
  <c r="CH304"/>
  <c r="CC304"/>
  <c r="BX304"/>
  <c r="BS304"/>
  <c r="BN304"/>
  <c r="BI304"/>
  <c r="BD304"/>
  <c r="CM303"/>
  <c r="CH303"/>
  <c r="CC303"/>
  <c r="BX303"/>
  <c r="BS303"/>
  <c r="BN303"/>
  <c r="BI303"/>
  <c r="BD303"/>
  <c r="BS302"/>
  <c r="BI302"/>
  <c r="BD302"/>
  <c r="BS301"/>
  <c r="BI301"/>
  <c r="BD301"/>
  <c r="CM300"/>
  <c r="CH300"/>
  <c r="CC300"/>
  <c r="BX300"/>
  <c r="BS300"/>
  <c r="BN300"/>
  <c r="BI300"/>
  <c r="BD300"/>
  <c r="CM299"/>
  <c r="CH299"/>
  <c r="CC299"/>
  <c r="BX299"/>
  <c r="BS299"/>
  <c r="BN299"/>
  <c r="BM299"/>
  <c r="BI299" s="1"/>
  <c r="BH299"/>
  <c r="BD299" s="1"/>
  <c r="CM298"/>
  <c r="CH298"/>
  <c r="CC298"/>
  <c r="BX298"/>
  <c r="BS298"/>
  <c r="BN298"/>
  <c r="BI298"/>
  <c r="BD298"/>
  <c r="CM297"/>
  <c r="CH297"/>
  <c r="CC297"/>
  <c r="BX297"/>
  <c r="BS297"/>
  <c r="BN297"/>
  <c r="BM297"/>
  <c r="BM450" s="1"/>
  <c r="BH297"/>
  <c r="BH450" s="1"/>
  <c r="CM296"/>
  <c r="CH296"/>
  <c r="CC296"/>
  <c r="BX296"/>
  <c r="BS296"/>
  <c r="BN296"/>
  <c r="BI296"/>
  <c r="BD296"/>
  <c r="CH450" l="1"/>
  <c r="CC450"/>
  <c r="BX450"/>
  <c r="BS450"/>
  <c r="CM450"/>
  <c r="BN450"/>
  <c r="BD297"/>
  <c r="BD450" s="1"/>
  <c r="CR450" s="1"/>
  <c r="BI297"/>
  <c r="BI450" s="1"/>
  <c r="CS450" s="1"/>
  <c r="CQ295" l="1"/>
  <c r="CP295"/>
  <c r="CO295"/>
  <c r="CN295"/>
  <c r="CL295"/>
  <c r="CK295"/>
  <c r="CJ295"/>
  <c r="CI295"/>
  <c r="CG295"/>
  <c r="CF295"/>
  <c r="CE295"/>
  <c r="CD295"/>
  <c r="CB295"/>
  <c r="CA295"/>
  <c r="BZ295"/>
  <c r="BY295"/>
  <c r="BV295"/>
  <c r="BU295"/>
  <c r="BT295"/>
  <c r="BQ295"/>
  <c r="BP295"/>
  <c r="BO295"/>
  <c r="BN295"/>
  <c r="BL295"/>
  <c r="BK295"/>
  <c r="BJ295"/>
  <c r="BI295"/>
  <c r="BH295"/>
  <c r="BG295"/>
  <c r="BF295"/>
  <c r="BE295"/>
  <c r="BA295"/>
  <c r="AZ295"/>
  <c r="AY295"/>
  <c r="AX295"/>
  <c r="AW295"/>
  <c r="AV295"/>
  <c r="AU295"/>
  <c r="AT295"/>
  <c r="CM294"/>
  <c r="CC294"/>
  <c r="BX294"/>
  <c r="BS294"/>
  <c r="BR294"/>
  <c r="CM293"/>
  <c r="CC293"/>
  <c r="BX293"/>
  <c r="BS293"/>
  <c r="BR293"/>
  <c r="CM292"/>
  <c r="CC292"/>
  <c r="BX292"/>
  <c r="BS292"/>
  <c r="BR292"/>
  <c r="BM292"/>
  <c r="BD292"/>
  <c r="BC292"/>
  <c r="BB292"/>
  <c r="CM291"/>
  <c r="CC291"/>
  <c r="BX291"/>
  <c r="BS291"/>
  <c r="BR291"/>
  <c r="BM291"/>
  <c r="BD291"/>
  <c r="BC291"/>
  <c r="BB291"/>
  <c r="CM290"/>
  <c r="CC290"/>
  <c r="BX290"/>
  <c r="BS290"/>
  <c r="BR290"/>
  <c r="BM290"/>
  <c r="BD290"/>
  <c r="BC290"/>
  <c r="BB290"/>
  <c r="CM289"/>
  <c r="CC289"/>
  <c r="BX289"/>
  <c r="BS289"/>
  <c r="BR289"/>
  <c r="BM289"/>
  <c r="BD289"/>
  <c r="BC289"/>
  <c r="BB289"/>
  <c r="CM288"/>
  <c r="CC288"/>
  <c r="BX288"/>
  <c r="BS288"/>
  <c r="BR288"/>
  <c r="BM288"/>
  <c r="BD288"/>
  <c r="BC288"/>
  <c r="BB288"/>
  <c r="CM287"/>
  <c r="CC287"/>
  <c r="BX287"/>
  <c r="BS287"/>
  <c r="BR287"/>
  <c r="BM287"/>
  <c r="BD287"/>
  <c r="BC287"/>
  <c r="BB287"/>
  <c r="CM286"/>
  <c r="CC286"/>
  <c r="BX286"/>
  <c r="BS286"/>
  <c r="BR286"/>
  <c r="BM286"/>
  <c r="BD286"/>
  <c r="BC286"/>
  <c r="BB286"/>
  <c r="CM285"/>
  <c r="CC285"/>
  <c r="BX285"/>
  <c r="BS285"/>
  <c r="BR285"/>
  <c r="BM285"/>
  <c r="BD285"/>
  <c r="BC285"/>
  <c r="BB285"/>
  <c r="CM284"/>
  <c r="CC284"/>
  <c r="BX284"/>
  <c r="BS284"/>
  <c r="BR284"/>
  <c r="BM284"/>
  <c r="BD284"/>
  <c r="BC284"/>
  <c r="BB284"/>
  <c r="CM283"/>
  <c r="BX283"/>
  <c r="BS283"/>
  <c r="BR283"/>
  <c r="BM283"/>
  <c r="BD283"/>
  <c r="BC283"/>
  <c r="BB283"/>
  <c r="CM282"/>
  <c r="CH282"/>
  <c r="CC282"/>
  <c r="BX282"/>
  <c r="BS282"/>
  <c r="BR282"/>
  <c r="BM282"/>
  <c r="BD282"/>
  <c r="BC282"/>
  <c r="BB282"/>
  <c r="CM281"/>
  <c r="CH281"/>
  <c r="CC281"/>
  <c r="BX281"/>
  <c r="BS281"/>
  <c r="BR281"/>
  <c r="BM281"/>
  <c r="BD281"/>
  <c r="BC281"/>
  <c r="BB281"/>
  <c r="CM280"/>
  <c r="CH280"/>
  <c r="CC280"/>
  <c r="BX280"/>
  <c r="BS280"/>
  <c r="BR280"/>
  <c r="BM280"/>
  <c r="BD280"/>
  <c r="BC280"/>
  <c r="BB280"/>
  <c r="CM279"/>
  <c r="CH279"/>
  <c r="CC279"/>
  <c r="BX279"/>
  <c r="BS279"/>
  <c r="BR279"/>
  <c r="BM279"/>
  <c r="BD279"/>
  <c r="BC279"/>
  <c r="BB279"/>
  <c r="CM278"/>
  <c r="CH278"/>
  <c r="CC278"/>
  <c r="BX278"/>
  <c r="BS278"/>
  <c r="BR278"/>
  <c r="BM278"/>
  <c r="BD278"/>
  <c r="BC278"/>
  <c r="BB278"/>
  <c r="CM277"/>
  <c r="CH277"/>
  <c r="CC277"/>
  <c r="BX277"/>
  <c r="BS277"/>
  <c r="BR277"/>
  <c r="BM277"/>
  <c r="BD277"/>
  <c r="BC277"/>
  <c r="BB277"/>
  <c r="CM276"/>
  <c r="CH276"/>
  <c r="CC276"/>
  <c r="BX276"/>
  <c r="BS276"/>
  <c r="BR276"/>
  <c r="BM276"/>
  <c r="BD276"/>
  <c r="BC276"/>
  <c r="BB276"/>
  <c r="CM275"/>
  <c r="CH275"/>
  <c r="CC275"/>
  <c r="BX275"/>
  <c r="BS275"/>
  <c r="BR275"/>
  <c r="BM275"/>
  <c r="BD275"/>
  <c r="BC275"/>
  <c r="BB275"/>
  <c r="CM274"/>
  <c r="CH274"/>
  <c r="CC274"/>
  <c r="BX274"/>
  <c r="BS274"/>
  <c r="BR274"/>
  <c r="BM274"/>
  <c r="BD274"/>
  <c r="BC274"/>
  <c r="BB274"/>
  <c r="CM273"/>
  <c r="CH273"/>
  <c r="CC273"/>
  <c r="BX273"/>
  <c r="BS273"/>
  <c r="BR273"/>
  <c r="BM273"/>
  <c r="BD273"/>
  <c r="BC273"/>
  <c r="BB273"/>
  <c r="CM272"/>
  <c r="CH272"/>
  <c r="CC272"/>
  <c r="BX272"/>
  <c r="BS272"/>
  <c r="BR272"/>
  <c r="BM272"/>
  <c r="BD272"/>
  <c r="BC272"/>
  <c r="BB272"/>
  <c r="CM271"/>
  <c r="CH271"/>
  <c r="CC271"/>
  <c r="BX271"/>
  <c r="BS271"/>
  <c r="BR271"/>
  <c r="BM271"/>
  <c r="BD271"/>
  <c r="BC271"/>
  <c r="BB271"/>
  <c r="CM270"/>
  <c r="CH270"/>
  <c r="CC270"/>
  <c r="BX270"/>
  <c r="BS270"/>
  <c r="BR270"/>
  <c r="BM270"/>
  <c r="BD270"/>
  <c r="BC270"/>
  <c r="BB270"/>
  <c r="CM269"/>
  <c r="BX269"/>
  <c r="BS269"/>
  <c r="BR269"/>
  <c r="CM268"/>
  <c r="CH268"/>
  <c r="CC268"/>
  <c r="BX268"/>
  <c r="BR268"/>
  <c r="BW268" s="1"/>
  <c r="BS268" s="1"/>
  <c r="BM268"/>
  <c r="BD268"/>
  <c r="BC268"/>
  <c r="BB268"/>
  <c r="CM267"/>
  <c r="CH267"/>
  <c r="CC267"/>
  <c r="BX267"/>
  <c r="BR267"/>
  <c r="BW267" s="1"/>
  <c r="BS267" s="1"/>
  <c r="BM267"/>
  <c r="BD267"/>
  <c r="BC267"/>
  <c r="BB267"/>
  <c r="CM266"/>
  <c r="CC266"/>
  <c r="BX266"/>
  <c r="BS266"/>
  <c r="BR266"/>
  <c r="CM265"/>
  <c r="CC265"/>
  <c r="BX265"/>
  <c r="BR265"/>
  <c r="BW265" s="1"/>
  <c r="BS265" s="1"/>
  <c r="BM265"/>
  <c r="BD265"/>
  <c r="BC265"/>
  <c r="BB265"/>
  <c r="CM264"/>
  <c r="CH264"/>
  <c r="CC264"/>
  <c r="BX264"/>
  <c r="BR264"/>
  <c r="BW264" s="1"/>
  <c r="BS264" s="1"/>
  <c r="BM264"/>
  <c r="BD264"/>
  <c r="BC264"/>
  <c r="BB264"/>
  <c r="CM263"/>
  <c r="CH263"/>
  <c r="BX263"/>
  <c r="BR263"/>
  <c r="BW263" s="1"/>
  <c r="BS263" s="1"/>
  <c r="BM263"/>
  <c r="BD263"/>
  <c r="BC263"/>
  <c r="BB263"/>
  <c r="CM262"/>
  <c r="CH262"/>
  <c r="BX262"/>
  <c r="BR262"/>
  <c r="BW262" s="1"/>
  <c r="BS262" s="1"/>
  <c r="BM262"/>
  <c r="BD262"/>
  <c r="BC262"/>
  <c r="BB262"/>
  <c r="CM261"/>
  <c r="CH261"/>
  <c r="CC261"/>
  <c r="BX261"/>
  <c r="BR261"/>
  <c r="BW261" s="1"/>
  <c r="BS261" s="1"/>
  <c r="BM261"/>
  <c r="BD261"/>
  <c r="BC261"/>
  <c r="BB261"/>
  <c r="CM260"/>
  <c r="CH260"/>
  <c r="CC260"/>
  <c r="BX260"/>
  <c r="BR260"/>
  <c r="BW260" s="1"/>
  <c r="BS260" s="1"/>
  <c r="BM260"/>
  <c r="BD260"/>
  <c r="BC260"/>
  <c r="BB260"/>
  <c r="CM259"/>
  <c r="CH259"/>
  <c r="CC259"/>
  <c r="BX259"/>
  <c r="BR259"/>
  <c r="BW259" s="1"/>
  <c r="BS259" s="1"/>
  <c r="BM259"/>
  <c r="BD259"/>
  <c r="BC259"/>
  <c r="BB259"/>
  <c r="CM258"/>
  <c r="CH258"/>
  <c r="CC258"/>
  <c r="BX258"/>
  <c r="BR258"/>
  <c r="BW258" s="1"/>
  <c r="BS258" s="1"/>
  <c r="BM258"/>
  <c r="BD258"/>
  <c r="BC258"/>
  <c r="BB258"/>
  <c r="CM257"/>
  <c r="CH257"/>
  <c r="CC257"/>
  <c r="BX257"/>
  <c r="BR257"/>
  <c r="BW257" s="1"/>
  <c r="BS257" s="1"/>
  <c r="BM257"/>
  <c r="BD257"/>
  <c r="BC257"/>
  <c r="BB257"/>
  <c r="CM256"/>
  <c r="CH256"/>
  <c r="CC256"/>
  <c r="BX256"/>
  <c r="BR256"/>
  <c r="BW256" s="1"/>
  <c r="BS256" s="1"/>
  <c r="BM256"/>
  <c r="BD256"/>
  <c r="BC256"/>
  <c r="BB256"/>
  <c r="CM255"/>
  <c r="CH255"/>
  <c r="CC255"/>
  <c r="BX255"/>
  <c r="BR255"/>
  <c r="BW255" s="1"/>
  <c r="BS255" s="1"/>
  <c r="BM255"/>
  <c r="BD255"/>
  <c r="BC255"/>
  <c r="BB255"/>
  <c r="CM254"/>
  <c r="CH254"/>
  <c r="CC254"/>
  <c r="BX254"/>
  <c r="BR254"/>
  <c r="BW254" s="1"/>
  <c r="BS254" s="1"/>
  <c r="BM254"/>
  <c r="BD254"/>
  <c r="BC254"/>
  <c r="BB254"/>
  <c r="CM253"/>
  <c r="CH253"/>
  <c r="CC253"/>
  <c r="BX253"/>
  <c r="BR253"/>
  <c r="BW253" s="1"/>
  <c r="BS253" s="1"/>
  <c r="BM253"/>
  <c r="BD253"/>
  <c r="BC253"/>
  <c r="BB253"/>
  <c r="CM252"/>
  <c r="CH252"/>
  <c r="CC252"/>
  <c r="BX252"/>
  <c r="BR252"/>
  <c r="BW252" s="1"/>
  <c r="BS252" s="1"/>
  <c r="BM252"/>
  <c r="BD252"/>
  <c r="BC252"/>
  <c r="BB252"/>
  <c r="CM251"/>
  <c r="CH251"/>
  <c r="CC251"/>
  <c r="BX251"/>
  <c r="BR251"/>
  <c r="BW251" s="1"/>
  <c r="BS251" s="1"/>
  <c r="BM251"/>
  <c r="BD251"/>
  <c r="BC251"/>
  <c r="BB251"/>
  <c r="CM250"/>
  <c r="CH250"/>
  <c r="CC250"/>
  <c r="BX250"/>
  <c r="BR250"/>
  <c r="BW250" s="1"/>
  <c r="BS250" s="1"/>
  <c r="BM250"/>
  <c r="BD250"/>
  <c r="BC250"/>
  <c r="BB250"/>
  <c r="CM249"/>
  <c r="CH249"/>
  <c r="CC249"/>
  <c r="BX249"/>
  <c r="BR249"/>
  <c r="BW249" s="1"/>
  <c r="BS249" s="1"/>
  <c r="BM249"/>
  <c r="BD249"/>
  <c r="BC249"/>
  <c r="BB249"/>
  <c r="CM248"/>
  <c r="CH248"/>
  <c r="CC248"/>
  <c r="BX248"/>
  <c r="BR248"/>
  <c r="BW248" s="1"/>
  <c r="BS248" s="1"/>
  <c r="BM248"/>
  <c r="BD248"/>
  <c r="BC248"/>
  <c r="BB248"/>
  <c r="CM247"/>
  <c r="CH247"/>
  <c r="CC247"/>
  <c r="BX247"/>
  <c r="BR247"/>
  <c r="BW247" s="1"/>
  <c r="BS247" s="1"/>
  <c r="BM247"/>
  <c r="BD247"/>
  <c r="BC247"/>
  <c r="BB247"/>
  <c r="CM246"/>
  <c r="CC246"/>
  <c r="BX246"/>
  <c r="BR246"/>
  <c r="BW246" s="1"/>
  <c r="BS246" s="1"/>
  <c r="BM246"/>
  <c r="BD246"/>
  <c r="BC246"/>
  <c r="BB246"/>
  <c r="CM245"/>
  <c r="CC245"/>
  <c r="BX245"/>
  <c r="BR245"/>
  <c r="BW245" s="1"/>
  <c r="BS245" s="1"/>
  <c r="BM245"/>
  <c r="BD245"/>
  <c r="BC245"/>
  <c r="BB245"/>
  <c r="CM244"/>
  <c r="CH244"/>
  <c r="CC244"/>
  <c r="BX244"/>
  <c r="BR244"/>
  <c r="BW244" s="1"/>
  <c r="BS244" s="1"/>
  <c r="BM244"/>
  <c r="BD244"/>
  <c r="BC244"/>
  <c r="BB244"/>
  <c r="CM243"/>
  <c r="CH243"/>
  <c r="CC243"/>
  <c r="BX243"/>
  <c r="BR243"/>
  <c r="BW243" s="1"/>
  <c r="BS243" s="1"/>
  <c r="BM243"/>
  <c r="BD243"/>
  <c r="BC243"/>
  <c r="BB243"/>
  <c r="CM242"/>
  <c r="CH242"/>
  <c r="CC242"/>
  <c r="BX242"/>
  <c r="BR242"/>
  <c r="BW242" s="1"/>
  <c r="BS242" s="1"/>
  <c r="BM242"/>
  <c r="BD242"/>
  <c r="BC242"/>
  <c r="BB242"/>
  <c r="CM241"/>
  <c r="CH241"/>
  <c r="CC241"/>
  <c r="BX241"/>
  <c r="BS241"/>
  <c r="BR241"/>
  <c r="BM241"/>
  <c r="BD241"/>
  <c r="BC241"/>
  <c r="BB241"/>
  <c r="CM240"/>
  <c r="CH240"/>
  <c r="CC240"/>
  <c r="BX240"/>
  <c r="BR240"/>
  <c r="BM240"/>
  <c r="BD240"/>
  <c r="BC240"/>
  <c r="BB240"/>
  <c r="CM239"/>
  <c r="CH239"/>
  <c r="CC239"/>
  <c r="BX239"/>
  <c r="BR239"/>
  <c r="BM239"/>
  <c r="BD239"/>
  <c r="BC239"/>
  <c r="BB239"/>
  <c r="CM238"/>
  <c r="CH238"/>
  <c r="CC238"/>
  <c r="BX238"/>
  <c r="BR238"/>
  <c r="BM238"/>
  <c r="BD238"/>
  <c r="BC238"/>
  <c r="BB238"/>
  <c r="CM237"/>
  <c r="CH237"/>
  <c r="CC237"/>
  <c r="BX237"/>
  <c r="BR237"/>
  <c r="BM237"/>
  <c r="BD237"/>
  <c r="BC237"/>
  <c r="BB237"/>
  <c r="CM236"/>
  <c r="CH236"/>
  <c r="CC236"/>
  <c r="BX236"/>
  <c r="BR236"/>
  <c r="BM236"/>
  <c r="BD236"/>
  <c r="BC236"/>
  <c r="BB236"/>
  <c r="CM235"/>
  <c r="CH235"/>
  <c r="CC235"/>
  <c r="BX235"/>
  <c r="BS235"/>
  <c r="BR235"/>
  <c r="BM235"/>
  <c r="BD235"/>
  <c r="BC235"/>
  <c r="BB235"/>
  <c r="BM295" l="1"/>
  <c r="CS295" s="1"/>
  <c r="CC295"/>
  <c r="BD295"/>
  <c r="CR295" s="1"/>
  <c r="BB295"/>
  <c r="BR295"/>
  <c r="CH295"/>
  <c r="CM295"/>
  <c r="BX295"/>
  <c r="BC295"/>
  <c r="CQ234" l="1"/>
  <c r="CP234"/>
  <c r="CO234"/>
  <c r="CN234"/>
  <c r="CM234"/>
  <c r="CL234"/>
  <c r="CK234"/>
  <c r="CJ234"/>
  <c r="CI234"/>
  <c r="CH234"/>
  <c r="CG234"/>
  <c r="CF234"/>
  <c r="CE234"/>
  <c r="CD234"/>
  <c r="CC234"/>
  <c r="CB234"/>
  <c r="CA234"/>
  <c r="BZ234"/>
  <c r="BY234"/>
  <c r="BX234"/>
  <c r="BW234"/>
  <c r="BV234"/>
  <c r="BU234"/>
  <c r="BT234"/>
  <c r="BS234"/>
  <c r="BR234"/>
  <c r="BQ234"/>
  <c r="BP234"/>
  <c r="BO234"/>
  <c r="BN234"/>
  <c r="BM234"/>
  <c r="BL234"/>
  <c r="BK234"/>
  <c r="BJ234"/>
  <c r="BI234"/>
  <c r="BH234"/>
  <c r="BG234"/>
  <c r="BF234"/>
  <c r="BE234"/>
  <c r="BD234"/>
  <c r="BC234"/>
  <c r="BB234"/>
  <c r="BA234"/>
  <c r="AZ234"/>
  <c r="AY234"/>
  <c r="AX234"/>
  <c r="AW234"/>
  <c r="AV234"/>
  <c r="AU234"/>
  <c r="AT234"/>
  <c r="CR234" l="1"/>
  <c r="CS234"/>
  <c r="CQ212"/>
  <c r="CP212"/>
  <c r="CO212"/>
  <c r="CN212"/>
  <c r="CM212"/>
  <c r="CL212"/>
  <c r="CK212"/>
  <c r="CJ212"/>
  <c r="CI212"/>
  <c r="CH212"/>
  <c r="CG212"/>
  <c r="CF212"/>
  <c r="CE212"/>
  <c r="CD212"/>
  <c r="CC212"/>
  <c r="CB212"/>
  <c r="CA212"/>
  <c r="BZ212"/>
  <c r="BY212"/>
  <c r="BX212"/>
  <c r="BW212"/>
  <c r="BV212"/>
  <c r="BU212"/>
  <c r="BT212"/>
  <c r="BS212"/>
  <c r="BR212"/>
  <c r="BQ212"/>
  <c r="BP212"/>
  <c r="BO212"/>
  <c r="BN212"/>
  <c r="BM212"/>
  <c r="BL212"/>
  <c r="BK212"/>
  <c r="BJ212"/>
  <c r="BI212"/>
  <c r="BH212"/>
  <c r="BG212"/>
  <c r="BF212"/>
  <c r="BE212"/>
  <c r="BD212"/>
  <c r="BC212"/>
  <c r="BC1216" s="1"/>
  <c r="BB212"/>
  <c r="BB1216" s="1"/>
  <c r="BA212"/>
  <c r="BA1216" s="1"/>
  <c r="AZ212"/>
  <c r="AZ1216" s="1"/>
  <c r="AY212"/>
  <c r="AY1216" s="1"/>
  <c r="AX212"/>
  <c r="AX1216" s="1"/>
  <c r="AW212"/>
  <c r="AW1216" s="1"/>
  <c r="AV212"/>
  <c r="AV1216" s="1"/>
  <c r="AU212"/>
  <c r="AU1216" s="1"/>
  <c r="AT212"/>
  <c r="AT1216" s="1"/>
  <c r="CS212" l="1"/>
  <c r="CR212"/>
  <c r="BE41"/>
  <c r="BE1216" s="1"/>
  <c r="BF41"/>
  <c r="BF1216" s="1"/>
  <c r="BG41"/>
  <c r="BG1216" s="1"/>
  <c r="BJ41"/>
  <c r="BJ1216" s="1"/>
  <c r="BK41"/>
  <c r="BK1216" s="1"/>
  <c r="BL41"/>
  <c r="BL1216" s="1"/>
  <c r="BN41"/>
  <c r="BO41"/>
  <c r="BO1216" s="1"/>
  <c r="BP41"/>
  <c r="BP1216" s="1"/>
  <c r="BQ41"/>
  <c r="BQ1216" s="1"/>
  <c r="BS41"/>
  <c r="BT41"/>
  <c r="BT1216" s="1"/>
  <c r="BU41"/>
  <c r="BU1216" s="1"/>
  <c r="BV41"/>
  <c r="BV1216" s="1"/>
  <c r="BW41"/>
  <c r="BX41"/>
  <c r="BY41"/>
  <c r="BY1216" s="1"/>
  <c r="BZ41"/>
  <c r="BZ1216" s="1"/>
  <c r="CA41"/>
  <c r="CA1216" s="1"/>
  <c r="CB41"/>
  <c r="CB1216" s="1"/>
  <c r="CC41"/>
  <c r="CD41"/>
  <c r="CD1216" s="1"/>
  <c r="CE41"/>
  <c r="CE1216" s="1"/>
  <c r="CF41"/>
  <c r="CF1216" s="1"/>
  <c r="CG41"/>
  <c r="CG1216" s="1"/>
  <c r="CH41"/>
  <c r="CI41"/>
  <c r="CI1216" s="1"/>
  <c r="CJ41"/>
  <c r="CJ1216" s="1"/>
  <c r="CK41"/>
  <c r="CK1216" s="1"/>
  <c r="CL41"/>
  <c r="CL1216" s="1"/>
  <c r="CM41"/>
  <c r="CN41"/>
  <c r="CN1216" s="1"/>
  <c r="CO41"/>
  <c r="CO1216" s="1"/>
  <c r="CP41"/>
  <c r="CP1216" s="1"/>
  <c r="CQ41"/>
  <c r="CQ1216" s="1"/>
  <c r="BR12"/>
  <c r="BR41" s="1"/>
  <c r="BR1216" s="1"/>
  <c r="CM1216" l="1"/>
  <c r="CM1225" s="1"/>
  <c r="BN1216"/>
  <c r="BX1216"/>
  <c r="CC1225"/>
  <c r="CC1216"/>
  <c r="CH1216"/>
  <c r="CH1225" s="1"/>
  <c r="CO1225"/>
  <c r="CE1225"/>
  <c r="CJ1225"/>
  <c r="BI40"/>
  <c r="BI39"/>
  <c r="BI38"/>
  <c r="BI37"/>
  <c r="BI34"/>
  <c r="BI33"/>
  <c r="BI32"/>
  <c r="BI30"/>
  <c r="BI29"/>
  <c r="BI26"/>
  <c r="BI25"/>
  <c r="BI24"/>
  <c r="BI21"/>
  <c r="BI19"/>
  <c r="BI18"/>
  <c r="BI17"/>
  <c r="BI16"/>
  <c r="BI14"/>
  <c r="BI13"/>
  <c r="BD40"/>
  <c r="BD39"/>
  <c r="BD38"/>
  <c r="BD37"/>
  <c r="BD34"/>
  <c r="BD33"/>
  <c r="BD32"/>
  <c r="BD31"/>
  <c r="BD30"/>
  <c r="BD29"/>
  <c r="BD26"/>
  <c r="BD25"/>
  <c r="BD24"/>
  <c r="BD21"/>
  <c r="BD19"/>
  <c r="BD18"/>
  <c r="BD17"/>
  <c r="BD16"/>
  <c r="BD14"/>
  <c r="BD13"/>
  <c r="BI20"/>
  <c r="BI12"/>
  <c r="BD20"/>
  <c r="BD12"/>
  <c r="BM15"/>
  <c r="BH15"/>
  <c r="AY96" i="13"/>
  <c r="AY170"/>
  <c r="AY198"/>
  <c r="AY92"/>
  <c r="AY205"/>
  <c r="AY193"/>
  <c r="AY185"/>
  <c r="AY184"/>
  <c r="AY183"/>
  <c r="AY175"/>
  <c r="AY166"/>
  <c r="AY165"/>
  <c r="AY164"/>
  <c r="AY163"/>
  <c r="AY162"/>
  <c r="AY161"/>
  <c r="AY160"/>
  <c r="AY159"/>
  <c r="AY158"/>
  <c r="AY157"/>
  <c r="AY156"/>
  <c r="AY155"/>
  <c r="AY154"/>
  <c r="AY153"/>
  <c r="AY150"/>
  <c r="AY149"/>
  <c r="AY148"/>
  <c r="AY147"/>
  <c r="AY146"/>
  <c r="AY145"/>
  <c r="AY139"/>
  <c r="AY128"/>
  <c r="AY117"/>
  <c r="AY113"/>
  <c r="AY90"/>
  <c r="AY81"/>
  <c r="AY76"/>
  <c r="AY73"/>
  <c r="AY37"/>
  <c r="AY22"/>
  <c r="AY17"/>
  <c r="AY16"/>
  <c r="AY15"/>
  <c r="AY8"/>
  <c r="AY6"/>
  <c r="AC210"/>
  <c r="AY151"/>
  <c r="AY152"/>
  <c r="AY136"/>
  <c r="AY32"/>
  <c r="AY115"/>
  <c r="AY38"/>
  <c r="I210"/>
  <c r="S210"/>
  <c r="V210"/>
  <c r="AA210"/>
  <c r="AH210"/>
  <c r="AY202"/>
  <c r="AY189"/>
  <c r="AY167"/>
  <c r="AY143"/>
  <c r="AY137"/>
  <c r="AY106"/>
  <c r="AY104"/>
  <c r="AY71"/>
  <c r="AY69"/>
  <c r="AY68"/>
  <c r="AY65"/>
  <c r="AY59"/>
  <c r="AY57"/>
  <c r="AY33"/>
  <c r="AY25"/>
  <c r="AY13"/>
  <c r="AY11"/>
  <c r="AY181"/>
  <c r="AY180"/>
  <c r="AY207"/>
  <c r="AY206"/>
  <c r="AY195"/>
  <c r="AY196"/>
  <c r="AY197"/>
  <c r="AY199"/>
  <c r="AY200"/>
  <c r="AY201"/>
  <c r="AY203"/>
  <c r="AY204"/>
  <c r="AY192"/>
  <c r="AY191"/>
  <c r="AY190"/>
  <c r="AY188"/>
  <c r="AY187"/>
  <c r="AY176"/>
  <c r="AY177"/>
  <c r="AY178"/>
  <c r="AY179"/>
  <c r="AY182"/>
  <c r="AY186"/>
  <c r="AY194"/>
  <c r="AY173"/>
  <c r="AY174"/>
  <c r="AY172"/>
  <c r="AY171"/>
  <c r="AY140"/>
  <c r="AY141"/>
  <c r="AY142"/>
  <c r="AY144"/>
  <c r="AY168"/>
  <c r="AY169"/>
  <c r="AY135"/>
  <c r="AY133"/>
  <c r="AY132"/>
  <c r="AY131"/>
  <c r="AY126"/>
  <c r="AY123"/>
  <c r="AY122"/>
  <c r="AY120"/>
  <c r="AY119"/>
  <c r="AY118"/>
  <c r="AY107"/>
  <c r="AY105"/>
  <c r="AY84"/>
  <c r="AY85"/>
  <c r="AY56"/>
  <c r="AY35"/>
  <c r="AY36"/>
  <c r="AY34"/>
  <c r="AY39"/>
  <c r="AY40"/>
  <c r="AY41"/>
  <c r="AY42"/>
  <c r="AY43"/>
  <c r="AY44"/>
  <c r="AY45"/>
  <c r="AY46"/>
  <c r="AY47"/>
  <c r="AY48"/>
  <c r="AY49"/>
  <c r="AY50"/>
  <c r="AY51"/>
  <c r="AY52"/>
  <c r="AY53"/>
  <c r="O53" s="1"/>
  <c r="AY54"/>
  <c r="AA54" s="1"/>
  <c r="AY55"/>
  <c r="AY58"/>
  <c r="AY60"/>
  <c r="AY61"/>
  <c r="AY62"/>
  <c r="AY63"/>
  <c r="AY64"/>
  <c r="AY66"/>
  <c r="AY67"/>
  <c r="AY70"/>
  <c r="AY72"/>
  <c r="AY74"/>
  <c r="AY75"/>
  <c r="AY77"/>
  <c r="AY78"/>
  <c r="AY79"/>
  <c r="AY80"/>
  <c r="AY82"/>
  <c r="AY83"/>
  <c r="AY86"/>
  <c r="AY87"/>
  <c r="AY88"/>
  <c r="AY89"/>
  <c r="AY91"/>
  <c r="AY93"/>
  <c r="AY94"/>
  <c r="AY95"/>
  <c r="AY97"/>
  <c r="AY98"/>
  <c r="AY99"/>
  <c r="AY100"/>
  <c r="AY101"/>
  <c r="AY102"/>
  <c r="AY103"/>
  <c r="AY108"/>
  <c r="AY109"/>
  <c r="AY110"/>
  <c r="AY111"/>
  <c r="AY112"/>
  <c r="AY114"/>
  <c r="AY116"/>
  <c r="AY121"/>
  <c r="AY124"/>
  <c r="AY125"/>
  <c r="AY127"/>
  <c r="AY129"/>
  <c r="AY130"/>
  <c r="AY134"/>
  <c r="AY138"/>
  <c r="AY12"/>
  <c r="AY14"/>
  <c r="AY18"/>
  <c r="AY19"/>
  <c r="AY20"/>
  <c r="AY21"/>
  <c r="AY23"/>
  <c r="AY24"/>
  <c r="AY26"/>
  <c r="AY27"/>
  <c r="AY28"/>
  <c r="AY29"/>
  <c r="AY30"/>
  <c r="AY31"/>
  <c r="AY5"/>
  <c r="AY7"/>
  <c r="AY9"/>
  <c r="AY10"/>
  <c r="S104"/>
  <c r="AU86"/>
  <c r="AU14"/>
  <c r="I197"/>
  <c r="AV172"/>
  <c r="R123"/>
  <c r="L103"/>
  <c r="AG35"/>
  <c r="J180"/>
  <c r="K192"/>
  <c r="U54"/>
  <c r="M66"/>
  <c r="AR163"/>
  <c r="N32"/>
  <c r="AN191"/>
  <c r="M18"/>
  <c r="P207"/>
  <c r="Q114"/>
  <c r="Y124"/>
  <c r="T16"/>
  <c r="H125"/>
  <c r="M205"/>
  <c r="I190"/>
  <c r="AQ14"/>
  <c r="Y79"/>
  <c r="AJ91"/>
  <c r="AN34"/>
  <c r="AO193"/>
  <c r="G197"/>
  <c r="Y128"/>
  <c r="AP40"/>
  <c r="Q57"/>
  <c r="R157"/>
  <c r="G168"/>
  <c r="AP178"/>
  <c r="J136"/>
  <c r="AE40"/>
  <c r="Y50"/>
  <c r="AB125"/>
  <c r="V161"/>
  <c r="T156"/>
  <c r="AW76"/>
  <c r="AA78"/>
  <c r="AL137"/>
  <c r="V42"/>
  <c r="K121"/>
  <c r="AW54"/>
  <c r="L44"/>
  <c r="V32"/>
  <c r="AU54"/>
  <c r="M20"/>
  <c r="AN16"/>
  <c r="U45"/>
  <c r="AL199"/>
  <c r="H85"/>
  <c r="AX42"/>
  <c r="S201"/>
  <c r="P46"/>
  <c r="AN73"/>
  <c r="L57"/>
  <c r="AR164"/>
  <c r="AH188"/>
  <c r="AW53"/>
  <c r="Z164"/>
  <c r="AU123"/>
  <c r="AH36"/>
  <c r="F81"/>
  <c r="M61"/>
  <c r="W175"/>
  <c r="AU59"/>
  <c r="AT50"/>
  <c r="AO53"/>
  <c r="X70"/>
  <c r="U97"/>
  <c r="X143"/>
  <c r="H63"/>
  <c r="AD10"/>
  <c r="G172"/>
  <c r="AB27"/>
  <c r="AA100"/>
  <c r="AG172"/>
  <c r="J68"/>
  <c r="AH94"/>
  <c r="AP194"/>
  <c r="AL119"/>
  <c r="AD46"/>
  <c r="AC159"/>
  <c r="AV135"/>
  <c r="N48"/>
  <c r="AQ35"/>
  <c r="AQ120"/>
  <c r="U144"/>
  <c r="AQ196"/>
  <c r="Q17"/>
  <c r="AQ117"/>
  <c r="AM157"/>
  <c r="AD26"/>
  <c r="AA20"/>
  <c r="AA137"/>
  <c r="AM31"/>
  <c r="AW22"/>
  <c r="O45"/>
  <c r="AT31"/>
  <c r="P121"/>
  <c r="W35"/>
  <c r="AI11"/>
  <c r="AE89"/>
  <c r="AG103"/>
  <c r="F146"/>
  <c r="Z184"/>
  <c r="AB70"/>
  <c r="AC205"/>
  <c r="Y81"/>
  <c r="Z156"/>
  <c r="X84"/>
  <c r="Y108"/>
  <c r="AB60"/>
  <c r="Z99"/>
  <c r="AF105"/>
  <c r="AR71"/>
  <c r="L152"/>
  <c r="R81"/>
  <c r="Q180"/>
  <c r="AA124"/>
  <c r="H164"/>
  <c r="AE9"/>
  <c r="K178"/>
  <c r="AK84"/>
  <c r="V124"/>
  <c r="O190"/>
  <c r="J175"/>
  <c r="AQ12"/>
  <c r="J199"/>
  <c r="R136"/>
  <c r="O36"/>
  <c r="T48"/>
  <c r="AI86"/>
  <c r="S170"/>
  <c r="AL81"/>
  <c r="Z41"/>
  <c r="AB141"/>
  <c r="AW182"/>
  <c r="K54"/>
  <c r="J130"/>
  <c r="AC169"/>
  <c r="J64"/>
  <c r="AG207"/>
  <c r="Z133"/>
  <c r="AP50"/>
  <c r="R196"/>
  <c r="AM89"/>
  <c r="P89"/>
  <c r="AA191"/>
  <c r="AW161"/>
  <c r="U59"/>
  <c r="AH72"/>
  <c r="I182"/>
  <c r="X50"/>
  <c r="L125"/>
  <c r="AT109"/>
  <c r="K69"/>
  <c r="Z17"/>
  <c r="AC52"/>
  <c r="F65"/>
  <c r="AE191"/>
  <c r="I54"/>
  <c r="AN65"/>
  <c r="AR48"/>
  <c r="AV123"/>
  <c r="AA153"/>
  <c r="I50"/>
  <c r="T163"/>
  <c r="I163"/>
  <c r="AR196"/>
  <c r="AX89"/>
  <c r="AM58"/>
  <c r="AK48"/>
  <c r="L45"/>
  <c r="AI5"/>
  <c r="P111"/>
  <c r="AM28"/>
  <c r="G206"/>
  <c r="AJ186"/>
  <c r="S74"/>
  <c r="Y64"/>
  <c r="AB61"/>
  <c r="AX134"/>
  <c r="AS82"/>
  <c r="T186"/>
  <c r="AD34"/>
  <c r="AP97"/>
  <c r="Y23"/>
  <c r="S34"/>
  <c r="AR73"/>
  <c r="AB49"/>
  <c r="AF182"/>
  <c r="AX137"/>
  <c r="AX104"/>
  <c r="R94"/>
  <c r="F69"/>
  <c r="AW145"/>
  <c r="AM153"/>
  <c r="H28"/>
  <c r="P205"/>
  <c r="Q88"/>
  <c r="AN61"/>
  <c r="O142"/>
  <c r="Q42"/>
  <c r="AG54"/>
  <c r="AN160"/>
  <c r="AH121"/>
  <c r="K205"/>
  <c r="AR165"/>
  <c r="AS22"/>
  <c r="AQ184"/>
  <c r="W207"/>
  <c r="Z207"/>
  <c r="AK77"/>
  <c r="AE155"/>
  <c r="AP171"/>
  <c r="L31"/>
  <c r="Z35"/>
  <c r="X17"/>
  <c r="I82"/>
  <c r="Y72"/>
  <c r="V156"/>
  <c r="W26"/>
  <c r="H6"/>
  <c r="R133"/>
  <c r="AW41"/>
  <c r="AD178"/>
  <c r="AA58"/>
  <c r="AM70"/>
  <c r="T17"/>
  <c r="AE143"/>
  <c r="AL88"/>
  <c r="AJ137"/>
  <c r="Z178"/>
  <c r="AF137"/>
  <c r="AE145"/>
  <c r="N160"/>
  <c r="X205"/>
  <c r="H22"/>
  <c r="AU124"/>
  <c r="AU184"/>
  <c r="AW82"/>
  <c r="AB97"/>
  <c r="AC136"/>
  <c r="AW204"/>
  <c r="AH123"/>
  <c r="W10"/>
  <c r="O14"/>
  <c r="AL177"/>
  <c r="W146"/>
  <c r="S203"/>
  <c r="AQ128"/>
  <c r="P108"/>
  <c r="AP191"/>
  <c r="AH59"/>
  <c r="I120"/>
  <c r="AO94"/>
  <c r="AI130"/>
  <c r="I77"/>
  <c r="AQ112"/>
  <c r="AH20"/>
  <c r="Y9"/>
  <c r="W103"/>
  <c r="AM82"/>
  <c r="AI197"/>
  <c r="AJ113"/>
  <c r="AP123"/>
  <c r="AN199"/>
  <c r="R100"/>
  <c r="AV82"/>
  <c r="AP167"/>
  <c r="X32"/>
  <c r="AL13"/>
  <c r="P193"/>
  <c r="AI59"/>
  <c r="AS11"/>
  <c r="AA22"/>
  <c r="AF186"/>
  <c r="O144"/>
  <c r="AF175"/>
  <c r="AD207"/>
  <c r="AQ101"/>
  <c r="AR176"/>
  <c r="AE70"/>
  <c r="AJ12"/>
  <c r="AG20"/>
  <c r="AF10"/>
  <c r="P184"/>
  <c r="F190"/>
  <c r="H69"/>
  <c r="M176"/>
  <c r="AE123"/>
  <c r="AX66"/>
  <c r="AP206"/>
  <c r="AB146"/>
  <c r="S59"/>
  <c r="G86"/>
  <c r="R143"/>
  <c r="AN44"/>
  <c r="M101"/>
  <c r="T136"/>
  <c r="AW36"/>
  <c r="V204"/>
  <c r="R58"/>
  <c r="Q126"/>
  <c r="AS60"/>
  <c r="AB196"/>
  <c r="W74"/>
  <c r="J85"/>
  <c r="AB30"/>
  <c r="M191"/>
  <c r="AS103"/>
  <c r="J103"/>
  <c r="H16"/>
  <c r="AE23"/>
  <c r="AT34"/>
  <c r="AE153"/>
  <c r="R72"/>
  <c r="R105"/>
  <c r="P48"/>
  <c r="AI76"/>
  <c r="AQ165"/>
  <c r="H163"/>
  <c r="AK20"/>
  <c r="H175"/>
  <c r="S126"/>
  <c r="AU48"/>
  <c r="AI118"/>
  <c r="H171"/>
  <c r="AA175"/>
  <c r="AS184"/>
  <c r="AM163"/>
  <c r="O99"/>
  <c r="AO108"/>
  <c r="R86"/>
  <c r="AM42"/>
  <c r="AP119"/>
  <c r="AR135"/>
  <c r="X197"/>
  <c r="M74"/>
  <c r="V186"/>
  <c r="AK58"/>
  <c r="AE205"/>
  <c r="AQ199"/>
  <c r="M44"/>
  <c r="H117"/>
  <c r="N52"/>
  <c r="P178"/>
  <c r="M150"/>
  <c r="Y207"/>
  <c r="AS49"/>
  <c r="U52"/>
  <c r="AR141"/>
  <c r="AG63"/>
  <c r="T54"/>
  <c r="X156"/>
  <c r="AM184"/>
  <c r="AP207"/>
  <c r="J159"/>
  <c r="AO191"/>
  <c r="AV202"/>
  <c r="M63"/>
  <c r="Z77"/>
  <c r="R124"/>
  <c r="AM35"/>
  <c r="AS71"/>
  <c r="Z45"/>
  <c r="AI145"/>
  <c r="AP54"/>
  <c r="K60"/>
  <c r="M81"/>
  <c r="Y186"/>
  <c r="AI144"/>
  <c r="AH58"/>
  <c r="G130"/>
  <c r="J40"/>
  <c r="L136"/>
  <c r="M147"/>
  <c r="V35"/>
  <c r="AC128"/>
  <c r="AK8"/>
  <c r="AX12"/>
  <c r="O50"/>
  <c r="AF170"/>
  <c r="AQ146"/>
  <c r="AP32"/>
  <c r="I99"/>
  <c r="AD8"/>
  <c r="AW8"/>
  <c r="AK121"/>
  <c r="AJ191"/>
  <c r="AV210"/>
  <c r="AI141"/>
  <c r="AS142"/>
  <c r="AM18"/>
  <c r="Y134"/>
  <c r="U18"/>
  <c r="AF103"/>
  <c r="AQ183"/>
  <c r="K58"/>
  <c r="AP59"/>
  <c r="AC203"/>
  <c r="N123"/>
  <c r="AI57"/>
  <c r="Q165"/>
  <c r="AA164"/>
  <c r="AA101"/>
  <c r="J190"/>
  <c r="P26"/>
  <c r="AH40"/>
  <c r="T117"/>
  <c r="L30"/>
  <c r="AH18"/>
  <c r="M134"/>
  <c r="Z159"/>
  <c r="AP190"/>
  <c r="AH114"/>
  <c r="O167"/>
  <c r="AQ141"/>
  <c r="K163"/>
  <c r="K160"/>
  <c r="N5"/>
  <c r="O61"/>
  <c r="R144"/>
  <c r="Y202"/>
  <c r="Q79"/>
  <c r="K81"/>
  <c r="AB113"/>
  <c r="X74"/>
  <c r="O48"/>
  <c r="T105"/>
  <c r="AX109"/>
  <c r="N164"/>
  <c r="AV22"/>
  <c r="K176"/>
  <c r="AP149"/>
  <c r="AR191"/>
  <c r="W57"/>
  <c r="AK9"/>
  <c r="AJ207"/>
  <c r="AQ134"/>
  <c r="R112"/>
  <c r="AW113"/>
  <c r="S52"/>
  <c r="AR40"/>
  <c r="AC99"/>
  <c r="W193"/>
  <c r="P31"/>
  <c r="AE78"/>
  <c r="AQ135"/>
  <c r="F74"/>
  <c r="AJ9"/>
  <c r="X103"/>
  <c r="J14"/>
  <c r="AP95"/>
  <c r="H169"/>
  <c r="AP31"/>
  <c r="AU63"/>
  <c r="AG92"/>
  <c r="AM176"/>
  <c r="AI137"/>
  <c r="AI18"/>
  <c r="S202"/>
  <c r="M50"/>
  <c r="N22"/>
  <c r="AT45"/>
  <c r="AS205"/>
  <c r="AT57"/>
  <c r="G64"/>
  <c r="AD84"/>
  <c r="R125"/>
  <c r="AK49"/>
  <c r="I84"/>
  <c r="AD125"/>
  <c r="I121"/>
  <c r="G76"/>
  <c r="AX178"/>
  <c r="AT113"/>
  <c r="AQ59"/>
  <c r="AW104"/>
  <c r="F79"/>
  <c r="AL183"/>
  <c r="Z92"/>
  <c r="F103"/>
  <c r="Z147"/>
  <c r="AP61"/>
  <c r="P86"/>
  <c r="K13"/>
  <c r="AG50"/>
  <c r="Y111"/>
  <c r="AO12"/>
  <c r="X22"/>
  <c r="R18"/>
  <c r="AX184"/>
  <c r="AO194"/>
  <c r="AV129"/>
  <c r="AB81"/>
  <c r="AS41"/>
  <c r="N9"/>
  <c r="O103"/>
  <c r="P120"/>
  <c r="W23"/>
  <c r="AT41"/>
  <c r="F161"/>
  <c r="AR177"/>
  <c r="AD135"/>
  <c r="AV104"/>
  <c r="X13"/>
  <c r="V155"/>
  <c r="H71"/>
  <c r="AA12"/>
  <c r="AQ76"/>
  <c r="AB183"/>
  <c r="AI174"/>
  <c r="W5"/>
  <c r="AF172"/>
  <c r="AF74"/>
  <c r="V101"/>
  <c r="H5"/>
  <c r="AH78"/>
  <c r="Z30"/>
  <c r="AB59"/>
  <c r="AA66"/>
  <c r="I129"/>
  <c r="AB42"/>
  <c r="AF95"/>
  <c r="I137"/>
  <c r="AN124"/>
  <c r="AR21"/>
  <c r="AA103"/>
  <c r="W156"/>
  <c r="AQ147"/>
  <c r="X10"/>
  <c r="AX205"/>
  <c r="AX50"/>
  <c r="U58"/>
  <c r="AP124"/>
  <c r="T144"/>
  <c r="AW114"/>
  <c r="Q100"/>
  <c r="AT191"/>
  <c r="U105"/>
  <c r="AW77"/>
  <c r="R52"/>
  <c r="K20"/>
  <c r="AK119"/>
  <c r="U129"/>
  <c r="I35"/>
  <c r="R129"/>
  <c r="Y40"/>
  <c r="R45"/>
  <c r="AH135"/>
  <c r="AV79"/>
  <c r="AB109"/>
  <c r="AG141"/>
  <c r="AH142"/>
  <c r="AV18"/>
  <c r="AT30"/>
  <c r="AW121"/>
  <c r="J174"/>
  <c r="AN21"/>
  <c r="K118"/>
  <c r="AQ111"/>
  <c r="U41"/>
  <c r="AA120"/>
  <c r="AR76"/>
  <c r="P30"/>
  <c r="AB197"/>
  <c r="AB26"/>
  <c r="AD111"/>
  <c r="P188"/>
  <c r="O178"/>
  <c r="AP121"/>
  <c r="AM171"/>
  <c r="AK207"/>
  <c r="N95"/>
  <c r="V109"/>
  <c r="AR91"/>
  <c r="F23"/>
  <c r="U44"/>
  <c r="J202"/>
  <c r="AO59"/>
  <c r="AW60"/>
  <c r="AN25"/>
  <c r="AA123"/>
  <c r="H123"/>
  <c r="X193"/>
  <c r="H105"/>
  <c r="AE17"/>
  <c r="I169"/>
  <c r="AH38"/>
  <c r="AE130"/>
  <c r="AH159"/>
  <c r="F16"/>
  <c r="Z155"/>
  <c r="AG133"/>
  <c r="S150"/>
  <c r="AV146"/>
  <c r="W89"/>
  <c r="X183"/>
  <c r="K23"/>
  <c r="AI99"/>
  <c r="AR171"/>
  <c r="AQ31"/>
  <c r="Z76"/>
  <c r="V13"/>
  <c r="AO167"/>
  <c r="AD136"/>
  <c r="R63"/>
  <c r="I59"/>
  <c r="W96"/>
  <c r="S94"/>
  <c r="Y34"/>
  <c r="AK143"/>
  <c r="AW196"/>
  <c r="AU171"/>
  <c r="AQ131"/>
  <c r="Z167"/>
  <c r="AJ199"/>
  <c r="L85"/>
  <c r="F180"/>
  <c r="AE8"/>
  <c r="F176"/>
  <c r="Z84"/>
  <c r="AN12"/>
  <c r="F143"/>
  <c r="W113"/>
  <c r="Z72"/>
  <c r="Q169"/>
  <c r="Z42"/>
  <c r="AS40"/>
  <c r="AG65"/>
  <c r="AB193"/>
  <c r="V123"/>
  <c r="Q52"/>
  <c r="AI108"/>
  <c r="F183"/>
  <c r="Y169"/>
  <c r="Q193"/>
  <c r="M167"/>
  <c r="T155"/>
  <c r="AL26"/>
  <c r="O112"/>
  <c r="AQ69"/>
  <c r="AG114"/>
  <c r="AV157"/>
  <c r="S70"/>
  <c r="Q27"/>
  <c r="K70"/>
  <c r="X160"/>
  <c r="Q81"/>
  <c r="AU183"/>
  <c r="M72"/>
  <c r="AF155"/>
  <c r="AQ126"/>
  <c r="AO199"/>
  <c r="AX45"/>
  <c r="AF89"/>
  <c r="AL54"/>
  <c r="I193"/>
  <c r="AK146"/>
  <c r="R177"/>
  <c r="Z9"/>
  <c r="AB134"/>
  <c r="F50"/>
  <c r="AD184"/>
  <c r="AQ150"/>
  <c r="AC95"/>
  <c r="AO10"/>
  <c r="AO92"/>
  <c r="AA165"/>
  <c r="AG113"/>
  <c r="P57"/>
  <c r="AB124"/>
  <c r="AF197"/>
  <c r="I66"/>
  <c r="T194"/>
  <c r="S14"/>
  <c r="AC146"/>
  <c r="AG70"/>
  <c r="AB188"/>
  <c r="AP44"/>
  <c r="S111"/>
  <c r="N31"/>
  <c r="AL89"/>
  <c r="AB44"/>
  <c r="AO101"/>
  <c r="AU137"/>
  <c r="K134"/>
  <c r="AP153"/>
  <c r="AQ92"/>
  <c r="Z153"/>
  <c r="AB79"/>
  <c r="AE83"/>
  <c r="AF159"/>
  <c r="L60"/>
  <c r="AT203"/>
  <c r="Y143"/>
  <c r="AE26"/>
  <c r="U164"/>
  <c r="AS165"/>
  <c r="AM167"/>
  <c r="AM109"/>
  <c r="AI120"/>
  <c r="AA21"/>
  <c r="AP156"/>
  <c r="Q164"/>
  <c r="AL97"/>
  <c r="AW78"/>
  <c r="AO58"/>
  <c r="V145"/>
  <c r="AO186"/>
  <c r="AX130"/>
  <c r="T206"/>
  <c r="AB52"/>
  <c r="AU94"/>
  <c r="N125"/>
  <c r="R101"/>
  <c r="L46"/>
  <c r="M9"/>
  <c r="G171"/>
  <c r="W27"/>
  <c r="AU194"/>
  <c r="AI32"/>
  <c r="AP38"/>
  <c r="AL52"/>
  <c r="AL203"/>
  <c r="V38"/>
  <c r="U204"/>
  <c r="N135"/>
  <c r="Q5"/>
  <c r="AH82"/>
  <c r="AR97"/>
  <c r="AL170"/>
  <c r="AC108"/>
  <c r="AR182"/>
  <c r="AV178"/>
  <c r="AI63"/>
  <c r="Y191"/>
  <c r="Q141"/>
  <c r="AO40"/>
  <c r="V14"/>
  <c r="K44"/>
  <c r="AB100"/>
  <c r="AB199"/>
  <c r="W94"/>
  <c r="AH97"/>
  <c r="AD186"/>
  <c r="AE50"/>
  <c r="AB129"/>
  <c r="AS81"/>
  <c r="AH153"/>
  <c r="I160"/>
  <c r="AU169"/>
  <c r="AK161"/>
  <c r="AF160"/>
  <c r="AJ30"/>
  <c r="Q72"/>
  <c r="P131"/>
  <c r="AH117"/>
  <c r="H72"/>
  <c r="V111"/>
  <c r="AX161"/>
  <c r="AI117"/>
  <c r="AO32"/>
  <c r="AH92"/>
  <c r="AA60"/>
  <c r="AC135"/>
  <c r="R91"/>
  <c r="AT84"/>
  <c r="J145"/>
  <c r="Q86"/>
  <c r="AN41"/>
  <c r="Y25"/>
  <c r="Y109"/>
  <c r="AA114"/>
  <c r="AR99"/>
  <c r="AW165"/>
  <c r="AF60"/>
  <c r="AJ35"/>
  <c r="Z27"/>
  <c r="F178"/>
  <c r="AA34"/>
  <c r="AP5"/>
  <c r="AE27"/>
  <c r="N165"/>
  <c r="I142"/>
  <c r="F105"/>
  <c r="X207"/>
  <c r="AB176"/>
  <c r="AH103"/>
  <c r="R130"/>
  <c r="AU167"/>
  <c r="AP41"/>
  <c r="P133"/>
  <c r="AW129"/>
  <c r="AA53"/>
  <c r="AL153"/>
  <c r="AG86"/>
  <c r="V94"/>
  <c r="N175"/>
  <c r="J45"/>
  <c r="G32"/>
  <c r="W60"/>
  <c r="AI149"/>
  <c r="AU84"/>
  <c r="F170"/>
  <c r="T32"/>
  <c r="AQ100"/>
  <c r="AT91"/>
  <c r="AQ54"/>
  <c r="I11"/>
  <c r="AJ145"/>
  <c r="AV117"/>
  <c r="AK118"/>
  <c r="AJ131"/>
  <c r="S71"/>
  <c r="H83"/>
  <c r="AB145"/>
  <c r="AP104"/>
  <c r="AR129"/>
  <c r="U131"/>
  <c r="N204"/>
  <c r="Q32"/>
  <c r="AR203"/>
  <c r="AX61"/>
  <c r="S175"/>
  <c r="Z16"/>
  <c r="G53"/>
  <c r="X121"/>
  <c r="U156"/>
  <c r="AD59"/>
  <c r="AO205"/>
  <c r="X16"/>
  <c r="AK28"/>
  <c r="Q111"/>
  <c r="X26"/>
  <c r="P149"/>
  <c r="AJ149"/>
  <c r="AN150"/>
  <c r="AW9"/>
  <c r="I12"/>
  <c r="AD129"/>
  <c r="AC121"/>
  <c r="Q103"/>
  <c r="AX99"/>
  <c r="AC88"/>
  <c r="AU82"/>
  <c r="AI77"/>
  <c r="AR70"/>
  <c r="Q58"/>
  <c r="AT52"/>
  <c r="W48"/>
  <c r="K40"/>
  <c r="AV105"/>
  <c r="I131"/>
  <c r="V169"/>
  <c r="AR174"/>
  <c r="AC176"/>
  <c r="AV191"/>
  <c r="W201"/>
  <c r="AF196"/>
  <c r="S180"/>
  <c r="S13"/>
  <c r="AG59"/>
  <c r="V143"/>
  <c r="AL38"/>
  <c r="AN147"/>
  <c r="AR72"/>
  <c r="O119"/>
  <c r="AC11"/>
  <c r="Z69"/>
  <c r="AR150"/>
  <c r="AJ60"/>
  <c r="Q210"/>
  <c r="AX20"/>
  <c r="O54"/>
  <c r="AS54"/>
  <c r="N109"/>
  <c r="Z109"/>
  <c r="AD126"/>
  <c r="R191"/>
  <c r="Z61"/>
  <c r="F126"/>
  <c r="AE86"/>
  <c r="AO137"/>
  <c r="AS38"/>
  <c r="AX128"/>
  <c r="AN129"/>
  <c r="AT22"/>
  <c r="T109"/>
  <c r="AN113"/>
  <c r="AE6"/>
  <c r="G108"/>
  <c r="AS108"/>
  <c r="AX94"/>
  <c r="AN142"/>
  <c r="AS92"/>
  <c r="X76"/>
  <c r="AN117"/>
  <c r="R146"/>
  <c r="AX150"/>
  <c r="AV156"/>
  <c r="R160"/>
  <c r="AC183"/>
  <c r="T128"/>
  <c r="AN128"/>
  <c r="AX141"/>
  <c r="AO144"/>
  <c r="AS128"/>
  <c r="P135"/>
  <c r="N92"/>
  <c r="V183"/>
  <c r="AV20"/>
  <c r="AN196"/>
  <c r="L59"/>
  <c r="AK117"/>
  <c r="AS77"/>
  <c r="F59"/>
  <c r="AB169"/>
  <c r="AM52"/>
  <c r="J76"/>
  <c r="AB121"/>
  <c r="K131"/>
  <c r="H40"/>
  <c r="AF77"/>
  <c r="AU146"/>
  <c r="AG174"/>
  <c r="AS160"/>
  <c r="G160"/>
  <c r="R121"/>
  <c r="AD143"/>
  <c r="AE160"/>
  <c r="L129"/>
  <c r="AN9"/>
  <c r="AX59"/>
  <c r="AN59"/>
  <c r="Y160"/>
  <c r="W9"/>
  <c r="AE131"/>
  <c r="S79"/>
  <c r="AN201"/>
  <c r="W11"/>
  <c r="P79"/>
  <c r="N141"/>
  <c r="AT5"/>
  <c r="G95"/>
  <c r="AI126"/>
  <c r="AI38"/>
  <c r="N129"/>
  <c r="N54"/>
  <c r="AX83"/>
  <c r="AE120"/>
  <c r="U135"/>
  <c r="AS126"/>
  <c r="AX38"/>
  <c r="AI129"/>
  <c r="AE64"/>
  <c r="AE135"/>
  <c r="AX129"/>
  <c r="AL18"/>
  <c r="AO160"/>
  <c r="AX126"/>
  <c r="AJ44"/>
  <c r="AT60"/>
  <c r="AT134"/>
  <c r="AE61"/>
  <c r="AJ81"/>
  <c r="G111"/>
  <c r="P169"/>
  <c r="AS141"/>
  <c r="AO91"/>
  <c r="AX153"/>
  <c r="AX113"/>
  <c r="AI114"/>
  <c r="AE63"/>
  <c r="AT64"/>
  <c r="AJ92"/>
  <c r="AO63"/>
  <c r="AO64"/>
  <c r="AJ121"/>
  <c r="AO134"/>
  <c r="AO149"/>
  <c r="AT61"/>
  <c r="AO60"/>
  <c r="AJ61"/>
  <c r="AJ64"/>
  <c r="AO111"/>
  <c r="AO112"/>
  <c r="AN152"/>
  <c r="AI91"/>
  <c r="AS153"/>
  <c r="AJ180"/>
  <c r="AT126"/>
  <c r="AE184"/>
  <c r="AS129"/>
  <c r="AT44"/>
  <c r="AT170"/>
  <c r="AJ126"/>
  <c r="AJ136"/>
  <c r="AO120"/>
  <c r="AJ134"/>
  <c r="AI94"/>
  <c r="AT63"/>
  <c r="AE121"/>
  <c r="AJ160"/>
  <c r="AO121"/>
  <c r="AT120"/>
  <c r="AT160"/>
  <c r="AJ63"/>
  <c r="AT121"/>
  <c r="AO133"/>
  <c r="AX135"/>
  <c r="AE133"/>
  <c r="AG210"/>
  <c r="AQ210"/>
  <c r="AF210"/>
  <c r="AV199"/>
  <c r="P74"/>
  <c r="V202"/>
  <c r="X114"/>
  <c r="AU34"/>
  <c r="H137"/>
  <c r="AN14"/>
  <c r="Z125"/>
  <c r="AC145"/>
  <c r="T82"/>
  <c r="O42"/>
  <c r="AS76"/>
  <c r="AD169"/>
  <c r="AC73"/>
  <c r="AM86"/>
  <c r="AL69"/>
  <c r="O164"/>
  <c r="AN46"/>
  <c r="J81"/>
  <c r="U22"/>
  <c r="T150"/>
  <c r="H176"/>
  <c r="K141"/>
  <c r="U201"/>
  <c r="AL131"/>
  <c r="I125"/>
  <c r="AT156"/>
  <c r="AS97"/>
  <c r="I202"/>
  <c r="AS194"/>
  <c r="AQ36"/>
  <c r="F144"/>
  <c r="M156"/>
  <c r="AR10"/>
  <c r="Q161"/>
  <c r="AQ172"/>
  <c r="AC54"/>
  <c r="O96"/>
  <c r="V141"/>
  <c r="AM76"/>
  <c r="AA118"/>
  <c r="AH170"/>
  <c r="S61"/>
  <c r="AQ155"/>
  <c r="I135"/>
  <c r="AH207"/>
  <c r="AI81"/>
  <c r="AD199"/>
  <c r="H95"/>
  <c r="L20"/>
  <c r="AG149"/>
  <c r="AM170"/>
  <c r="AL44"/>
  <c r="X157"/>
  <c r="T157"/>
  <c r="AH64"/>
  <c r="J125"/>
  <c r="Y27"/>
  <c r="AE104"/>
  <c r="AW119"/>
  <c r="Q101"/>
  <c r="AM121"/>
  <c r="AV182"/>
  <c r="W194"/>
  <c r="O74"/>
  <c r="P143"/>
  <c r="AA207"/>
  <c r="AB45"/>
  <c r="AT169"/>
  <c r="G96"/>
  <c r="AA70"/>
  <c r="AU18"/>
  <c r="R145"/>
  <c r="AB159"/>
  <c r="AW103"/>
  <c r="AV44"/>
  <c r="X133"/>
  <c r="L100"/>
  <c r="AX8"/>
  <c r="U123"/>
  <c r="AS183"/>
  <c r="H32"/>
  <c r="AF119"/>
  <c r="S53"/>
  <c r="AE20"/>
  <c r="AJ144"/>
  <c r="AH28"/>
  <c r="M71"/>
  <c r="N83"/>
  <c r="AQ74"/>
  <c r="N11"/>
  <c r="Y100"/>
  <c r="N30"/>
  <c r="V100"/>
  <c r="G79"/>
  <c r="S48"/>
  <c r="AW190"/>
  <c r="K12"/>
  <c r="G183"/>
  <c r="AH128"/>
  <c r="Q117"/>
  <c r="AE201"/>
  <c r="AL94"/>
  <c r="AW124"/>
  <c r="S108"/>
  <c r="Y156"/>
  <c r="V50"/>
  <c r="AL104"/>
  <c r="AP20"/>
  <c r="Y146"/>
  <c r="AL109"/>
  <c r="V135"/>
  <c r="J126"/>
  <c r="AL114"/>
  <c r="AU53"/>
  <c r="AS159"/>
  <c r="U202"/>
  <c r="AK186"/>
  <c r="Z10"/>
  <c r="AI109"/>
  <c r="I42"/>
  <c r="AN130"/>
  <c r="Z95"/>
  <c r="G105"/>
  <c r="AO118"/>
  <c r="O64"/>
  <c r="AG96"/>
  <c r="H188"/>
  <c r="AM94"/>
  <c r="AA119"/>
  <c r="L84"/>
  <c r="R201"/>
  <c r="AW44"/>
  <c r="X111"/>
  <c r="AB54"/>
  <c r="K177"/>
  <c r="AM143"/>
  <c r="AP12"/>
  <c r="F70"/>
  <c r="U111"/>
  <c r="K106"/>
  <c r="AM145"/>
  <c r="O146"/>
  <c r="M95"/>
  <c r="M157"/>
  <c r="R53"/>
  <c r="AO96"/>
  <c r="I108"/>
  <c r="AS86"/>
  <c r="AP163"/>
  <c r="AF149"/>
  <c r="K28"/>
  <c r="S190"/>
  <c r="X142"/>
  <c r="M36"/>
  <c r="AF145"/>
  <c r="O126"/>
  <c r="I57"/>
  <c r="AI61"/>
  <c r="X36"/>
  <c r="Q146"/>
  <c r="N23"/>
  <c r="K137"/>
  <c r="Q61"/>
  <c r="AA177"/>
  <c r="O83"/>
  <c r="G5"/>
  <c r="L134"/>
  <c r="AT150"/>
  <c r="AK95"/>
  <c r="AQ186"/>
  <c r="N167"/>
  <c r="K48"/>
  <c r="G124"/>
  <c r="AC174"/>
  <c r="T36"/>
  <c r="AH83"/>
  <c r="X72"/>
  <c r="AF88"/>
  <c r="K186"/>
  <c r="AF27"/>
  <c r="T28"/>
  <c r="AT38"/>
  <c r="Z12"/>
  <c r="P165"/>
  <c r="T143"/>
  <c r="AE150"/>
  <c r="J135"/>
  <c r="AL136"/>
  <c r="AG204"/>
  <c r="V60"/>
  <c r="H101"/>
  <c r="U46"/>
  <c r="R206"/>
  <c r="Y121"/>
  <c r="U13"/>
  <c r="X178"/>
  <c r="AM26"/>
  <c r="N169"/>
  <c r="AD31"/>
  <c r="AQ108"/>
  <c r="X21"/>
  <c r="Z121"/>
  <c r="L53"/>
  <c r="P50"/>
  <c r="AV137"/>
  <c r="AV76"/>
  <c r="AW147"/>
  <c r="L199"/>
  <c r="AT153"/>
  <c r="P70"/>
  <c r="AD176"/>
  <c r="H193"/>
  <c r="U196"/>
  <c r="AX9"/>
  <c r="AU157"/>
  <c r="V41"/>
  <c r="AD163"/>
  <c r="AS206"/>
  <c r="AR95"/>
  <c r="G196"/>
  <c r="Q112"/>
  <c r="AS14"/>
  <c r="AX44"/>
  <c r="H143"/>
  <c r="AB137"/>
  <c r="AL133"/>
  <c r="AB204"/>
  <c r="AA104"/>
  <c r="AR184"/>
  <c r="AB32"/>
  <c r="W50"/>
  <c r="AQ190"/>
  <c r="AW146"/>
  <c r="AA89"/>
  <c r="U64"/>
  <c r="N194"/>
  <c r="AE207"/>
  <c r="AK153"/>
  <c r="AI203"/>
  <c r="I161"/>
  <c r="U60"/>
  <c r="Y119"/>
  <c r="AN66"/>
  <c r="I150"/>
  <c r="AQ57"/>
  <c r="S141"/>
  <c r="W149"/>
  <c r="M103"/>
  <c r="R159"/>
  <c r="V178"/>
  <c r="AK128"/>
  <c r="R10"/>
  <c r="L169"/>
  <c r="AJ70"/>
  <c r="N71"/>
  <c r="X150"/>
  <c r="AT71"/>
  <c r="AR172"/>
  <c r="U205"/>
  <c r="S12"/>
  <c r="V130"/>
  <c r="AX81"/>
  <c r="AB53"/>
  <c r="M92"/>
  <c r="AU144"/>
  <c r="AL83"/>
  <c r="W133"/>
  <c r="AJ45"/>
  <c r="AN5"/>
  <c r="M161"/>
  <c r="G156"/>
  <c r="AM61"/>
  <c r="L147"/>
  <c r="R153"/>
  <c r="AE57"/>
  <c r="AG197"/>
  <c r="N53"/>
  <c r="AN184"/>
  <c r="AO123"/>
  <c r="AR126"/>
  <c r="AL145"/>
  <c r="J6"/>
  <c r="AV12"/>
  <c r="AD183"/>
  <c r="AA81"/>
  <c r="Z124"/>
  <c r="S97"/>
  <c r="U101"/>
  <c r="AS101"/>
  <c r="AT58"/>
  <c r="P196"/>
  <c r="G194"/>
  <c r="AV101"/>
  <c r="Y52"/>
  <c r="AO207"/>
  <c r="AX69"/>
  <c r="AP26"/>
  <c r="AQ194"/>
  <c r="AO131"/>
  <c r="O82"/>
  <c r="Y41"/>
  <c r="M130"/>
  <c r="Q13"/>
  <c r="S163"/>
  <c r="AR119"/>
  <c r="AC124"/>
  <c r="K128"/>
  <c r="AH35"/>
  <c r="I157"/>
  <c r="Q133"/>
  <c r="AS25"/>
  <c r="AV60"/>
  <c r="AG146"/>
  <c r="AF26"/>
  <c r="AS74"/>
  <c r="S89"/>
  <c r="AT176"/>
  <c r="AP186"/>
  <c r="O86"/>
  <c r="AP46"/>
  <c r="N114"/>
  <c r="U143"/>
  <c r="AL201"/>
  <c r="AC152"/>
  <c r="AC30"/>
  <c r="V84"/>
  <c r="J12"/>
  <c r="AS180"/>
  <c r="P112"/>
  <c r="AF13"/>
  <c r="AM131"/>
  <c r="M42"/>
  <c r="AC123"/>
  <c r="AM105"/>
  <c r="X117"/>
  <c r="AN95"/>
  <c r="AG45"/>
  <c r="AT146"/>
  <c r="AX156"/>
  <c r="H120"/>
  <c r="AA112"/>
  <c r="U120"/>
  <c r="AH130"/>
  <c r="AQ130"/>
  <c r="AS170"/>
  <c r="W108"/>
  <c r="AN52"/>
  <c r="AH119"/>
  <c r="F125"/>
  <c r="AV201"/>
  <c r="R203"/>
  <c r="AK165"/>
  <c r="AU136"/>
  <c r="AI167"/>
  <c r="X147"/>
  <c r="Z191"/>
  <c r="I101"/>
  <c r="K101"/>
  <c r="M125"/>
  <c r="AF66"/>
  <c r="M86"/>
  <c r="T65"/>
  <c r="AA5"/>
  <c r="AG143"/>
  <c r="AH14"/>
  <c r="AA130"/>
  <c r="AK137"/>
  <c r="AC21"/>
  <c r="AP30"/>
  <c r="M60"/>
  <c r="U134"/>
  <c r="AI9"/>
  <c r="O109"/>
  <c r="AV131"/>
  <c r="I58"/>
  <c r="G180"/>
  <c r="I143"/>
  <c r="G164"/>
  <c r="AQ48"/>
  <c r="AT206"/>
  <c r="M64"/>
  <c r="AE84"/>
  <c r="AB202"/>
  <c r="AT69"/>
  <c r="AI163"/>
  <c r="AU203"/>
  <c r="AP57"/>
  <c r="AC71"/>
  <c r="H153"/>
  <c r="U96"/>
  <c r="AD165"/>
  <c r="AG12"/>
  <c r="AX172"/>
  <c r="AW120"/>
  <c r="U114"/>
  <c r="Z34"/>
  <c r="AR124"/>
  <c r="AA84"/>
  <c r="AO13"/>
  <c r="AB40"/>
  <c r="AD73"/>
  <c r="AV133"/>
  <c r="L177"/>
  <c r="O22"/>
  <c r="AG201"/>
  <c r="G61"/>
  <c r="U82"/>
  <c r="AV78"/>
  <c r="M32"/>
  <c r="AH156"/>
  <c r="AN177"/>
  <c r="AG101"/>
  <c r="L183"/>
  <c r="P159"/>
  <c r="AL92"/>
  <c r="Q95"/>
  <c r="AC175"/>
  <c r="AX146"/>
  <c r="W206"/>
  <c r="AL85"/>
  <c r="AA65"/>
  <c r="AE72"/>
  <c r="H142"/>
  <c r="AE114"/>
  <c r="AF54"/>
  <c r="AF134"/>
  <c r="AB41"/>
  <c r="V147"/>
  <c r="AW38"/>
  <c r="AS45"/>
  <c r="AR142"/>
  <c r="T95"/>
  <c r="H108"/>
  <c r="R199"/>
  <c r="AB126"/>
  <c r="F76"/>
  <c r="M131"/>
  <c r="F64"/>
  <c r="AK91"/>
  <c r="N111"/>
  <c r="AW152"/>
  <c r="P199"/>
  <c r="X104"/>
  <c r="AE28"/>
  <c r="AC125"/>
  <c r="R79"/>
  <c r="AP103"/>
  <c r="AP182"/>
  <c r="N174"/>
  <c r="Q99"/>
  <c r="AQ205"/>
  <c r="AG36"/>
  <c r="AW186"/>
  <c r="J150"/>
  <c r="AA14"/>
  <c r="AT141"/>
  <c r="I17"/>
  <c r="AG49"/>
  <c r="AK193"/>
  <c r="AE10"/>
  <c r="Y170"/>
  <c r="AN206"/>
  <c r="AK120"/>
  <c r="AU8"/>
  <c r="AF133"/>
  <c r="AJ46"/>
  <c r="X124"/>
  <c r="Y26"/>
  <c r="U141"/>
  <c r="AG79"/>
  <c r="AL129"/>
  <c r="AG180"/>
  <c r="Q77"/>
  <c r="AB35"/>
  <c r="Z176"/>
  <c r="J204"/>
  <c r="O145"/>
  <c r="O41"/>
  <c r="L82"/>
  <c r="X64"/>
  <c r="AH30"/>
  <c r="X89"/>
  <c r="H27"/>
  <c r="AB108"/>
  <c r="AD58"/>
  <c r="AE147"/>
  <c r="AG18"/>
  <c r="AT36"/>
  <c r="AM136"/>
  <c r="AC46"/>
  <c r="AU178"/>
  <c r="F169"/>
  <c r="AF118"/>
  <c r="AH99"/>
  <c r="I25"/>
  <c r="AG144"/>
  <c r="AX53"/>
  <c r="N163"/>
  <c r="L111"/>
  <c r="W144"/>
  <c r="AC157"/>
  <c r="AX48"/>
  <c r="AA50"/>
  <c r="AP86"/>
  <c r="AA142"/>
  <c r="L114"/>
  <c r="AE82"/>
  <c r="V157"/>
  <c r="M26"/>
  <c r="AL157"/>
  <c r="AL161"/>
  <c r="AI20"/>
  <c r="AA186"/>
  <c r="F46"/>
  <c r="AM155"/>
  <c r="AL125"/>
  <c r="AR147"/>
  <c r="X31"/>
  <c r="P122"/>
  <c r="AE146"/>
  <c r="O5"/>
  <c r="Z114"/>
  <c r="AB152"/>
  <c r="AR114"/>
  <c r="H167"/>
  <c r="N190"/>
  <c r="AN31"/>
  <c r="AO165"/>
  <c r="AP85"/>
  <c r="U50"/>
  <c r="AU174"/>
  <c r="K52"/>
  <c r="R69"/>
  <c r="AL196"/>
  <c r="AH31"/>
  <c r="AI101"/>
  <c r="AT100"/>
  <c r="O186"/>
  <c r="AI50"/>
  <c r="AF147"/>
  <c r="X5"/>
  <c r="X194"/>
  <c r="AF22"/>
  <c r="AI193"/>
  <c r="AK57"/>
  <c r="AK74"/>
  <c r="S26"/>
  <c r="G99"/>
  <c r="X202"/>
  <c r="AC35"/>
  <c r="R54"/>
  <c r="AS17"/>
  <c r="AK31"/>
  <c r="AR58"/>
  <c r="AC190"/>
  <c r="AD149"/>
  <c r="AP175"/>
  <c r="AP172"/>
  <c r="R103"/>
  <c r="O70"/>
  <c r="K25"/>
  <c r="AX40"/>
  <c r="AA196"/>
  <c r="Q78"/>
  <c r="AD63"/>
  <c r="W28"/>
  <c r="AO52"/>
  <c r="U12"/>
  <c r="K16"/>
  <c r="Z48"/>
  <c r="AR35"/>
  <c r="J194"/>
  <c r="AK123"/>
  <c r="AF31"/>
  <c r="AF121"/>
  <c r="G38"/>
  <c r="J183"/>
  <c r="AJ65"/>
  <c r="AS118"/>
  <c r="H92"/>
  <c r="R99"/>
  <c r="K71"/>
  <c r="S58"/>
  <c r="AD71"/>
  <c r="AJ11"/>
  <c r="X123"/>
  <c r="K133"/>
  <c r="AR131"/>
  <c r="J153"/>
  <c r="P176"/>
  <c r="AX84"/>
  <c r="AB76"/>
  <c r="T41"/>
  <c r="F61"/>
  <c r="L108"/>
  <c r="AC48"/>
  <c r="AX206"/>
  <c r="AX71"/>
  <c r="AS85"/>
  <c r="Q120"/>
  <c r="Z11"/>
  <c r="AA46"/>
  <c r="AP81"/>
  <c r="AX117"/>
  <c r="Q89"/>
  <c r="J123"/>
  <c r="AL34"/>
  <c r="R183"/>
  <c r="I23"/>
  <c r="O101"/>
  <c r="W76"/>
  <c r="AT94"/>
  <c r="T35"/>
  <c r="F142"/>
  <c r="R95"/>
  <c r="N206"/>
  <c r="AU73"/>
  <c r="AM186"/>
  <c r="V79"/>
  <c r="W167"/>
  <c r="J113"/>
  <c r="AG99"/>
  <c r="Y92"/>
  <c r="I201"/>
  <c r="AX144"/>
  <c r="AN45"/>
  <c r="I124"/>
  <c r="AQ118"/>
  <c r="P123"/>
  <c r="AM73"/>
  <c r="L32"/>
  <c r="AU129"/>
  <c r="X188"/>
  <c r="AB163"/>
  <c r="V113"/>
  <c r="AI150"/>
  <c r="AO103"/>
  <c r="U16"/>
  <c r="AQ124"/>
  <c r="AD60"/>
  <c r="O40"/>
  <c r="AM194"/>
  <c r="AK63"/>
  <c r="M196"/>
  <c r="N65"/>
  <c r="O72"/>
  <c r="J105"/>
  <c r="AA182"/>
  <c r="W72"/>
  <c r="I41"/>
  <c r="AD83"/>
  <c r="V22"/>
  <c r="U126"/>
  <c r="AI13"/>
  <c r="AR161"/>
  <c r="AX10"/>
  <c r="J8"/>
  <c r="G203"/>
  <c r="AR199"/>
  <c r="AK100"/>
  <c r="AM49"/>
  <c r="AO202"/>
  <c r="AH12"/>
  <c r="AV45"/>
  <c r="AH169"/>
  <c r="AI74"/>
  <c r="AQ49"/>
  <c r="AL35"/>
  <c r="AE85"/>
  <c r="Y82"/>
  <c r="F72"/>
  <c r="AK190"/>
  <c r="N133"/>
  <c r="J108"/>
  <c r="J117"/>
  <c r="M171"/>
  <c r="T21"/>
  <c r="AD22"/>
  <c r="Z64"/>
  <c r="AB18"/>
  <c r="S134"/>
  <c r="AK206"/>
  <c r="AH137"/>
  <c r="AA203"/>
  <c r="AB206"/>
  <c r="AP100"/>
  <c r="F157"/>
  <c r="AW188"/>
  <c r="G157"/>
  <c r="K184"/>
  <c r="AI125"/>
  <c r="J186"/>
  <c r="AX52"/>
  <c r="R149"/>
  <c r="M34"/>
  <c r="V46"/>
  <c r="AC79"/>
  <c r="AP10"/>
  <c r="AM205"/>
  <c r="AS104"/>
  <c r="V10"/>
  <c r="AR85"/>
  <c r="AN118"/>
  <c r="AM124"/>
  <c r="Y118"/>
  <c r="K199"/>
  <c r="Z203"/>
  <c r="AR25"/>
  <c r="P183"/>
  <c r="M186"/>
  <c r="AN203"/>
  <c r="AF126"/>
  <c r="L175"/>
  <c r="AW108"/>
  <c r="AA94"/>
  <c r="X42"/>
  <c r="Y89"/>
  <c r="AV65"/>
  <c r="AG6"/>
  <c r="J53"/>
  <c r="P206"/>
  <c r="AC117"/>
  <c r="H54"/>
  <c r="AX203"/>
  <c r="R173"/>
  <c r="AH46"/>
  <c r="AX163"/>
  <c r="X52"/>
  <c r="J5"/>
  <c r="I146"/>
  <c r="AL150"/>
  <c r="AI182"/>
  <c r="AP197"/>
  <c r="O125"/>
  <c r="H88"/>
  <c r="Q135"/>
  <c r="Z5"/>
  <c r="V103"/>
  <c r="AI147"/>
  <c r="AV32"/>
  <c r="J201"/>
  <c r="L176"/>
  <c r="U183"/>
  <c r="AG130"/>
  <c r="AW45"/>
  <c r="R83"/>
  <c r="AU44"/>
  <c r="AF57"/>
  <c r="Q183"/>
  <c r="G146"/>
  <c r="AH11"/>
  <c r="AG74"/>
  <c r="X82"/>
  <c r="G131"/>
  <c r="P73"/>
  <c r="V199"/>
  <c r="R113"/>
  <c r="F9"/>
  <c r="AV161"/>
  <c r="AT11"/>
  <c r="AB186"/>
  <c r="H36"/>
  <c r="H103"/>
  <c r="AC94"/>
  <c r="H160"/>
  <c r="M41"/>
  <c r="AL194"/>
  <c r="W130"/>
  <c r="O134"/>
  <c r="AG184"/>
  <c r="AI143"/>
  <c r="AH52"/>
  <c r="X11"/>
  <c r="H196"/>
  <c r="K32"/>
  <c r="R207"/>
  <c r="U161"/>
  <c r="AX118"/>
  <c r="AQ5"/>
  <c r="AX13"/>
  <c r="AL63"/>
  <c r="AF12"/>
  <c r="AK36"/>
  <c r="AX100"/>
  <c r="AQ70"/>
  <c r="AT89"/>
  <c r="V164"/>
  <c r="AR34"/>
  <c r="AI16"/>
  <c r="AP23"/>
  <c r="J134"/>
  <c r="AX171"/>
  <c r="AX159"/>
  <c r="AS117"/>
  <c r="AL82"/>
  <c r="T129"/>
  <c r="AD156"/>
  <c r="O203"/>
  <c r="Z74"/>
  <c r="M21"/>
  <c r="O100"/>
  <c r="AQ8"/>
  <c r="N171"/>
  <c r="W46"/>
  <c r="W83"/>
  <c r="AS59"/>
  <c r="AB167"/>
  <c r="V25"/>
  <c r="O105"/>
  <c r="T133"/>
  <c r="AG135"/>
  <c r="AM180"/>
  <c r="R155"/>
  <c r="AM108"/>
  <c r="AE21"/>
  <c r="X204"/>
  <c r="S30"/>
  <c r="H121"/>
  <c r="AK14"/>
  <c r="AT46"/>
  <c r="AQ30"/>
  <c r="T9"/>
  <c r="H135"/>
  <c r="T104"/>
  <c r="AK126"/>
  <c r="AA23"/>
  <c r="T183"/>
  <c r="I153"/>
  <c r="AF85"/>
  <c r="AV48"/>
  <c r="V203"/>
  <c r="N201"/>
  <c r="AU126"/>
  <c r="AG137"/>
  <c r="AH50"/>
  <c r="AG97"/>
  <c r="Y28"/>
  <c r="AG153"/>
  <c r="V177"/>
  <c r="AF8"/>
  <c r="R40"/>
  <c r="I147"/>
  <c r="AI202"/>
  <c r="R205"/>
  <c r="H133"/>
  <c r="H174"/>
  <c r="AA135"/>
  <c r="AU26"/>
  <c r="AE109"/>
  <c r="AG46"/>
  <c r="M57"/>
  <c r="K190"/>
  <c r="M28"/>
  <c r="X71"/>
  <c r="S63"/>
  <c r="O35"/>
  <c r="W152"/>
  <c r="N126"/>
  <c r="H50"/>
  <c r="J97"/>
  <c r="U203"/>
  <c r="AK97"/>
  <c r="AM50"/>
  <c r="AP18"/>
  <c r="AD164"/>
  <c r="AK142"/>
  <c r="AU17"/>
  <c r="I118"/>
  <c r="L64"/>
  <c r="AF83"/>
  <c r="AU134"/>
  <c r="AD194"/>
  <c r="Z126"/>
  <c r="Q136"/>
  <c r="AP180"/>
  <c r="H207"/>
  <c r="AM34"/>
  <c r="AI97"/>
  <c r="L77"/>
  <c r="W163"/>
  <c r="F85"/>
  <c r="R12"/>
  <c r="AI156"/>
  <c r="O34"/>
  <c r="AA26"/>
  <c r="I21"/>
  <c r="AH61"/>
  <c r="AM38"/>
  <c r="W186"/>
  <c r="AD72"/>
  <c r="AQ64"/>
  <c r="AM59"/>
  <c r="X171"/>
  <c r="AD94"/>
  <c r="AC36"/>
  <c r="AG89"/>
  <c r="AH100"/>
  <c r="Y73"/>
  <c r="AI72"/>
  <c r="M197"/>
  <c r="X61"/>
  <c r="AT25"/>
  <c r="AM147"/>
  <c r="AP152"/>
  <c r="P25"/>
  <c r="AG128"/>
  <c r="L141"/>
  <c r="AB22"/>
  <c r="AD109"/>
  <c r="P10"/>
  <c r="H48"/>
  <c r="M114"/>
  <c r="AO25"/>
  <c r="AA17"/>
  <c r="L50"/>
  <c r="AK52"/>
  <c r="AD193"/>
  <c r="AN89"/>
  <c r="AD142"/>
  <c r="AS203"/>
  <c r="AP35"/>
  <c r="R147"/>
  <c r="Z32"/>
  <c r="AX125"/>
  <c r="AK53"/>
  <c r="N108"/>
  <c r="AH167"/>
  <c r="AE34"/>
  <c r="S144"/>
  <c r="W183"/>
  <c r="AK204"/>
  <c r="AW197"/>
  <c r="AC114"/>
  <c r="Z186"/>
  <c r="AU66"/>
  <c r="J191"/>
  <c r="T31"/>
  <c r="I22"/>
  <c r="AM137"/>
  <c r="Q71"/>
  <c r="L202"/>
  <c r="AX95"/>
  <c r="AP205"/>
  <c r="AL71"/>
  <c r="AD114"/>
  <c r="AA152"/>
  <c r="AF201"/>
  <c r="W178"/>
  <c r="AI96"/>
  <c r="K143"/>
  <c r="V163"/>
  <c r="AC170"/>
  <c r="AV124"/>
  <c r="AM91"/>
  <c r="AE169"/>
  <c r="Z196"/>
  <c r="O193"/>
  <c r="AF58"/>
  <c r="K175"/>
  <c r="R27"/>
  <c r="U48"/>
  <c r="AD167"/>
  <c r="L126"/>
  <c r="S83"/>
  <c r="AE88"/>
  <c r="V126"/>
  <c r="AW194"/>
  <c r="S156"/>
  <c r="M23"/>
  <c r="Z163"/>
  <c r="AL78"/>
  <c r="Q113"/>
  <c r="AI178"/>
  <c r="AR30"/>
  <c r="M58"/>
  <c r="AL159"/>
  <c r="AR84"/>
  <c r="Y167"/>
  <c r="AN97"/>
  <c r="R170"/>
  <c r="U8"/>
  <c r="F97"/>
  <c r="F167"/>
  <c r="AR49"/>
  <c r="F172"/>
  <c r="M30"/>
  <c r="T103"/>
  <c r="AF108"/>
  <c r="AB14"/>
  <c r="U34"/>
  <c r="AW86"/>
  <c r="AH9"/>
  <c r="X155"/>
  <c r="W32"/>
  <c r="AB13"/>
  <c r="AI186"/>
  <c r="AI194"/>
  <c r="AD13"/>
  <c r="L178"/>
  <c r="AP36"/>
  <c r="AC130"/>
  <c r="Z144"/>
  <c r="AH147"/>
  <c r="AL74"/>
  <c r="AQ153"/>
  <c r="AN136"/>
  <c r="AP109"/>
  <c r="J28"/>
  <c r="U174"/>
  <c r="AI6"/>
  <c r="G78"/>
  <c r="N155"/>
  <c r="AB20"/>
  <c r="X201"/>
  <c r="AE76"/>
  <c r="T161"/>
  <c r="O136"/>
  <c r="AE125"/>
  <c r="R134"/>
  <c r="AL164"/>
  <c r="AR169"/>
  <c r="AX97"/>
  <c r="N12"/>
  <c r="U136"/>
  <c r="AE58"/>
  <c r="AV21"/>
  <c r="F199"/>
  <c r="H111"/>
  <c r="AD141"/>
  <c r="AS84"/>
  <c r="M108"/>
  <c r="H112"/>
  <c r="N64"/>
  <c r="P84"/>
  <c r="AW73"/>
  <c r="M14"/>
  <c r="U130"/>
  <c r="AM100"/>
  <c r="AJ42"/>
  <c r="AD204"/>
  <c r="T61"/>
  <c r="L5"/>
  <c r="AH66"/>
  <c r="AE199"/>
  <c r="AB101"/>
  <c r="AD54"/>
  <c r="AE152"/>
  <c r="AG23"/>
  <c r="AX65"/>
  <c r="Z53"/>
  <c r="AD11"/>
  <c r="AI71"/>
  <c r="L22"/>
  <c r="L86"/>
  <c r="AA61"/>
  <c r="W128"/>
  <c r="AW49"/>
  <c r="I61"/>
  <c r="Q123"/>
  <c r="AO155"/>
  <c r="P113"/>
  <c r="AE190"/>
  <c r="K202"/>
  <c r="G17"/>
  <c r="AH6"/>
  <c r="AD25"/>
  <c r="AB178"/>
  <c r="R194"/>
  <c r="AP183"/>
  <c r="X53"/>
  <c r="X54"/>
  <c r="AO119"/>
  <c r="Z89"/>
  <c r="F193"/>
  <c r="J124"/>
  <c r="Y112"/>
  <c r="AF41"/>
  <c r="I119"/>
  <c r="M79"/>
  <c r="P177"/>
  <c r="H49"/>
  <c r="AJ205"/>
  <c r="K86"/>
  <c r="AC64"/>
  <c r="AK194"/>
  <c r="M6"/>
  <c r="L159"/>
  <c r="AP96"/>
  <c r="AM79"/>
  <c r="G201"/>
  <c r="X18"/>
  <c r="AF25"/>
  <c r="AX16"/>
  <c r="S9"/>
  <c r="AC186"/>
  <c r="Z73"/>
  <c r="AR79"/>
  <c r="U14"/>
  <c r="X161"/>
  <c r="R182"/>
  <c r="P20"/>
  <c r="AW118"/>
  <c r="AR137"/>
  <c r="N41"/>
  <c r="AU206"/>
  <c r="AM152"/>
  <c r="Q41"/>
  <c r="I184"/>
  <c r="F66"/>
  <c r="M69"/>
  <c r="AU57"/>
  <c r="H203"/>
  <c r="L184"/>
  <c r="AD104"/>
  <c r="AC161"/>
  <c r="P35"/>
  <c r="V26"/>
  <c r="AP184"/>
  <c r="AS105"/>
  <c r="K78"/>
  <c r="Q83"/>
  <c r="N94"/>
  <c r="AJ150"/>
  <c r="N202"/>
  <c r="F128"/>
  <c r="AE203"/>
  <c r="X144"/>
  <c r="R16"/>
  <c r="AV130"/>
  <c r="M48"/>
  <c r="AR183"/>
  <c r="H31"/>
  <c r="AR41"/>
  <c r="AJ23"/>
  <c r="M25"/>
  <c r="V72"/>
  <c r="AM10"/>
  <c r="AG69"/>
  <c r="AB177"/>
  <c r="M76"/>
  <c r="AN133"/>
  <c r="AM178"/>
  <c r="AQ20"/>
  <c r="AU109"/>
  <c r="N44"/>
  <c r="L121"/>
  <c r="AU6"/>
  <c r="Z88"/>
  <c r="AC10"/>
  <c r="AA32"/>
  <c r="AD30"/>
  <c r="W120"/>
  <c r="AR206"/>
  <c r="AE59"/>
  <c r="J73"/>
  <c r="W157"/>
  <c r="I167"/>
  <c r="AA163"/>
  <c r="AW169"/>
  <c r="Y17"/>
  <c r="AN8"/>
  <c r="AQ99"/>
  <c r="N77"/>
  <c r="AA149"/>
  <c r="J160"/>
  <c r="F94"/>
  <c r="P17"/>
  <c r="U169"/>
  <c r="Q36"/>
  <c r="O31"/>
  <c r="H79"/>
  <c r="AH165"/>
  <c r="Z197"/>
  <c r="K144"/>
  <c r="M137"/>
  <c r="AO176"/>
  <c r="O157"/>
  <c r="R85"/>
  <c r="K73"/>
  <c r="AW11"/>
  <c r="AJ194"/>
  <c r="M133"/>
  <c r="M83"/>
  <c r="N97"/>
  <c r="AA109"/>
  <c r="Z82"/>
  <c r="F5"/>
  <c r="AV184"/>
  <c r="AN20"/>
  <c r="I206"/>
  <c r="AD118"/>
  <c r="K180"/>
  <c r="T34"/>
  <c r="S91"/>
  <c r="R84"/>
  <c r="AQ157"/>
  <c r="H26"/>
  <c r="AG72"/>
  <c r="G150"/>
  <c r="AS174"/>
  <c r="N40"/>
  <c r="H84"/>
  <c r="AA183"/>
  <c r="P167"/>
  <c r="J44"/>
  <c r="AO49"/>
  <c r="V34"/>
  <c r="AK144"/>
  <c r="AK32"/>
  <c r="J48"/>
  <c r="AB31"/>
  <c r="AB64"/>
  <c r="AG85"/>
  <c r="S188"/>
  <c r="Q137"/>
  <c r="AQ46"/>
  <c r="M203"/>
  <c r="AK79"/>
  <c r="AF42"/>
  <c r="AK136"/>
  <c r="L104"/>
  <c r="Z85"/>
  <c r="AD85"/>
  <c r="H165"/>
  <c r="AV112"/>
  <c r="AI69"/>
  <c r="AJ89"/>
  <c r="R38"/>
  <c r="U72"/>
  <c r="M59"/>
  <c r="AT26"/>
  <c r="AK133"/>
  <c r="AL11"/>
  <c r="AE163"/>
  <c r="I109"/>
  <c r="AB170"/>
  <c r="T72"/>
  <c r="U38"/>
  <c r="W160"/>
  <c r="G31"/>
  <c r="H172"/>
  <c r="U5"/>
  <c r="AA167"/>
  <c r="AU180"/>
  <c r="AH69"/>
  <c r="O46"/>
  <c r="AF165"/>
  <c r="AM48"/>
  <c r="X6"/>
  <c r="AB84"/>
  <c r="AC111"/>
  <c r="AH101"/>
  <c r="Y201"/>
  <c r="P202"/>
  <c r="J23"/>
  <c r="W136"/>
  <c r="V59"/>
  <c r="U11"/>
  <c r="K30"/>
  <c r="AL17"/>
  <c r="M182"/>
  <c r="X57"/>
  <c r="W100"/>
  <c r="U117"/>
  <c r="AM118"/>
  <c r="U76"/>
  <c r="AO143"/>
  <c r="H61"/>
  <c r="AI199"/>
  <c r="R89"/>
  <c r="Z50"/>
  <c r="AL76"/>
  <c r="K165"/>
  <c r="AD112"/>
  <c r="AR103"/>
  <c r="AD205"/>
  <c r="L13"/>
  <c r="G207"/>
  <c r="AR105"/>
  <c r="AC28"/>
  <c r="I103"/>
  <c r="AW170"/>
  <c r="J30"/>
  <c r="AX46"/>
  <c r="N78"/>
  <c r="AF180"/>
  <c r="Q9"/>
  <c r="H104"/>
  <c r="AL169"/>
  <c r="AQ97"/>
  <c r="F123"/>
  <c r="N136"/>
  <c r="AU10"/>
  <c r="R21"/>
  <c r="X69"/>
  <c r="AK70"/>
  <c r="AP11"/>
  <c r="AW58"/>
  <c r="M78"/>
  <c r="Y5"/>
  <c r="AN197"/>
  <c r="AA42"/>
  <c r="AD130"/>
  <c r="AR53"/>
  <c r="AR160"/>
  <c r="AJ188"/>
  <c r="Q91"/>
  <c r="H197"/>
  <c r="V88"/>
  <c r="W114"/>
  <c r="J182"/>
  <c r="AK71"/>
  <c r="N101"/>
  <c r="AH180"/>
  <c r="AD145"/>
  <c r="Z21"/>
  <c r="Z25"/>
  <c r="O199"/>
  <c r="AJ28"/>
  <c r="Z171"/>
  <c r="Q153"/>
  <c r="K150"/>
  <c r="V28"/>
  <c r="AU103"/>
  <c r="AG182"/>
  <c r="AM191"/>
  <c r="AW206"/>
  <c r="M141"/>
  <c r="AV114"/>
  <c r="K14"/>
  <c r="V184"/>
  <c r="X206"/>
  <c r="X41"/>
  <c r="AB157"/>
  <c r="AF156"/>
  <c r="R137"/>
  <c r="AC182"/>
  <c r="AB96"/>
  <c r="AE73"/>
  <c r="AW183"/>
  <c r="AL72"/>
  <c r="AF28"/>
  <c r="W20"/>
  <c r="AF176"/>
  <c r="AI54"/>
  <c r="AQ26"/>
  <c r="AP176"/>
  <c r="N27"/>
  <c r="AX72"/>
  <c r="H21"/>
  <c r="AL23"/>
  <c r="AJ66"/>
  <c r="H23"/>
  <c r="AU74"/>
  <c r="AA174"/>
  <c r="AG73"/>
  <c r="N35"/>
  <c r="P130"/>
  <c r="T22"/>
  <c r="AS119"/>
  <c r="AN71"/>
  <c r="AQ171"/>
  <c r="AW69"/>
  <c r="T73"/>
  <c r="G178"/>
  <c r="Z54"/>
  <c r="AX177"/>
  <c r="V121"/>
  <c r="T177"/>
  <c r="AK38"/>
  <c r="AD20"/>
  <c r="AO157"/>
  <c r="S18"/>
  <c r="I105"/>
  <c r="Q16"/>
  <c r="U157"/>
  <c r="I194"/>
  <c r="AH197"/>
  <c r="AM119"/>
  <c r="O175"/>
  <c r="O88"/>
  <c r="S161"/>
  <c r="Y42"/>
  <c r="AU150"/>
  <c r="O44"/>
  <c r="J171"/>
  <c r="AR89"/>
  <c r="G121"/>
  <c r="AG94"/>
  <c r="N88"/>
  <c r="AT49"/>
  <c r="AO161"/>
  <c r="AM174"/>
  <c r="L16"/>
  <c r="AW202"/>
  <c r="P93"/>
  <c r="AA25"/>
  <c r="AC147"/>
  <c r="Q205"/>
  <c r="M97"/>
  <c r="W123"/>
  <c r="I133"/>
  <c r="M201"/>
  <c r="G46"/>
  <c r="AN204"/>
  <c r="AL117"/>
  <c r="AR36"/>
  <c r="X48"/>
  <c r="AP131"/>
  <c r="G36"/>
  <c r="M45"/>
  <c r="AQ201"/>
  <c r="J35"/>
  <c r="R50"/>
  <c r="P52"/>
  <c r="P175"/>
  <c r="AP114"/>
  <c r="AP91"/>
  <c r="R141"/>
  <c r="AR77"/>
  <c r="AH108"/>
  <c r="J91"/>
  <c r="AM32"/>
  <c r="K172"/>
  <c r="AR202"/>
  <c r="R167"/>
  <c r="AP79"/>
  <c r="L133"/>
  <c r="AL41"/>
  <c r="O133"/>
  <c r="AR178"/>
  <c r="AR61"/>
  <c r="S136"/>
  <c r="AK42"/>
  <c r="AX108"/>
  <c r="P197"/>
  <c r="AT85"/>
  <c r="AH22"/>
  <c r="AD66"/>
  <c r="AI46"/>
  <c r="S28"/>
  <c r="AH25"/>
  <c r="AN172"/>
  <c r="AQ58"/>
  <c r="AW141"/>
  <c r="V78"/>
  <c r="AF144"/>
  <c r="T66"/>
  <c r="AD144"/>
  <c r="AC153"/>
  <c r="AV86"/>
  <c r="L58"/>
  <c r="AW177"/>
  <c r="I72"/>
  <c r="AU13"/>
  <c r="K27"/>
  <c r="V61"/>
  <c r="AN178"/>
  <c r="O137"/>
  <c r="X134"/>
  <c r="R14"/>
  <c r="R66"/>
  <c r="AX41"/>
  <c r="S36"/>
  <c r="Z128"/>
  <c r="X180"/>
  <c r="AS78"/>
  <c r="O63"/>
  <c r="T112"/>
  <c r="AX190"/>
  <c r="K197"/>
  <c r="G14"/>
  <c r="R164"/>
  <c r="AE22"/>
  <c r="AS137"/>
  <c r="P85"/>
  <c r="AQ119"/>
  <c r="Y48"/>
  <c r="G50"/>
  <c r="X152"/>
  <c r="AD203"/>
  <c r="AH150"/>
  <c r="AQ136"/>
  <c r="AV57"/>
  <c r="T184"/>
  <c r="N142"/>
  <c r="S76"/>
  <c r="U197"/>
  <c r="AT194"/>
  <c r="AC113"/>
  <c r="AR145"/>
  <c r="X65"/>
  <c r="AT70"/>
  <c r="AM204"/>
  <c r="AR156"/>
  <c r="AE95"/>
  <c r="AT207"/>
  <c r="I203"/>
  <c r="AD64"/>
  <c r="N81"/>
  <c r="W203"/>
  <c r="F58"/>
  <c r="I104"/>
  <c r="T207"/>
  <c r="AC86"/>
  <c r="H8"/>
  <c r="AR104"/>
  <c r="F163"/>
  <c r="AL141"/>
  <c r="AR46"/>
  <c r="Y120"/>
  <c r="I26"/>
  <c r="O121"/>
  <c r="AM8"/>
  <c r="J112"/>
  <c r="AH206"/>
  <c r="AP145"/>
  <c r="L123"/>
  <c r="AE42"/>
  <c r="AF81"/>
  <c r="AG176"/>
  <c r="AN120"/>
  <c r="O27"/>
  <c r="AT86"/>
  <c r="P28"/>
  <c r="G28"/>
  <c r="V95"/>
  <c r="K18"/>
  <c r="T74"/>
  <c r="AV73"/>
  <c r="O150"/>
  <c r="H150"/>
  <c r="M22"/>
  <c r="O117"/>
  <c r="Q118"/>
  <c r="AP174"/>
  <c r="AW5"/>
  <c r="AF73"/>
  <c r="P129"/>
  <c r="AC72"/>
  <c r="AN121"/>
  <c r="G186"/>
  <c r="AM130"/>
  <c r="AJ88"/>
  <c r="P152"/>
  <c r="I45"/>
  <c r="J152"/>
  <c r="F49"/>
  <c r="AL99"/>
  <c r="G88"/>
  <c r="AD119"/>
  <c r="F205"/>
  <c r="Q22"/>
  <c r="X172"/>
  <c r="U69"/>
  <c r="AU97"/>
  <c r="N188"/>
  <c r="AA86"/>
  <c r="AG13"/>
  <c r="AH205"/>
  <c r="W131"/>
  <c r="AV206"/>
  <c r="AM13"/>
  <c r="AH120"/>
  <c r="T64"/>
  <c r="AD174"/>
  <c r="AP21"/>
  <c r="L131"/>
  <c r="AM21"/>
  <c r="AN70"/>
  <c r="X128"/>
  <c r="L73"/>
  <c r="AH71"/>
  <c r="G22"/>
  <c r="AD155"/>
  <c r="X60"/>
  <c r="AN57"/>
  <c r="AW64"/>
  <c r="AX196"/>
  <c r="AN183"/>
  <c r="Y101"/>
  <c r="N180"/>
  <c r="S8"/>
  <c r="AJ119"/>
  <c r="H119"/>
  <c r="AF143"/>
  <c r="AM112"/>
  <c r="Z194"/>
  <c r="AU143"/>
  <c r="AD45"/>
  <c r="W142"/>
  <c r="AA145"/>
  <c r="AM16"/>
  <c r="AT59"/>
  <c r="Z58"/>
  <c r="Y74"/>
  <c r="AT144"/>
  <c r="O194"/>
  <c r="AA105"/>
  <c r="S176"/>
  <c r="AS134"/>
  <c r="G123"/>
  <c r="AS112"/>
  <c r="AX105"/>
  <c r="F152"/>
  <c r="W70"/>
  <c r="AA82"/>
  <c r="W38"/>
  <c r="AN86"/>
  <c r="AU65"/>
  <c r="AT13"/>
  <c r="N42"/>
  <c r="AP134"/>
  <c r="AV171"/>
  <c r="J193"/>
  <c r="M119"/>
  <c r="U145"/>
  <c r="Z105"/>
  <c r="AK108"/>
  <c r="K145"/>
  <c r="AJ31"/>
  <c r="AV10"/>
  <c r="X73"/>
  <c r="AV177"/>
  <c r="R175"/>
  <c r="N106"/>
  <c r="AV149"/>
  <c r="AA157"/>
  <c r="T89"/>
  <c r="AU12"/>
  <c r="S99"/>
  <c r="AM44"/>
  <c r="AX204"/>
  <c r="V21"/>
  <c r="P71"/>
  <c r="AU76"/>
  <c r="L26"/>
  <c r="AL27"/>
  <c r="AJ176"/>
  <c r="AS65"/>
  <c r="F129"/>
  <c r="G70"/>
  <c r="AP42"/>
  <c r="AI36"/>
  <c r="I183"/>
  <c r="AB66"/>
  <c r="Z78"/>
  <c r="AH42"/>
  <c r="N134"/>
  <c r="AW91"/>
  <c r="AN169"/>
  <c r="AX96"/>
  <c r="T111"/>
  <c r="T193"/>
  <c r="AO38"/>
  <c r="AD91"/>
  <c r="AB172"/>
  <c r="P156"/>
  <c r="Y11"/>
  <c r="AB133"/>
  <c r="G125"/>
  <c r="I126"/>
  <c r="AD28"/>
  <c r="AO42"/>
  <c r="Z204"/>
  <c r="V160"/>
  <c r="AX54"/>
  <c r="AQ161"/>
  <c r="AF20"/>
  <c r="O71"/>
  <c r="Q176"/>
  <c r="L74"/>
  <c r="T14"/>
  <c r="O17"/>
  <c r="AN182"/>
  <c r="V81"/>
  <c r="AO11"/>
  <c r="AC119"/>
  <c r="I27"/>
  <c r="Z23"/>
  <c r="P145"/>
  <c r="T121"/>
  <c r="AL146"/>
  <c r="AD161"/>
  <c r="J82"/>
  <c r="AI14"/>
  <c r="AO156"/>
  <c r="L196"/>
  <c r="X99"/>
  <c r="AQ156"/>
  <c r="AJ124"/>
  <c r="O78"/>
  <c r="AN58"/>
  <c r="AC105"/>
  <c r="AU91"/>
  <c r="AD121"/>
  <c r="AJ108"/>
  <c r="N137"/>
  <c r="AI22"/>
  <c r="L25"/>
  <c r="K92"/>
  <c r="J118"/>
  <c r="AK172"/>
  <c r="Y180"/>
  <c r="K6"/>
  <c r="AN171"/>
  <c r="S109"/>
  <c r="AD190"/>
  <c r="AC65"/>
  <c r="AG22"/>
  <c r="Y204"/>
  <c r="Q94"/>
  <c r="AT103"/>
  <c r="AH193"/>
  <c r="AI31"/>
  <c r="I136"/>
  <c r="I40"/>
  <c r="AV100"/>
  <c r="AP150"/>
  <c r="AM23"/>
  <c r="AU161"/>
  <c r="AJ104"/>
  <c r="AQ129"/>
  <c r="Z199"/>
  <c r="AK40"/>
  <c r="T153"/>
  <c r="T120"/>
  <c r="L99"/>
  <c r="L117"/>
  <c r="AW50"/>
  <c r="M16"/>
  <c r="J143"/>
  <c r="F25"/>
  <c r="AA184"/>
  <c r="P11"/>
  <c r="AT12"/>
  <c r="AG105"/>
  <c r="AQ109"/>
  <c r="AG32"/>
  <c r="J121"/>
  <c r="X175"/>
  <c r="H77"/>
  <c r="S197"/>
  <c r="O123"/>
  <c r="L12"/>
  <c r="P45"/>
  <c r="AX25"/>
  <c r="Y32"/>
  <c r="AO85"/>
  <c r="X199"/>
  <c r="J156"/>
  <c r="Y157"/>
  <c r="W125"/>
  <c r="AI177"/>
  <c r="G199"/>
  <c r="N118"/>
  <c r="AA99"/>
  <c r="X12"/>
  <c r="T79"/>
  <c r="AL207"/>
  <c r="J38"/>
  <c r="U71"/>
  <c r="AB78"/>
  <c r="AU131"/>
  <c r="AP113"/>
  <c r="AX174"/>
  <c r="AK72"/>
  <c r="Q203"/>
  <c r="Q178"/>
  <c r="AI23"/>
  <c r="AM120"/>
  <c r="AP143"/>
  <c r="AV53"/>
  <c r="S135"/>
  <c r="AV77"/>
  <c r="AP14"/>
  <c r="AC42"/>
  <c r="K120"/>
  <c r="W77"/>
  <c r="J92"/>
  <c r="N45"/>
  <c r="AK112"/>
  <c r="Q35"/>
  <c r="P128"/>
  <c r="AR117"/>
  <c r="AJ129"/>
  <c r="AQ77"/>
  <c r="H94"/>
  <c r="AV66"/>
  <c r="N38"/>
  <c r="N73"/>
  <c r="G91"/>
  <c r="T6"/>
  <c r="AW96"/>
  <c r="G85"/>
  <c r="AO81"/>
  <c r="U94"/>
  <c r="J16"/>
  <c r="AC23"/>
  <c r="AL28"/>
  <c r="AK17"/>
  <c r="AI28"/>
  <c r="AV188"/>
  <c r="AU27"/>
  <c r="M199"/>
  <c r="AI52"/>
  <c r="AC178"/>
  <c r="AW176"/>
  <c r="AD35"/>
  <c r="AL79"/>
  <c r="Z100"/>
  <c r="AL6"/>
  <c r="AV153"/>
  <c r="AO206"/>
  <c r="AR45"/>
  <c r="S60"/>
  <c r="AM146"/>
  <c r="AG100"/>
  <c r="AQ142"/>
  <c r="W73"/>
  <c r="AL118"/>
  <c r="AM188"/>
  <c r="AV152"/>
  <c r="W71"/>
  <c r="J101"/>
  <c r="J155"/>
  <c r="AP60"/>
  <c r="Q124"/>
  <c r="AU58"/>
  <c r="AO113"/>
  <c r="M120"/>
  <c r="J99"/>
  <c r="Y126"/>
  <c r="X28"/>
  <c r="AJ58"/>
  <c r="AF206"/>
  <c r="W58"/>
  <c r="AT137"/>
  <c r="AO31"/>
  <c r="AK73"/>
  <c r="AK21"/>
  <c r="AD88"/>
  <c r="AX120"/>
  <c r="V112"/>
  <c r="AQ22"/>
  <c r="AC101"/>
  <c r="F86"/>
  <c r="V40"/>
  <c r="AU79"/>
  <c r="AF32"/>
  <c r="M17"/>
  <c r="K108"/>
  <c r="T130"/>
  <c r="T205"/>
  <c r="X163"/>
  <c r="AA202"/>
  <c r="AC167"/>
  <c r="R65"/>
  <c r="AS163"/>
  <c r="AK5"/>
  <c r="AC66"/>
  <c r="AC109"/>
  <c r="J114"/>
  <c r="AG191"/>
  <c r="Y104"/>
  <c r="J111"/>
  <c r="AS120"/>
  <c r="AR52"/>
  <c r="AU32"/>
  <c r="AQ143"/>
  <c r="O163"/>
  <c r="W180"/>
  <c r="J147"/>
  <c r="AO86"/>
  <c r="AS100"/>
  <c r="I178"/>
  <c r="AK89"/>
  <c r="M190"/>
  <c r="AH79"/>
  <c r="H136"/>
  <c r="G12"/>
  <c r="P53"/>
  <c r="AE117"/>
  <c r="AV165"/>
  <c r="X186"/>
  <c r="K99"/>
  <c r="AD180"/>
  <c r="AV41"/>
  <c r="AF6"/>
  <c r="AV180"/>
  <c r="AC9"/>
  <c r="AC63"/>
  <c r="U10"/>
  <c r="L38"/>
  <c r="AF76"/>
  <c r="AI136"/>
  <c r="T113"/>
  <c r="AQ167"/>
  <c r="Q196"/>
  <c r="Z14"/>
  <c r="AM133"/>
  <c r="H186"/>
  <c r="AW13"/>
  <c r="AV95"/>
  <c r="X120"/>
  <c r="AP58"/>
  <c r="AK6"/>
  <c r="T101"/>
  <c r="AW63"/>
  <c r="AO105"/>
  <c r="W141"/>
  <c r="S82"/>
  <c r="AJ25"/>
  <c r="V197"/>
  <c r="Y133"/>
  <c r="AN13"/>
  <c r="AC96"/>
  <c r="AU119"/>
  <c r="Y165"/>
  <c r="Q59"/>
  <c r="H13"/>
  <c r="AE136"/>
  <c r="AF59"/>
  <c r="Y163"/>
  <c r="AH60"/>
  <c r="G205"/>
  <c r="M123"/>
  <c r="T92"/>
  <c r="AJ84"/>
  <c r="AP69"/>
  <c r="AW66"/>
  <c r="J34"/>
  <c r="AU113"/>
  <c r="AF194"/>
  <c r="I94"/>
  <c r="AJ10"/>
  <c r="N46"/>
  <c r="N85"/>
  <c r="AT23"/>
  <c r="AR186"/>
  <c r="AN36"/>
  <c r="V69"/>
  <c r="G34"/>
  <c r="AL128"/>
  <c r="U170"/>
  <c r="AF35"/>
  <c r="AU105"/>
  <c r="H129"/>
  <c r="Y199"/>
  <c r="T123"/>
  <c r="I155"/>
  <c r="AQ96"/>
  <c r="Q157"/>
  <c r="N58"/>
  <c r="AM114"/>
  <c r="O94"/>
  <c r="AE11"/>
  <c r="AK26"/>
  <c r="AL171"/>
  <c r="AR175"/>
  <c r="AL205"/>
  <c r="AX183"/>
  <c r="Y176"/>
  <c r="AP161"/>
  <c r="AD17"/>
  <c r="T78"/>
  <c r="AT129"/>
  <c r="AD191"/>
  <c r="AE105"/>
  <c r="AC160"/>
  <c r="AR149"/>
  <c r="Z96"/>
  <c r="F113"/>
  <c r="AQ170"/>
  <c r="J104"/>
  <c r="L128"/>
  <c r="Q109"/>
  <c r="G155"/>
  <c r="O32"/>
  <c r="O205"/>
  <c r="AG196"/>
  <c r="AK197"/>
  <c r="AM36"/>
  <c r="AI95"/>
  <c r="AT125"/>
  <c r="AH171"/>
  <c r="AP112"/>
  <c r="AQ206"/>
  <c r="AU99"/>
  <c r="H134"/>
  <c r="AA201"/>
  <c r="F121"/>
  <c r="V23"/>
  <c r="AX143"/>
  <c r="P141"/>
  <c r="I44"/>
  <c r="M53"/>
  <c r="R42"/>
  <c r="H86"/>
  <c r="AK145"/>
  <c r="J176"/>
  <c r="W182"/>
  <c r="AU111"/>
  <c r="AU104"/>
  <c r="AB190"/>
  <c r="AG95"/>
  <c r="O49"/>
  <c r="AJ49"/>
  <c r="AV111"/>
  <c r="AQ94"/>
  <c r="T142"/>
  <c r="AT104"/>
  <c r="AQ17"/>
  <c r="P142"/>
  <c r="N121"/>
  <c r="AB119"/>
  <c r="G152"/>
  <c r="U77"/>
  <c r="J26"/>
  <c r="AV190"/>
  <c r="AQ123"/>
  <c r="L167"/>
  <c r="AN30"/>
  <c r="AU78"/>
  <c r="S64"/>
  <c r="AR155"/>
  <c r="AP77"/>
  <c r="G176"/>
  <c r="M178"/>
  <c r="S65"/>
  <c r="I145"/>
  <c r="M27"/>
  <c r="F96"/>
  <c r="AG76"/>
  <c r="I85"/>
  <c r="J128"/>
  <c r="S112"/>
  <c r="G109"/>
  <c r="L193"/>
  <c r="AI30"/>
  <c r="AD182"/>
  <c r="AS197"/>
  <c r="AB77"/>
  <c r="I5"/>
  <c r="I141"/>
  <c r="T178"/>
  <c r="H46"/>
  <c r="U86"/>
  <c r="AU49"/>
  <c r="AB180"/>
  <c r="AX201"/>
  <c r="T59"/>
  <c r="AA193"/>
  <c r="U119"/>
  <c r="AA160"/>
  <c r="Q149"/>
  <c r="AX202"/>
  <c r="AC201"/>
  <c r="AP146"/>
  <c r="AT8"/>
  <c r="AK141"/>
  <c r="L78"/>
  <c r="AX82"/>
  <c r="AD89"/>
  <c r="AC165"/>
  <c r="T42"/>
  <c r="K45"/>
  <c r="AF199"/>
  <c r="AS46"/>
  <c r="AA128"/>
  <c r="V91"/>
  <c r="AU31"/>
  <c r="W18"/>
  <c r="AR31"/>
  <c r="AE128"/>
  <c r="P134"/>
  <c r="AC112"/>
  <c r="AH41"/>
  <c r="AU64"/>
  <c r="AK129"/>
  <c r="S183"/>
  <c r="AI135"/>
  <c r="AK88"/>
  <c r="AG193"/>
  <c r="AR13"/>
  <c r="T83"/>
  <c r="AD170"/>
  <c r="N184"/>
  <c r="AD146"/>
  <c r="AB16"/>
  <c r="N143"/>
  <c r="AG25"/>
  <c r="AM64"/>
  <c r="F153"/>
  <c r="J95"/>
  <c r="AE36"/>
  <c r="F53"/>
  <c r="H183"/>
  <c r="G190"/>
  <c r="W101"/>
  <c r="AL112"/>
  <c r="AQ133"/>
  <c r="AA40"/>
  <c r="AD202"/>
  <c r="AN18"/>
  <c r="AF94"/>
  <c r="AJ99"/>
  <c r="AI207"/>
  <c r="M128"/>
  <c r="AD53"/>
  <c r="AH177"/>
  <c r="Z86"/>
  <c r="AA161"/>
  <c r="R36"/>
  <c r="AU20"/>
  <c r="R92"/>
  <c r="O79"/>
  <c r="AA172"/>
  <c r="AS138"/>
  <c r="AS18"/>
  <c r="V74"/>
  <c r="AG161"/>
  <c r="AN49"/>
  <c r="AH23"/>
  <c r="J207"/>
  <c r="AH155"/>
  <c r="AT155"/>
  <c r="AU175"/>
  <c r="AV194"/>
  <c r="AB156"/>
  <c r="AW70"/>
  <c r="AR64"/>
  <c r="R169"/>
  <c r="W202"/>
  <c r="Y174"/>
  <c r="O84"/>
  <c r="Q84"/>
  <c r="H9"/>
  <c r="R25"/>
  <c r="AM81"/>
  <c r="X86"/>
  <c r="V105"/>
  <c r="Q96"/>
  <c r="AA126"/>
  <c r="AL126"/>
  <c r="AK177"/>
  <c r="M124"/>
  <c r="Q160"/>
  <c r="AV99"/>
  <c r="X49"/>
  <c r="P119"/>
  <c r="X176"/>
  <c r="O108"/>
  <c r="L143"/>
  <c r="AW84"/>
  <c r="AF111"/>
  <c r="AF101"/>
  <c r="G191"/>
  <c r="AV159"/>
  <c r="H52"/>
  <c r="AO46"/>
  <c r="R172"/>
  <c r="N96"/>
  <c r="X118"/>
  <c r="AO100"/>
  <c r="X136"/>
  <c r="AI27"/>
  <c r="J119"/>
  <c r="AK27"/>
  <c r="N13"/>
  <c r="I13"/>
  <c r="AN105"/>
  <c r="Y31"/>
  <c r="O81"/>
  <c r="AB175"/>
  <c r="AO159"/>
  <c r="L109"/>
  <c r="AF167"/>
  <c r="L163"/>
  <c r="AI190"/>
  <c r="Y88"/>
  <c r="AS35"/>
  <c r="AS63"/>
  <c r="Y49"/>
  <c r="U66"/>
  <c r="AK59"/>
  <c r="AT165"/>
  <c r="R17"/>
  <c r="AL53"/>
  <c r="AI70"/>
  <c r="X137"/>
  <c r="W174"/>
  <c r="X91"/>
  <c r="AG27"/>
  <c r="AU197"/>
  <c r="X101"/>
  <c r="Q82"/>
  <c r="AW163"/>
  <c r="M31"/>
  <c r="V53"/>
  <c r="AV143"/>
  <c r="K169"/>
  <c r="U20"/>
  <c r="AU72"/>
  <c r="P99"/>
  <c r="I96"/>
  <c r="X126"/>
  <c r="Q10"/>
  <c r="J120"/>
  <c r="X66"/>
  <c r="N82"/>
  <c r="V182"/>
  <c r="AG34"/>
  <c r="M84"/>
  <c r="Z118"/>
  <c r="T5"/>
  <c r="O20"/>
  <c r="N72"/>
  <c r="AK170"/>
  <c r="P38"/>
  <c r="U95"/>
  <c r="AV11"/>
  <c r="AL22"/>
  <c r="AA52"/>
  <c r="I175"/>
  <c r="M117"/>
  <c r="AW27"/>
  <c r="AI188"/>
  <c r="H45"/>
  <c r="AR201"/>
  <c r="AJ71"/>
  <c r="AQ38"/>
  <c r="AC83"/>
  <c r="AH172"/>
  <c r="Y45"/>
  <c r="AT133"/>
  <c r="AS207"/>
  <c r="AX162"/>
  <c r="U42"/>
  <c r="AS16"/>
  <c r="AS121"/>
  <c r="G129"/>
  <c r="AL25"/>
  <c r="AF96"/>
  <c r="G21"/>
  <c r="V191"/>
  <c r="AU100"/>
  <c r="AX165"/>
  <c r="Z71"/>
  <c r="G11"/>
  <c r="I69"/>
  <c r="H20"/>
  <c r="V150"/>
  <c r="AW17"/>
  <c r="S46"/>
  <c r="V149"/>
  <c r="AR50"/>
  <c r="G103"/>
  <c r="AA35"/>
  <c r="AG44"/>
  <c r="AA28"/>
  <c r="AE157"/>
  <c r="AK174"/>
  <c r="X98"/>
  <c r="AL184"/>
  <c r="L81"/>
  <c r="K10"/>
  <c r="AQ89"/>
  <c r="R41"/>
  <c r="AC143"/>
  <c r="AF61"/>
  <c r="H152"/>
  <c r="AW137"/>
  <c r="O129"/>
  <c r="P174"/>
  <c r="AK66"/>
  <c r="AO26"/>
  <c r="AW123"/>
  <c r="U180"/>
  <c r="AE103"/>
  <c r="AO41"/>
  <c r="Y142"/>
  <c r="AQ191"/>
  <c r="Q28"/>
  <c r="AA85"/>
  <c r="AQ114"/>
  <c r="O95"/>
  <c r="AR190"/>
  <c r="AX197"/>
  <c r="P49"/>
  <c r="L54"/>
  <c r="AH152"/>
  <c r="Y102"/>
  <c r="AG48"/>
  <c r="K77"/>
  <c r="AR32"/>
  <c r="U146"/>
  <c r="I191"/>
  <c r="AT114"/>
  <c r="AS20"/>
  <c r="F13"/>
  <c r="AK130"/>
  <c r="P12"/>
  <c r="U73"/>
  <c r="AB144"/>
  <c r="AG120"/>
  <c r="R57"/>
  <c r="K206"/>
  <c r="AP70"/>
  <c r="AL36"/>
  <c r="AV5"/>
  <c r="Y71"/>
  <c r="AH196"/>
  <c r="W88"/>
  <c r="S206"/>
  <c r="AF141"/>
  <c r="L88"/>
  <c r="AJ26"/>
  <c r="P44"/>
  <c r="Y20"/>
  <c r="AK41"/>
  <c r="AT171"/>
  <c r="S147"/>
  <c r="AN6"/>
  <c r="K119"/>
  <c r="H17"/>
  <c r="AF82"/>
  <c r="AN205"/>
  <c r="J129"/>
  <c r="AV103"/>
  <c r="G73"/>
  <c r="Y155"/>
  <c r="AE204"/>
  <c r="AT92"/>
  <c r="W84"/>
  <c r="AU121"/>
  <c r="V65"/>
  <c r="Y66"/>
  <c r="K63"/>
  <c r="H205"/>
  <c r="AH111"/>
  <c r="P182"/>
  <c r="F117"/>
  <c r="AS73"/>
  <c r="AO150"/>
  <c r="Z136"/>
  <c r="U90"/>
  <c r="U190"/>
  <c r="R5"/>
  <c r="T60"/>
  <c r="AX32"/>
  <c r="AU9"/>
  <c r="W121"/>
  <c r="AN64"/>
  <c r="AX167"/>
  <c r="R8"/>
  <c r="T50"/>
  <c r="AX186"/>
  <c r="S10"/>
  <c r="AX149"/>
  <c r="M111"/>
  <c r="AP118"/>
  <c r="AA204"/>
  <c r="AO124"/>
  <c r="Z94"/>
  <c r="P60"/>
  <c r="Z183"/>
  <c r="AW85"/>
  <c r="AK188"/>
  <c r="W199"/>
  <c r="J69"/>
  <c r="S44"/>
  <c r="AO163"/>
  <c r="V12"/>
  <c r="AH49"/>
  <c r="AL96"/>
  <c r="M177"/>
  <c r="AJ32"/>
  <c r="S35"/>
  <c r="AW180"/>
  <c r="U177"/>
  <c r="AE164"/>
  <c r="AU112"/>
  <c r="H18"/>
  <c r="AK64"/>
  <c r="U26"/>
  <c r="AB164"/>
  <c r="F95"/>
  <c r="AU77"/>
  <c r="AW25"/>
  <c r="W30"/>
  <c r="AV113"/>
  <c r="N157"/>
  <c r="AL77"/>
  <c r="T180"/>
  <c r="AF5"/>
  <c r="S137"/>
  <c r="Q6"/>
  <c r="AC92"/>
  <c r="T52"/>
  <c r="AM161"/>
  <c r="F184"/>
  <c r="W129"/>
  <c r="AM175"/>
  <c r="K96"/>
  <c r="V85"/>
  <c r="AN84"/>
  <c r="W36"/>
  <c r="N147"/>
  <c r="AI204"/>
  <c r="L203"/>
  <c r="W13"/>
  <c r="L48"/>
  <c r="AL167"/>
  <c r="U175"/>
  <c r="H206"/>
  <c r="AC6"/>
  <c r="J96"/>
  <c r="G69"/>
  <c r="W196"/>
  <c r="AD74"/>
  <c r="S186"/>
  <c r="Q170"/>
  <c r="W184"/>
  <c r="M154"/>
  <c r="AN143"/>
  <c r="AG81"/>
  <c r="F84"/>
  <c r="AC207"/>
  <c r="AP177"/>
  <c r="AX74"/>
  <c r="L188"/>
  <c r="AC144"/>
  <c r="AR101"/>
  <c r="AE97"/>
  <c r="AN157"/>
  <c r="I52"/>
  <c r="J25"/>
  <c r="X153"/>
  <c r="AK111"/>
  <c r="N99"/>
  <c r="F31"/>
  <c r="AV71"/>
  <c r="AS191"/>
  <c r="AA73"/>
  <c r="AL42"/>
  <c r="AU188"/>
  <c r="AJ114"/>
  <c r="F206"/>
  <c r="AK25"/>
  <c r="AE126"/>
  <c r="AF71"/>
  <c r="L119"/>
  <c r="AV54"/>
  <c r="V97"/>
  <c r="S142"/>
  <c r="AB153"/>
  <c r="AR63"/>
  <c r="K50"/>
  <c r="K112"/>
  <c r="X190"/>
  <c r="X109"/>
  <c r="AK114"/>
  <c r="Z65"/>
  <c r="S21"/>
  <c r="AR113"/>
  <c r="AD206"/>
  <c r="S42"/>
  <c r="AH8"/>
  <c r="S32"/>
  <c r="J144"/>
  <c r="AD172"/>
  <c r="AK171"/>
  <c r="AT119"/>
  <c r="G82"/>
  <c r="W65"/>
  <c r="O18"/>
  <c r="I180"/>
  <c r="G120"/>
  <c r="AM141"/>
  <c r="Y161"/>
  <c r="AI164"/>
  <c r="AJ100"/>
  <c r="V136"/>
  <c r="AM66"/>
  <c r="Q145"/>
  <c r="J205"/>
  <c r="AV42"/>
  <c r="AC84"/>
  <c r="U36"/>
  <c r="Y10"/>
  <c r="R108"/>
  <c r="Y136"/>
  <c r="AM60"/>
  <c r="V167"/>
  <c r="AK96"/>
  <c r="U28"/>
  <c r="AX28"/>
  <c r="AH53"/>
  <c r="G71"/>
  <c r="V86"/>
  <c r="AE100"/>
  <c r="K153"/>
  <c r="AK150"/>
  <c r="AF129"/>
  <c r="H42"/>
  <c r="T174"/>
  <c r="K126"/>
  <c r="AL130"/>
  <c r="AD105"/>
  <c r="AE38"/>
  <c r="AR11"/>
  <c r="AF112"/>
  <c r="K109"/>
  <c r="AH134"/>
  <c r="AK103"/>
  <c r="AH109"/>
  <c r="Y168"/>
  <c r="AA205"/>
  <c r="S25"/>
  <c r="AE79"/>
  <c r="AO66"/>
  <c r="F109"/>
  <c r="AB92"/>
  <c r="W6"/>
  <c r="K136"/>
  <c r="AV69"/>
  <c r="F111"/>
  <c r="L49"/>
  <c r="X174"/>
  <c r="F77"/>
  <c r="AB73"/>
  <c r="AQ178"/>
  <c r="AQ10"/>
  <c r="X30"/>
  <c r="AP16"/>
  <c r="Z130"/>
  <c r="AU205"/>
  <c r="AL165"/>
  <c r="AI17"/>
  <c r="T137"/>
  <c r="AH201"/>
  <c r="AW178"/>
  <c r="N112"/>
  <c r="T97"/>
  <c r="H82"/>
  <c r="AD57"/>
  <c r="AO147"/>
  <c r="AA41"/>
  <c r="W112"/>
  <c r="Y175"/>
  <c r="AJ69"/>
  <c r="S95"/>
  <c r="AV204"/>
  <c r="AG30"/>
  <c r="AS9"/>
  <c r="AP196"/>
  <c r="Q202"/>
  <c r="AQ152"/>
  <c r="AJ153"/>
  <c r="Y94"/>
  <c r="AD96"/>
  <c r="AE18"/>
  <c r="X184"/>
  <c r="AL100"/>
  <c r="AQ11"/>
  <c r="AC199"/>
  <c r="T125"/>
  <c r="H59"/>
  <c r="AV74"/>
  <c r="AA69"/>
  <c r="N10"/>
  <c r="AI98"/>
  <c r="AI112"/>
  <c r="AC77"/>
  <c r="AQ28"/>
  <c r="AT73"/>
  <c r="AB171"/>
  <c r="AX160"/>
  <c r="Z137"/>
  <c r="M202"/>
  <c r="AL86"/>
  <c r="L145"/>
  <c r="I65"/>
  <c r="S191"/>
  <c r="AM54"/>
  <c r="AP71"/>
  <c r="V120"/>
  <c r="AQ88"/>
  <c r="AT112"/>
  <c r="AU120"/>
  <c r="AF202"/>
  <c r="K53"/>
  <c r="AB194"/>
  <c r="Z206"/>
  <c r="AM207"/>
  <c r="P59"/>
  <c r="N57"/>
  <c r="S174"/>
  <c r="AR108"/>
  <c r="AV70"/>
  <c r="AV186"/>
  <c r="AR38"/>
  <c r="AL123"/>
  <c r="AC60"/>
  <c r="AT123"/>
  <c r="P78"/>
  <c r="N100"/>
  <c r="AJ206"/>
  <c r="M136"/>
  <c r="AJ143"/>
  <c r="AH27"/>
  <c r="F175"/>
  <c r="W161"/>
  <c r="AX36"/>
  <c r="H44"/>
  <c r="P34"/>
  <c r="AH65"/>
  <c r="F27"/>
  <c r="AQ204"/>
  <c r="Y8"/>
  <c r="Z188"/>
  <c r="G77"/>
  <c r="AR12"/>
  <c r="AO141"/>
  <c r="AW34"/>
  <c r="AK180"/>
  <c r="M206"/>
  <c r="F36"/>
  <c r="AR27"/>
  <c r="AM164"/>
  <c r="AX88"/>
  <c r="V188"/>
  <c r="H130"/>
  <c r="AC204"/>
  <c r="AV34"/>
  <c r="AD44"/>
  <c r="G114"/>
  <c r="AX121"/>
  <c r="AF207"/>
  <c r="AV163"/>
  <c r="AK160"/>
  <c r="AS42"/>
  <c r="AW105"/>
  <c r="AA136"/>
  <c r="N203"/>
  <c r="P54"/>
  <c r="AP169"/>
  <c r="Q199"/>
  <c r="I36"/>
  <c r="AU133"/>
  <c r="Z31"/>
  <c r="AK191"/>
  <c r="AJ76"/>
  <c r="I205"/>
  <c r="N152"/>
  <c r="AQ84"/>
  <c r="AG205"/>
  <c r="K8"/>
  <c r="AD103"/>
  <c r="AK109"/>
  <c r="W155"/>
  <c r="AS96"/>
  <c r="F89"/>
  <c r="Z120"/>
  <c r="AI205"/>
  <c r="AH202"/>
  <c r="N193"/>
  <c r="AH126"/>
  <c r="AF38"/>
  <c r="M77"/>
  <c r="AV85"/>
  <c r="J41"/>
  <c r="AU36"/>
  <c r="G35"/>
  <c r="N28"/>
  <c r="N21"/>
  <c r="K159"/>
  <c r="L149"/>
  <c r="AG126"/>
  <c r="AP203"/>
  <c r="X203"/>
  <c r="AH16"/>
  <c r="R131"/>
  <c r="AC97"/>
  <c r="AT35"/>
  <c r="U178"/>
  <c r="Q65"/>
  <c r="J57"/>
  <c r="AR65"/>
  <c r="AG145"/>
  <c r="AK10"/>
  <c r="H60"/>
  <c r="R48"/>
  <c r="AH157"/>
  <c r="Q21"/>
  <c r="X95"/>
  <c r="AR146"/>
  <c r="F32"/>
  <c r="AD192"/>
  <c r="W49"/>
  <c r="K42"/>
  <c r="J184"/>
  <c r="AU128"/>
  <c r="AC49"/>
  <c r="AA8"/>
  <c r="P103"/>
  <c r="T84"/>
  <c r="T124"/>
  <c r="V172"/>
  <c r="AV118"/>
  <c r="S37"/>
  <c r="Y69"/>
  <c r="AF11"/>
  <c r="Q45"/>
  <c r="AS80"/>
  <c r="G89"/>
  <c r="F191"/>
  <c r="X44"/>
  <c r="AS144"/>
  <c r="AB201"/>
  <c r="X34"/>
  <c r="AA31"/>
  <c r="AP155"/>
  <c r="J89"/>
  <c r="AO8"/>
  <c r="AE101"/>
  <c r="AW97"/>
  <c r="Q174"/>
  <c r="AG43"/>
  <c r="AB111"/>
  <c r="G163"/>
  <c r="AD175"/>
  <c r="N197"/>
  <c r="M164"/>
  <c r="I171"/>
  <c r="AA13"/>
  <c r="AF188"/>
  <c r="Q172"/>
  <c r="Y96"/>
  <c r="AQ197"/>
  <c r="AC16"/>
  <c r="AF174"/>
  <c r="AQ9"/>
  <c r="K95"/>
  <c r="AD150"/>
  <c r="AG9"/>
  <c r="Z146"/>
  <c r="O77"/>
  <c r="AQ193"/>
  <c r="AU92"/>
  <c r="I177"/>
  <c r="V8"/>
  <c r="AG5"/>
  <c r="H38"/>
  <c r="H73"/>
  <c r="AP82"/>
  <c r="U88"/>
  <c r="AV72"/>
  <c r="L72"/>
  <c r="Q167"/>
  <c r="T175"/>
  <c r="R181"/>
  <c r="N61"/>
  <c r="U128"/>
  <c r="Q38"/>
  <c r="AU159"/>
  <c r="AN188"/>
  <c r="P42"/>
  <c r="AG83"/>
  <c r="K130"/>
  <c r="P66"/>
  <c r="AQ159"/>
  <c r="AM45"/>
  <c r="AW155"/>
  <c r="U191"/>
  <c r="AA79"/>
  <c r="AR82"/>
  <c r="P13"/>
  <c r="AI58"/>
  <c r="Q54"/>
  <c r="W188"/>
  <c r="AG129"/>
  <c r="F194"/>
  <c r="Y63"/>
  <c r="R6"/>
  <c r="R193"/>
  <c r="AM83"/>
  <c r="R152"/>
  <c r="AS58"/>
  <c r="G68"/>
  <c r="AW26"/>
  <c r="Y152"/>
  <c r="G142"/>
  <c r="G49"/>
  <c r="Q163"/>
  <c r="L71"/>
  <c r="AB34"/>
  <c r="AS131"/>
  <c r="H25"/>
  <c r="AA97"/>
  <c r="AR100"/>
  <c r="O65"/>
  <c r="AS8"/>
  <c r="AV91"/>
  <c r="AW167"/>
  <c r="AR112"/>
  <c r="AJ53"/>
  <c r="M163"/>
  <c r="O30"/>
  <c r="AK157"/>
  <c r="AA129"/>
  <c r="AR28"/>
  <c r="I100"/>
  <c r="R9"/>
  <c r="AV160"/>
  <c r="H155"/>
  <c r="N89"/>
  <c r="AM53"/>
  <c r="H89"/>
  <c r="AW144"/>
  <c r="J27"/>
  <c r="AF18"/>
  <c r="AU177"/>
  <c r="W111"/>
  <c r="AP126"/>
  <c r="AX23"/>
  <c r="L155"/>
  <c r="AX64"/>
  <c r="AF84"/>
  <c r="AC44"/>
  <c r="U109"/>
  <c r="AJ156"/>
  <c r="AR66"/>
  <c r="J22"/>
  <c r="AE75"/>
  <c r="G65"/>
  <c r="J11"/>
  <c r="AW81"/>
  <c r="AD52"/>
  <c r="V207"/>
  <c r="S124"/>
  <c r="AQ91"/>
  <c r="AP63"/>
  <c r="AX145"/>
  <c r="K66"/>
  <c r="X129"/>
  <c r="G149"/>
  <c r="AS171"/>
  <c r="K57"/>
  <c r="AM88"/>
  <c r="J65"/>
  <c r="AE124"/>
  <c r="AE142"/>
  <c r="AB94"/>
  <c r="AH10"/>
  <c r="W119"/>
  <c r="S16"/>
  <c r="AM206"/>
  <c r="AB165"/>
  <c r="Z123"/>
  <c r="AN76"/>
  <c r="V63"/>
  <c r="U159"/>
  <c r="K15"/>
  <c r="AU170"/>
  <c r="AX101"/>
  <c r="AX180"/>
  <c r="Q155"/>
  <c r="AV58"/>
  <c r="Q121"/>
  <c r="AK101"/>
  <c r="AP201"/>
  <c r="AB12"/>
  <c r="AB155"/>
  <c r="AB85"/>
  <c r="W25"/>
  <c r="V57"/>
  <c r="AE91"/>
  <c r="AR94"/>
  <c r="U79"/>
  <c r="R44"/>
  <c r="AC14"/>
  <c r="AA64"/>
  <c r="AM197"/>
  <c r="AW23"/>
  <c r="W22"/>
  <c r="AC22"/>
  <c r="AR109"/>
  <c r="AQ188"/>
  <c r="AU45"/>
  <c r="AW30"/>
  <c r="AO175"/>
  <c r="U84"/>
  <c r="Z205"/>
  <c r="AV155"/>
  <c r="AJ103"/>
  <c r="T12"/>
  <c r="AB118"/>
  <c r="V117"/>
  <c r="AT142"/>
  <c r="U150"/>
  <c r="AB69"/>
  <c r="AQ6"/>
  <c r="AD23"/>
  <c r="AB182"/>
  <c r="S165"/>
  <c r="P117"/>
  <c r="AR134"/>
  <c r="AL155"/>
  <c r="U142"/>
  <c r="AR170"/>
  <c r="AH144"/>
  <c r="V165"/>
  <c r="AC133"/>
  <c r="W79"/>
  <c r="V196"/>
  <c r="Y147"/>
  <c r="AU199"/>
  <c r="AX175"/>
  <c r="AL111"/>
  <c r="AX193"/>
  <c r="AS178"/>
  <c r="AN167"/>
  <c r="AW18"/>
  <c r="J31"/>
  <c r="Z117"/>
  <c r="AU164"/>
  <c r="AG142"/>
  <c r="L207"/>
  <c r="AL134"/>
  <c r="Q204"/>
  <c r="AF184"/>
  <c r="AJ41"/>
  <c r="AD117"/>
  <c r="AG61"/>
  <c r="AI184"/>
  <c r="AR60"/>
  <c r="AM182"/>
  <c r="Y113"/>
  <c r="W118"/>
  <c r="AN125"/>
  <c r="AO129"/>
  <c r="R23"/>
  <c r="AE52"/>
  <c r="I164"/>
  <c r="T169"/>
  <c r="AQ66"/>
  <c r="I95"/>
  <c r="AL65"/>
  <c r="AX207"/>
  <c r="AG190"/>
  <c r="AJ202"/>
  <c r="AT188"/>
  <c r="Y36"/>
  <c r="AV174"/>
  <c r="T204"/>
  <c r="F63"/>
  <c r="AB120"/>
  <c r="L206"/>
  <c r="AC12"/>
  <c r="R20"/>
  <c r="AJ51"/>
  <c r="N49"/>
  <c r="AB71"/>
  <c r="Z150"/>
  <c r="AM77"/>
  <c r="AQ175"/>
  <c r="Y117"/>
  <c r="AW133"/>
  <c r="Q143"/>
  <c r="W59"/>
  <c r="S123"/>
  <c r="R163"/>
  <c r="AP13"/>
  <c r="T38"/>
  <c r="AL174"/>
  <c r="AW205"/>
  <c r="T141"/>
  <c r="AA131"/>
  <c r="H181"/>
  <c r="R13"/>
  <c r="S155"/>
  <c r="R109"/>
  <c r="AX78"/>
  <c r="Q11"/>
  <c r="X167"/>
  <c r="H78"/>
  <c r="H184"/>
  <c r="Z131"/>
  <c r="AU196"/>
  <c r="S45"/>
  <c r="G66"/>
  <c r="W169"/>
  <c r="J109"/>
  <c r="L28"/>
  <c r="AJ109"/>
  <c r="U206"/>
  <c r="AN85"/>
  <c r="AD134"/>
  <c r="AV128"/>
  <c r="S113"/>
  <c r="AJ201"/>
  <c r="P40"/>
  <c r="W85"/>
  <c r="AS188"/>
  <c r="G63"/>
  <c r="AC76"/>
  <c r="F124"/>
  <c r="AG177"/>
  <c r="AH191"/>
  <c r="AB128"/>
  <c r="AC82"/>
  <c r="AU135"/>
  <c r="AW156"/>
  <c r="AA146"/>
  <c r="I14"/>
  <c r="W126"/>
  <c r="AP27"/>
  <c r="U118"/>
  <c r="R180"/>
  <c r="Q147"/>
  <c r="AM17"/>
  <c r="O172"/>
  <c r="AR17"/>
  <c r="AO48"/>
  <c r="H157"/>
  <c r="AC89"/>
  <c r="V54"/>
  <c r="S116"/>
  <c r="AA9"/>
  <c r="K64"/>
  <c r="AN186"/>
  <c r="AB93"/>
  <c r="AX188"/>
  <c r="AR125"/>
  <c r="AL64"/>
  <c r="AP66"/>
  <c r="G84"/>
  <c r="R32"/>
  <c r="AB48"/>
  <c r="L194"/>
  <c r="AP101"/>
  <c r="AE171"/>
  <c r="J54"/>
  <c r="AC137"/>
  <c r="Z202"/>
  <c r="AU176"/>
  <c r="AH190"/>
  <c r="AO65"/>
  <c r="T118"/>
  <c r="I165"/>
  <c r="X141"/>
  <c r="X100"/>
  <c r="R161"/>
  <c r="AG136"/>
  <c r="X108"/>
  <c r="P109"/>
  <c r="U53"/>
  <c r="S73"/>
  <c r="P164"/>
  <c r="N91"/>
  <c r="V153"/>
  <c r="AT97"/>
  <c r="AW72"/>
  <c r="AI92"/>
  <c r="Z141"/>
  <c r="AJ146"/>
  <c r="L171"/>
  <c r="P144"/>
  <c r="AS201"/>
  <c r="Q207"/>
  <c r="V31"/>
  <c r="AH32"/>
  <c r="AH44"/>
  <c r="O174"/>
  <c r="AS202"/>
  <c r="O118"/>
  <c r="AA159"/>
  <c r="AW46"/>
  <c r="AG202"/>
  <c r="AA113"/>
  <c r="R35"/>
  <c r="P94"/>
  <c r="AT66"/>
  <c r="P96"/>
  <c r="X25"/>
  <c r="Y159"/>
  <c r="G26"/>
  <c r="AE66"/>
  <c r="Z22"/>
  <c r="Y87"/>
  <c r="W153"/>
  <c r="AC61"/>
  <c r="AN144"/>
  <c r="Y149"/>
  <c r="J188"/>
  <c r="L153"/>
  <c r="P21"/>
  <c r="AU52"/>
  <c r="AM46"/>
  <c r="F21"/>
  <c r="X77"/>
  <c r="AN202"/>
  <c r="U193"/>
  <c r="Y171"/>
  <c r="AU25"/>
  <c r="Z28"/>
  <c r="U57"/>
  <c r="AB207"/>
  <c r="AU154"/>
  <c r="T199"/>
  <c r="AS5"/>
  <c r="AA27"/>
  <c r="R78"/>
  <c r="J164"/>
  <c r="AW126"/>
  <c r="AD9"/>
  <c r="S177"/>
  <c r="P92"/>
  <c r="U194"/>
  <c r="I86"/>
  <c r="Q142"/>
  <c r="AH125"/>
  <c r="AH104"/>
  <c r="AK169"/>
  <c r="K149"/>
  <c r="P58"/>
  <c r="AA111"/>
  <c r="F155"/>
  <c r="X78"/>
  <c r="AP74"/>
  <c r="Q23"/>
  <c r="AA74"/>
  <c r="AT147"/>
  <c r="AX85"/>
  <c r="N120"/>
  <c r="AS36"/>
  <c r="J50"/>
  <c r="N170"/>
  <c r="AX136"/>
  <c r="Y197"/>
  <c r="AU61"/>
  <c r="X169"/>
  <c r="AN48"/>
  <c r="AQ95"/>
  <c r="K123"/>
  <c r="G27"/>
  <c r="L79"/>
  <c r="K124"/>
  <c r="AW125"/>
  <c r="S20"/>
  <c r="AI201"/>
  <c r="Z113"/>
  <c r="K147"/>
  <c r="Y164"/>
  <c r="AE149"/>
  <c r="AL8"/>
  <c r="S69"/>
  <c r="W137"/>
  <c r="AG148"/>
  <c r="G174"/>
  <c r="AA143"/>
  <c r="AC70"/>
  <c r="Z198"/>
  <c r="AQ81"/>
  <c r="I172"/>
  <c r="AF104"/>
  <c r="O131"/>
  <c r="V134"/>
  <c r="T176"/>
  <c r="AU5"/>
  <c r="S100"/>
  <c r="AI25"/>
  <c r="G159"/>
  <c r="AN146"/>
  <c r="AW175"/>
  <c r="P64"/>
  <c r="Y6"/>
  <c r="AQ132"/>
  <c r="AP136"/>
  <c r="AD92"/>
  <c r="M13"/>
  <c r="AU21"/>
  <c r="J60"/>
  <c r="O104"/>
  <c r="P81"/>
  <c r="N59"/>
  <c r="M5"/>
  <c r="I9"/>
  <c r="M144"/>
  <c r="M82"/>
  <c r="H41"/>
  <c r="AU69"/>
  <c r="I70"/>
  <c r="AD99"/>
  <c r="AM193"/>
  <c r="AT175"/>
  <c r="AF92"/>
  <c r="AS10"/>
  <c r="AO36"/>
  <c r="AA6"/>
  <c r="X14"/>
  <c r="S41"/>
  <c r="AN131"/>
  <c r="AV145"/>
  <c r="J165"/>
  <c r="AM71"/>
  <c r="V174"/>
  <c r="Z46"/>
  <c r="J10"/>
  <c r="P23"/>
  <c r="F26"/>
  <c r="AF169"/>
  <c r="S49"/>
  <c r="Y54"/>
  <c r="AB135"/>
  <c r="Y184"/>
  <c r="AC13"/>
  <c r="AS146"/>
  <c r="AG206"/>
  <c r="AM160"/>
  <c r="AH113"/>
  <c r="AI133"/>
  <c r="K41"/>
  <c r="AS79"/>
  <c r="X182"/>
  <c r="U184"/>
  <c r="AW14"/>
  <c r="AC150"/>
  <c r="L52"/>
  <c r="AC8"/>
  <c r="AO146"/>
  <c r="AJ86"/>
  <c r="AB38"/>
  <c r="AF49"/>
  <c r="AC180"/>
  <c r="AE112"/>
  <c r="H159"/>
  <c r="AL143"/>
  <c r="Y84"/>
  <c r="AL204"/>
  <c r="U167"/>
  <c r="AB63"/>
  <c r="AX49"/>
  <c r="R76"/>
  <c r="N14"/>
  <c r="AA96"/>
  <c r="F11"/>
  <c r="AU42"/>
  <c r="M91"/>
  <c r="Y44"/>
  <c r="U91"/>
  <c r="AN161"/>
  <c r="S103"/>
  <c r="M104"/>
  <c r="AX60"/>
  <c r="K61"/>
  <c r="AL160"/>
  <c r="Y129"/>
  <c r="AV63"/>
  <c r="O207"/>
  <c r="S11"/>
  <c r="R88"/>
  <c r="N150"/>
  <c r="G16"/>
  <c r="L61"/>
  <c r="AV207"/>
  <c r="AK202"/>
  <c r="T146"/>
  <c r="AS143"/>
  <c r="AC172"/>
  <c r="I112"/>
  <c r="F35"/>
  <c r="J20"/>
  <c r="AN77"/>
  <c r="AT143"/>
  <c r="AI41"/>
  <c r="H11"/>
  <c r="M170"/>
  <c r="S199"/>
  <c r="AW135"/>
  <c r="AP45"/>
  <c r="Q108"/>
  <c r="AL46"/>
  <c r="AV26"/>
  <c r="W191"/>
  <c r="O9"/>
  <c r="AV92"/>
  <c r="K59"/>
  <c r="AH143"/>
  <c r="G117"/>
  <c r="AO23"/>
  <c r="Q197"/>
  <c r="AW92"/>
  <c r="AJ161"/>
  <c r="AG57"/>
  <c r="Z101"/>
  <c r="R176"/>
  <c r="AV59"/>
  <c r="Z190"/>
  <c r="F177"/>
  <c r="S130"/>
  <c r="T10"/>
  <c r="AK85"/>
  <c r="AF91"/>
  <c r="AW59"/>
  <c r="AX63"/>
  <c r="AR205"/>
  <c r="AB147"/>
  <c r="AU35"/>
  <c r="AD61"/>
  <c r="P14"/>
  <c r="H178"/>
  <c r="J172"/>
  <c r="P114"/>
  <c r="AW61"/>
  <c r="Y76"/>
  <c r="AU11"/>
  <c r="R135"/>
  <c r="AN112"/>
  <c r="AL124"/>
  <c r="W42"/>
  <c r="V62"/>
  <c r="J63"/>
  <c r="AS57"/>
  <c r="J203"/>
  <c r="AT145"/>
  <c r="AN164"/>
  <c r="AG124"/>
  <c r="AF100"/>
  <c r="AI34"/>
  <c r="AH124"/>
  <c r="Y53"/>
  <c r="AD6"/>
  <c r="AB9"/>
  <c r="F12"/>
  <c r="AD196"/>
  <c r="AL20"/>
  <c r="AK167"/>
  <c r="Z52"/>
  <c r="AQ23"/>
  <c r="P88"/>
  <c r="AC131"/>
  <c r="T172"/>
  <c r="AI206"/>
  <c r="AM177"/>
  <c r="S88"/>
  <c r="AW95"/>
  <c r="AR204"/>
  <c r="Q97"/>
  <c r="AS199"/>
  <c r="G13"/>
  <c r="AP160"/>
  <c r="N119"/>
  <c r="I130"/>
  <c r="AC194"/>
  <c r="K76"/>
  <c r="W145"/>
  <c r="AP25"/>
  <c r="S178"/>
  <c r="AA155"/>
  <c r="AP53"/>
  <c r="AL190"/>
  <c r="U31"/>
  <c r="G202"/>
  <c r="N182"/>
  <c r="AJ50"/>
  <c r="AD48"/>
  <c r="Q194"/>
  <c r="R171"/>
  <c r="AJ169"/>
  <c r="AH145"/>
  <c r="F60"/>
  <c r="F149"/>
  <c r="W53"/>
  <c r="AO190"/>
  <c r="AI131"/>
  <c r="AM25"/>
  <c r="AU163"/>
  <c r="AL14"/>
  <c r="H126"/>
  <c r="I159"/>
  <c r="U163"/>
  <c r="AC5"/>
  <c r="AN174"/>
  <c r="O155"/>
  <c r="H99"/>
  <c r="V133"/>
  <c r="AR197"/>
  <c r="AJ52"/>
  <c r="J79"/>
  <c r="AG194"/>
  <c r="Z81"/>
  <c r="U27"/>
  <c r="N6"/>
  <c r="Y61"/>
  <c r="AF171"/>
  <c r="AF190"/>
  <c r="AT164"/>
  <c r="AT202"/>
  <c r="AP88"/>
  <c r="V129"/>
  <c r="AC59"/>
  <c r="G8"/>
  <c r="AW149"/>
  <c r="I28"/>
  <c r="O177"/>
  <c r="AS133"/>
  <c r="AL120"/>
  <c r="AG131"/>
  <c r="AP188"/>
  <c r="AM14"/>
  <c r="AU191"/>
  <c r="U198"/>
  <c r="AV167"/>
  <c r="N63"/>
  <c r="AI100"/>
  <c r="AW112"/>
  <c r="AG38"/>
  <c r="U153"/>
  <c r="X79"/>
  <c r="AK94"/>
  <c r="K88"/>
  <c r="AT131"/>
  <c r="AU38"/>
  <c r="T167"/>
  <c r="N69"/>
  <c r="AA57"/>
  <c r="AM159"/>
  <c r="J18"/>
  <c r="AB142"/>
  <c r="T100"/>
  <c r="Q49"/>
  <c r="AV119"/>
  <c r="O59"/>
  <c r="AV175"/>
  <c r="N196"/>
  <c r="V6"/>
  <c r="AQ163"/>
  <c r="J163"/>
  <c r="S78"/>
  <c r="Y7"/>
  <c r="W63"/>
  <c r="M70"/>
  <c r="AL16"/>
  <c r="AM15"/>
  <c r="AE30"/>
  <c r="AG169"/>
  <c r="AB99"/>
  <c r="K113"/>
  <c r="AW52"/>
  <c r="T53"/>
  <c r="AV36"/>
  <c r="K26"/>
  <c r="AS161"/>
  <c r="AM117"/>
  <c r="N18"/>
  <c r="T94"/>
  <c r="AN32"/>
  <c r="U6"/>
  <c r="AH73"/>
  <c r="AM84"/>
  <c r="AJ57"/>
  <c r="N144"/>
  <c r="AA197"/>
  <c r="V58"/>
  <c r="AW164"/>
  <c r="AD18"/>
  <c r="AJ72"/>
  <c r="AI40"/>
  <c r="AU71"/>
  <c r="Z172"/>
  <c r="N20"/>
  <c r="AR106"/>
  <c r="I78"/>
  <c r="AW157"/>
  <c r="AW88"/>
  <c r="L9"/>
  <c r="P204"/>
  <c r="AI196"/>
  <c r="AJ147"/>
  <c r="W81"/>
  <c r="AC41"/>
  <c r="M80"/>
  <c r="R165"/>
  <c r="AB50"/>
  <c r="AQ18"/>
  <c r="AH174"/>
  <c r="AF153"/>
  <c r="O160"/>
  <c r="P157"/>
  <c r="Q60"/>
  <c r="X196"/>
  <c r="AX86"/>
  <c r="AM78"/>
  <c r="AD160"/>
  <c r="Y97"/>
  <c r="P171"/>
  <c r="N84"/>
  <c r="P72"/>
  <c r="AN159"/>
  <c r="I134"/>
  <c r="AS125"/>
  <c r="AX77"/>
  <c r="Z177"/>
  <c r="AR22"/>
  <c r="AN101"/>
  <c r="AW143"/>
  <c r="Z6"/>
  <c r="AI104"/>
  <c r="T11"/>
  <c r="AU160"/>
  <c r="M175"/>
  <c r="H76"/>
  <c r="AA48"/>
  <c r="AE111"/>
  <c r="AK178"/>
  <c r="N26"/>
  <c r="AQ104"/>
  <c r="AC50"/>
  <c r="AP78"/>
  <c r="P194"/>
  <c r="G182"/>
  <c r="AU125"/>
  <c r="V104"/>
  <c r="Q76"/>
  <c r="M109"/>
  <c r="AH34"/>
  <c r="X35"/>
  <c r="AX133"/>
  <c r="AC142"/>
  <c r="AA36"/>
  <c r="AM57"/>
  <c r="F73"/>
  <c r="W159"/>
  <c r="Q175"/>
  <c r="R73"/>
  <c r="AC81"/>
  <c r="S171"/>
  <c r="AD159"/>
  <c r="AQ79"/>
  <c r="AE32"/>
  <c r="X46"/>
  <c r="AR81"/>
  <c r="T191"/>
  <c r="P191"/>
  <c r="AB37"/>
  <c r="U155"/>
  <c r="AU204"/>
  <c r="Z79"/>
  <c r="AX166"/>
  <c r="I53"/>
  <c r="Y190"/>
  <c r="F10"/>
  <c r="S164"/>
  <c r="AF9"/>
  <c r="AC177"/>
  <c r="N104"/>
  <c r="T49"/>
  <c r="W135"/>
  <c r="AI121"/>
  <c r="P132"/>
  <c r="Q92"/>
  <c r="W205"/>
  <c r="AB130"/>
  <c r="AS95"/>
  <c r="AF117"/>
  <c r="AR143"/>
  <c r="AW20"/>
  <c r="AF17"/>
  <c r="P105"/>
  <c r="O159"/>
  <c r="AQ50"/>
  <c r="AS109"/>
  <c r="O12"/>
  <c r="K155"/>
  <c r="U103"/>
  <c r="P100"/>
  <c r="AU70"/>
  <c r="P41"/>
  <c r="AL50"/>
  <c r="AC18"/>
  <c r="F134"/>
  <c r="H149"/>
  <c r="K146"/>
  <c r="AO188"/>
  <c r="S159"/>
  <c r="AH88"/>
  <c r="N131"/>
  <c r="L92"/>
  <c r="AM74"/>
  <c r="R60"/>
  <c r="O52"/>
  <c r="W91"/>
  <c r="AK147"/>
  <c r="AF46"/>
  <c r="AH45"/>
  <c r="G10"/>
  <c r="AG58"/>
  <c r="AU46"/>
  <c r="Q48"/>
  <c r="S77"/>
  <c r="AR180"/>
  <c r="AP108"/>
  <c r="AI80"/>
  <c r="S152"/>
  <c r="M35"/>
  <c r="AP33"/>
  <c r="S167"/>
  <c r="F204"/>
  <c r="AF69"/>
  <c r="AW130"/>
  <c r="AD95"/>
  <c r="AT39"/>
  <c r="T77"/>
  <c r="AC31"/>
  <c r="V82"/>
  <c r="R156"/>
  <c r="AV23"/>
  <c r="F137"/>
  <c r="M96"/>
  <c r="AI84"/>
  <c r="AI49"/>
  <c r="AJ125"/>
  <c r="AF123"/>
  <c r="AQ182"/>
  <c r="M126"/>
  <c r="AT161"/>
  <c r="Q190"/>
  <c r="AB150"/>
  <c r="W105"/>
  <c r="L190"/>
  <c r="S146"/>
  <c r="F82"/>
  <c r="O37"/>
  <c r="N60"/>
  <c r="AK45"/>
  <c r="K97"/>
  <c r="H10"/>
  <c r="Z103"/>
  <c r="AV170"/>
  <c r="M54"/>
  <c r="J9"/>
  <c r="AQ60"/>
  <c r="AK61"/>
  <c r="AC134"/>
  <c r="AK11"/>
  <c r="AF99"/>
  <c r="AV13"/>
  <c r="P18"/>
  <c r="AI88"/>
  <c r="AQ52"/>
  <c r="AX6"/>
  <c r="G74"/>
  <c r="Z161"/>
  <c r="AN74"/>
  <c r="AH149"/>
  <c r="V128"/>
  <c r="AS70"/>
  <c r="AL21"/>
  <c r="AA45"/>
  <c r="Q134"/>
  <c r="K152"/>
  <c r="AK134"/>
  <c r="AR86"/>
  <c r="AL58"/>
  <c r="AN22"/>
  <c r="AE108"/>
  <c r="AO164"/>
  <c r="AL10"/>
  <c r="AH146"/>
  <c r="AS175"/>
  <c r="G126"/>
  <c r="AI119"/>
  <c r="Q50"/>
  <c r="AI175"/>
  <c r="J146"/>
  <c r="T88"/>
  <c r="Y194"/>
  <c r="AD108"/>
  <c r="K173"/>
  <c r="AQ160"/>
  <c r="H194"/>
  <c r="AN180"/>
  <c r="U78"/>
  <c r="AA59"/>
  <c r="AP76"/>
  <c r="AK18"/>
  <c r="P125"/>
  <c r="Y145"/>
  <c r="J133"/>
  <c r="O153"/>
  <c r="G48"/>
  <c r="AL101"/>
  <c r="I89"/>
  <c r="F17"/>
  <c r="J141"/>
  <c r="AN155"/>
  <c r="AC155"/>
  <c r="AQ40"/>
  <c r="R186"/>
  <c r="P190"/>
  <c r="L113"/>
  <c r="AM12"/>
  <c r="AL206"/>
  <c r="AL48"/>
  <c r="R71"/>
  <c r="Q20"/>
  <c r="AD76"/>
  <c r="AG165"/>
  <c r="T149"/>
  <c r="M153"/>
  <c r="AU193"/>
  <c r="AK16"/>
  <c r="U112"/>
  <c r="T203"/>
  <c r="AT124"/>
  <c r="AK131"/>
  <c r="AR59"/>
  <c r="AI160"/>
  <c r="AD38"/>
  <c r="AT105"/>
  <c r="AN28"/>
  <c r="Q85"/>
  <c r="L164"/>
  <c r="AK163"/>
  <c r="AU22"/>
  <c r="W69"/>
  <c r="K9"/>
  <c r="L180"/>
  <c r="M135"/>
  <c r="AF48"/>
  <c r="AC118"/>
  <c r="AH105"/>
  <c r="AE141"/>
  <c r="AS155"/>
  <c r="AM113"/>
  <c r="AE170"/>
  <c r="AW32"/>
  <c r="Z104"/>
  <c r="Y85"/>
  <c r="J61"/>
  <c r="AF131"/>
  <c r="AB82"/>
  <c r="S114"/>
  <c r="AP159"/>
  <c r="K89"/>
  <c r="AT88"/>
  <c r="AI79"/>
  <c r="AL108"/>
  <c r="Z111"/>
  <c r="AM99"/>
  <c r="AU118"/>
  <c r="AW201"/>
  <c r="O58"/>
  <c r="Z129"/>
  <c r="Z142"/>
  <c r="AE13"/>
  <c r="AO35"/>
  <c r="L182"/>
  <c r="U25"/>
  <c r="AG170"/>
  <c r="X170"/>
  <c r="AQ137"/>
  <c r="AV30"/>
  <c r="U92"/>
  <c r="F88"/>
  <c r="AS27"/>
  <c r="AC202"/>
  <c r="S117"/>
  <c r="S118"/>
  <c r="F145"/>
  <c r="AK164"/>
  <c r="Z13"/>
  <c r="AF86"/>
  <c r="AG64"/>
  <c r="M100"/>
  <c r="AD69"/>
  <c r="O69"/>
  <c r="V73"/>
  <c r="I79"/>
  <c r="AN60"/>
  <c r="K204"/>
  <c r="AS12"/>
  <c r="Z66"/>
  <c r="AF205"/>
  <c r="AQ82"/>
  <c r="AI105"/>
  <c r="T99"/>
  <c r="AV17"/>
  <c r="P203"/>
  <c r="Y144"/>
  <c r="R11"/>
  <c r="V171"/>
  <c r="AW28"/>
  <c r="L14"/>
  <c r="AI113"/>
  <c r="AP170"/>
  <c r="AM134"/>
  <c r="AF64"/>
  <c r="AK105"/>
  <c r="X59"/>
  <c r="AD157"/>
  <c r="G133"/>
  <c r="AB17"/>
  <c r="V193"/>
  <c r="Y166"/>
  <c r="AN194"/>
  <c r="AP84"/>
  <c r="AG147"/>
  <c r="U176"/>
  <c r="Y172"/>
  <c r="AI153"/>
  <c r="Z59"/>
  <c r="AS26"/>
  <c r="AK47"/>
  <c r="AH129"/>
  <c r="AR153"/>
  <c r="H34"/>
  <c r="F207"/>
  <c r="AF40"/>
  <c r="AU41"/>
  <c r="AE81"/>
  <c r="U102"/>
  <c r="AK201"/>
  <c r="AG134"/>
  <c r="V131"/>
  <c r="W176"/>
  <c r="AB203"/>
  <c r="AR9"/>
  <c r="AR74"/>
  <c r="V66"/>
  <c r="H156"/>
  <c r="AT205"/>
  <c r="AA88"/>
  <c r="J206"/>
  <c r="AL49"/>
  <c r="X88"/>
  <c r="W204"/>
  <c r="W95"/>
  <c r="N79"/>
  <c r="H96"/>
  <c r="F160"/>
  <c r="V52"/>
  <c r="T81"/>
  <c r="AU23"/>
  <c r="AL70"/>
  <c r="AR133"/>
  <c r="AV183"/>
  <c r="AJ173"/>
  <c r="AQ16"/>
  <c r="AV196"/>
  <c r="AM126"/>
  <c r="G43"/>
  <c r="AH182"/>
  <c r="AG199"/>
  <c r="Z70"/>
  <c r="X165"/>
  <c r="I71"/>
  <c r="M89"/>
  <c r="AD177"/>
  <c r="M165"/>
  <c r="AL59"/>
  <c r="AF50"/>
  <c r="AX169"/>
  <c r="AC129"/>
  <c r="AU16"/>
  <c r="AH160"/>
  <c r="AQ44"/>
  <c r="S131"/>
  <c r="AV150"/>
  <c r="AI159"/>
  <c r="O176"/>
  <c r="AL9"/>
  <c r="J83"/>
  <c r="AD14"/>
  <c r="I97"/>
  <c r="W16"/>
  <c r="AX34"/>
  <c r="Q187"/>
  <c r="G59"/>
  <c r="AP164"/>
  <c r="AO99"/>
  <c r="AT32"/>
  <c r="AA188"/>
  <c r="G204"/>
  <c r="AU80"/>
  <c r="AM101"/>
  <c r="H65"/>
  <c r="AM125"/>
  <c r="AM63"/>
  <c r="AQ21"/>
  <c r="Q125"/>
  <c r="T87"/>
  <c r="R150"/>
  <c r="AO104"/>
  <c r="AU108"/>
  <c r="AN126"/>
  <c r="V175"/>
  <c r="AI26"/>
  <c r="AS88"/>
  <c r="F136"/>
  <c r="AC104"/>
  <c r="AS177"/>
  <c r="AD152"/>
  <c r="AL40"/>
  <c r="AA156"/>
  <c r="V146"/>
  <c r="AQ73"/>
  <c r="Z160"/>
  <c r="AE69"/>
  <c r="AQ45"/>
  <c r="Q40"/>
  <c r="L146"/>
  <c r="AD77"/>
  <c r="H70"/>
  <c r="AM150"/>
  <c r="AU147"/>
  <c r="Y203"/>
  <c r="AF109"/>
  <c r="AK78"/>
  <c r="S125"/>
  <c r="U99"/>
  <c r="Y196"/>
  <c r="F38"/>
  <c r="R204"/>
  <c r="H170"/>
  <c r="AB184"/>
  <c r="AI42"/>
  <c r="Q130"/>
  <c r="L34"/>
  <c r="N105"/>
  <c r="Z132"/>
  <c r="AJ118"/>
  <c r="AR88"/>
  <c r="G101"/>
  <c r="G175"/>
  <c r="Z108"/>
  <c r="Y16"/>
  <c r="AO125"/>
  <c r="V106"/>
  <c r="O97"/>
  <c r="AM183"/>
  <c r="Q184"/>
  <c r="AW79"/>
  <c r="AK12"/>
  <c r="AE92"/>
  <c r="AP137"/>
  <c r="AB65"/>
  <c r="T69"/>
  <c r="H177"/>
  <c r="AP24"/>
  <c r="M121"/>
  <c r="L197"/>
  <c r="AF204"/>
  <c r="O169"/>
  <c r="AP9"/>
  <c r="AQ177"/>
  <c r="H53"/>
  <c r="AN53"/>
  <c r="L205"/>
  <c r="T71"/>
  <c r="AE159"/>
  <c r="AM202"/>
  <c r="AN109"/>
  <c r="I174"/>
  <c r="X9"/>
  <c r="T108"/>
  <c r="R64"/>
  <c r="P150"/>
  <c r="G25"/>
  <c r="AW172"/>
  <c r="W61"/>
  <c r="P36"/>
  <c r="AS169"/>
  <c r="O60"/>
  <c r="AI64"/>
  <c r="AR6"/>
  <c r="AR207"/>
  <c r="O21"/>
  <c r="AM95"/>
  <c r="AV136"/>
  <c r="AL105"/>
  <c r="AE194"/>
  <c r="U121"/>
  <c r="P83"/>
  <c r="I20"/>
  <c r="Q186"/>
  <c r="AI103"/>
  <c r="AJ165"/>
  <c r="L135"/>
  <c r="AV16"/>
  <c r="F99"/>
  <c r="R96"/>
  <c r="Y91"/>
  <c r="F196"/>
  <c r="AG118"/>
  <c r="AF161"/>
  <c r="F28"/>
  <c r="Y75"/>
  <c r="AI161"/>
  <c r="AF146"/>
  <c r="X38"/>
  <c r="F43"/>
  <c r="AP129"/>
  <c r="AE99"/>
  <c r="P76"/>
  <c r="T8"/>
  <c r="N176"/>
  <c r="AR130"/>
  <c r="L43"/>
  <c r="AJ85"/>
  <c r="AD131"/>
  <c r="N205"/>
  <c r="AL193"/>
  <c r="AS124"/>
  <c r="AH96"/>
  <c r="F203"/>
  <c r="AH112"/>
  <c r="R138"/>
  <c r="S105"/>
  <c r="R61"/>
  <c r="AL61"/>
  <c r="P98"/>
  <c r="AL175"/>
  <c r="AM97"/>
  <c r="T58"/>
  <c r="AR14"/>
  <c r="R34"/>
  <c r="AE186"/>
  <c r="AB136"/>
  <c r="Q156"/>
  <c r="AV121"/>
  <c r="Y83"/>
  <c r="AW67"/>
  <c r="T171"/>
  <c r="AU172"/>
  <c r="AM111"/>
  <c r="Q189"/>
  <c r="P82"/>
  <c r="AF44"/>
  <c r="AC184"/>
  <c r="S40"/>
  <c r="N70"/>
  <c r="U74"/>
  <c r="H128"/>
  <c r="AH48"/>
  <c r="AK81"/>
  <c r="AV169"/>
  <c r="AN23"/>
  <c r="P155"/>
  <c r="J142"/>
  <c r="AP117"/>
  <c r="S157"/>
  <c r="M8"/>
  <c r="T126"/>
  <c r="AD79"/>
  <c r="AI171"/>
  <c r="Q74"/>
  <c r="AM190"/>
  <c r="AT201"/>
  <c r="F71"/>
  <c r="G145"/>
  <c r="AS204"/>
  <c r="AN10"/>
  <c r="Q15"/>
  <c r="AN137"/>
  <c r="L91"/>
  <c r="S31"/>
  <c r="AW57"/>
  <c r="U124"/>
  <c r="U63"/>
  <c r="V206"/>
  <c r="AV203"/>
  <c r="AD137"/>
  <c r="AD32"/>
  <c r="AA44"/>
  <c r="H58"/>
  <c r="W87"/>
  <c r="AR157"/>
  <c r="N207"/>
  <c r="AN88"/>
  <c r="AD78"/>
  <c r="AI24"/>
  <c r="AO142"/>
  <c r="AT96"/>
  <c r="AS136"/>
  <c r="V159"/>
  <c r="O124"/>
  <c r="AX73"/>
  <c r="AF157"/>
  <c r="AW89"/>
  <c r="AS34"/>
  <c r="P160"/>
  <c r="AH91"/>
  <c r="AW24"/>
  <c r="T160"/>
  <c r="AA10"/>
  <c r="AU149"/>
  <c r="I111"/>
  <c r="Y30"/>
  <c r="AL95"/>
  <c r="Y183"/>
  <c r="AV8"/>
  <c r="I15"/>
  <c r="AR152"/>
  <c r="Z7"/>
  <c r="AX22"/>
  <c r="H141"/>
  <c r="AK196"/>
  <c r="O89"/>
  <c r="AE206"/>
  <c r="P27"/>
  <c r="AW48"/>
  <c r="W197"/>
  <c r="AA92"/>
  <c r="G147"/>
  <c r="G97"/>
  <c r="Z193"/>
  <c r="AQ34"/>
  <c r="L157"/>
  <c r="M49"/>
  <c r="AQ207"/>
  <c r="AJ175"/>
  <c r="T147"/>
  <c r="AI12"/>
  <c r="AU130"/>
  <c r="Y206"/>
  <c r="X130"/>
  <c r="K22"/>
  <c r="V45"/>
  <c r="AF124"/>
  <c r="K207"/>
  <c r="AO50"/>
  <c r="M10"/>
  <c r="X127"/>
  <c r="Q128"/>
  <c r="P136"/>
  <c r="AW207"/>
  <c r="AA63"/>
  <c r="AI60"/>
  <c r="AR120"/>
  <c r="M174"/>
  <c r="AU114"/>
  <c r="AJ94"/>
  <c r="AL178"/>
  <c r="W45"/>
  <c r="AW173"/>
  <c r="AD113"/>
  <c r="T182"/>
  <c r="AT53"/>
  <c r="AN96"/>
  <c r="AB57"/>
  <c r="AU155"/>
  <c r="AI43"/>
  <c r="AF193"/>
  <c r="AQ202"/>
  <c r="L42"/>
  <c r="R82"/>
  <c r="AU95"/>
  <c r="AA169"/>
  <c r="N186"/>
  <c r="AG8"/>
  <c r="Z134"/>
  <c r="S72"/>
  <c r="AL113"/>
  <c r="R122"/>
  <c r="X112"/>
  <c r="X135"/>
  <c r="AB148"/>
  <c r="L112"/>
  <c r="M88"/>
  <c r="M184"/>
  <c r="AG41"/>
  <c r="AL180"/>
  <c r="Q131"/>
  <c r="L172"/>
  <c r="AQ174"/>
  <c r="O16"/>
  <c r="AR194"/>
  <c r="AP52"/>
  <c r="O91"/>
  <c r="O13"/>
  <c r="AD101"/>
  <c r="AH21"/>
  <c r="U188"/>
  <c r="Q188"/>
  <c r="AR20"/>
  <c r="AI65"/>
  <c r="AX191"/>
  <c r="AH133"/>
  <c r="T70"/>
  <c r="AT163"/>
  <c r="X8"/>
  <c r="K174"/>
  <c r="AE162"/>
  <c r="AR111"/>
  <c r="AX155"/>
  <c r="AG31"/>
  <c r="H144"/>
  <c r="Z49"/>
  <c r="O6"/>
  <c r="Q152"/>
  <c r="AI44"/>
  <c r="Z175"/>
  <c r="AH164"/>
  <c r="U65"/>
  <c r="AR78"/>
  <c r="AW40"/>
  <c r="Q69"/>
  <c r="AD188"/>
  <c r="O188"/>
  <c r="AH163"/>
  <c r="K11"/>
  <c r="M149"/>
  <c r="Y131"/>
  <c r="L105"/>
  <c r="AV83"/>
  <c r="F114"/>
  <c r="L76"/>
  <c r="AB162"/>
  <c r="N103"/>
  <c r="F48"/>
  <c r="AI7"/>
  <c r="AI157"/>
  <c r="S66"/>
  <c r="F197"/>
  <c r="R119"/>
  <c r="M129"/>
  <c r="AG26"/>
  <c r="AA144"/>
  <c r="P153"/>
  <c r="S133"/>
  <c r="AL188"/>
  <c r="AE25"/>
  <c r="AR92"/>
  <c r="AH183"/>
  <c r="AT99"/>
  <c r="Q18"/>
  <c r="AB105"/>
  <c r="Z174"/>
  <c r="T68"/>
  <c r="I76"/>
  <c r="AD42"/>
  <c r="AD5"/>
  <c r="S182"/>
  <c r="AL135"/>
  <c r="J13"/>
  <c r="AM165"/>
  <c r="L201"/>
  <c r="W117"/>
  <c r="AK65"/>
  <c r="AK35"/>
  <c r="AC45"/>
  <c r="F92"/>
  <c r="W138"/>
  <c r="AK183"/>
  <c r="M155"/>
  <c r="H114"/>
  <c r="AW99"/>
  <c r="AE14"/>
  <c r="F131"/>
  <c r="AG152"/>
  <c r="K74"/>
  <c r="AC58"/>
  <c r="AU202"/>
  <c r="T131"/>
  <c r="AT118"/>
  <c r="AW111"/>
  <c r="P124"/>
  <c r="AJ142"/>
  <c r="AC69"/>
  <c r="AR23"/>
  <c r="AS64"/>
  <c r="AX76"/>
  <c r="X94"/>
  <c r="AX199"/>
  <c r="I196"/>
  <c r="G83"/>
  <c r="AB21"/>
  <c r="AE188"/>
  <c r="I186"/>
  <c r="AR118"/>
  <c r="X81"/>
  <c r="K167"/>
  <c r="N25"/>
  <c r="AX124"/>
  <c r="AG164"/>
  <c r="AU182"/>
  <c r="AT9"/>
  <c r="AA134"/>
  <c r="AG82"/>
  <c r="F34"/>
  <c r="AP83"/>
  <c r="AK82"/>
  <c r="J36"/>
  <c r="AK69"/>
  <c r="M152"/>
  <c r="U133"/>
  <c r="AL32"/>
  <c r="AM5"/>
  <c r="AF163"/>
  <c r="H100"/>
  <c r="Z18"/>
  <c r="M38"/>
  <c r="AC91"/>
  <c r="K84"/>
  <c r="V18"/>
  <c r="N172"/>
  <c r="M118"/>
  <c r="AX131"/>
  <c r="P101"/>
  <c r="H131"/>
  <c r="AH194"/>
  <c r="AG16"/>
  <c r="P63"/>
  <c r="AB89"/>
  <c r="AK44"/>
  <c r="T43"/>
  <c r="AJ167"/>
  <c r="L130"/>
  <c r="AT157"/>
  <c r="AF135"/>
  <c r="AF16"/>
  <c r="V201"/>
  <c r="P118"/>
  <c r="X107"/>
  <c r="L41"/>
  <c r="AV176"/>
  <c r="AN17"/>
  <c r="AF136"/>
  <c r="AR193"/>
  <c r="AS53"/>
  <c r="AW12"/>
  <c r="K125"/>
  <c r="L97"/>
  <c r="AL60"/>
  <c r="N124"/>
  <c r="AS48"/>
  <c r="S185"/>
  <c r="AU153"/>
  <c r="AO89"/>
  <c r="AF152"/>
  <c r="AL172"/>
  <c r="G60"/>
  <c r="S81"/>
  <c r="AE65"/>
  <c r="AG183"/>
  <c r="F150"/>
  <c r="AO128"/>
  <c r="J32"/>
  <c r="AI48"/>
  <c r="I102"/>
  <c r="H64"/>
  <c r="AD124"/>
  <c r="H74"/>
  <c r="F188"/>
  <c r="AO45"/>
  <c r="AQ25"/>
  <c r="AF128"/>
  <c r="AK205"/>
  <c r="W31"/>
  <c r="Q30"/>
  <c r="AV27"/>
  <c r="Q63"/>
  <c r="X23"/>
  <c r="AT10"/>
  <c r="V5"/>
  <c r="AN42"/>
  <c r="AF178"/>
  <c r="X27"/>
  <c r="Y38"/>
  <c r="AA166"/>
  <c r="AD70"/>
  <c r="I199"/>
  <c r="H66"/>
  <c r="M52"/>
  <c r="AO97"/>
  <c r="AB46"/>
  <c r="H57"/>
  <c r="AF177"/>
  <c r="AI124"/>
  <c r="AH75"/>
  <c r="Q14"/>
  <c r="AC27"/>
  <c r="AH26"/>
  <c r="K75"/>
  <c r="AI169"/>
  <c r="X40"/>
  <c r="S145"/>
  <c r="Y77"/>
  <c r="K191"/>
  <c r="Z60"/>
  <c r="AG14"/>
  <c r="AW117"/>
  <c r="T23"/>
  <c r="N34"/>
  <c r="K55"/>
  <c r="AC17"/>
  <c r="AM85"/>
  <c r="AP204"/>
  <c r="G23"/>
  <c r="AM129"/>
  <c r="K82"/>
  <c r="AQ149"/>
  <c r="AD197"/>
  <c r="AB205"/>
  <c r="P61"/>
  <c r="AW171"/>
  <c r="AA178"/>
  <c r="L24"/>
  <c r="K79"/>
  <c r="Y99"/>
  <c r="AW31"/>
  <c r="W109"/>
  <c r="T45"/>
  <c r="T197"/>
  <c r="AJ159"/>
  <c r="AO9"/>
  <c r="O25"/>
  <c r="AN165"/>
  <c r="AJ123"/>
  <c r="T198"/>
  <c r="L65"/>
  <c r="AI170"/>
  <c r="AE118"/>
  <c r="AG10"/>
  <c r="T91"/>
  <c r="M65"/>
  <c r="F201"/>
  <c r="AL156"/>
  <c r="AP120"/>
  <c r="S50"/>
  <c r="K104"/>
  <c r="O191"/>
  <c r="V176"/>
  <c r="AP19"/>
  <c r="AF30"/>
  <c r="Y58"/>
  <c r="G184"/>
  <c r="R74"/>
  <c r="AH54"/>
  <c r="Q73"/>
  <c r="U35"/>
  <c r="AW153"/>
  <c r="AV96"/>
  <c r="AQ105"/>
  <c r="AD97"/>
  <c r="AI8"/>
  <c r="Q119"/>
  <c r="AM203"/>
  <c r="AL84"/>
  <c r="U61"/>
  <c r="AX30"/>
  <c r="AC197"/>
  <c r="AV164"/>
  <c r="AF65"/>
  <c r="AB117"/>
  <c r="AQ164"/>
  <c r="AX79"/>
  <c r="AL142"/>
  <c r="AN176"/>
  <c r="U149"/>
  <c r="AL144"/>
  <c r="M12"/>
  <c r="N130"/>
  <c r="AL91"/>
  <c r="X63"/>
  <c r="AM199"/>
  <c r="W97"/>
  <c r="P22"/>
  <c r="Z119"/>
  <c r="AH161"/>
  <c r="AW131"/>
  <c r="V76"/>
  <c r="AK113"/>
  <c r="AI191"/>
  <c r="AC78"/>
  <c r="AW142"/>
  <c r="AC38"/>
  <c r="AE41"/>
  <c r="AS6"/>
  <c r="AT159"/>
  <c r="AN78"/>
  <c r="AK23"/>
  <c r="AI83"/>
  <c r="AX14"/>
  <c r="AH95"/>
  <c r="V118"/>
  <c r="AJ164"/>
  <c r="AK30"/>
  <c r="G137"/>
  <c r="AK104"/>
  <c r="AS32"/>
  <c r="AG60"/>
  <c r="AD201"/>
  <c r="AW10"/>
  <c r="J157"/>
  <c r="Q12"/>
  <c r="V48"/>
  <c r="AX58"/>
  <c r="AA16"/>
  <c r="O38"/>
  <c r="Q46"/>
  <c r="AP135"/>
  <c r="AP193"/>
  <c r="K91"/>
  <c r="AV144"/>
  <c r="W147"/>
  <c r="AN83"/>
  <c r="AK182"/>
  <c r="AX5"/>
  <c r="AM20"/>
  <c r="U30"/>
  <c r="S119"/>
  <c r="F78"/>
  <c r="AE71"/>
  <c r="AQ13"/>
  <c r="AU201"/>
  <c r="Y78"/>
  <c r="AB174"/>
  <c r="AC100"/>
  <c r="U152"/>
  <c r="AH176"/>
  <c r="O139"/>
  <c r="P65"/>
  <c r="AT108"/>
  <c r="AV108"/>
  <c r="AK34"/>
  <c r="W134"/>
  <c r="AB86"/>
  <c r="W78"/>
  <c r="W17"/>
  <c r="K83"/>
  <c r="AD133"/>
  <c r="U85"/>
  <c r="AN145"/>
  <c r="AU165"/>
  <c r="AM30"/>
  <c r="AW71"/>
  <c r="AN103"/>
  <c r="J149"/>
  <c r="K114"/>
  <c r="AV110"/>
  <c r="AB72"/>
  <c r="AC34"/>
  <c r="AX185"/>
  <c r="AN11"/>
  <c r="AX119"/>
  <c r="I128"/>
  <c r="M99"/>
  <c r="AV61"/>
  <c r="R70"/>
  <c r="Z83"/>
  <c r="AG109"/>
  <c r="J42"/>
  <c r="AG42"/>
  <c r="AN82"/>
  <c r="G57"/>
  <c r="AU186"/>
  <c r="AX182"/>
  <c r="AH98"/>
  <c r="V114"/>
  <c r="L83"/>
  <c r="N189"/>
  <c r="K129"/>
  <c r="T170"/>
  <c r="P87"/>
  <c r="V92"/>
  <c r="AW199"/>
  <c r="AR42"/>
  <c r="AJ163"/>
  <c r="AC120"/>
  <c r="K194"/>
  <c r="AJ96"/>
  <c r="AG84"/>
  <c r="AQ65"/>
  <c r="AT90"/>
  <c r="AH86"/>
  <c r="W40"/>
  <c r="AE35"/>
  <c r="P97"/>
  <c r="AH57"/>
  <c r="AP162"/>
  <c r="AG108"/>
  <c r="AF21"/>
  <c r="AE46"/>
  <c r="AU83"/>
  <c r="AG88"/>
  <c r="AN104"/>
  <c r="J74"/>
  <c r="AK199"/>
  <c r="AC193"/>
  <c r="H189"/>
  <c r="AB8"/>
  <c r="AM104"/>
  <c r="AA170"/>
  <c r="AO30"/>
  <c r="I113"/>
  <c r="Q53"/>
  <c r="AO71"/>
  <c r="U132"/>
  <c r="H161"/>
  <c r="AQ180"/>
  <c r="O8"/>
  <c r="F187"/>
  <c r="K31"/>
  <c r="AF70"/>
  <c r="R106"/>
  <c r="AH81"/>
  <c r="F67"/>
  <c r="AW160"/>
  <c r="F30"/>
  <c r="AW101"/>
  <c r="AA77"/>
  <c r="AF53"/>
  <c r="AS99"/>
  <c r="Z169"/>
  <c r="AK176"/>
  <c r="AE129"/>
  <c r="AP64"/>
  <c r="K105"/>
  <c r="L66"/>
  <c r="AP125"/>
  <c r="S158"/>
  <c r="AB36"/>
  <c r="AQ71"/>
  <c r="U55"/>
  <c r="AS21"/>
  <c r="F20"/>
  <c r="K100"/>
  <c r="AX35"/>
  <c r="AE96"/>
  <c r="V194"/>
  <c r="U21"/>
  <c r="W86"/>
  <c r="N191"/>
  <c r="AI172"/>
  <c r="AG11"/>
  <c r="P161"/>
  <c r="Y135"/>
  <c r="AK24"/>
  <c r="AE144"/>
  <c r="J169"/>
  <c r="AN26"/>
  <c r="AQ203"/>
  <c r="AC171"/>
  <c r="G193"/>
  <c r="Q8"/>
  <c r="W150"/>
  <c r="O161"/>
  <c r="R190"/>
  <c r="AI165"/>
  <c r="AI78"/>
  <c r="AH77"/>
  <c r="R26"/>
  <c r="J21"/>
  <c r="J86"/>
  <c r="J78"/>
  <c r="Y18"/>
  <c r="AI62"/>
  <c r="U113"/>
  <c r="AN40"/>
  <c r="K171"/>
  <c r="AK13"/>
  <c r="AI73"/>
  <c r="W143"/>
  <c r="AP111"/>
  <c r="AW74"/>
  <c r="Z38"/>
  <c r="T96"/>
  <c r="AD171"/>
  <c r="K201"/>
  <c r="AB91"/>
  <c r="AN175"/>
  <c r="AI90"/>
  <c r="AG160"/>
  <c r="O182"/>
  <c r="L191"/>
  <c r="AK54"/>
  <c r="AD120"/>
  <c r="R22"/>
  <c r="X92"/>
  <c r="AV97"/>
  <c r="AP142"/>
  <c r="I87"/>
  <c r="AB114"/>
  <c r="H91"/>
  <c r="L142"/>
  <c r="R126"/>
  <c r="AA150"/>
  <c r="AI45"/>
  <c r="AT199"/>
  <c r="S143"/>
  <c r="AB112"/>
  <c r="AG66"/>
  <c r="AH63"/>
  <c r="AG21"/>
  <c r="H30"/>
  <c r="V144"/>
  <c r="J170"/>
  <c r="K156"/>
  <c r="AA11"/>
  <c r="O28"/>
  <c r="AX112"/>
  <c r="Q159"/>
  <c r="T134"/>
  <c r="AH76"/>
  <c r="AJ190"/>
  <c r="AI53"/>
  <c r="V125"/>
  <c r="AW200"/>
  <c r="P146"/>
  <c r="Y35"/>
  <c r="AW150"/>
  <c r="K5"/>
  <c r="AN72"/>
  <c r="Z145"/>
  <c r="L101"/>
  <c r="AV28"/>
  <c r="H190"/>
  <c r="T26"/>
  <c r="AA190"/>
  <c r="AQ53"/>
  <c r="G72"/>
  <c r="G144"/>
  <c r="G33"/>
  <c r="O171"/>
  <c r="AH186"/>
  <c r="Q191"/>
  <c r="U9"/>
  <c r="O204"/>
  <c r="AX57"/>
  <c r="N74"/>
  <c r="AG111"/>
  <c r="AW203"/>
  <c r="U17"/>
  <c r="T44"/>
  <c r="AS13"/>
  <c r="AI134"/>
  <c r="AQ86"/>
  <c r="AA49"/>
  <c r="AR54"/>
  <c r="AN47"/>
  <c r="AR5"/>
  <c r="AV205"/>
  <c r="L27"/>
  <c r="T164"/>
  <c r="G104"/>
  <c r="V27"/>
  <c r="V77"/>
  <c r="H199"/>
  <c r="AI55"/>
  <c r="AU101"/>
  <c r="T57"/>
  <c r="AG123"/>
  <c r="AM156"/>
  <c r="P16"/>
  <c r="J94"/>
  <c r="O130"/>
  <c r="AF191"/>
  <c r="Z8"/>
  <c r="AV102"/>
  <c r="I60"/>
  <c r="K164"/>
  <c r="AI187"/>
  <c r="W64"/>
  <c r="AM27"/>
  <c r="W21"/>
  <c r="AB28"/>
  <c r="AF72"/>
  <c r="Y188"/>
  <c r="AK155"/>
  <c r="AF14"/>
  <c r="K38"/>
  <c r="V99"/>
  <c r="AK22"/>
  <c r="AM40"/>
  <c r="AA206"/>
  <c r="AM201"/>
  <c r="S153"/>
  <c r="M112"/>
  <c r="AW42"/>
  <c r="AK135"/>
  <c r="Y125"/>
  <c r="M85"/>
  <c r="AB123"/>
  <c r="G9"/>
  <c r="F133"/>
  <c r="P77"/>
  <c r="AQ103"/>
  <c r="AJ155"/>
  <c r="AN119"/>
  <c r="H81"/>
  <c r="AQ41"/>
  <c r="V16"/>
  <c r="AP144"/>
  <c r="W92"/>
  <c r="AQ61"/>
  <c r="R97"/>
  <c r="S184"/>
  <c r="AG104"/>
  <c r="W41"/>
  <c r="Q206"/>
  <c r="I170"/>
  <c r="AL176"/>
  <c r="AF150"/>
  <c r="AA18"/>
  <c r="N17"/>
  <c r="AI66"/>
  <c r="AR69"/>
  <c r="R49"/>
  <c r="W54"/>
  <c r="I34"/>
  <c r="J88"/>
  <c r="AF130"/>
  <c r="S38"/>
  <c r="Q66"/>
  <c r="L10"/>
  <c r="S57"/>
  <c r="H132"/>
  <c r="AK86"/>
  <c r="F164"/>
  <c r="AU156"/>
  <c r="V20"/>
  <c r="AP147"/>
  <c r="O11"/>
  <c r="AG28"/>
  <c r="V30"/>
  <c r="AC26"/>
  <c r="S160"/>
  <c r="AA72"/>
  <c r="O147"/>
  <c r="AA125"/>
  <c r="AX140"/>
  <c r="Q70"/>
  <c r="U137"/>
  <c r="AS182"/>
  <c r="M46"/>
  <c r="AE202"/>
  <c r="Q26"/>
  <c r="AS28"/>
  <c r="AP72"/>
  <c r="X96"/>
  <c r="O66"/>
  <c r="AD21"/>
  <c r="AH204"/>
  <c r="AP105"/>
  <c r="AG178"/>
  <c r="K21"/>
  <c r="I18"/>
  <c r="O57"/>
  <c r="AI176"/>
  <c r="AN162"/>
  <c r="AW174"/>
  <c r="AO84"/>
  <c r="AE113"/>
  <c r="AE45"/>
  <c r="X113"/>
  <c r="L186"/>
  <c r="N149"/>
  <c r="M159"/>
  <c r="O73"/>
  <c r="AM22"/>
  <c r="AX27"/>
  <c r="AK203"/>
  <c r="G100"/>
  <c r="P69"/>
  <c r="Y137"/>
  <c r="U138"/>
  <c r="G143"/>
  <c r="AS193"/>
  <c r="M40"/>
  <c r="T201"/>
  <c r="R104"/>
  <c r="F130"/>
  <c r="I10"/>
  <c r="Z63"/>
  <c r="I91"/>
  <c r="S5"/>
  <c r="AW6"/>
  <c r="W124"/>
  <c r="P104"/>
  <c r="L11"/>
  <c r="J58"/>
  <c r="AD41"/>
  <c r="AJ203"/>
  <c r="AL152"/>
  <c r="Z165"/>
  <c r="AW16"/>
  <c r="J66"/>
  <c r="U32"/>
  <c r="Z91"/>
  <c r="T76"/>
  <c r="AK83"/>
  <c r="AN50"/>
  <c r="W52"/>
  <c r="T13"/>
  <c r="U207"/>
  <c r="AP141"/>
  <c r="J39"/>
  <c r="AE167"/>
  <c r="AM149"/>
  <c r="Q64"/>
  <c r="V137"/>
  <c r="AT190"/>
  <c r="AB83"/>
  <c r="AK99"/>
  <c r="AA117"/>
  <c r="H113"/>
  <c r="Y60"/>
  <c r="AP157"/>
  <c r="M143"/>
  <c r="AX194"/>
  <c r="S86"/>
  <c r="AX176"/>
  <c r="AA133"/>
  <c r="AR57"/>
  <c r="AG159"/>
  <c r="AT65"/>
  <c r="O120"/>
  <c r="AH89"/>
  <c r="AB6"/>
  <c r="AI10"/>
  <c r="AV46"/>
  <c r="AB11"/>
  <c r="AP8"/>
  <c r="U171"/>
  <c r="AC39"/>
  <c r="X164"/>
  <c r="AS157"/>
  <c r="AS83"/>
  <c r="AM144"/>
  <c r="X119"/>
  <c r="R142"/>
  <c r="I32"/>
  <c r="AB160"/>
  <c r="I64"/>
  <c r="AD81"/>
  <c r="G134"/>
  <c r="AF203"/>
  <c r="F100"/>
  <c r="AP6"/>
  <c r="AV141"/>
  <c r="P91"/>
  <c r="AV52"/>
  <c r="AM196"/>
  <c r="Y178"/>
  <c r="AH154"/>
  <c r="AV89"/>
  <c r="AE176"/>
  <c r="V11"/>
  <c r="G198"/>
  <c r="AN170"/>
  <c r="X149"/>
  <c r="V170"/>
  <c r="Z26"/>
  <c r="AH175"/>
  <c r="Q129"/>
  <c r="AC163"/>
  <c r="AV88"/>
  <c r="L95"/>
  <c r="P201"/>
  <c r="AN163"/>
  <c r="W66"/>
  <c r="AG53"/>
  <c r="AC53"/>
  <c r="AD153"/>
  <c r="AG157"/>
  <c r="AG117"/>
  <c r="R28"/>
  <c r="P163"/>
  <c r="AS172"/>
  <c r="AS176"/>
  <c r="R128"/>
  <c r="AC103"/>
  <c r="J77"/>
  <c r="AE48"/>
  <c r="AP128"/>
  <c r="AL202"/>
  <c r="T86"/>
  <c r="AS156"/>
  <c r="K203"/>
  <c r="AE31"/>
  <c r="K135"/>
  <c r="O26"/>
  <c r="AJ7"/>
  <c r="AS190"/>
  <c r="AD49"/>
  <c r="K142"/>
  <c r="F8"/>
  <c r="Y57"/>
  <c r="M194"/>
  <c r="S85"/>
  <c r="I31"/>
  <c r="O156"/>
  <c r="AV25"/>
  <c r="AG78"/>
  <c r="AX26"/>
  <c r="AF114"/>
  <c r="Z139"/>
  <c r="AV151"/>
  <c r="K196"/>
  <c r="AH184"/>
  <c r="P172"/>
  <c r="AC32"/>
  <c r="AP22"/>
  <c r="AV94"/>
  <c r="P137"/>
  <c r="AO34"/>
  <c r="AG71"/>
  <c r="U100"/>
  <c r="W14"/>
  <c r="H109"/>
  <c r="W162"/>
  <c r="R202"/>
  <c r="R197"/>
  <c r="S172"/>
  <c r="AS150"/>
  <c r="AG155"/>
  <c r="M105"/>
  <c r="AQ27"/>
  <c r="S149"/>
  <c r="M94"/>
  <c r="T119"/>
  <c r="AL45"/>
  <c r="O170"/>
  <c r="AA199"/>
  <c r="AU145"/>
  <c r="I188"/>
  <c r="AM9"/>
  <c r="AP49"/>
  <c r="AF164"/>
  <c r="Z180"/>
  <c r="I144"/>
  <c r="AW65"/>
  <c r="K161"/>
  <c r="X145"/>
  <c r="AF125"/>
  <c r="V180"/>
  <c r="AB5"/>
  <c r="AO153"/>
  <c r="AU89"/>
  <c r="AU127"/>
  <c r="AL197"/>
  <c r="Y70"/>
  <c r="N200"/>
  <c r="AL186"/>
  <c r="J46"/>
  <c r="AD122"/>
  <c r="AV38"/>
  <c r="I38"/>
  <c r="AQ176"/>
  <c r="G153"/>
  <c r="AJ34"/>
  <c r="AV106"/>
  <c r="AW109"/>
  <c r="I176"/>
  <c r="I74"/>
  <c r="W170"/>
  <c r="Q144"/>
  <c r="AC85"/>
  <c r="AW128"/>
  <c r="U104"/>
  <c r="AL163"/>
  <c r="AU207"/>
  <c r="J178"/>
  <c r="V89"/>
  <c r="G94"/>
  <c r="U160"/>
  <c r="AE49"/>
  <c r="M142"/>
  <c r="AK132"/>
  <c r="W172"/>
  <c r="T85"/>
  <c r="AU210"/>
  <c r="AN90"/>
  <c r="AB191"/>
  <c r="R77"/>
  <c r="AV31"/>
  <c r="AL5"/>
  <c r="F91"/>
  <c r="AI21"/>
  <c r="AN35"/>
  <c r="AE137"/>
  <c r="AE175"/>
  <c r="AV158"/>
  <c r="Z112"/>
  <c r="AM92"/>
  <c r="Y162"/>
  <c r="J70"/>
  <c r="O143"/>
  <c r="J72"/>
  <c r="AM96"/>
  <c r="L8"/>
  <c r="O201"/>
  <c r="AV193"/>
  <c r="H118"/>
  <c r="AL12"/>
  <c r="Z182"/>
  <c r="AB88"/>
  <c r="Y46"/>
  <c r="T114"/>
  <c r="K193"/>
  <c r="AF36"/>
  <c r="AW191"/>
  <c r="L96"/>
  <c r="Z20"/>
  <c r="S23"/>
  <c r="W8"/>
  <c r="W165"/>
  <c r="AH178"/>
  <c r="AB103"/>
  <c r="AK50"/>
  <c r="F189"/>
  <c r="X20"/>
  <c r="X105"/>
  <c r="P186"/>
  <c r="F83"/>
  <c r="AW136"/>
  <c r="K157"/>
  <c r="AF79"/>
  <c r="AQ42"/>
  <c r="AB149"/>
  <c r="AS167"/>
  <c r="T106"/>
  <c r="AP34"/>
  <c r="AS113"/>
  <c r="J196"/>
  <c r="AG119"/>
  <c r="Y141"/>
  <c r="Y13"/>
  <c r="AM11"/>
  <c r="AV6"/>
  <c r="AW100"/>
  <c r="AV64"/>
  <c r="V190"/>
  <c r="AR159"/>
  <c r="R117"/>
  <c r="AX17"/>
  <c r="N183"/>
  <c r="I49"/>
  <c r="AP17"/>
  <c r="I16"/>
  <c r="AP65"/>
  <c r="AL31"/>
  <c r="AK92"/>
  <c r="Y103"/>
  <c r="N178"/>
  <c r="AO145"/>
  <c r="AM142"/>
  <c r="O184"/>
  <c r="AK125"/>
  <c r="Y21"/>
  <c r="AE12"/>
  <c r="AG19"/>
  <c r="AI146"/>
  <c r="AU141"/>
  <c r="AD128"/>
  <c r="AO203"/>
  <c r="R174"/>
  <c r="J17"/>
  <c r="U199"/>
  <c r="AL30"/>
  <c r="AP165"/>
  <c r="I204"/>
  <c r="AD86"/>
  <c r="S205"/>
  <c r="AN79"/>
  <c r="AI162"/>
  <c r="I156"/>
  <c r="Z157"/>
  <c r="W44"/>
  <c r="X58"/>
  <c r="F202"/>
  <c r="AD50"/>
  <c r="AU85"/>
  <c r="AL66"/>
  <c r="V205"/>
  <c r="AD16"/>
  <c r="AK184"/>
  <c r="W190"/>
  <c r="Y67"/>
  <c r="X83"/>
  <c r="X45"/>
  <c r="U83"/>
  <c r="AR75"/>
  <c r="Z40"/>
  <c r="J59"/>
  <c r="K65"/>
  <c r="AG203"/>
  <c r="AJ105"/>
  <c r="H180"/>
  <c r="M146"/>
  <c r="AH118"/>
  <c r="K103"/>
  <c r="Q150"/>
  <c r="W82"/>
  <c r="AP73"/>
  <c r="H97"/>
  <c r="AT152"/>
  <c r="AG150"/>
  <c r="AX103"/>
  <c r="AL147"/>
  <c r="AJ141"/>
  <c r="Y86"/>
  <c r="AL87"/>
  <c r="P32"/>
  <c r="Y65"/>
  <c r="AV109"/>
  <c r="AC126"/>
  <c r="P147"/>
  <c r="F171"/>
  <c r="AV14"/>
  <c r="AR188"/>
  <c r="Q177"/>
  <c r="L70"/>
  <c r="L21"/>
  <c r="H124"/>
  <c r="AI183"/>
  <c r="N8"/>
  <c r="Y193"/>
  <c r="AX195"/>
  <c r="G188"/>
  <c r="AD100"/>
  <c r="AU40"/>
  <c r="Y14"/>
  <c r="AC164"/>
  <c r="AI168"/>
  <c r="AW83"/>
  <c r="AU50"/>
  <c r="AD123"/>
  <c r="U81"/>
  <c r="AC206"/>
  <c r="AO70"/>
  <c r="I207"/>
  <c r="G177"/>
  <c r="AR18"/>
  <c r="Y205"/>
  <c r="N98"/>
  <c r="AV120"/>
  <c r="F156"/>
  <c r="AV142"/>
  <c r="AH106"/>
  <c r="AF142"/>
  <c r="AD27"/>
  <c r="AK76"/>
  <c r="J100"/>
  <c r="AX157"/>
  <c r="S92"/>
  <c r="S128"/>
  <c r="Q104"/>
  <c r="M11"/>
  <c r="AT167"/>
  <c r="AB161"/>
  <c r="F22"/>
  <c r="I198"/>
  <c r="AH162"/>
  <c r="AC156"/>
  <c r="U89"/>
  <c r="AK152"/>
  <c r="AX18"/>
  <c r="H146"/>
  <c r="M188"/>
  <c r="AH70"/>
  <c r="Z170"/>
  <c r="AC20"/>
  <c r="K85"/>
  <c r="G141"/>
  <c r="I158"/>
  <c r="AQ72"/>
  <c r="AQ63"/>
  <c r="X159"/>
  <c r="H201"/>
  <c r="AV40"/>
  <c r="AA194"/>
  <c r="T46"/>
  <c r="AU152"/>
  <c r="T196"/>
  <c r="K36"/>
  <c r="X85"/>
  <c r="AB10"/>
  <c r="N199"/>
  <c r="I152"/>
  <c r="AS72"/>
  <c r="X177"/>
  <c r="T152"/>
  <c r="Y123"/>
  <c r="AR44"/>
  <c r="I117"/>
  <c r="AM6"/>
  <c r="S96"/>
  <c r="AW94"/>
  <c r="G58"/>
  <c r="N66"/>
  <c r="AK198"/>
  <c r="AE119"/>
  <c r="R59"/>
  <c r="AU30"/>
  <c r="O197"/>
  <c r="M193"/>
  <c r="Q31"/>
  <c r="R118"/>
  <c r="AT7"/>
  <c r="AS50"/>
  <c r="T40"/>
  <c r="AM135"/>
  <c r="AV49"/>
  <c r="F120"/>
  <c r="AP92"/>
  <c r="O202"/>
  <c r="N76"/>
  <c r="H12"/>
  <c r="F186"/>
  <c r="W24"/>
  <c r="S204"/>
  <c r="L120"/>
  <c r="S27"/>
  <c r="AV93"/>
  <c r="AN123"/>
  <c r="AN93"/>
  <c r="AX114"/>
  <c r="AN92"/>
  <c r="AX91"/>
  <c r="AN111"/>
  <c r="AK210"/>
  <c r="AP89"/>
  <c r="S194"/>
  <c r="S22"/>
  <c r="AW193"/>
  <c r="F108"/>
  <c r="U125"/>
  <c r="AH141"/>
  <c r="I30"/>
  <c r="AS130"/>
  <c r="AQ32"/>
  <c r="N177"/>
  <c r="R184"/>
  <c r="M113"/>
  <c r="AF45"/>
  <c r="Z149"/>
  <c r="T202"/>
  <c r="AR128"/>
  <c r="W34"/>
  <c r="L40"/>
  <c r="AQ121"/>
  <c r="AQ145"/>
  <c r="R188"/>
  <c r="AG77"/>
  <c r="AP133"/>
  <c r="O165"/>
  <c r="U49"/>
  <c r="AR83"/>
  <c r="AL73"/>
  <c r="AB140"/>
  <c r="AB25"/>
  <c r="AG125"/>
  <c r="W104"/>
  <c r="AH199"/>
  <c r="W164"/>
  <c r="AH84"/>
  <c r="J52"/>
  <c r="AR136"/>
  <c r="AF78"/>
  <c r="AX11"/>
  <c r="AE53"/>
  <c r="AD12"/>
  <c r="AG156"/>
  <c r="T27"/>
  <c r="G165"/>
  <c r="Q201"/>
  <c r="V119"/>
  <c r="V49"/>
  <c r="K182"/>
  <c r="AV134"/>
  <c r="I6"/>
  <c r="O206"/>
  <c r="G37"/>
  <c r="AS69"/>
  <c r="J195"/>
  <c r="AW35"/>
  <c r="L124"/>
  <c r="AU39"/>
  <c r="AG175"/>
  <c r="I92"/>
  <c r="F165"/>
  <c r="AB95"/>
  <c r="I88"/>
  <c r="S193"/>
  <c r="AA147"/>
  <c r="J131"/>
  <c r="Q138"/>
  <c r="Y114"/>
  <c r="L150"/>
  <c r="F122"/>
  <c r="AF120"/>
  <c r="F104"/>
  <c r="AV9"/>
  <c r="AS145"/>
  <c r="AS52"/>
  <c r="AG91"/>
  <c r="AJ36"/>
  <c r="Y182"/>
  <c r="AC141"/>
  <c r="S129"/>
  <c r="L18"/>
  <c r="AF52"/>
  <c r="S17"/>
  <c r="AV50"/>
  <c r="AW21"/>
  <c r="U108"/>
  <c r="S84"/>
  <c r="AD147"/>
  <c r="AD36"/>
  <c r="AS127"/>
  <c r="AD40"/>
  <c r="AE156"/>
  <c r="AX70"/>
  <c r="N36"/>
  <c r="AU102"/>
  <c r="G170"/>
  <c r="R56"/>
  <c r="N156"/>
  <c r="AE165"/>
  <c r="AJ38"/>
  <c r="AN149"/>
  <c r="L35"/>
  <c r="O180"/>
  <c r="R120"/>
  <c r="P126"/>
  <c r="AP148"/>
  <c r="Z143"/>
  <c r="I123"/>
  <c r="K170"/>
  <c r="I81"/>
  <c r="AR26"/>
  <c r="AL56"/>
  <c r="O10"/>
  <c r="L165"/>
  <c r="AB131"/>
  <c r="V33"/>
  <c r="AC40"/>
  <c r="M207"/>
  <c r="AU96"/>
  <c r="M145"/>
  <c r="AK175"/>
  <c r="M183"/>
  <c r="AH203"/>
  <c r="L17"/>
  <c r="AJ40"/>
  <c r="AE74"/>
  <c r="AJ59"/>
  <c r="G136"/>
  <c r="AS66"/>
  <c r="W171"/>
  <c r="S207"/>
  <c r="T20"/>
  <c r="AC196"/>
  <c r="AU81"/>
  <c r="O23"/>
  <c r="AJ157"/>
  <c r="N154"/>
  <c r="AP48"/>
  <c r="AQ113"/>
  <c r="AU28"/>
  <c r="Y37"/>
  <c r="AE5"/>
  <c r="V70"/>
  <c r="AI155"/>
  <c r="AB74"/>
  <c r="N86"/>
  <c r="J197"/>
  <c r="S120"/>
  <c r="AB51"/>
  <c r="N145"/>
  <c r="Z97"/>
  <c r="F159"/>
  <c r="V108"/>
  <c r="K117"/>
  <c r="X131"/>
  <c r="AV126"/>
  <c r="AS132"/>
  <c r="AW159"/>
  <c r="AQ169"/>
  <c r="O85"/>
  <c r="AN193"/>
  <c r="X29"/>
  <c r="J137"/>
  <c r="Y105"/>
  <c r="G20"/>
  <c r="M180"/>
  <c r="AA121"/>
  <c r="AS89"/>
  <c r="AR162"/>
  <c r="AD82"/>
  <c r="AL149"/>
  <c r="V56"/>
  <c r="K35"/>
  <c r="AA71"/>
  <c r="T189"/>
  <c r="I48"/>
  <c r="AE16"/>
  <c r="AX151"/>
  <c r="T25"/>
  <c r="AM123"/>
  <c r="AR167"/>
  <c r="AU190"/>
  <c r="AR123"/>
  <c r="Q25"/>
  <c r="X97"/>
  <c r="X210"/>
  <c r="AX92"/>
  <c r="AS114"/>
  <c r="AN38"/>
  <c r="AS123"/>
  <c r="AS111"/>
  <c r="AN91"/>
  <c r="AX93"/>
  <c r="AS94"/>
  <c r="AN108"/>
  <c r="AI142"/>
  <c r="AM210"/>
  <c r="AO171"/>
  <c r="G135"/>
  <c r="AB210"/>
  <c r="AX147"/>
  <c r="Z135"/>
  <c r="F141"/>
  <c r="AN153"/>
  <c r="AX142"/>
  <c r="AT186"/>
  <c r="G30"/>
  <c r="AS152"/>
  <c r="AS147"/>
  <c r="AN141"/>
  <c r="U186"/>
  <c r="AE183"/>
  <c r="AE44"/>
  <c r="AE60"/>
  <c r="AI111"/>
  <c r="AT136"/>
  <c r="AE134"/>
  <c r="O141"/>
  <c r="AN110"/>
  <c r="P9"/>
  <c r="AT95"/>
  <c r="AJ95"/>
  <c r="N128"/>
  <c r="AI128"/>
  <c r="AE180"/>
  <c r="AT135"/>
  <c r="J210"/>
  <c r="AO152"/>
  <c r="AX123"/>
  <c r="AI123"/>
  <c r="AT178"/>
  <c r="AN114"/>
  <c r="AT128"/>
  <c r="AX111"/>
  <c r="T18"/>
  <c r="AN54"/>
  <c r="AR210"/>
  <c r="AQ83"/>
  <c r="AT18"/>
  <c r="AE177"/>
  <c r="AJ130"/>
  <c r="AS91"/>
  <c r="AE174"/>
  <c r="AE178"/>
  <c r="AE182"/>
  <c r="AE193"/>
  <c r="AO6"/>
  <c r="AS135"/>
  <c r="T210"/>
  <c r="AO110"/>
  <c r="AO44"/>
  <c r="AO5"/>
  <c r="AT111"/>
  <c r="AT149"/>
  <c r="AO126"/>
  <c r="AO136"/>
  <c r="AO61"/>
  <c r="AJ111"/>
  <c r="AJ77"/>
  <c r="AO197"/>
  <c r="K210"/>
  <c r="W210"/>
  <c r="P95"/>
  <c r="AJ5"/>
  <c r="AN94"/>
  <c r="AX152"/>
  <c r="AS44"/>
  <c r="AO95"/>
  <c r="AP210"/>
  <c r="AW210"/>
  <c r="AL210"/>
  <c r="AJ179"/>
  <c r="AO204"/>
  <c r="AT14"/>
  <c r="AJ184"/>
  <c r="AO179"/>
  <c r="AT54"/>
  <c r="AJ178"/>
  <c r="AO76"/>
  <c r="AT174"/>
  <c r="AO117"/>
  <c r="AO22"/>
  <c r="AT76"/>
  <c r="AN135"/>
  <c r="AS210"/>
  <c r="AO196"/>
  <c r="AE196"/>
  <c r="AT140"/>
  <c r="AJ183"/>
  <c r="AJ133"/>
  <c r="AT28"/>
  <c r="AJ140"/>
  <c r="AJ79"/>
  <c r="AT74"/>
  <c r="AE172"/>
  <c r="AT24"/>
  <c r="AE197"/>
  <c r="AO177"/>
  <c r="AT77"/>
  <c r="AT183"/>
  <c r="AJ196"/>
  <c r="AO180"/>
  <c r="AT6"/>
  <c r="AO28"/>
  <c r="AO20"/>
  <c r="AT182"/>
  <c r="AT82"/>
  <c r="AJ22"/>
  <c r="AJ193"/>
  <c r="AT180"/>
  <c r="AJ75"/>
  <c r="AT81"/>
  <c r="AO54"/>
  <c r="AO27"/>
  <c r="AO183"/>
  <c r="AO174"/>
  <c r="AJ197"/>
  <c r="AT177"/>
  <c r="AT117"/>
  <c r="AJ17"/>
  <c r="AJ177"/>
  <c r="AJ48"/>
  <c r="AT21"/>
  <c r="AT193"/>
  <c r="AJ97"/>
  <c r="AT130"/>
  <c r="AO77"/>
  <c r="AE189"/>
  <c r="AJ204"/>
  <c r="AT17"/>
  <c r="AO73"/>
  <c r="AJ174"/>
  <c r="AO172"/>
  <c r="AO74"/>
  <c r="AT29"/>
  <c r="AJ20"/>
  <c r="AT196"/>
  <c r="AO184"/>
  <c r="AJ120"/>
  <c r="AO210"/>
  <c r="AJ210"/>
  <c r="AT197"/>
  <c r="AO178"/>
  <c r="AT172"/>
  <c r="AT204"/>
  <c r="AO130"/>
  <c r="AJ74"/>
  <c r="AT27"/>
  <c r="AJ182"/>
  <c r="AJ171"/>
  <c r="AO79"/>
  <c r="AT20"/>
  <c r="AT184"/>
  <c r="AJ172"/>
  <c r="AJ112"/>
  <c r="AO14"/>
  <c r="AO182"/>
  <c r="AT72"/>
  <c r="AO17"/>
  <c r="AO83"/>
  <c r="AO21"/>
  <c r="AT107"/>
  <c r="AO78"/>
  <c r="AJ6"/>
  <c r="AJ116"/>
  <c r="AT79"/>
  <c r="AO170"/>
  <c r="AJ54"/>
  <c r="AO72"/>
  <c r="Z210"/>
  <c r="AO16"/>
  <c r="AO18"/>
  <c r="AO19"/>
  <c r="AJ16"/>
  <c r="AT16"/>
  <c r="AJ78"/>
  <c r="AT78"/>
  <c r="AT19"/>
  <c r="AJ21"/>
  <c r="P6"/>
  <c r="AJ117"/>
  <c r="AO82"/>
  <c r="AJ73"/>
  <c r="AJ170"/>
  <c r="AJ83"/>
  <c r="AJ82"/>
  <c r="AT83"/>
  <c r="AJ27"/>
  <c r="AJ18"/>
  <c r="AJ14"/>
  <c r="AN210"/>
  <c r="AN107"/>
  <c r="Y210"/>
  <c r="AO135"/>
  <c r="AJ135"/>
  <c r="AI107"/>
  <c r="AI210"/>
  <c r="R210"/>
  <c r="U182"/>
  <c r="AT48"/>
  <c r="AG17"/>
  <c r="L89"/>
  <c r="AN63"/>
  <c r="AV81"/>
  <c r="I114"/>
  <c r="S196"/>
  <c r="AV197"/>
  <c r="AF97"/>
  <c r="U40"/>
  <c r="V83"/>
  <c r="AO109"/>
  <c r="AE77"/>
  <c r="AE161"/>
  <c r="F101"/>
  <c r="AG52"/>
  <c r="U147"/>
  <c r="AV84"/>
  <c r="F57"/>
  <c r="N117"/>
  <c r="L39"/>
  <c r="AS164"/>
  <c r="L174"/>
  <c r="S54"/>
  <c r="AB58"/>
  <c r="AG163"/>
  <c r="AH131"/>
  <c r="U70"/>
  <c r="T145"/>
  <c r="W12"/>
  <c r="AE94"/>
  <c r="Z201"/>
  <c r="N161"/>
  <c r="AM169"/>
  <c r="K111"/>
  <c r="AV35"/>
  <c r="R111"/>
  <c r="V142"/>
  <c r="AN134"/>
  <c r="Q171"/>
  <c r="AR121"/>
  <c r="AG112"/>
  <c r="AC188"/>
  <c r="AW134"/>
  <c r="N159"/>
  <c r="AC189"/>
  <c r="AP199"/>
  <c r="N16"/>
  <c r="I8"/>
  <c r="R31"/>
  <c r="AX21"/>
  <c r="AG121"/>
  <c r="AR96"/>
  <c r="L63"/>
  <c r="F174"/>
  <c r="AC110"/>
  <c r="AJ101"/>
  <c r="AG40"/>
  <c r="T159"/>
  <c r="AE54"/>
  <c r="AR8"/>
  <c r="AG167"/>
  <c r="I73"/>
  <c r="AL103"/>
  <c r="AA30"/>
  <c r="H35"/>
  <c r="L36"/>
  <c r="X146"/>
  <c r="X55"/>
  <c r="AO169"/>
  <c r="AE29"/>
  <c r="L69"/>
  <c r="K94"/>
  <c r="J84"/>
  <c r="H191"/>
  <c r="AN190"/>
  <c r="AA171"/>
  <c r="L181"/>
  <c r="L23"/>
  <c r="P8"/>
  <c r="F182"/>
  <c r="I68"/>
  <c r="AB90"/>
  <c r="AN156"/>
  <c r="AA141"/>
  <c r="Z154"/>
  <c r="AP99"/>
  <c r="AE187"/>
  <c r="AJ8"/>
  <c r="L6"/>
  <c r="L118"/>
  <c r="AA55"/>
  <c r="AS186"/>
  <c r="K49"/>
  <c r="AI85"/>
  <c r="Z36"/>
  <c r="AM65"/>
  <c r="J49"/>
  <c r="I46"/>
  <c r="O149"/>
  <c r="Y22"/>
  <c r="AR90"/>
  <c r="M169"/>
  <c r="Q44"/>
  <c r="T188"/>
  <c r="X191"/>
  <c r="J177"/>
  <c r="AJ198"/>
  <c r="AS30"/>
  <c r="R114"/>
  <c r="AK149"/>
  <c r="G116"/>
  <c r="U210"/>
  <c r="G18"/>
  <c r="AL57"/>
  <c r="H210"/>
  <c r="AX164"/>
  <c r="AT210"/>
  <c r="F39"/>
  <c r="AD210"/>
  <c r="G92"/>
  <c r="F112"/>
  <c r="L210"/>
  <c r="F18"/>
  <c r="N110"/>
  <c r="G119"/>
  <c r="G41"/>
  <c r="M210"/>
  <c r="F42"/>
  <c r="F6"/>
  <c r="P210"/>
  <c r="O92"/>
  <c r="F116"/>
  <c r="F119"/>
  <c r="G40"/>
  <c r="F41"/>
  <c r="G118"/>
  <c r="G113"/>
  <c r="O113"/>
  <c r="F52"/>
  <c r="AX33"/>
  <c r="N113"/>
  <c r="T30"/>
  <c r="O152"/>
  <c r="F40"/>
  <c r="K183"/>
  <c r="F19"/>
  <c r="F45"/>
  <c r="F54"/>
  <c r="AQ85"/>
  <c r="O111"/>
  <c r="F44"/>
  <c r="F118"/>
  <c r="G45"/>
  <c r="G54"/>
  <c r="F135"/>
  <c r="G6"/>
  <c r="G52"/>
  <c r="O128"/>
  <c r="G112"/>
  <c r="G44"/>
  <c r="G42"/>
  <c r="AE210"/>
  <c r="AX210"/>
  <c r="L170"/>
  <c r="AP94"/>
  <c r="AM33"/>
  <c r="AM56"/>
  <c r="N210"/>
  <c r="F210"/>
  <c r="G210"/>
  <c r="O210"/>
  <c r="H14"/>
  <c r="U165"/>
  <c r="G128"/>
  <c r="R178"/>
  <c r="AQ78"/>
  <c r="AK46"/>
  <c r="AL191"/>
  <c r="AA76"/>
  <c r="F200"/>
  <c r="AA38"/>
  <c r="M172"/>
  <c r="AN154"/>
  <c r="AN69"/>
  <c r="AV125"/>
  <c r="AO201"/>
  <c r="V36"/>
  <c r="J71"/>
  <c r="S189"/>
  <c r="AD65"/>
  <c r="G81"/>
  <c r="AO57"/>
  <c r="K46"/>
  <c r="AI82"/>
  <c r="X125"/>
  <c r="Q24"/>
  <c r="AG186"/>
  <c r="AF34"/>
  <c r="AA108"/>
  <c r="AT101"/>
  <c r="Z152"/>
  <c r="AK156"/>
  <c r="AM103"/>
  <c r="K34"/>
  <c r="AT40"/>
  <c r="V152"/>
  <c r="AK159"/>
  <c r="G200"/>
  <c r="P180"/>
  <c r="V140"/>
  <c r="M73"/>
  <c r="Y153"/>
  <c r="K17"/>
  <c r="AM172"/>
  <c r="AR16"/>
  <c r="AB23"/>
  <c r="AG171"/>
  <c r="P5"/>
  <c r="R46"/>
  <c r="AG188"/>
  <c r="AF183"/>
  <c r="H204"/>
  <c r="U23"/>
  <c r="AI152"/>
  <c r="AA91"/>
  <c r="AI89"/>
  <c r="V44"/>
  <c r="L156"/>
  <c r="AA83"/>
  <c r="AN99"/>
  <c r="AV200"/>
  <c r="H179"/>
  <c r="AI180"/>
  <c r="L137"/>
  <c r="J161"/>
  <c r="AO114"/>
  <c r="AS23"/>
  <c r="AH5"/>
  <c r="L161"/>
  <c r="AH136"/>
  <c r="AC149"/>
  <c r="AA180"/>
  <c r="Y130"/>
  <c r="AH13"/>
  <c r="Z57"/>
  <c r="AA176"/>
  <c r="AQ144"/>
  <c r="G161"/>
  <c r="AU60"/>
  <c r="AB187"/>
  <c r="AB143"/>
  <c r="G87"/>
  <c r="S101"/>
  <c r="AF185"/>
  <c r="J167"/>
  <c r="J67"/>
  <c r="AO88"/>
  <c r="AL181"/>
  <c r="V64"/>
  <c r="AU88"/>
  <c r="AW166"/>
  <c r="T165"/>
  <c r="AH17"/>
  <c r="AQ162"/>
  <c r="Q106"/>
  <c r="I83"/>
  <c r="AA95"/>
  <c r="AF23"/>
  <c r="AW184"/>
  <c r="AX31"/>
  <c r="L204"/>
  <c r="V96"/>
  <c r="L94"/>
  <c r="AR166"/>
  <c r="M204"/>
  <c r="Y95"/>
  <c r="AM72"/>
  <c r="N50"/>
  <c r="J138"/>
  <c r="AP28"/>
  <c r="S151"/>
  <c r="AX170"/>
  <c r="W177"/>
  <c r="AQ125"/>
  <c r="AJ128"/>
  <c r="K195"/>
  <c r="AN100"/>
  <c r="V17"/>
  <c r="AS61"/>
  <c r="AR80"/>
  <c r="V9"/>
  <c r="P170"/>
  <c r="AS31"/>
  <c r="AI138"/>
  <c r="AC25"/>
  <c r="O114"/>
  <c r="M160"/>
  <c r="Y59"/>
  <c r="AL182"/>
  <c r="AC173"/>
  <c r="AC74"/>
  <c r="AS7"/>
  <c r="H147"/>
  <c r="H202"/>
  <c r="Q105"/>
  <c r="AU117"/>
  <c r="H182"/>
  <c r="O76"/>
  <c r="G169"/>
  <c r="F14"/>
  <c r="AI35"/>
  <c r="AH85"/>
  <c r="L144"/>
  <c r="U172"/>
  <c r="Y12"/>
  <c r="K188"/>
  <c r="AM128"/>
  <c r="S121"/>
  <c r="AV147"/>
  <c r="AO69"/>
  <c r="AS149"/>
  <c r="AR158"/>
  <c r="AH74"/>
  <c r="AP202"/>
  <c r="Q182"/>
  <c r="AL121"/>
  <c r="AM69"/>
  <c r="AG80"/>
  <c r="AR144"/>
  <c r="AM41"/>
  <c r="AC57"/>
  <c r="U115"/>
  <c r="N153"/>
  <c r="L160"/>
  <c r="W67"/>
  <c r="Q34"/>
  <c r="AE47"/>
  <c r="H145"/>
  <c r="AB104"/>
  <c r="AF63"/>
  <c r="G167"/>
  <c r="N146"/>
  <c r="AJ200"/>
  <c r="T63"/>
  <c r="AN81"/>
  <c r="AJ152"/>
  <c r="AN27"/>
  <c r="R30"/>
  <c r="S6"/>
  <c r="I149"/>
  <c r="Y177"/>
  <c r="W99"/>
  <c r="Z44"/>
  <c r="AJ13"/>
  <c r="AP130"/>
  <c r="S169"/>
  <c r="O135"/>
  <c r="Z122"/>
  <c r="F147"/>
  <c r="T135"/>
  <c r="H116"/>
  <c r="AK124"/>
  <c r="AG181"/>
  <c r="AN207"/>
  <c r="AF113"/>
  <c r="AK60"/>
  <c r="O183"/>
  <c r="I63"/>
  <c r="Y150"/>
  <c r="T190"/>
  <c r="AT42"/>
  <c r="AQ62"/>
  <c r="AU142"/>
  <c r="AC191"/>
  <c r="AS196"/>
  <c r="H43"/>
  <c r="V71"/>
  <c r="O196"/>
  <c r="K72"/>
  <c r="K139"/>
  <c r="A2" i="5"/>
  <c r="G3"/>
  <c r="D2"/>
  <c r="BD15" i="12" l="1"/>
  <c r="BD41" s="1"/>
  <c r="BD1216" s="1"/>
  <c r="BH41"/>
  <c r="BI15"/>
  <c r="BI41" s="1"/>
  <c r="BI1216" s="1"/>
  <c r="BM41"/>
  <c r="J7" i="13"/>
  <c r="AE7"/>
  <c r="U7"/>
  <c r="F7"/>
  <c r="AV7"/>
  <c r="AO7"/>
  <c r="AW7"/>
  <c r="AQ7"/>
  <c r="AC7"/>
  <c r="AM7"/>
  <c r="R7"/>
  <c r="H7"/>
  <c r="Q7"/>
  <c r="M7"/>
  <c r="AX7"/>
  <c r="AL7"/>
  <c r="AN7"/>
  <c r="AB7"/>
  <c r="AG7"/>
  <c r="X7"/>
  <c r="AR7"/>
  <c r="AH7"/>
  <c r="AU7"/>
  <c r="AD7"/>
  <c r="AK7"/>
  <c r="I7"/>
  <c r="AA7"/>
  <c r="O7"/>
  <c r="AP7"/>
  <c r="N7"/>
  <c r="T7"/>
  <c r="L7"/>
  <c r="W7"/>
  <c r="V7"/>
  <c r="P7"/>
  <c r="S7"/>
  <c r="AF7"/>
  <c r="G7"/>
  <c r="K7"/>
  <c r="AA29"/>
  <c r="AL29"/>
  <c r="G29"/>
  <c r="AV29"/>
  <c r="W29"/>
  <c r="AC29"/>
  <c r="H29"/>
  <c r="R29"/>
  <c r="T29"/>
  <c r="AM29"/>
  <c r="J29"/>
  <c r="AK29"/>
  <c r="I29"/>
  <c r="F29"/>
  <c r="AD29"/>
  <c r="Q29"/>
  <c r="AF29"/>
  <c r="AW29"/>
  <c r="S29"/>
  <c r="O29"/>
  <c r="V29"/>
  <c r="AH29"/>
  <c r="AS29"/>
  <c r="Z29"/>
  <c r="L29"/>
  <c r="AX29"/>
  <c r="Y29"/>
  <c r="K29"/>
  <c r="AB29"/>
  <c r="P29"/>
  <c r="AO29"/>
  <c r="AQ29"/>
  <c r="AR29"/>
  <c r="AP29"/>
  <c r="U29"/>
  <c r="AG29"/>
  <c r="AI29"/>
  <c r="N29"/>
  <c r="AU29"/>
  <c r="AN29"/>
  <c r="M29"/>
  <c r="AJ29"/>
  <c r="AN24"/>
  <c r="AL24"/>
  <c r="AG24"/>
  <c r="R24"/>
  <c r="AQ24"/>
  <c r="U24"/>
  <c r="AE24"/>
  <c r="J24"/>
  <c r="AU24"/>
  <c r="AC24"/>
  <c r="Y24"/>
  <c r="AF24"/>
  <c r="N24"/>
  <c r="AX24"/>
  <c r="S24"/>
  <c r="I24"/>
  <c r="H24"/>
  <c r="AS24"/>
  <c r="AH24"/>
  <c r="P24"/>
  <c r="Z24"/>
  <c r="AV24"/>
  <c r="AR24"/>
  <c r="X24"/>
  <c r="F24"/>
  <c r="V24"/>
  <c r="K24"/>
  <c r="O24"/>
  <c r="AD24"/>
  <c r="M24"/>
  <c r="G24"/>
  <c r="AM24"/>
  <c r="AO24"/>
  <c r="AJ24"/>
  <c r="AB24"/>
  <c r="T24"/>
  <c r="AA24"/>
  <c r="AM19"/>
  <c r="Z19"/>
  <c r="AF19"/>
  <c r="Q19"/>
  <c r="M19"/>
  <c r="AD19"/>
  <c r="K19"/>
  <c r="AX19"/>
  <c r="AW19"/>
  <c r="AE19"/>
  <c r="U19"/>
  <c r="L19"/>
  <c r="AU19"/>
  <c r="R19"/>
  <c r="AV19"/>
  <c r="AN19"/>
  <c r="AS19"/>
  <c r="S19"/>
  <c r="P19"/>
  <c r="N19"/>
  <c r="AQ19"/>
  <c r="AI19"/>
  <c r="AR19"/>
  <c r="J19"/>
  <c r="AC19"/>
  <c r="AA19"/>
  <c r="AH19"/>
  <c r="T19"/>
  <c r="I19"/>
  <c r="V19"/>
  <c r="AJ19"/>
  <c r="H19"/>
  <c r="X19"/>
  <c r="AL19"/>
  <c r="O19"/>
  <c r="Y19"/>
  <c r="W19"/>
  <c r="AB19"/>
  <c r="AK19"/>
  <c r="G19"/>
  <c r="X138"/>
  <c r="M138"/>
  <c r="K138"/>
  <c r="AL138"/>
  <c r="N138"/>
  <c r="Y138"/>
  <c r="V138"/>
  <c r="Z138"/>
  <c r="AW138"/>
  <c r="AM138"/>
  <c r="AP138"/>
  <c r="AG138"/>
  <c r="O138"/>
  <c r="AK138"/>
  <c r="AR138"/>
  <c r="AN138"/>
  <c r="AV138"/>
  <c r="AD138"/>
  <c r="AA138"/>
  <c r="F138"/>
  <c r="AE138"/>
  <c r="AB138"/>
  <c r="AU138"/>
  <c r="G138"/>
  <c r="AT138"/>
  <c r="AQ138"/>
  <c r="AX138"/>
  <c r="S138"/>
  <c r="AH138"/>
  <c r="AC138"/>
  <c r="H138"/>
  <c r="L138"/>
  <c r="I138"/>
  <c r="AO138"/>
  <c r="T138"/>
  <c r="AJ138"/>
  <c r="AF138"/>
  <c r="P138"/>
  <c r="Q127"/>
  <c r="W127"/>
  <c r="AC127"/>
  <c r="V127"/>
  <c r="AF127"/>
  <c r="AG127"/>
  <c r="AL127"/>
  <c r="Y127"/>
  <c r="AQ127"/>
  <c r="AI127"/>
  <c r="AN127"/>
  <c r="O127"/>
  <c r="AD127"/>
  <c r="AA127"/>
  <c r="AR127"/>
  <c r="S127"/>
  <c r="AP127"/>
  <c r="AB127"/>
  <c r="AV127"/>
  <c r="AT127"/>
  <c r="AO127"/>
  <c r="R127"/>
  <c r="H127"/>
  <c r="K127"/>
  <c r="J127"/>
  <c r="AW127"/>
  <c r="AK127"/>
  <c r="AH127"/>
  <c r="AM127"/>
  <c r="Z127"/>
  <c r="AX127"/>
  <c r="U127"/>
  <c r="M127"/>
  <c r="AE127"/>
  <c r="F127"/>
  <c r="L127"/>
  <c r="P127"/>
  <c r="I127"/>
  <c r="T127"/>
  <c r="AJ127"/>
  <c r="G127"/>
  <c r="N127"/>
  <c r="U116"/>
  <c r="O116"/>
  <c r="K116"/>
  <c r="AF116"/>
  <c r="AI116"/>
  <c r="AW116"/>
  <c r="AD116"/>
  <c r="R116"/>
  <c r="AS116"/>
  <c r="AQ116"/>
  <c r="AA116"/>
  <c r="X116"/>
  <c r="AV116"/>
  <c r="AL116"/>
  <c r="AM116"/>
  <c r="AR116"/>
  <c r="Z116"/>
  <c r="I116"/>
  <c r="T116"/>
  <c r="AP116"/>
  <c r="AN116"/>
  <c r="N116"/>
  <c r="P116"/>
  <c r="AH116"/>
  <c r="AX116"/>
  <c r="Y116"/>
  <c r="AE116"/>
  <c r="AC116"/>
  <c r="AU116"/>
  <c r="M116"/>
  <c r="AO116"/>
  <c r="AT116"/>
  <c r="AK116"/>
  <c r="AG116"/>
  <c r="L116"/>
  <c r="AB116"/>
  <c r="W116"/>
  <c r="V116"/>
  <c r="J116"/>
  <c r="Q116"/>
  <c r="W110"/>
  <c r="AQ110"/>
  <c r="M110"/>
  <c r="R110"/>
  <c r="AG110"/>
  <c r="U110"/>
  <c r="AR110"/>
  <c r="AA110"/>
  <c r="AL110"/>
  <c r="T110"/>
  <c r="AI110"/>
  <c r="P110"/>
  <c r="AP110"/>
  <c r="G110"/>
  <c r="AE110"/>
  <c r="AF110"/>
  <c r="J110"/>
  <c r="AK110"/>
  <c r="AH110"/>
  <c r="AD110"/>
  <c r="I110"/>
  <c r="AB110"/>
  <c r="Z110"/>
  <c r="K110"/>
  <c r="F110"/>
  <c r="Y110"/>
  <c r="AS110"/>
  <c r="AU110"/>
  <c r="L110"/>
  <c r="AW110"/>
  <c r="AM110"/>
  <c r="Q110"/>
  <c r="V110"/>
  <c r="X110"/>
  <c r="S110"/>
  <c r="H110"/>
  <c r="O110"/>
  <c r="AT110"/>
  <c r="AX110"/>
  <c r="AJ110"/>
  <c r="T102"/>
  <c r="AQ102"/>
  <c r="AS102"/>
  <c r="AX102"/>
  <c r="AM102"/>
  <c r="AA102"/>
  <c r="AG102"/>
  <c r="N102"/>
  <c r="AR102"/>
  <c r="AH102"/>
  <c r="O102"/>
  <c r="AC102"/>
  <c r="AF102"/>
  <c r="AE102"/>
  <c r="F102"/>
  <c r="AK102"/>
  <c r="AD102"/>
  <c r="AL102"/>
  <c r="P102"/>
  <c r="Q102"/>
  <c r="S102"/>
  <c r="R102"/>
  <c r="AN102"/>
  <c r="W102"/>
  <c r="V102"/>
  <c r="K102"/>
  <c r="H102"/>
  <c r="AW102"/>
  <c r="AP102"/>
  <c r="M102"/>
  <c r="AB102"/>
  <c r="AT102"/>
  <c r="AI102"/>
  <c r="L102"/>
  <c r="Z102"/>
  <c r="X102"/>
  <c r="G102"/>
  <c r="AJ102"/>
  <c r="AO102"/>
  <c r="J102"/>
  <c r="G98"/>
  <c r="F98"/>
  <c r="O98"/>
  <c r="K98"/>
  <c r="I98"/>
  <c r="AC98"/>
  <c r="AQ98"/>
  <c r="AA98"/>
  <c r="AN98"/>
  <c r="AG98"/>
  <c r="U98"/>
  <c r="AE98"/>
  <c r="AS98"/>
  <c r="Z98"/>
  <c r="AR98"/>
  <c r="AB98"/>
  <c r="AT98"/>
  <c r="Q98"/>
  <c r="AP98"/>
  <c r="AL98"/>
  <c r="T98"/>
  <c r="AX98"/>
  <c r="AF98"/>
  <c r="AM98"/>
  <c r="AD98"/>
  <c r="AU98"/>
  <c r="S98"/>
  <c r="AK98"/>
  <c r="AW98"/>
  <c r="AO98"/>
  <c r="AV98"/>
  <c r="Y98"/>
  <c r="R98"/>
  <c r="L98"/>
  <c r="V98"/>
  <c r="J98"/>
  <c r="M98"/>
  <c r="W98"/>
  <c r="AJ98"/>
  <c r="H98"/>
  <c r="M93"/>
  <c r="R93"/>
  <c r="N93"/>
  <c r="AD93"/>
  <c r="Q93"/>
  <c r="AQ93"/>
  <c r="I93"/>
  <c r="AK93"/>
  <c r="O93"/>
  <c r="AS93"/>
  <c r="AI93"/>
  <c r="AR93"/>
  <c r="Y93"/>
  <c r="U93"/>
  <c r="AJ93"/>
  <c r="AL93"/>
  <c r="G93"/>
  <c r="AA93"/>
  <c r="S93"/>
  <c r="AM93"/>
  <c r="AT93"/>
  <c r="AC93"/>
  <c r="AF93"/>
  <c r="AO93"/>
  <c r="K93"/>
  <c r="V93"/>
  <c r="H93"/>
  <c r="AP93"/>
  <c r="AE93"/>
  <c r="AG93"/>
  <c r="AU93"/>
  <c r="X93"/>
  <c r="L93"/>
  <c r="F93"/>
  <c r="AW93"/>
  <c r="AH93"/>
  <c r="J93"/>
  <c r="Z93"/>
  <c r="T93"/>
  <c r="AM87"/>
  <c r="AW87"/>
  <c r="AP87"/>
  <c r="X87"/>
  <c r="Q87"/>
  <c r="AO87"/>
  <c r="U87"/>
  <c r="AB87"/>
  <c r="AX87"/>
  <c r="S87"/>
  <c r="AF87"/>
  <c r="AS87"/>
  <c r="J87"/>
  <c r="F87"/>
  <c r="AA87"/>
  <c r="L87"/>
  <c r="AE87"/>
  <c r="V87"/>
  <c r="N87"/>
  <c r="AU87"/>
  <c r="M87"/>
  <c r="AC87"/>
  <c r="O87"/>
  <c r="H87"/>
  <c r="AG87"/>
  <c r="AJ87"/>
  <c r="AK87"/>
  <c r="AN87"/>
  <c r="K87"/>
  <c r="Z87"/>
  <c r="AT87"/>
  <c r="AD87"/>
  <c r="AV87"/>
  <c r="R87"/>
  <c r="AH87"/>
  <c r="AI87"/>
  <c r="AQ87"/>
  <c r="AR87"/>
  <c r="AB80"/>
  <c r="Y80"/>
  <c r="P80"/>
  <c r="AT80"/>
  <c r="AK80"/>
  <c r="Q80"/>
  <c r="AE80"/>
  <c r="AF80"/>
  <c r="R80"/>
  <c r="AM80"/>
  <c r="U80"/>
  <c r="F80"/>
  <c r="AN80"/>
  <c r="W80"/>
  <c r="J80"/>
  <c r="AV80"/>
  <c r="AL80"/>
  <c r="O80"/>
  <c r="Z80"/>
  <c r="K80"/>
  <c r="X80"/>
  <c r="AQ80"/>
  <c r="AJ80"/>
  <c r="G80"/>
  <c r="I80"/>
  <c r="S80"/>
  <c r="AC80"/>
  <c r="AH80"/>
  <c r="N80"/>
  <c r="AA80"/>
  <c r="V80"/>
  <c r="T80"/>
  <c r="AP80"/>
  <c r="H80"/>
  <c r="AO80"/>
  <c r="AD80"/>
  <c r="AW80"/>
  <c r="L80"/>
  <c r="AX80"/>
  <c r="V75"/>
  <c r="AS75"/>
  <c r="T75"/>
  <c r="G75"/>
  <c r="X75"/>
  <c r="Q75"/>
  <c r="U75"/>
  <c r="AF75"/>
  <c r="AX75"/>
  <c r="F75"/>
  <c r="P75"/>
  <c r="J75"/>
  <c r="I75"/>
  <c r="AA75"/>
  <c r="AT75"/>
  <c r="O75"/>
  <c r="AC75"/>
  <c r="AI75"/>
  <c r="L75"/>
  <c r="AL75"/>
  <c r="AG75"/>
  <c r="AM75"/>
  <c r="M75"/>
  <c r="N75"/>
  <c r="R75"/>
  <c r="AU75"/>
  <c r="Z75"/>
  <c r="AO75"/>
  <c r="AD75"/>
  <c r="H75"/>
  <c r="AN75"/>
  <c r="AQ75"/>
  <c r="W75"/>
  <c r="AP75"/>
  <c r="AW75"/>
  <c r="S75"/>
  <c r="AV75"/>
  <c r="AB75"/>
  <c r="AK75"/>
  <c r="AC67"/>
  <c r="V67"/>
  <c r="N67"/>
  <c r="AO67"/>
  <c r="AN67"/>
  <c r="AH67"/>
  <c r="AP67"/>
  <c r="AJ67"/>
  <c r="R67"/>
  <c r="AL67"/>
  <c r="K67"/>
  <c r="P67"/>
  <c r="M67"/>
  <c r="AE67"/>
  <c r="H67"/>
  <c r="AM67"/>
  <c r="AS67"/>
  <c r="AI67"/>
  <c r="Q67"/>
  <c r="AX67"/>
  <c r="AV67"/>
  <c r="AF67"/>
  <c r="AT67"/>
  <c r="S67"/>
  <c r="AQ67"/>
  <c r="O67"/>
  <c r="AA67"/>
  <c r="AD67"/>
  <c r="T67"/>
  <c r="U67"/>
  <c r="G67"/>
  <c r="AB67"/>
  <c r="X67"/>
  <c r="AR67"/>
  <c r="AG67"/>
  <c r="I67"/>
  <c r="L67"/>
  <c r="AU67"/>
  <c r="AK67"/>
  <c r="Z67"/>
  <c r="AA62"/>
  <c r="AE62"/>
  <c r="K62"/>
  <c r="AJ62"/>
  <c r="AH62"/>
  <c r="L62"/>
  <c r="AC62"/>
  <c r="S62"/>
  <c r="AR62"/>
  <c r="Y62"/>
  <c r="J62"/>
  <c r="AB62"/>
  <c r="P62"/>
  <c r="AS62"/>
  <c r="AO62"/>
  <c r="AG62"/>
  <c r="O62"/>
  <c r="Q62"/>
  <c r="F62"/>
  <c r="AF62"/>
  <c r="AU62"/>
  <c r="M62"/>
  <c r="AD62"/>
  <c r="N62"/>
  <c r="R62"/>
  <c r="H62"/>
  <c r="Z62"/>
  <c r="AM62"/>
  <c r="W62"/>
  <c r="X62"/>
  <c r="T62"/>
  <c r="AW62"/>
  <c r="AT62"/>
  <c r="I62"/>
  <c r="AP62"/>
  <c r="AX62"/>
  <c r="U62"/>
  <c r="AV62"/>
  <c r="AL62"/>
  <c r="G62"/>
  <c r="AK62"/>
  <c r="AN62"/>
  <c r="L55"/>
  <c r="AF55"/>
  <c r="O55"/>
  <c r="AQ55"/>
  <c r="V55"/>
  <c r="AG55"/>
  <c r="AE55"/>
  <c r="AB55"/>
  <c r="N55"/>
  <c r="H55"/>
  <c r="AH55"/>
  <c r="J55"/>
  <c r="AX55"/>
  <c r="AM55"/>
  <c r="G55"/>
  <c r="AL55"/>
  <c r="AC55"/>
  <c r="AD55"/>
  <c r="Z55"/>
  <c r="I55"/>
  <c r="Y55"/>
  <c r="AV55"/>
  <c r="S55"/>
  <c r="M55"/>
  <c r="AW55"/>
  <c r="AT55"/>
  <c r="AK55"/>
  <c r="T55"/>
  <c r="AO55"/>
  <c r="AJ55"/>
  <c r="Q55"/>
  <c r="AU55"/>
  <c r="AS55"/>
  <c r="F55"/>
  <c r="W55"/>
  <c r="P55"/>
  <c r="AR55"/>
  <c r="R55"/>
  <c r="AN55"/>
  <c r="AP55"/>
  <c r="AW51"/>
  <c r="Q51"/>
  <c r="P51"/>
  <c r="AA51"/>
  <c r="T51"/>
  <c r="AF51"/>
  <c r="I51"/>
  <c r="AR51"/>
  <c r="Y51"/>
  <c r="AS51"/>
  <c r="AI51"/>
  <c r="AD51"/>
  <c r="Z51"/>
  <c r="AT51"/>
  <c r="F51"/>
  <c r="AL51"/>
  <c r="AC51"/>
  <c r="N51"/>
  <c r="H51"/>
  <c r="R51"/>
  <c r="AM51"/>
  <c r="AV51"/>
  <c r="G51"/>
  <c r="AU51"/>
  <c r="AQ51"/>
  <c r="O51"/>
  <c r="AE51"/>
  <c r="K51"/>
  <c r="S51"/>
  <c r="W51"/>
  <c r="AK51"/>
  <c r="AG51"/>
  <c r="V51"/>
  <c r="AP51"/>
  <c r="M51"/>
  <c r="U51"/>
  <c r="L51"/>
  <c r="J51"/>
  <c r="AN51"/>
  <c r="X51"/>
  <c r="AO51"/>
  <c r="AX51"/>
  <c r="AS47"/>
  <c r="W47"/>
  <c r="AH47"/>
  <c r="AO47"/>
  <c r="AP47"/>
  <c r="AF47"/>
  <c r="AV47"/>
  <c r="AI47"/>
  <c r="AX47"/>
  <c r="AL47"/>
  <c r="AA47"/>
  <c r="P47"/>
  <c r="AW47"/>
  <c r="AG47"/>
  <c r="I47"/>
  <c r="O47"/>
  <c r="AT47"/>
  <c r="X47"/>
  <c r="AB47"/>
  <c r="Y47"/>
  <c r="L47"/>
  <c r="R47"/>
  <c r="K47"/>
  <c r="AM47"/>
  <c r="T47"/>
  <c r="F47"/>
  <c r="AU47"/>
  <c r="U47"/>
  <c r="H47"/>
  <c r="AR47"/>
  <c r="S47"/>
  <c r="AQ47"/>
  <c r="AD47"/>
  <c r="G47"/>
  <c r="AC47"/>
  <c r="J47"/>
  <c r="N47"/>
  <c r="M47"/>
  <c r="V47"/>
  <c r="Q47"/>
  <c r="Z47"/>
  <c r="AJ47"/>
  <c r="AT43"/>
  <c r="P43"/>
  <c r="Q43"/>
  <c r="W43"/>
  <c r="O43"/>
  <c r="K43"/>
  <c r="AP43"/>
  <c r="AM43"/>
  <c r="AX43"/>
  <c r="Z43"/>
  <c r="AQ43"/>
  <c r="AV43"/>
  <c r="M43"/>
  <c r="AU43"/>
  <c r="AB43"/>
  <c r="AC43"/>
  <c r="AO43"/>
  <c r="N43"/>
  <c r="R43"/>
  <c r="AE43"/>
  <c r="AL43"/>
  <c r="AW43"/>
  <c r="AH43"/>
  <c r="X43"/>
  <c r="AJ43"/>
  <c r="AA43"/>
  <c r="V43"/>
  <c r="AK43"/>
  <c r="AN43"/>
  <c r="J43"/>
  <c r="AR43"/>
  <c r="AS43"/>
  <c r="AF43"/>
  <c r="S43"/>
  <c r="Y43"/>
  <c r="I43"/>
  <c r="AD43"/>
  <c r="U43"/>
  <c r="AJ39"/>
  <c r="S39"/>
  <c r="AI39"/>
  <c r="AA39"/>
  <c r="AD39"/>
  <c r="X39"/>
  <c r="M39"/>
  <c r="AK39"/>
  <c r="N39"/>
  <c r="Z39"/>
  <c r="AX39"/>
  <c r="K39"/>
  <c r="AN39"/>
  <c r="AF39"/>
  <c r="Y39"/>
  <c r="R39"/>
  <c r="H39"/>
  <c r="AQ39"/>
  <c r="AW39"/>
  <c r="I39"/>
  <c r="AV39"/>
  <c r="Q39"/>
  <c r="AH39"/>
  <c r="W39"/>
  <c r="T39"/>
  <c r="P39"/>
  <c r="AS39"/>
  <c r="AR39"/>
  <c r="AL39"/>
  <c r="AP39"/>
  <c r="AB39"/>
  <c r="AE39"/>
  <c r="AG39"/>
  <c r="O39"/>
  <c r="V39"/>
  <c r="AM39"/>
  <c r="U39"/>
  <c r="AO39"/>
  <c r="G39"/>
  <c r="AI56"/>
  <c r="J56"/>
  <c r="P56"/>
  <c r="X56"/>
  <c r="O56"/>
  <c r="AT56"/>
  <c r="AD56"/>
  <c r="AU56"/>
  <c r="Q56"/>
  <c r="AH56"/>
  <c r="W56"/>
  <c r="AS56"/>
  <c r="G56"/>
  <c r="AF56"/>
  <c r="M56"/>
  <c r="AC56"/>
  <c r="Y56"/>
  <c r="U56"/>
  <c r="K56"/>
  <c r="AW56"/>
  <c r="I56"/>
  <c r="AK56"/>
  <c r="N56"/>
  <c r="AB56"/>
  <c r="F56"/>
  <c r="AA56"/>
  <c r="H56"/>
  <c r="AQ56"/>
  <c r="T56"/>
  <c r="AX56"/>
  <c r="AJ56"/>
  <c r="AN56"/>
  <c r="AV56"/>
  <c r="AE56"/>
  <c r="AG56"/>
  <c r="AR56"/>
  <c r="S56"/>
  <c r="Z56"/>
  <c r="AP56"/>
  <c r="L56"/>
  <c r="O107"/>
  <c r="H107"/>
  <c r="F107"/>
  <c r="Q107"/>
  <c r="AM107"/>
  <c r="T107"/>
  <c r="AC107"/>
  <c r="P107"/>
  <c r="AL107"/>
  <c r="W107"/>
  <c r="AQ107"/>
  <c r="AK107"/>
  <c r="G107"/>
  <c r="AJ107"/>
  <c r="V107"/>
  <c r="R107"/>
  <c r="AB107"/>
  <c r="AV107"/>
  <c r="J107"/>
  <c r="AU107"/>
  <c r="AW107"/>
  <c r="AG107"/>
  <c r="AP107"/>
  <c r="I107"/>
  <c r="M107"/>
  <c r="K107"/>
  <c r="AD107"/>
  <c r="S107"/>
  <c r="AF107"/>
  <c r="AS107"/>
  <c r="Z107"/>
  <c r="Y107"/>
  <c r="AA107"/>
  <c r="AH107"/>
  <c r="AX107"/>
  <c r="L107"/>
  <c r="AR107"/>
  <c r="AO107"/>
  <c r="U107"/>
  <c r="AE107"/>
  <c r="AW122"/>
  <c r="AH122"/>
  <c r="AO122"/>
  <c r="AA122"/>
  <c r="AI122"/>
  <c r="M122"/>
  <c r="J122"/>
  <c r="AC122"/>
  <c r="G122"/>
  <c r="AF122"/>
  <c r="H122"/>
  <c r="U122"/>
  <c r="AP122"/>
  <c r="V122"/>
  <c r="AM122"/>
  <c r="O122"/>
  <c r="AK122"/>
  <c r="AE122"/>
  <c r="L122"/>
  <c r="AB122"/>
  <c r="AL122"/>
  <c r="I122"/>
  <c r="AT122"/>
  <c r="K122"/>
  <c r="Y122"/>
  <c r="AS122"/>
  <c r="X122"/>
  <c r="AU122"/>
  <c r="T122"/>
  <c r="N122"/>
  <c r="AR122"/>
  <c r="AX122"/>
  <c r="Q122"/>
  <c r="AQ122"/>
  <c r="AN122"/>
  <c r="S122"/>
  <c r="W122"/>
  <c r="AG122"/>
  <c r="AJ122"/>
  <c r="AV122"/>
  <c r="S132"/>
  <c r="W132"/>
  <c r="AC132"/>
  <c r="N132"/>
  <c r="AH132"/>
  <c r="AM132"/>
  <c r="AR132"/>
  <c r="AE132"/>
  <c r="AT132"/>
  <c r="T132"/>
  <c r="AG132"/>
  <c r="AX132"/>
  <c r="AL132"/>
  <c r="AU132"/>
  <c r="Q132"/>
  <c r="AB132"/>
  <c r="K132"/>
  <c r="F132"/>
  <c r="AO132"/>
  <c r="AI132"/>
  <c r="M132"/>
  <c r="AF132"/>
  <c r="AP132"/>
  <c r="I132"/>
  <c r="AN132"/>
  <c r="AW132"/>
  <c r="J132"/>
  <c r="R132"/>
  <c r="V132"/>
  <c r="AA132"/>
  <c r="Y132"/>
  <c r="AV132"/>
  <c r="AJ132"/>
  <c r="AD132"/>
  <c r="O132"/>
  <c r="L132"/>
  <c r="G132"/>
  <c r="X132"/>
  <c r="AC168"/>
  <c r="X168"/>
  <c r="S168"/>
  <c r="AG168"/>
  <c r="AR168"/>
  <c r="AD168"/>
  <c r="AQ168"/>
  <c r="W168"/>
  <c r="AO168"/>
  <c r="V168"/>
  <c r="N168"/>
  <c r="AU168"/>
  <c r="AK168"/>
  <c r="AV168"/>
  <c r="AX168"/>
  <c r="AE168"/>
  <c r="Q168"/>
  <c r="J168"/>
  <c r="M168"/>
  <c r="AN168"/>
  <c r="AW168"/>
  <c r="R168"/>
  <c r="AS168"/>
  <c r="K168"/>
  <c r="P168"/>
  <c r="AF168"/>
  <c r="AB168"/>
  <c r="AH168"/>
  <c r="AJ168"/>
  <c r="I168"/>
  <c r="AM168"/>
  <c r="F168"/>
  <c r="Z168"/>
  <c r="AA168"/>
  <c r="H168"/>
  <c r="AL168"/>
  <c r="T168"/>
  <c r="O168"/>
  <c r="U168"/>
  <c r="AT168"/>
  <c r="L168"/>
  <c r="AP168"/>
  <c r="AM140"/>
  <c r="AR140"/>
  <c r="W140"/>
  <c r="AI140"/>
  <c r="Z140"/>
  <c r="L140"/>
  <c r="S140"/>
  <c r="AD140"/>
  <c r="AU140"/>
  <c r="AS140"/>
  <c r="Y140"/>
  <c r="X140"/>
  <c r="AV140"/>
  <c r="AF140"/>
  <c r="N140"/>
  <c r="R140"/>
  <c r="AQ140"/>
  <c r="P140"/>
  <c r="O140"/>
  <c r="H140"/>
  <c r="AC140"/>
  <c r="G140"/>
  <c r="AP140"/>
  <c r="AW140"/>
  <c r="AG140"/>
  <c r="M140"/>
  <c r="AH140"/>
  <c r="AK140"/>
  <c r="AL140"/>
  <c r="Q140"/>
  <c r="K140"/>
  <c r="AO140"/>
  <c r="J140"/>
  <c r="T140"/>
  <c r="AA140"/>
  <c r="AN140"/>
  <c r="F140"/>
  <c r="AE140"/>
  <c r="I140"/>
  <c r="U140"/>
  <c r="AD173"/>
  <c r="G173"/>
  <c r="V173"/>
  <c r="N173"/>
  <c r="AU173"/>
  <c r="H173"/>
  <c r="AK173"/>
  <c r="AP173"/>
  <c r="AM173"/>
  <c r="AE173"/>
  <c r="AL173"/>
  <c r="L173"/>
  <c r="W173"/>
  <c r="M173"/>
  <c r="AX173"/>
  <c r="U173"/>
  <c r="AH173"/>
  <c r="Q173"/>
  <c r="AA173"/>
  <c r="AG173"/>
  <c r="I173"/>
  <c r="Z173"/>
  <c r="AI173"/>
  <c r="T173"/>
  <c r="F173"/>
  <c r="AS173"/>
  <c r="S173"/>
  <c r="X173"/>
  <c r="O173"/>
  <c r="AT173"/>
  <c r="AR173"/>
  <c r="AF173"/>
  <c r="J173"/>
  <c r="Y173"/>
  <c r="AO173"/>
  <c r="AN173"/>
  <c r="AQ173"/>
  <c r="AV173"/>
  <c r="AB173"/>
  <c r="P173"/>
  <c r="Q179"/>
  <c r="AE179"/>
  <c r="AR179"/>
  <c r="AU179"/>
  <c r="J179"/>
  <c r="S179"/>
  <c r="Y179"/>
  <c r="R179"/>
  <c r="Z179"/>
  <c r="AQ179"/>
  <c r="AN179"/>
  <c r="AF179"/>
  <c r="K179"/>
  <c r="AA179"/>
  <c r="AS179"/>
  <c r="V179"/>
  <c r="AB179"/>
  <c r="N179"/>
  <c r="AD179"/>
  <c r="AW179"/>
  <c r="AI179"/>
  <c r="AK179"/>
  <c r="L179"/>
  <c r="I179"/>
  <c r="W179"/>
  <c r="AL179"/>
  <c r="AX179"/>
  <c r="AH179"/>
  <c r="AP179"/>
  <c r="G179"/>
  <c r="X179"/>
  <c r="AC179"/>
  <c r="T179"/>
  <c r="F179"/>
  <c r="O179"/>
  <c r="AV179"/>
  <c r="U179"/>
  <c r="AG179"/>
  <c r="AM179"/>
  <c r="M179"/>
  <c r="P179"/>
  <c r="AT179"/>
  <c r="N187"/>
  <c r="U187"/>
  <c r="M187"/>
  <c r="AP187"/>
  <c r="X187"/>
  <c r="K187"/>
  <c r="AQ187"/>
  <c r="P187"/>
  <c r="AL187"/>
  <c r="I187"/>
  <c r="AD187"/>
  <c r="AS187"/>
  <c r="R187"/>
  <c r="G187"/>
  <c r="L187"/>
  <c r="AH187"/>
  <c r="Z187"/>
  <c r="V187"/>
  <c r="AA187"/>
  <c r="AG187"/>
  <c r="AU187"/>
  <c r="AV187"/>
  <c r="J187"/>
  <c r="O187"/>
  <c r="AJ187"/>
  <c r="AM187"/>
  <c r="AT187"/>
  <c r="S187"/>
  <c r="AX187"/>
  <c r="AC187"/>
  <c r="AO187"/>
  <c r="T187"/>
  <c r="W187"/>
  <c r="AR187"/>
  <c r="AW187"/>
  <c r="AF187"/>
  <c r="AN187"/>
  <c r="AK187"/>
  <c r="Y187"/>
  <c r="H187"/>
  <c r="W192"/>
  <c r="AB192"/>
  <c r="M192"/>
  <c r="AO192"/>
  <c r="AG192"/>
  <c r="AQ192"/>
  <c r="AJ192"/>
  <c r="AI192"/>
  <c r="J192"/>
  <c r="Z192"/>
  <c r="G192"/>
  <c r="AR192"/>
  <c r="AX192"/>
  <c r="U192"/>
  <c r="AM192"/>
  <c r="AH192"/>
  <c r="H192"/>
  <c r="AE192"/>
  <c r="AF192"/>
  <c r="X192"/>
  <c r="AK192"/>
  <c r="P192"/>
  <c r="AS192"/>
  <c r="AV192"/>
  <c r="V192"/>
  <c r="N192"/>
  <c r="T192"/>
  <c r="F192"/>
  <c r="O192"/>
  <c r="AP192"/>
  <c r="Q192"/>
  <c r="AL192"/>
  <c r="Y192"/>
  <c r="AW192"/>
  <c r="S192"/>
  <c r="AU192"/>
  <c r="L192"/>
  <c r="I192"/>
  <c r="AN192"/>
  <c r="AT192"/>
  <c r="AA192"/>
  <c r="R192"/>
  <c r="AC192"/>
  <c r="AS200"/>
  <c r="AG200"/>
  <c r="W200"/>
  <c r="Q200"/>
  <c r="Z200"/>
  <c r="AR200"/>
  <c r="AH200"/>
  <c r="X200"/>
  <c r="AQ200"/>
  <c r="T200"/>
  <c r="V200"/>
  <c r="O200"/>
  <c r="L200"/>
  <c r="R200"/>
  <c r="AF200"/>
  <c r="Y200"/>
  <c r="AM200"/>
  <c r="AK200"/>
  <c r="AL200"/>
  <c r="AB200"/>
  <c r="AI200"/>
  <c r="H200"/>
  <c r="AE200"/>
  <c r="AP200"/>
  <c r="AC200"/>
  <c r="AX200"/>
  <c r="J200"/>
  <c r="AT200"/>
  <c r="AD200"/>
  <c r="S200"/>
  <c r="AN200"/>
  <c r="K200"/>
  <c r="AA200"/>
  <c r="P200"/>
  <c r="AU200"/>
  <c r="AO200"/>
  <c r="M200"/>
  <c r="U200"/>
  <c r="I200"/>
  <c r="S195"/>
  <c r="M195"/>
  <c r="AH195"/>
  <c r="AS195"/>
  <c r="AU195"/>
  <c r="W195"/>
  <c r="AV195"/>
  <c r="AQ195"/>
  <c r="R195"/>
  <c r="AM195"/>
  <c r="I195"/>
  <c r="V195"/>
  <c r="P195"/>
  <c r="AL195"/>
  <c r="AG195"/>
  <c r="AP195"/>
  <c r="U195"/>
  <c r="AF195"/>
  <c r="G195"/>
  <c r="AO195"/>
  <c r="AR195"/>
  <c r="Y195"/>
  <c r="O195"/>
  <c r="AN195"/>
  <c r="AB195"/>
  <c r="AC195"/>
  <c r="AA195"/>
  <c r="Z195"/>
  <c r="AK195"/>
  <c r="AW195"/>
  <c r="H195"/>
  <c r="AJ195"/>
  <c r="AI195"/>
  <c r="Q195"/>
  <c r="T195"/>
  <c r="L195"/>
  <c r="AE195"/>
  <c r="AD195"/>
  <c r="N195"/>
  <c r="F195"/>
  <c r="X195"/>
  <c r="AT195"/>
  <c r="M181"/>
  <c r="AA181"/>
  <c r="AV181"/>
  <c r="AH181"/>
  <c r="X181"/>
  <c r="AK181"/>
  <c r="AD181"/>
  <c r="W181"/>
  <c r="U181"/>
  <c r="AO181"/>
  <c r="AM181"/>
  <c r="I181"/>
  <c r="AC181"/>
  <c r="O181"/>
  <c r="AS181"/>
  <c r="AN181"/>
  <c r="K181"/>
  <c r="AI181"/>
  <c r="N181"/>
  <c r="T181"/>
  <c r="J181"/>
  <c r="Z181"/>
  <c r="AQ181"/>
  <c r="AW181"/>
  <c r="AR181"/>
  <c r="AU181"/>
  <c r="AF181"/>
  <c r="V181"/>
  <c r="P181"/>
  <c r="AT181"/>
  <c r="AE181"/>
  <c r="Y181"/>
  <c r="F181"/>
  <c r="AP181"/>
  <c r="AX181"/>
  <c r="AJ181"/>
  <c r="AB181"/>
  <c r="S181"/>
  <c r="Q181"/>
  <c r="G181"/>
  <c r="N33"/>
  <c r="AD33"/>
  <c r="I33"/>
  <c r="X33"/>
  <c r="T33"/>
  <c r="Q33"/>
  <c r="K33"/>
  <c r="AN33"/>
  <c r="H33"/>
  <c r="L33"/>
  <c r="AL33"/>
  <c r="F33"/>
  <c r="AA33"/>
  <c r="R33"/>
  <c r="AF33"/>
  <c r="AI33"/>
  <c r="AV33"/>
  <c r="AO33"/>
  <c r="AG33"/>
  <c r="AR33"/>
  <c r="AC33"/>
  <c r="AU33"/>
  <c r="S33"/>
  <c r="AT33"/>
  <c r="Y33"/>
  <c r="AJ33"/>
  <c r="J33"/>
  <c r="P33"/>
  <c r="AK33"/>
  <c r="AW33"/>
  <c r="AB33"/>
  <c r="AS33"/>
  <c r="O33"/>
  <c r="AE33"/>
  <c r="AQ33"/>
  <c r="M33"/>
  <c r="Z33"/>
  <c r="U33"/>
  <c r="AH33"/>
  <c r="W33"/>
  <c r="U68"/>
  <c r="AA68"/>
  <c r="AT68"/>
  <c r="Q68"/>
  <c r="AK68"/>
  <c r="AC68"/>
  <c r="AX68"/>
  <c r="L68"/>
  <c r="AE68"/>
  <c r="Y68"/>
  <c r="AR68"/>
  <c r="N68"/>
  <c r="X68"/>
  <c r="AH68"/>
  <c r="W68"/>
  <c r="AO68"/>
  <c r="O68"/>
  <c r="AN68"/>
  <c r="AV68"/>
  <c r="P68"/>
  <c r="AI68"/>
  <c r="F68"/>
  <c r="AJ68"/>
  <c r="AF68"/>
  <c r="Z68"/>
  <c r="K68"/>
  <c r="S68"/>
  <c r="AS68"/>
  <c r="AQ68"/>
  <c r="H68"/>
  <c r="AM68"/>
  <c r="V68"/>
  <c r="AB68"/>
  <c r="AD68"/>
  <c r="AG68"/>
  <c r="AL68"/>
  <c r="M68"/>
  <c r="AU68"/>
  <c r="AP68"/>
  <c r="AW68"/>
  <c r="R68"/>
  <c r="AB106"/>
  <c r="G106"/>
  <c r="U106"/>
  <c r="Z106"/>
  <c r="AA106"/>
  <c r="W106"/>
  <c r="AL106"/>
  <c r="P106"/>
  <c r="S106"/>
  <c r="AK106"/>
  <c r="L106"/>
  <c r="AG106"/>
  <c r="AJ106"/>
  <c r="AM106"/>
  <c r="I106"/>
  <c r="AO106"/>
  <c r="M106"/>
  <c r="J106"/>
  <c r="AP106"/>
  <c r="X106"/>
  <c r="F106"/>
  <c r="H106"/>
  <c r="AX106"/>
  <c r="AS106"/>
  <c r="O106"/>
  <c r="AF106"/>
  <c r="AN106"/>
  <c r="AI106"/>
  <c r="AD106"/>
  <c r="AW106"/>
  <c r="AU106"/>
  <c r="AQ106"/>
  <c r="AT106"/>
  <c r="AC106"/>
  <c r="Y106"/>
  <c r="AE106"/>
  <c r="AR189"/>
  <c r="U189"/>
  <c r="V189"/>
  <c r="AV189"/>
  <c r="G189"/>
  <c r="AB189"/>
  <c r="O189"/>
  <c r="L189"/>
  <c r="Z189"/>
  <c r="K189"/>
  <c r="AU189"/>
  <c r="AL189"/>
  <c r="AA189"/>
  <c r="AW189"/>
  <c r="M189"/>
  <c r="AK189"/>
  <c r="P189"/>
  <c r="AD189"/>
  <c r="AP189"/>
  <c r="AI189"/>
  <c r="W189"/>
  <c r="X189"/>
  <c r="AG189"/>
  <c r="AF189"/>
  <c r="Y189"/>
  <c r="R189"/>
  <c r="I189"/>
  <c r="AX189"/>
  <c r="AS189"/>
  <c r="AJ189"/>
  <c r="AT189"/>
  <c r="AN189"/>
  <c r="AM189"/>
  <c r="AH189"/>
  <c r="J189"/>
  <c r="AQ189"/>
  <c r="AO189"/>
  <c r="X115"/>
  <c r="AN115"/>
  <c r="K115"/>
  <c r="AQ115"/>
  <c r="M115"/>
  <c r="AA115"/>
  <c r="AC115"/>
  <c r="G115"/>
  <c r="AI115"/>
  <c r="AP115"/>
  <c r="AT115"/>
  <c r="N115"/>
  <c r="J115"/>
  <c r="Z115"/>
  <c r="T115"/>
  <c r="AV115"/>
  <c r="AE115"/>
  <c r="AG115"/>
  <c r="AR115"/>
  <c r="F115"/>
  <c r="AX115"/>
  <c r="Y115"/>
  <c r="AL115"/>
  <c r="O115"/>
  <c r="AW115"/>
  <c r="P115"/>
  <c r="AH115"/>
  <c r="Q115"/>
  <c r="AM115"/>
  <c r="W115"/>
  <c r="AB115"/>
  <c r="AO115"/>
  <c r="R115"/>
  <c r="AS115"/>
  <c r="S115"/>
  <c r="AU115"/>
  <c r="AJ115"/>
  <c r="H115"/>
  <c r="AD115"/>
  <c r="AK115"/>
  <c r="AF115"/>
  <c r="L115"/>
  <c r="I115"/>
  <c r="V115"/>
  <c r="M151"/>
  <c r="V151"/>
  <c r="L151"/>
  <c r="AM151"/>
  <c r="AJ151"/>
  <c r="AL151"/>
  <c r="K151"/>
  <c r="AI151"/>
  <c r="G151"/>
  <c r="J151"/>
  <c r="X151"/>
  <c r="AD151"/>
  <c r="Q151"/>
  <c r="U151"/>
  <c r="AE151"/>
  <c r="AB151"/>
  <c r="AO151"/>
  <c r="N151"/>
  <c r="I151"/>
  <c r="R151"/>
  <c r="AR151"/>
  <c r="H151"/>
  <c r="O151"/>
  <c r="F151"/>
  <c r="AF151"/>
  <c r="AA151"/>
  <c r="AQ151"/>
  <c r="Z151"/>
  <c r="AN151"/>
  <c r="AG151"/>
  <c r="AW151"/>
  <c r="AP151"/>
  <c r="W151"/>
  <c r="T151"/>
  <c r="AH151"/>
  <c r="P151"/>
  <c r="AS151"/>
  <c r="Y151"/>
  <c r="AT151"/>
  <c r="AK151"/>
  <c r="AU151"/>
  <c r="AC151"/>
  <c r="V15"/>
  <c r="L15"/>
  <c r="AC15"/>
  <c r="AL15"/>
  <c r="AW15"/>
  <c r="AS15"/>
  <c r="W15"/>
  <c r="H15"/>
  <c r="AU15"/>
  <c r="AK15"/>
  <c r="AV15"/>
  <c r="AF15"/>
  <c r="Y15"/>
  <c r="AR15"/>
  <c r="U15"/>
  <c r="AH15"/>
  <c r="AE15"/>
  <c r="Z15"/>
  <c r="AP15"/>
  <c r="AD15"/>
  <c r="X15"/>
  <c r="AB15"/>
  <c r="O15"/>
  <c r="AI15"/>
  <c r="AN15"/>
  <c r="M15"/>
  <c r="N15"/>
  <c r="G15"/>
  <c r="F15"/>
  <c r="AQ15"/>
  <c r="R15"/>
  <c r="AT15"/>
  <c r="P15"/>
  <c r="T15"/>
  <c r="AA15"/>
  <c r="AG15"/>
  <c r="J15"/>
  <c r="AX15"/>
  <c r="AO15"/>
  <c r="AJ15"/>
  <c r="S15"/>
  <c r="J37"/>
  <c r="AK37"/>
  <c r="AX37"/>
  <c r="AI37"/>
  <c r="Z37"/>
  <c r="I37"/>
  <c r="V37"/>
  <c r="AU37"/>
  <c r="AE37"/>
  <c r="P37"/>
  <c r="AN37"/>
  <c r="L37"/>
  <c r="AA37"/>
  <c r="K37"/>
  <c r="F37"/>
  <c r="AT37"/>
  <c r="AS37"/>
  <c r="X37"/>
  <c r="AR37"/>
  <c r="R37"/>
  <c r="M37"/>
  <c r="AJ37"/>
  <c r="AO37"/>
  <c r="H37"/>
  <c r="AQ37"/>
  <c r="AG37"/>
  <c r="N37"/>
  <c r="Q37"/>
  <c r="AP37"/>
  <c r="AC37"/>
  <c r="T37"/>
  <c r="AD37"/>
  <c r="AW37"/>
  <c r="U37"/>
  <c r="AV37"/>
  <c r="AM37"/>
  <c r="AH37"/>
  <c r="AL37"/>
  <c r="W37"/>
  <c r="AF37"/>
  <c r="J90"/>
  <c r="Z90"/>
  <c r="AK90"/>
  <c r="AH90"/>
  <c r="K90"/>
  <c r="AL90"/>
  <c r="AM90"/>
  <c r="H90"/>
  <c r="V90"/>
  <c r="AA90"/>
  <c r="Q90"/>
  <c r="W90"/>
  <c r="L90"/>
  <c r="Y90"/>
  <c r="P90"/>
  <c r="AC90"/>
  <c r="I90"/>
  <c r="S90"/>
  <c r="AE90"/>
  <c r="AU90"/>
  <c r="T90"/>
  <c r="AQ90"/>
  <c r="AO90"/>
  <c r="AW90"/>
  <c r="AX90"/>
  <c r="AS90"/>
  <c r="G90"/>
  <c r="N90"/>
  <c r="AD90"/>
  <c r="F90"/>
  <c r="AP90"/>
  <c r="AG90"/>
  <c r="R90"/>
  <c r="AJ90"/>
  <c r="AV90"/>
  <c r="M90"/>
  <c r="AF90"/>
  <c r="X90"/>
  <c r="O90"/>
  <c r="AI139"/>
  <c r="W139"/>
  <c r="AK139"/>
  <c r="V139"/>
  <c r="H139"/>
  <c r="AX139"/>
  <c r="AP139"/>
  <c r="AF139"/>
  <c r="AQ139"/>
  <c r="S139"/>
  <c r="I139"/>
  <c r="G139"/>
  <c r="AA139"/>
  <c r="AS139"/>
  <c r="Y139"/>
  <c r="N139"/>
  <c r="AM139"/>
  <c r="AB139"/>
  <c r="AU139"/>
  <c r="AO139"/>
  <c r="M139"/>
  <c r="AE139"/>
  <c r="F139"/>
  <c r="AH139"/>
  <c r="U139"/>
  <c r="AD139"/>
  <c r="L139"/>
  <c r="AT139"/>
  <c r="AC139"/>
  <c r="X139"/>
  <c r="AW139"/>
  <c r="R139"/>
  <c r="AG139"/>
  <c r="Q139"/>
  <c r="AN139"/>
  <c r="AR139"/>
  <c r="T139"/>
  <c r="AL139"/>
  <c r="P139"/>
  <c r="AV139"/>
  <c r="AJ139"/>
  <c r="J139"/>
  <c r="AA148"/>
  <c r="AR148"/>
  <c r="F148"/>
  <c r="U148"/>
  <c r="AS148"/>
  <c r="O148"/>
  <c r="N148"/>
  <c r="AO148"/>
  <c r="R148"/>
  <c r="G148"/>
  <c r="Q148"/>
  <c r="Z148"/>
  <c r="AJ148"/>
  <c r="AU148"/>
  <c r="AN148"/>
  <c r="AK148"/>
  <c r="H148"/>
  <c r="AC148"/>
  <c r="AQ148"/>
  <c r="X148"/>
  <c r="AT148"/>
  <c r="AI148"/>
  <c r="AX148"/>
  <c r="AD148"/>
  <c r="Y148"/>
  <c r="L148"/>
  <c r="S148"/>
  <c r="AF148"/>
  <c r="AV148"/>
  <c r="AE148"/>
  <c r="M148"/>
  <c r="J148"/>
  <c r="AH148"/>
  <c r="AM148"/>
  <c r="V148"/>
  <c r="AW148"/>
  <c r="K148"/>
  <c r="I148"/>
  <c r="T148"/>
  <c r="AL148"/>
  <c r="W148"/>
  <c r="P148"/>
  <c r="AF154"/>
  <c r="AG154"/>
  <c r="AX154"/>
  <c r="T154"/>
  <c r="AP154"/>
  <c r="V154"/>
  <c r="AL154"/>
  <c r="I154"/>
  <c r="F154"/>
  <c r="L154"/>
  <c r="O154"/>
  <c r="U154"/>
  <c r="AM154"/>
  <c r="AW154"/>
  <c r="AB154"/>
  <c r="AR154"/>
  <c r="AI154"/>
  <c r="K154"/>
  <c r="Q154"/>
  <c r="AC154"/>
  <c r="AD154"/>
  <c r="AE154"/>
  <c r="W154"/>
  <c r="P154"/>
  <c r="J154"/>
  <c r="AQ154"/>
  <c r="AS154"/>
  <c r="R154"/>
  <c r="S154"/>
  <c r="AK154"/>
  <c r="AT154"/>
  <c r="AV154"/>
  <c r="X154"/>
  <c r="AA154"/>
  <c r="G154"/>
  <c r="H154"/>
  <c r="Y154"/>
  <c r="AO154"/>
  <c r="AJ154"/>
  <c r="AC158"/>
  <c r="AK158"/>
  <c r="O158"/>
  <c r="T158"/>
  <c r="AU158"/>
  <c r="P158"/>
  <c r="AG158"/>
  <c r="X158"/>
  <c r="L158"/>
  <c r="F158"/>
  <c r="AH158"/>
  <c r="AB158"/>
  <c r="K158"/>
  <c r="AA158"/>
  <c r="R158"/>
  <c r="W158"/>
  <c r="AT158"/>
  <c r="AM158"/>
  <c r="Y158"/>
  <c r="V158"/>
  <c r="AO158"/>
  <c r="AI158"/>
  <c r="AJ158"/>
  <c r="AS158"/>
  <c r="AL158"/>
  <c r="G158"/>
  <c r="U158"/>
  <c r="AE158"/>
  <c r="N158"/>
  <c r="AQ158"/>
  <c r="J158"/>
  <c r="Z158"/>
  <c r="AP158"/>
  <c r="AF158"/>
  <c r="AX158"/>
  <c r="M158"/>
  <c r="AN158"/>
  <c r="H158"/>
  <c r="Q158"/>
  <c r="AW158"/>
  <c r="AD158"/>
  <c r="V162"/>
  <c r="X162"/>
  <c r="AG162"/>
  <c r="AC162"/>
  <c r="P162"/>
  <c r="AU162"/>
  <c r="G162"/>
  <c r="AS162"/>
  <c r="AD162"/>
  <c r="AV162"/>
  <c r="H162"/>
  <c r="K162"/>
  <c r="T162"/>
  <c r="AL162"/>
  <c r="N162"/>
  <c r="L162"/>
  <c r="I162"/>
  <c r="AK162"/>
  <c r="AT162"/>
  <c r="M162"/>
  <c r="AJ162"/>
  <c r="R162"/>
  <c r="AW162"/>
  <c r="Q162"/>
  <c r="AM162"/>
  <c r="AF162"/>
  <c r="J162"/>
  <c r="S162"/>
  <c r="AO162"/>
  <c r="O162"/>
  <c r="Z162"/>
  <c r="U162"/>
  <c r="AA162"/>
  <c r="F162"/>
  <c r="I166"/>
  <c r="AI166"/>
  <c r="AD166"/>
  <c r="AN166"/>
  <c r="Z166"/>
  <c r="AB166"/>
  <c r="M166"/>
  <c r="AO166"/>
  <c r="L166"/>
  <c r="Q166"/>
  <c r="P166"/>
  <c r="X166"/>
  <c r="AJ166"/>
  <c r="AG166"/>
  <c r="H166"/>
  <c r="AK166"/>
  <c r="N166"/>
  <c r="AL166"/>
  <c r="J166"/>
  <c r="O166"/>
  <c r="AM166"/>
  <c r="AE166"/>
  <c r="AP166"/>
  <c r="G166"/>
  <c r="AS166"/>
  <c r="T166"/>
  <c r="R166"/>
  <c r="W166"/>
  <c r="U166"/>
  <c r="AV166"/>
  <c r="AF166"/>
  <c r="V166"/>
  <c r="AQ166"/>
  <c r="AT166"/>
  <c r="F166"/>
  <c r="AH166"/>
  <c r="AC166"/>
  <c r="S166"/>
  <c r="K166"/>
  <c r="AU166"/>
  <c r="AS185"/>
  <c r="Y185"/>
  <c r="AO185"/>
  <c r="U185"/>
  <c r="Q185"/>
  <c r="R185"/>
  <c r="AJ185"/>
  <c r="AD185"/>
  <c r="J185"/>
  <c r="AW185"/>
  <c r="K185"/>
  <c r="T185"/>
  <c r="G185"/>
  <c r="AG185"/>
  <c r="H185"/>
  <c r="AM185"/>
  <c r="O185"/>
  <c r="AT185"/>
  <c r="W185"/>
  <c r="I185"/>
  <c r="X185"/>
  <c r="AN185"/>
  <c r="F185"/>
  <c r="AV185"/>
  <c r="AP185"/>
  <c r="AA185"/>
  <c r="AH185"/>
  <c r="AR185"/>
  <c r="AE185"/>
  <c r="V185"/>
  <c r="L185"/>
  <c r="M185"/>
  <c r="AU185"/>
  <c r="P185"/>
  <c r="N185"/>
  <c r="AC185"/>
  <c r="AK185"/>
  <c r="AB185"/>
  <c r="AQ185"/>
  <c r="Z185"/>
  <c r="AI185"/>
  <c r="AL185"/>
  <c r="N198"/>
  <c r="P198"/>
  <c r="J198"/>
  <c r="AF198"/>
  <c r="AQ198"/>
  <c r="AA198"/>
  <c r="AI198"/>
  <c r="AV198"/>
  <c r="AH198"/>
  <c r="V198"/>
  <c r="F198"/>
  <c r="AW198"/>
  <c r="AU198"/>
  <c r="X198"/>
  <c r="AX198"/>
  <c r="R198"/>
  <c r="O198"/>
  <c r="AP198"/>
  <c r="AL198"/>
  <c r="W198"/>
  <c r="K198"/>
  <c r="AN198"/>
  <c r="AM198"/>
  <c r="AB198"/>
  <c r="AC198"/>
  <c r="AE198"/>
  <c r="H198"/>
  <c r="AD198"/>
  <c r="AT198"/>
  <c r="Q198"/>
  <c r="S198"/>
  <c r="AO198"/>
  <c r="M198"/>
  <c r="AG198"/>
  <c r="AR198"/>
  <c r="AS198"/>
  <c r="Y198"/>
  <c r="L198"/>
  <c r="AH51"/>
  <c r="AO56"/>
  <c r="W93"/>
  <c r="N107"/>
  <c r="AE208"/>
  <c r="AE211" s="1"/>
  <c r="AF208"/>
  <c r="AF211" s="1"/>
  <c r="AS208"/>
  <c r="AS211" s="1"/>
  <c r="Z208"/>
  <c r="Z211" s="1"/>
  <c r="P208"/>
  <c r="P211" s="1"/>
  <c r="AL208"/>
  <c r="AL211" s="1"/>
  <c r="AQ208"/>
  <c r="AQ211" s="1"/>
  <c r="AT208"/>
  <c r="AT211" s="1"/>
  <c r="X208"/>
  <c r="X211" s="1"/>
  <c r="U208"/>
  <c r="U211" s="1"/>
  <c r="AU208"/>
  <c r="AU211" s="1"/>
  <c r="Y208"/>
  <c r="Y211" s="1"/>
  <c r="AD208"/>
  <c r="AD211" s="1"/>
  <c r="M208"/>
  <c r="M211" s="1"/>
  <c r="AM208"/>
  <c r="AM211" s="1"/>
  <c r="AB208"/>
  <c r="AB211" s="1"/>
  <c r="W208"/>
  <c r="W211" s="1"/>
  <c r="AV208"/>
  <c r="AV211" s="1"/>
  <c r="AJ208"/>
  <c r="AJ211" s="1"/>
  <c r="R208"/>
  <c r="R211" s="1"/>
  <c r="T208"/>
  <c r="T211" s="1"/>
  <c r="AW208"/>
  <c r="AW211" s="1"/>
  <c r="L208"/>
  <c r="L211" s="1"/>
  <c r="S208"/>
  <c r="S211" s="1"/>
  <c r="V208"/>
  <c r="V211" s="1"/>
  <c r="K208"/>
  <c r="K211" s="1"/>
  <c r="AH208"/>
  <c r="AH211" s="1"/>
  <c r="Q208"/>
  <c r="Q211" s="1"/>
  <c r="AK208"/>
  <c r="AK211" s="1"/>
  <c r="AI208"/>
  <c r="AI211" s="1"/>
  <c r="AP208"/>
  <c r="AP211" s="1"/>
  <c r="AG208"/>
  <c r="AG211" s="1"/>
  <c r="N208"/>
  <c r="N211" s="1"/>
  <c r="J208"/>
  <c r="J211" s="1"/>
  <c r="AO208"/>
  <c r="AO211" s="1"/>
  <c r="F208"/>
  <c r="F211" s="1"/>
  <c r="AR208"/>
  <c r="AR211" s="1"/>
  <c r="G208"/>
  <c r="G211" s="1"/>
  <c r="AA208"/>
  <c r="AA211" s="1"/>
  <c r="H208"/>
  <c r="H211" s="1"/>
  <c r="AN208"/>
  <c r="AN211" s="1"/>
  <c r="AC208"/>
  <c r="AC211" s="1"/>
  <c r="AX208"/>
  <c r="AX211" s="1"/>
  <c r="I208"/>
  <c r="I211" s="1"/>
  <c r="O208"/>
  <c r="O211" s="1"/>
  <c r="B2" i="5"/>
  <c r="H3"/>
  <c r="E2"/>
  <c r="E4"/>
  <c r="H5"/>
  <c r="B4"/>
  <c r="BH1216" i="12" l="1"/>
  <c r="BM1216"/>
  <c r="CR41"/>
  <c r="CS41"/>
  <c r="CR1216" l="1"/>
  <c r="CS1216"/>
  <c r="BS239" l="1"/>
  <c r="BW239"/>
  <c r="BW237"/>
  <c r="BS237"/>
  <c r="BW238"/>
  <c r="BS238"/>
  <c r="BS295"/>
  <c r="BS1216"/>
  <c r="BS236"/>
  <c r="BW236"/>
  <c r="BW295"/>
  <c r="BW1216"/>
  <c r="BS240"/>
  <c r="BW240"/>
</calcChain>
</file>

<file path=xl/comments1.xml><?xml version="1.0" encoding="utf-8"?>
<comments xmlns="http://schemas.openxmlformats.org/spreadsheetml/2006/main">
  <authors>
    <author>Автор</author>
  </authors>
  <commentList>
    <comment ref="AR856" authorId="0">
      <text>
        <r>
          <rPr>
            <b/>
            <sz val="9"/>
            <color indexed="81"/>
            <rFont val="Tahoma"/>
            <family val="2"/>
            <charset val="204"/>
          </rPr>
          <t>Автор:</t>
        </r>
        <r>
          <rPr>
            <sz val="9"/>
            <color indexed="81"/>
            <rFont val="Tahoma"/>
            <family val="2"/>
            <charset val="204"/>
          </rPr>
          <t xml:space="preserve">
Наименование неправильное</t>
        </r>
      </text>
    </comment>
    <comment ref="AR885" authorId="0">
      <text>
        <r>
          <rPr>
            <b/>
            <sz val="9"/>
            <color indexed="81"/>
            <rFont val="Tahoma"/>
            <family val="2"/>
            <charset val="204"/>
          </rPr>
          <t>Автор:</t>
        </r>
        <r>
          <rPr>
            <sz val="9"/>
            <color indexed="81"/>
            <rFont val="Tahoma"/>
            <family val="2"/>
            <charset val="204"/>
          </rPr>
          <t xml:space="preserve">
в скобочках есть название объекта
и без фразы за счет внебюджетных источников</t>
        </r>
      </text>
    </comment>
    <comment ref="AR891" authorId="0">
      <text>
        <r>
          <rPr>
            <b/>
            <sz val="9"/>
            <color indexed="81"/>
            <rFont val="Tahoma"/>
            <family val="2"/>
            <charset val="204"/>
          </rPr>
          <t>Автор:</t>
        </r>
        <r>
          <rPr>
            <sz val="9"/>
            <color indexed="81"/>
            <rFont val="Tahoma"/>
            <family val="2"/>
            <charset val="204"/>
          </rPr>
          <t xml:space="preserve">
в скобочках есть название объекта
и без фразы за счет внебюджетных источников
</t>
        </r>
      </text>
    </comment>
  </commentList>
</comments>
</file>

<file path=xl/sharedStrings.xml><?xml version="1.0" encoding="utf-8"?>
<sst xmlns="http://schemas.openxmlformats.org/spreadsheetml/2006/main" count="22216" uniqueCount="3591">
  <si>
    <t>Диапазон</t>
  </si>
  <si>
    <t>Количество НПА</t>
  </si>
  <si>
    <t>Количество обязательств</t>
  </si>
  <si>
    <t>Последняя заполненная строка НПА</t>
  </si>
  <si>
    <t>Количество строк на в полномочиях</t>
  </si>
  <si>
    <t>Последняя заполненная строка ПОЛНОМОЧИЯ</t>
  </si>
  <si>
    <t>Последняя заполненная строка ОБЯЗАТЕЛЬСТВА</t>
  </si>
  <si>
    <t>Наименование полномочия, расходного обязательства</t>
  </si>
  <si>
    <t>Код расходов по бюджетной классификации 
Российской Федерации</t>
  </si>
  <si>
    <t>наименование
(полное)</t>
  </si>
  <si>
    <t>код</t>
  </si>
  <si>
    <t xml:space="preserve">наименование </t>
  </si>
  <si>
    <t>наименование</t>
  </si>
  <si>
    <t>раздел</t>
  </si>
  <si>
    <t>подраздел</t>
  </si>
  <si>
    <t>целевая статья</t>
  </si>
  <si>
    <t>Главный распорядитель средств бюджета города Ставрополя</t>
  </si>
  <si>
    <t xml:space="preserve">код главы  </t>
  </si>
  <si>
    <t>Нормативное правовое регулирование, определяющее финансовое обеспечение и порядок расходования бюджетных средств</t>
  </si>
  <si>
    <t>нормативные правовые акты, договоры, соглашения Российской Федерации</t>
  </si>
  <si>
    <t>нормативные правовые акты, договоры, соглашения Ставропольского края</t>
  </si>
  <si>
    <t>дата вступления в силу, срок действия</t>
  </si>
  <si>
    <t>вид расходов</t>
  </si>
  <si>
    <t>плановый период</t>
  </si>
  <si>
    <t>глава</t>
  </si>
  <si>
    <t>параграф</t>
  </si>
  <si>
    <t>статья</t>
  </si>
  <si>
    <t>часть</t>
  </si>
  <si>
    <t>пункт</t>
  </si>
  <si>
    <t>подпункт</t>
  </si>
  <si>
    <t>абзац</t>
  </si>
  <si>
    <t>приложение</t>
  </si>
  <si>
    <t>Методика расчета оценки</t>
  </si>
  <si>
    <t xml:space="preserve">Оценка стоимости полномочий </t>
  </si>
  <si>
    <t>наименование, номер и дата</t>
  </si>
  <si>
    <t>структурная единица</t>
  </si>
  <si>
    <t>Объем бюджетных ассигнований на исполнение расходного обязательства (руб.)</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</si>
  <si>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</si>
  <si>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</si>
  <si>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</si>
  <si>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</si>
  <si>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</si>
  <si>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план</t>
  </si>
  <si>
    <t>факт</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</si>
  <si>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</si>
  <si>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t>
  </si>
  <si>
    <t>12</t>
  </si>
  <si>
    <t>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</si>
  <si>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</si>
  <si>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</si>
  <si>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</si>
  <si>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t>
  </si>
  <si>
    <t>13</t>
  </si>
  <si>
    <t>244</t>
  </si>
  <si>
    <t>03</t>
  </si>
  <si>
    <t>Расходы на обеспечение функций органов местного самоуправления города Ставрополя</t>
  </si>
  <si>
    <t>122</t>
  </si>
  <si>
    <t>129</t>
  </si>
  <si>
    <t>852</t>
  </si>
  <si>
    <t>853</t>
  </si>
  <si>
    <t>121</t>
  </si>
  <si>
    <t>02</t>
  </si>
  <si>
    <t>нормативный</t>
  </si>
  <si>
    <t>плановый</t>
  </si>
  <si>
    <t>2 в целом</t>
  </si>
  <si>
    <t>Поощрение муниципального служащего в связи с выходом на страховую пенсию по старости (инвалидности)</t>
  </si>
  <si>
    <t>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</si>
  <si>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</si>
  <si>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организации досуга и обеспечения жителей городского округа услугами организаций культуры</t>
  </si>
  <si>
    <t>08</t>
  </si>
  <si>
    <t>формирование и содержание муниципального архива</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</si>
  <si>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</si>
  <si>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</si>
  <si>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</si>
  <si>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мер по противодействию коррупции в границах городского округа</t>
  </si>
  <si>
    <t>Расходы на выплаты по оплате труда работников органов местного самоуправления города Ставрополя</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</si>
  <si>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</si>
  <si>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</si>
  <si>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</si>
  <si>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07</t>
  </si>
  <si>
    <t>05</t>
  </si>
  <si>
    <t>создание условий для развития туризма</t>
  </si>
  <si>
    <t>по составлению списков кандидатов в присяжные заседатели</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</si>
  <si>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</si>
  <si>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2.1.3. владение, пользование и распоряжение имуществом, находящимся в муниципальной собственности городского округа</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</si>
  <si>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</si>
  <si>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</si>
  <si>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</si>
  <si>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</si>
  <si>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2.1.44. 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</si>
  <si>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</si>
  <si>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участие в предупреждении и ликвидации последствий чрезвычайных ситуаций в границах городского округа</t>
  </si>
  <si>
    <t>06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</si>
  <si>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</si>
  <si>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</si>
  <si>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</si>
  <si>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</si>
  <si>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09</t>
  </si>
  <si>
    <t>2.1.54 организация и осуществление мероприятий по работе с детьми и молодежью в городском округе</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</si>
  <si>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</si>
  <si>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</si>
  <si>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2.1.53 оказание поддержки социально ориентированным некоммерческим организациям, благотворительной деятельности и добровольчеству</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</si>
  <si>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</si>
  <si>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2.4.1.7. на оплату жилищно-коммунальных услуг отдельным категориям граждан</t>
  </si>
  <si>
    <t>2.4.1.8.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</si>
  <si>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</si>
  <si>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</si>
  <si>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</si>
  <si>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</si>
  <si>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</si>
  <si>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</si>
  <si>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401000040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</si>
  <si>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</si>
  <si>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401000007</t>
  </si>
  <si>
    <t xml:space="preserve">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</si>
  <si>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401000035</t>
  </si>
  <si>
    <t>создание условий для массового отдыха жителей городского округа и организация обустройства мест массового отдыха населения</t>
  </si>
  <si>
    <t xml:space="preserve">участие в предупреждении и ликвидации последствий чрезвычайных ситуаций в границах городского округа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</si>
  <si>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</si>
  <si>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</si>
  <si>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401000046</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</si>
  <si>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</si>
  <si>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401000047</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</si>
  <si>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</si>
  <si>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401000050</t>
  </si>
  <si>
    <t>2.1.50. осуществление мероприятий по обеспечению безопасности людей на водных объектах, охране их жизни и здоровья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</si>
  <si>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</si>
  <si>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</si>
  <si>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</si>
  <si>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Организация ритуальных услуг и содержание мест захоронения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</si>
  <si>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</si>
  <si>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</si>
  <si>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</si>
  <si>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Код </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</si>
  <si>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</si>
  <si>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</si>
  <si>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</si>
  <si>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2.1.28 создание условий для обеспечения жителей городского округа услугами связи, общественного питания, торговли и бытового обслуживания</t>
  </si>
  <si>
    <t>2.1.30 создание условий для организации досуга и обеспечения жителей гордского окруна услугами организации культуры</t>
  </si>
  <si>
    <t>402000001</t>
  </si>
  <si>
    <t>402000002</t>
  </si>
  <si>
    <t>обслуживание долговых обязательств в части процентов, пеней и штрафных санкций по полученным бюджетным кредитам</t>
  </si>
  <si>
    <t xml:space="preserve"> на формирование и содержание архивных фондов субъекта Российской Федерации</t>
  </si>
  <si>
    <t>2.4.2.22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</si>
  <si>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2.4.2.24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</si>
  <si>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404020040</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</si>
  <si>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</si>
  <si>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</si>
  <si>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первичных мер пожарной безопасности в границах мунципального округа, городского округа</t>
  </si>
  <si>
    <t>текущий 2020 г.</t>
  </si>
  <si>
    <t>очередной 2021 г.</t>
  </si>
  <si>
    <t>2023 г</t>
  </si>
  <si>
    <t xml:space="preserve"> отчетный 2019 г.</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</si>
  <si>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</si>
  <si>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</si>
  <si>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отчетный 2020 г.</t>
  </si>
  <si>
    <t>текущий 2021 г.</t>
  </si>
  <si>
    <t>очередной 2022 г.</t>
  </si>
  <si>
    <t>2024 г</t>
  </si>
  <si>
    <t>индексации</t>
  </si>
  <si>
    <t>Реестр расходных обязательств муниципального образования города Ставрополя Ставропрольского края на 2020-2024 годы</t>
  </si>
  <si>
    <t>нормативные правовые акты, договоры, соглашения города Ставрополя</t>
  </si>
  <si>
    <t>29.10.2003, не установлена</t>
  </si>
  <si>
    <t>16.04.2015, не установлена</t>
  </si>
  <si>
    <t>Ставропольская городская Дума</t>
  </si>
  <si>
    <t>1) Федеральный закон "О муниципальной службе в Российской федерации" №25-ФЗ от 02.03.2007                                                     2) Федеральный закон "Об общих принципах организации местного самоуправления в Российской Федерации" №131-ФЗ от 06.10.2003</t>
  </si>
  <si>
    <t>1) 6   2) 6</t>
  </si>
  <si>
    <t>1)23 2)35</t>
  </si>
  <si>
    <t>1)3 2)15</t>
  </si>
  <si>
    <t xml:space="preserve">                         2)1</t>
  </si>
  <si>
    <t>1) 01.06.2007,                 не установлена                 2) 01.01.2009,                 не установлена</t>
  </si>
  <si>
    <t xml:space="preserve">1) Закон Ставропольского края от 24.12.2007 №78-кз "Об отдельных вопросах муниципальной службы в Ставропольском крае"                                                                                                                                                                                                                                                    2)Закон Ставропольского края от 02.03.2005  № 12-кз "О местном самоуправлении в Ставропольском крае" </t>
  </si>
  <si>
    <t>2)3</t>
  </si>
  <si>
    <t>1)11 2)12</t>
  </si>
  <si>
    <t>1)1 2)1</t>
  </si>
  <si>
    <t>1)2 в целом 2)3</t>
  </si>
  <si>
    <t xml:space="preserve">1)26.12.2007,                 не установлена   2)05.03.2005,                  не установлена </t>
  </si>
  <si>
    <t>1)Решение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осуществляющие свои полномочия на постоянной основе, муниципальным служащим города Ставрополя" 2) Решение Ставропольской городской Думы №624 от 25.03.2015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</si>
  <si>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1)п2                                                 2)ст.2 п.2.1 пп.7.11</t>
  </si>
  <si>
    <t>1) 29.10.2003, не установлена                2) 16.04.2015, не установлена</t>
  </si>
  <si>
    <t>7010010010</t>
  </si>
  <si>
    <t>Федеральный закон "Об общих принципах организации местного самоуправления в Российской Федерации" № 131-ФЗ от 06.10.2003</t>
  </si>
  <si>
    <t>35</t>
  </si>
  <si>
    <t>15</t>
  </si>
  <si>
    <t>01.01.2009,                    не установлена</t>
  </si>
  <si>
    <t xml:space="preserve">Закон Ставропольского края от 02.03.2005  № 12-кз "О местном самоуправлении в Ставропольском крае" </t>
  </si>
  <si>
    <t>05.03.2005,                    не установлена</t>
  </si>
  <si>
    <t>Решение Ставропольской городской Думы №624 от 25.03.2015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</si>
  <si>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пп.11</t>
  </si>
  <si>
    <t>123</t>
  </si>
  <si>
    <t>ст.2 п.2.1 пп.2,3,4,5,6,8,10</t>
  </si>
  <si>
    <t>Федеральный закон"О санитарно-эпидемиологическом благополучии населения" № 52-ФЗ от 30.03.1999</t>
  </si>
  <si>
    <t>247</t>
  </si>
  <si>
    <t>851</t>
  </si>
  <si>
    <t>1) Решение Ставропольской городской Думы №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обязанности по техническому обеспечению деятельности Ставропольской городской Думы"                                                                                      3) Постановление председателя Ставропольской городской Думы №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</si>
  <si>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1)1 2)1 3)1</t>
  </si>
  <si>
    <t>1) 08.10.2014, не установлена, 2) 30.12.2016, не установлена, 3) 11.01.2017, не установлена</t>
  </si>
  <si>
    <t>7010010020</t>
  </si>
  <si>
    <t>05.03.2005,                   не установлена</t>
  </si>
  <si>
    <t>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осуществляющие свои полномочия на постоянной основе, муниципальным служащим города Ставрополя"</t>
  </si>
  <si>
    <t>п.2</t>
  </si>
  <si>
    <t>7020010010</t>
  </si>
  <si>
    <t>Решение Ставропольской городской Думы №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</si>
  <si>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7020010020</t>
  </si>
  <si>
    <t>05.03.2005,                  не установлена</t>
  </si>
  <si>
    <t>7030010010</t>
  </si>
  <si>
    <t>08.10.2014, не установлена</t>
  </si>
  <si>
    <t>7030010020</t>
  </si>
  <si>
    <t>05.03.2005,                          не установлена</t>
  </si>
  <si>
    <t>05.03.2005,                         не установлена</t>
  </si>
  <si>
    <t>ст.2 п.2.1    пп.1</t>
  </si>
  <si>
    <t>7040098710</t>
  </si>
  <si>
    <t>Расходы на оказание информационных услуг средствами массовой информации</t>
  </si>
  <si>
    <t>Федеральный закон "О муниципальной службе в Российской Федерации" № 25-ФЗ от 02.03.2007</t>
  </si>
  <si>
    <t>01.06.2007 не установлена</t>
  </si>
  <si>
    <t>Закон Ставропольского края от 24.12.2007  № 78-кз  "Об отдельных вопросах муниципальной службы в Ставропольском крае"</t>
  </si>
  <si>
    <t>26.12.2007 не установлена</t>
  </si>
  <si>
    <t>10.1</t>
  </si>
  <si>
    <t>7010010050</t>
  </si>
  <si>
    <t>28.08.2020,                    не установлена</t>
  </si>
  <si>
    <t>Заместитель руководителя отдела правового и штатного обеспечения</t>
  </si>
  <si>
    <t>Т.А. Сидельникова</t>
  </si>
  <si>
    <t>комитета финансов и бюджета администрации города Ставрополя</t>
  </si>
  <si>
    <t>(расшифровка подписи)</t>
  </si>
  <si>
    <t xml:space="preserve">Руководитель отдела сводного бюджетного планирования, </t>
  </si>
  <si>
    <t>анализа исполнения бюджета и методологии бюджетного процесса</t>
  </si>
  <si>
    <t>С.И. Караева</t>
  </si>
  <si>
    <t>Руководитель отдела планирования и финансирования бюджетной сферы</t>
  </si>
  <si>
    <t>С.В. Фалеева</t>
  </si>
  <si>
    <t>Руководитель отдела бюджетных инвестиций и управления муниципальным долгом</t>
  </si>
  <si>
    <t>А.М. Никитина</t>
  </si>
  <si>
    <t xml:space="preserve">Руководитель отдела планирования и финансирования отраслей </t>
  </si>
  <si>
    <t>О.А. Ивлева</t>
  </si>
  <si>
    <t>Заместитель главы администрации города Ставрополя,</t>
  </si>
  <si>
    <t>руководитель комитета финансов и бюджета администрации города Ставрополя</t>
  </si>
  <si>
    <t>Н.А. Бондаренко</t>
  </si>
  <si>
    <t>городского хозяйства комитета финансов и бюджета администрации города Ставрополя</t>
  </si>
  <si>
    <t>1) 08.10.2014, не установлена, 
2) 30.12.2016, не установлена, 
3) 11.01.2017, не установлена</t>
  </si>
  <si>
    <t>600 Ставропольская городская Дума</t>
  </si>
  <si>
    <t>ПЛАН 2021 г.</t>
  </si>
  <si>
    <t>на "01" января 2022 г.</t>
  </si>
  <si>
    <t>2022 г.   на 01.01.2022</t>
  </si>
  <si>
    <t>2022 г.   на 31.03.2022</t>
  </si>
  <si>
    <t>2023 г  на 01.01.2022</t>
  </si>
  <si>
    <t>2023 г  на 31.03.2022</t>
  </si>
  <si>
    <t>2024 г  на 01.01.2022</t>
  </si>
  <si>
    <t>2024 г  на 31.03.2022</t>
  </si>
  <si>
    <t>Факт 2021 г</t>
  </si>
  <si>
    <t>7010077900</t>
  </si>
  <si>
    <t>Расходы на увеличение заработной платы муниципальных служащих муниципальной службы и лиц,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 работников органов местного самоуправления, осуществляющих профессиональную деятельность по профессиям рабочих, а также работников муниципальных учреждений, за исключением отдельных категорий работников муниципальных учреждений,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</si>
  <si>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7020077900</t>
  </si>
  <si>
    <t>7030077900</t>
  </si>
  <si>
    <t>Комитет по управлению муниципальным имуществом города Ставрополя</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</si>
  <si>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</si>
  <si>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</si>
  <si>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01.01.2009, не установлена</t>
  </si>
  <si>
    <t>Закон Ставропольского края от 02.03.2005 № 12-кз "О местном самоуправлении в Ставропольском крае"</t>
  </si>
  <si>
    <t>05.03.2005, не установлена</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</si>
  <si>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</si>
  <si>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п.2.3       
2) ст.4, ч.3 </t>
  </si>
  <si>
    <t>1)01.03.2015, не установлена
2)04.06.2014, не установлена</t>
  </si>
  <si>
    <t>7220020970</t>
  </si>
  <si>
    <t>Расходы на уплату налога на добавленную стоимость в связи с реализацией муниципального имущества физическим лицам</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</si>
  <si>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</si>
  <si>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2)ст.4, ч.3 </t>
  </si>
  <si>
    <t>1)01.03.2015, не установлена
2)04.06.2014, не установлена</t>
  </si>
  <si>
    <t>11Б0220030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</si>
  <si>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</si>
  <si>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9821120030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</si>
  <si>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</si>
  <si>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</si>
  <si>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11Б0220070</t>
  </si>
  <si>
    <t>Расходы на содержание объектов муниципальной казны города Ставрополя в части нежилых помещений</t>
  </si>
  <si>
    <t>243</t>
  </si>
  <si>
    <t>9821120070</t>
  </si>
  <si>
    <t xml:space="preserve">1) р.2, п.2. 3     
2) ст.4, ч.3 </t>
  </si>
  <si>
    <t>11Б0321550</t>
  </si>
  <si>
    <t>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(в том числе проведение кадастровых работ, подготовка карты-плана территории)</t>
  </si>
  <si>
    <t>11Б0320170</t>
  </si>
  <si>
    <t>Изъятие земельного участка для муниципальных нужд</t>
  </si>
  <si>
    <t>414</t>
  </si>
  <si>
    <t>11Б0120340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</si>
  <si>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</si>
  <si>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831</t>
  </si>
  <si>
    <t>9821120340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</si>
  <si>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</si>
  <si>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t>
  </si>
  <si>
    <t>11Б0221120</t>
  </si>
  <si>
    <t>Расходы на уплату взносов на капитальный ремонт общего имущества в многоквартирных домах</t>
  </si>
  <si>
    <t>9821121120</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</si>
  <si>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</si>
  <si>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 xml:space="preserve">р.3, п.3.7 .5 </t>
  </si>
  <si>
    <t>01.03.2015,не установлена</t>
  </si>
  <si>
    <t>9810020950</t>
  </si>
  <si>
    <t>Снос многоквартирных домов в городе Ставрополе, признанных аварийными и подлежащими сносу (в том числе проектно-сметная документация)</t>
  </si>
  <si>
    <t>9810020970</t>
  </si>
  <si>
    <t>Снос объекта капитального строительства, расположенного по адресу: город Ставрополь, улица Радолицкого, 50 (в том числе проектно-сметная документация)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</si>
  <si>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</si>
  <si>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</si>
  <si>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1)01.03.2015, не установлена
2)04.06.2014, не установлена</t>
  </si>
  <si>
    <t>0620220960</t>
  </si>
  <si>
    <t>Обеспечение мероприятий по переселению граждан из жилых помещений, признанных непригодными для проживания, многоквартирных домов, признанных аварийными и подлежащими сносу или реконструкции</t>
  </si>
  <si>
    <t>412</t>
  </si>
  <si>
    <t>9810020960</t>
  </si>
  <si>
    <t>Выплата собственникам помещений, находящихся в аварийных многоквартирных домах жилищного фонда города Ставрополя, возмещения за помещения, изымаемые для муниципальных нужд города Ставрополя</t>
  </si>
  <si>
    <t xml:space="preserve">р.3, п.3.7.4, 3.7.5 </t>
  </si>
  <si>
    <t>0620221750</t>
  </si>
  <si>
    <t>Выплата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за счет средств краевого бюджета</t>
  </si>
  <si>
    <t xml:space="preserve">Закон Ставропольского края от 02.03.2005 № 12-кз "О местном самоуправлении в Ставропольском крае"
2)Соглашение от 25.12.2019 №1-2019/В между министерством строительства и архитектуры Ставропольского края и администрацией города Ставрополя о предоставлении в 2019 году субсидии из бюджета Ставропольского края бюджету города Ставрополя на выплату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t>
  </si>
  <si>
    <t xml:space="preserve">
2)2</t>
  </si>
  <si>
    <t>1)3</t>
  </si>
  <si>
    <t>1)9</t>
  </si>
  <si>
    <t>1)1</t>
  </si>
  <si>
    <t xml:space="preserve">
2)2.3</t>
  </si>
  <si>
    <t>05.03.2005, не установлена 2)25.12.2019-31.12.2019</t>
  </si>
  <si>
    <t>06202S7060</t>
  </si>
  <si>
    <t>Выплата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за счет средств местного бюджета</t>
  </si>
  <si>
    <t xml:space="preserve">Закон Ставропольского края от 02.03.2005 № 12-кз "О местном самоуправлении в Ставропольском крае"
2)Соглашение от 21.08.2020 №2-2020/П между министерством строительства и архитектуры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на обеспечение мероприятий по переселению граждан из жилых помещений, признаных непригодными для проживания, многоквартирных домов, признанных аварийными и подлежащими сносу или реконструкции 
</t>
  </si>
  <si>
    <t xml:space="preserve">
2)2
</t>
  </si>
  <si>
    <t xml:space="preserve">
2)2.2
</t>
  </si>
  <si>
    <t xml:space="preserve">05.03.2005, не установлена 2)21.08.2020-31.12.2020
</t>
  </si>
  <si>
    <t>06202S8630</t>
  </si>
  <si>
    <t xml:space="preserve">Закон Ставропольского края от 02.03.2005 № 12-кз "О местном самоуправлении в Ставропольском крае"
2)Соглашение от 21.08.2020 №2-2020/П между министерством строительства и архитектуры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на обеспечение мероприятий по переселению граждан из жилых помещений, признаных непригодными для проживания, многоквартирных домов, признанных аварийными и подлежащими сносу или реконструкции </t>
  </si>
  <si>
    <t xml:space="preserve">
2)2.1</t>
  </si>
  <si>
    <t>05.03.2005, не установлена 2)21.08.2020-31.12.2020</t>
  </si>
  <si>
    <t xml:space="preserve">1) 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4) Соглашение  от 25.01.2022  № 07701000-1-2022-002/1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</si>
  <si>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
4)2</t>
  </si>
  <si>
    <t xml:space="preserve">1)  9
</t>
  </si>
  <si>
    <t xml:space="preserve">                                                                                                                 
2)2.1
3)2.1
4)2.2</t>
  </si>
  <si>
    <r>
      <t>1)05.03.2005, не установлена</t>
    </r>
    <r>
      <rPr>
        <u/>
        <sz val="11"/>
        <rFont val="Times New Roman"/>
        <family val="1"/>
        <charset val="204"/>
      </rPr>
      <t>;</t>
    </r>
    <r>
      <rPr>
        <sz val="11"/>
        <rFont val="Times New Roman"/>
        <family val="1"/>
        <charset val="204"/>
      </rPr>
      <t xml:space="preserve"> 
2)22.01.2020-31.12.2020
3)25.01.2021-31.12.2021
4)17.03.2022-31.12.2022    
                                                    </t>
    </r>
  </si>
  <si>
    <t>06101L4970</t>
  </si>
  <si>
    <t>Предоставление молодым семьям социальных выплат на приобретение (строительство) жилья</t>
  </si>
  <si>
    <t>322</t>
  </si>
  <si>
    <t xml:space="preserve">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4) Соглашение  от 25.01.2022  № 07701000-1-2022-002/1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</si>
  <si>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
4)2</t>
  </si>
  <si>
    <t xml:space="preserve"> 
2)2.3
3)2.2
4)2.2</t>
  </si>
  <si>
    <t>1)05.03.2005, не установлена;
2)22.01.2020-31.12.2020
3)25.01.2021-31.12.2021
4)25.01.2022 -31.12.2022</t>
  </si>
  <si>
    <t>р.3, п.3.7.4, 3.7.5</t>
  </si>
  <si>
    <t>Предоставление молодым семьям социальных выплат на приобретение (строительство) жилья за счет средств краевого бюджета</t>
  </si>
  <si>
    <t xml:space="preserve">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4)Соглашение  от 03.02.2022  №МС-2022-032 между Министерство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(строительство) жилья за счет средств краевого бюджета          </t>
  </si>
  <si>
    <t xml:space="preserve">
2)2
3)2
4)2</t>
  </si>
  <si>
    <t xml:space="preserve"> 
2)2.3
3)2.2
4)2.1</t>
  </si>
  <si>
    <t xml:space="preserve">1)05.03.2005, не установлена;
2)22.01.2020-31.12.2020
3)25.01.2021-31.12.2021
4)03.02.2022-31.12.2022  </t>
  </si>
  <si>
    <t>06101S4970</t>
  </si>
  <si>
    <t>Предоставление молодым семьям социальных выплат на приобретение (строительство) жилья за счет средств местного бюджета</t>
  </si>
  <si>
    <t xml:space="preserve">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4)Соглашение  от 03.02.2022  №МС-2022-032 между Министерство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(строительство) жилья за счет средств краевого бюджета                        </t>
  </si>
  <si>
    <t xml:space="preserve">
2)2
3)2
4)2
</t>
  </si>
  <si>
    <t xml:space="preserve"> 
2)2.3
3)2.2
4)2,1
</t>
  </si>
  <si>
    <t xml:space="preserve">1)05.03.2005, не установлена;
2)22.01.2020-31.12.2020
3)25.01.2021-31.12.2021  
4)03.02.2022-31.12.2022 </t>
  </si>
  <si>
    <t>организация в соответствии с федеральным законом выполнения комплексных кадастровых работ и утверждение карты-плана территории</t>
  </si>
  <si>
    <t xml:space="preserve">1)Федеральный закон от 06.10.2003 № 131-ФЗ  "Об общих принципах организации местного самоуправления в Российской Федерации"
2)Федеральный закон от 24.07.2007 № 221-ФЗ «О кадастровой деятельности»   </t>
  </si>
  <si>
    <t>1)3                            
2)4.1</t>
  </si>
  <si>
    <t>1)16
2)42.2</t>
  </si>
  <si>
    <t>1)43
2)1в цело 2 в целом</t>
  </si>
  <si>
    <t>1)01.01.2009, не установлена
2)01.03.2008,не установлена</t>
  </si>
  <si>
    <t xml:space="preserve">р.2, п.2.3; р. 3, п. 3.3, п.п. 3.3.17 </t>
  </si>
  <si>
    <t>02Б0120160</t>
  </si>
  <si>
    <t>Расходы на выполнение комплексных кадастровых работ применительно к кадастровым кварталам, в границах которых расположены территории садоводства и огородничества на территории города Ставрополя</t>
  </si>
  <si>
    <t xml:space="preserve">
3</t>
  </si>
  <si>
    <t xml:space="preserve"> 
16</t>
  </si>
  <si>
    <t xml:space="preserve"> 
 1</t>
  </si>
  <si>
    <t xml:space="preserve">
 43</t>
  </si>
  <si>
    <t>0430220290</t>
  </si>
  <si>
    <t>Приобретение в собственность муниципального образования города Ставрополя земельного участка для размещения кладбища</t>
  </si>
  <si>
    <t>11Б0320180</t>
  </si>
  <si>
    <t>Расходы на проведение кадастровых работ, необходимых для постановки на государственный кадастровый учет земельных участков, расположенных на территории города Ставрополя</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</si>
  <si>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</si>
  <si>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1)3            
2)6</t>
  </si>
  <si>
    <t>1)17       
2)23</t>
  </si>
  <si>
    <t>1)1         
2)3</t>
  </si>
  <si>
    <t xml:space="preserve">1) 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</si>
  <si>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</si>
  <si>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</si>
  <si>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2)11</t>
  </si>
  <si>
    <t>1)1
2)1</t>
  </si>
  <si>
    <t>2) 2 в целом</t>
  </si>
  <si>
    <t>1)05.03.2005, не установлена 2)26.12.2007,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</si>
  <si>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полнимочия на постоянной основе,
муниципальным служащим города Ставрополя"</t>
  </si>
  <si>
    <t>п.2 в целом</t>
  </si>
  <si>
    <t>29.10.2003, 
не установлена</t>
  </si>
  <si>
    <t>7210010010</t>
  </si>
  <si>
    <t>Федеральный закон от 06.10.2003 № 131-ФЗ "Об общих принципах организации местного самоуправления в Российской Федерации"</t>
  </si>
  <si>
    <t>17</t>
  </si>
  <si>
    <t xml:space="preserve"> 1   </t>
  </si>
  <si>
    <t xml:space="preserve">3 </t>
  </si>
  <si>
    <t>Закон Ставропольского края от 02.03.2005 № 12-кз  "О местном самоуправлении в Ставропольском крае"</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</si>
  <si>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</si>
  <si>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р.2, п.2.1,п.п.11</t>
  </si>
  <si>
    <t>16.04.2015,не установлена</t>
  </si>
  <si>
    <t xml:space="preserve">1)Федеральный закон от 06.10.2003 № 131-ФЗ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</si>
  <si>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1)17
2)2</t>
  </si>
  <si>
    <t>1)3
2)2</t>
  </si>
  <si>
    <t xml:space="preserve">
2)3</t>
  </si>
  <si>
    <t>1)01.01.2009, не установлена;
2)05.04.1999, не установлена</t>
  </si>
  <si>
    <t xml:space="preserve">1)Закон Ставропольского края от 02.03.2005 № 12-кз  "О местном самоуправлении в Ставропольском крае"
</t>
  </si>
  <si>
    <t>3;15</t>
  </si>
  <si>
    <t xml:space="preserve">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</si>
  <si>
    <t>08.10.2014,не установлена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</si>
  <si>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</si>
  <si>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р.1,п.1.4,1.6</t>
  </si>
  <si>
    <t>7220020910</t>
  </si>
  <si>
    <t>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t>
  </si>
  <si>
    <t>1)3         
2)6</t>
  </si>
  <si>
    <t xml:space="preserve">1)17          
2)22 </t>
  </si>
  <si>
    <t>1)1  
2)1</t>
  </si>
  <si>
    <t xml:space="preserve">1)3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</si>
  <si>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</si>
  <si>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</si>
  <si>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2)10 в целом</t>
  </si>
  <si>
    <t>1)05.03.2005, не установлена,      2)26.12.2007, не установлена</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</si>
  <si>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</si>
  <si>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1,2         
3) 1</t>
  </si>
  <si>
    <t>1) 08.10.2014, не установлена        
2) 02.07.2011, не установлена 
3)29.11.2011, не установлена</t>
  </si>
  <si>
    <t>7210010020</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</si>
  <si>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22.09.2021 №2179 "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</si>
  <si>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         
3) 1</t>
  </si>
  <si>
    <t>1) 08.10.2014, не установлена        
2) 22.09.2021, не установлена 
3) 22.09.2021, не установлена</t>
  </si>
  <si>
    <t>7210077900</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</si>
  <si>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22.09.2021 №2179 "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</si>
  <si>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        
3) 1</t>
  </si>
  <si>
    <t>1) 08.10.2014, не установлена        
2) 22.09.2021, не установлена 
3) 22.09.2021, не установлена</t>
  </si>
  <si>
    <t>Федеральный закон от 02.03.2007 № 25-ФЗ "О муниципальной службе в Российской федерации"</t>
  </si>
  <si>
    <t>01.06.2007, не установлена</t>
  </si>
  <si>
    <t>Закон Ставропольского края от 24.12.200  № 78-кз "Об отдельных вопросах муниципальной службы в Ставропольском крае"</t>
  </si>
  <si>
    <t>26.12.2007, не установлена</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</si>
  <si>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</si>
  <si>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п.2.1 абзацы 9-12                    2) п.5 абзац 8</t>
  </si>
  <si>
    <t>1) 04.04.2008,  
19.07.2020       2) 20.07.2020   не установлена</t>
  </si>
  <si>
    <t>7210010050</t>
  </si>
  <si>
    <t>16       76</t>
  </si>
  <si>
    <t>Закон Ставропольского края  от 02.03.2005 № 12-кз"О местном самоуправлении в Ставропольском крае"</t>
  </si>
  <si>
    <t xml:space="preserve">9 </t>
  </si>
  <si>
    <t>р.1,п.1.6</t>
  </si>
  <si>
    <t>7210020050</t>
  </si>
  <si>
    <t>Расходы на выплаты на основании исполнительных листов судебных органов</t>
  </si>
  <si>
    <t>9810021350</t>
  </si>
  <si>
    <t>Иные вопросы, связанные с общегосударственным управлением</t>
  </si>
  <si>
    <t xml:space="preserve">Постановление правительства Российской Федерации от 08.06.2021 №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в 2021 году" </t>
  </si>
  <si>
    <t>08.06.2021, не установлена</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</si>
  <si>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</si>
  <si>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4 в целом</t>
  </si>
  <si>
    <t>11.08.2021,не установлена</t>
  </si>
  <si>
    <t xml:space="preserve">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</si>
  <si>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10.09.2021,не установлена
</t>
  </si>
  <si>
    <t>9810075490</t>
  </si>
  <si>
    <t>Осуществление выплаты лицам, входящим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</si>
  <si>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</si>
  <si>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321</t>
  </si>
  <si>
    <t>0720921720</t>
  </si>
  <si>
    <t>Расходы на установление зоны охраны объектов культурного наследия на территории города Ставрополя</t>
  </si>
  <si>
    <t>0720921750</t>
  </si>
  <si>
    <t xml:space="preserve">Разработка научно-проектной документации ремонтно-реставрационных работ объекта культурного наследия регионального значения "Азово-Донской банк", первая половина XIX века, расположенного по адресу:г. Ставрополь,просп. К.Маркса,68   </t>
  </si>
  <si>
    <t xml:space="preserve">1)Закон Ставропольского края от 02.03.2005 № 12-кз "О местном самоуправлении в Ставропольском крае";
2) Соглашение от 24.01.2020 №МС/2020-082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на 2020 год Субсидии на предоставление молодым семьям социальных выплат на приобретение (строительство) жилья </t>
  </si>
  <si>
    <t xml:space="preserve">              
2)2</t>
  </si>
  <si>
    <t xml:space="preserve">  
2)2.2</t>
  </si>
  <si>
    <t>1)05.03.2005, не установлена;    
2)24.01.2020-31.12.2020</t>
  </si>
  <si>
    <t>Предоставление молодым семьям социальных выплат на приобретение (строительство) жилья, нуждающимся в улучшении жилищных условий, имеющим одного или двух детей, а также, не имеющим детей, социальных выплат на приобретение (строительство) жилья в 2018 году за счет средств местного бюджета</t>
  </si>
  <si>
    <t xml:space="preserve">              
2)2</t>
  </si>
  <si>
    <t xml:space="preserve">  
2)2.2</t>
  </si>
  <si>
    <t>1)05.03.2005, не установлена;    
2)24.01.2020-31.12.2020</t>
  </si>
  <si>
    <t>Предоставление молодым семьям социальных выплат на приобретение (строительство) жилья, нуждающимся в улучшении жилищных условий, имеющим одного или двух детей, а также, не имеющим детей, социальных выплат на приобретение (строительство) жилья в 2018 году за счет средств краевого бюджета</t>
  </si>
  <si>
    <t xml:space="preserve">1)Закон Ставропольского края от 02.03.2005 № 12-кз "О местном самоуправлении в Ставропольском крае";
2)Соглашение от 24.01.2020 №МС/2020-050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на 2020 год Субсидии на предоставление молодым семьям,имеющим трех и более детей, социальных выплат на приобретение (строительство) жилья                                                                                                                                                                                                                                                                               </t>
  </si>
  <si>
    <t xml:space="preserve">
2)2.2</t>
  </si>
  <si>
    <t xml:space="preserve">1)05.03.2005, не установлена;
2)24.01.2020-31.12.2020 </t>
  </si>
  <si>
    <t>06101S7980</t>
  </si>
  <si>
    <t>Предоставление молодым семьям,имеющим трех и более детей, социальных выплат на приобретение (строительство) жилья за счет средств краевого бюджета</t>
  </si>
  <si>
    <t xml:space="preserve">Закон Ставропольского края от 02.03.2005 № 12-кз "О местном самоуправлении в Ставропольском крае"
2)Соглашение от 10.09.2019 №2-2019/ПС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муниципального образования города Ставрополя Ставропольского края на обеспечение мероприятий по переселению граждан из аварийного жилищного фонда в Ставропольском крае в рамках реализации первого этапа краевой адресной программы "Переселение граждан из аварийного жилищного фонда в Ставропольском крае в 2019-2025 годах" </t>
  </si>
  <si>
    <t xml:space="preserve">
2)2</t>
  </si>
  <si>
    <t xml:space="preserve">
2)2.3</t>
  </si>
  <si>
    <t>05.03.2005, не установлена 2)10.09.2019-31.12.2019</t>
  </si>
  <si>
    <t>1)01.03.2015, не установлена
2)04.06.2014, не установлена</t>
  </si>
  <si>
    <t>062F36748S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</si>
  <si>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</si>
  <si>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05.03.2005, не установлена
2)10.09.2019-31.12.2019</t>
  </si>
  <si>
    <t>062F3S6580</t>
  </si>
  <si>
    <t>Обеспечение мероприятий по предоставлению дополнительной площади жилья при переселении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</si>
  <si>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1)Закон Ставропольского края от 02.03.2005 № 12-кз "О местном самоуправлении в Ставропольском крае"
2)Соглашение от 10.09.2019 №2-2019/ПС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муниципального образования города Ставрополя Ставропольского края на обеспечение мероприятий по переселению граждан из аварийного жилищного фонда в Ставропольском крае в рамках реализации первого этапа краевой адресной программы "Переселение граждан из аварийного жилищного фонда в Ставропольском крае в 2019-2025 годах" 
</t>
  </si>
  <si>
    <t xml:space="preserve">1)1
</t>
  </si>
  <si>
    <t xml:space="preserve">
2)2.2 в целом</t>
  </si>
  <si>
    <t>1)05.03.2005, не установлена 2)10.09.2019-31.12.2019</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</si>
  <si>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</si>
  <si>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062F367483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</si>
  <si>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t>
  </si>
  <si>
    <t xml:space="preserve">
2)2
</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</si>
  <si>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</si>
  <si>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Обеспечение мероприятий по предоставлению дополнительной площади жилья при переселении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</si>
  <si>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 xml:space="preserve">
2)2.2 в целом</t>
  </si>
  <si>
    <t>1)05.03.2005, не установлена
2)10.09.2019-31.12.2019</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</si>
  <si>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</si>
  <si>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062F367484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</si>
  <si>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</si>
  <si>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 xml:space="preserve">1)Закон Ставропольского края от 02.03.2005 № 12-кз "О местном самоуправлении в Ставропольском крае"                                                                                                                                                                                                                           
2) Соглашение от 11.04.2019 №МС/2019-017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молодым семьям,являющихся участниками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нуждающимся в улучшении жилищных условий, имеющим трех и более детей, в том числе молодым семьям, в которых один из супругов или оба супруга, или родитель в неполной семье достигает в 2018 году возраста 36 лет,социальных выплат на приобретение (строительство) жилья      </t>
  </si>
  <si>
    <t xml:space="preserve">               
2)2</t>
  </si>
  <si>
    <t xml:space="preserve">  
</t>
  </si>
  <si>
    <t>1)05.03.2005 , не установлена 
2)11.04.2019-31.12.2019</t>
  </si>
  <si>
    <t>98206S7520</t>
  </si>
  <si>
    <t>Предоставление молодым семьям, являющимся участниками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нуждающимся в улучшении жилищных условий, имеющим трех и более детей, в том числе молодым семьям, в которых один из супругов или оба супруга, или родитель в неполной семье достигает в 2018 году возраста 36 лет, социальных выплат на приобретение (строительство) жилья в 2018 году за счет средств краевого бюджета</t>
  </si>
  <si>
    <t xml:space="preserve">Закон Ставропольского края от 02.03.2005 № 12-кз "О местном самоуправлении в Ставропольском крае"                                                                                                                                                                                                             2) Соглашение  от 11.04.2019 г. № ИМС/2019-010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социальных выплат на приобретение (строительство) жилья семьям, исключенным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t>
  </si>
  <si>
    <t xml:space="preserve">               
2)2</t>
  </si>
  <si>
    <t xml:space="preserve">
2)2.2</t>
  </si>
  <si>
    <t>1)05.03.2005, не установлена  
2)11.04.2019-31.12.2019</t>
  </si>
  <si>
    <t>98206S7660</t>
  </si>
  <si>
    <t>Предоставление социальных выплат на приобретение (строительство) жилья семьям, исключенным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за счет средств краевого бюджета</t>
  </si>
  <si>
    <t>р.2,п.2.1 п.п.11</t>
  </si>
  <si>
    <t>1410120630</t>
  </si>
  <si>
    <t>Расходы на развитие и обеспечение функционирования информационного общества в городе Ставрополе</t>
  </si>
  <si>
    <t>1410220630</t>
  </si>
  <si>
    <t>1510420350</t>
  </si>
  <si>
    <t>Расходы на реализацию мероприятий, направленных на повышение уровня безопасности жизнедеятельности города Ставрополя</t>
  </si>
  <si>
    <t>602 Комитет по управлению муниципальным имуществом города Ставрополя</t>
  </si>
  <si>
    <t>комитет финансов и бюджета администрации города Ставрополя</t>
  </si>
  <si>
    <t xml:space="preserve">Федеральный закон от 02.03.2007 N 25-ФЗ "О муниципальной службе в Российской Федерации"
</t>
  </si>
  <si>
    <t>7</t>
  </si>
  <si>
    <t>26</t>
  </si>
  <si>
    <t xml:space="preserve">Закон Ставропольского края от 24.12.2007 N 78-кз "Об отдельных вопросах муниципальной службы в Ставропольском крае" </t>
  </si>
  <si>
    <t xml:space="preserve"> Постановление Администрации города Ставрополя от 20.07.2020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</si>
  <si>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 xml:space="preserve"> </t>
  </si>
  <si>
    <t>п.5, абз.8</t>
  </si>
  <si>
    <t>20.07.2020,              не установлена</t>
  </si>
  <si>
    <t>9810010050</t>
  </si>
  <si>
    <t>870</t>
  </si>
  <si>
    <t>Федеральный закон  от 06.10.2003 № 131-ФЗ "Об общих принципах организации местного самоуправления в Российской Федерации"</t>
  </si>
  <si>
    <t>16</t>
  </si>
  <si>
    <t>9</t>
  </si>
  <si>
    <t xml:space="preserve">1) Решение Ставропольской городской Думы от  29.01.2020 № 415 "Об утверждении положения о комитете финансов администрации города Ставрополя";                            2) Решение Старопольской городской Думы от 28.09.2005 № 117 "Об утверждении Положения о бюджетном процеесе в городе Ставрополе"                           </t>
  </si>
  <si>
    <t>1) р.3 п.13 пп 1, абз.37;    2) гл.2 ст.8 п. 36</t>
  </si>
  <si>
    <t>1)02.02.2020, не установлена;                                               2) 28.10.2005, не установлена</t>
  </si>
  <si>
    <t>9810020050</t>
  </si>
  <si>
    <t xml:space="preserve">Постановление Правительства Российской Федерации от 08.06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распоряжение Правительства Российской Федерации от 8 июня 2021 г. N 1509-р
</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</si>
  <si>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</si>
  <si>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</si>
  <si>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10.09.2021 № 2032 ""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</si>
  <si>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Федеральный закон  от 30.03.1999 № 52-ФЗ "О санитарно-эпидемиологическом благополучии населения"</t>
  </si>
  <si>
    <t>05.04.1999, не установлена</t>
  </si>
  <si>
    <t>Постановление администрации города Ставрополя от 25.08.2021 № 1903 "Об установлении расходного обязательства муниципального образования города Ставрополя Ставропольского края"</t>
  </si>
  <si>
    <t>25.08.2021, не установлен</t>
  </si>
  <si>
    <t>9830022381</t>
  </si>
  <si>
    <t>Профилактика и устранение последствий распространения коронавирусной инфекции на территории города Ставрополя</t>
  </si>
  <si>
    <t>1, 8</t>
  </si>
  <si>
    <t>1)Постановление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2) Решение Ставропольской государственной Думы от 28.09.2005 № 117 "Об утверждении Положения о бюджетном процессе в городе Ставрополе"</t>
  </si>
  <si>
    <t>1) п.3 в целом;   2) гл.3 ст.14 п.1,2 в целом</t>
  </si>
  <si>
    <t>1) 06.06.2011, не установлена;                           2) 28.10.2005, не установлена</t>
  </si>
  <si>
    <t>9810020020</t>
  </si>
  <si>
    <t>Резервный фонд администрации города Ставрополя</t>
  </si>
  <si>
    <t>Федеральный закон от 02.03.2007 N 25-ФЗ "О муниципальной службе в Российской Федерации"</t>
  </si>
  <si>
    <t>Решение Ставропольской государственной Думы от 29.10.2003 № 216 "Об утверждении Положения опорядке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</si>
  <si>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7310010010</t>
  </si>
  <si>
    <t>Постановление Администрации города Ставрополя от 20.07.2020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</si>
  <si>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20.07.2020, не установлена</t>
  </si>
  <si>
    <t>7310010050</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</si>
  <si>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</si>
  <si>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р.1 п.7;      2) п.2 подпп 2.1 п.п.2, 4, 5, 6, 7, 10, 11</t>
  </si>
  <si>
    <t>1) 02.02.2020, не установлена;                      2) 16.047.2015, не установлена</t>
  </si>
  <si>
    <t>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</si>
  <si>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 п.п 2.1, п.п 11</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</si>
  <si>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</si>
  <si>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р.1 п.7;      2) п.2 подпп 2.1 п.п.11</t>
  </si>
  <si>
    <t>1) 02.02.2020, не установлена;                      2) 16.04.2015, не установлена</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</si>
  <si>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</si>
  <si>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</si>
  <si>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3 2) 6</t>
  </si>
  <si>
    <t>1) 17 2) 22</t>
  </si>
  <si>
    <t xml:space="preserve">1)1 2) 1 </t>
  </si>
  <si>
    <t>1) 3</t>
  </si>
  <si>
    <t>1) 01.01.2009, не установлена,                      2) 01.06.2007, не установлена</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</si>
  <si>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</si>
  <si>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9        2) 10 в целом</t>
  </si>
  <si>
    <t>1) 1</t>
  </si>
  <si>
    <t xml:space="preserve">1) 05.03.2005, не установлена,                    2) 26.12.2007, не установлена </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</si>
  <si>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деятельность по профессиям рабочих" </t>
  </si>
  <si>
    <t>1) 1;                      2) 1, 2;                3) 1</t>
  </si>
  <si>
    <t>1) 08.10.2014, не установлена;                     2) 02.07.2011, не установлена;                  3) 29.11.2011, не установлена</t>
  </si>
  <si>
    <t>7310010020</t>
  </si>
  <si>
    <t xml:space="preserve">1)1  2) 1 </t>
  </si>
  <si>
    <t>1) 01.01.2009, не установлена,                 2) 01.06.2007, не установлена</t>
  </si>
  <si>
    <t xml:space="preserve">1) 05.03.2005, не установлена,             2) 26.12.2007, не установлена </t>
  </si>
  <si>
    <t>1) 9 2) 10 в целом</t>
  </si>
  <si>
    <t xml:space="preserve">Расходы на выплаты по оплате труда работников органов местного самоуправления города Ставрополя </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</si>
  <si>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Админиситрации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</si>
  <si>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3) 1.</t>
  </si>
  <si>
    <t>1)08.10.2014, не установлена;                     2)01.10.2021, не установлена;                  3)01.10.2021, не установлена</t>
  </si>
  <si>
    <t>7310077900</t>
  </si>
  <si>
    <t>1) 9 ,      2) 10 в целом</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</si>
  <si>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</si>
  <si>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Решение Старопольской городской Думы от 28.09.2005 № 117 "Об утверждении Положения о бюджетном процеесе в городе Ставрополе"</t>
  </si>
  <si>
    <t>гл.2 ст.7 п.1 подп. 40,41</t>
  </si>
  <si>
    <t>28.10.2005, не установлена</t>
  </si>
  <si>
    <t>10Б0120010</t>
  </si>
  <si>
    <t>Обслуживание муниципального долга города Ставрополя</t>
  </si>
  <si>
    <t>730</t>
  </si>
  <si>
    <t>обслуживание долговых обязательств в части процентов, пеней и штрафных санкций по бюджетным кредитам, полученным из региональных бюджетов</t>
  </si>
  <si>
    <t>604 Комитетфинансов и бюджета администрации города Ставрополя</t>
  </si>
  <si>
    <t>комитет экономического развития и торговли администрации города Ставрополя</t>
  </si>
  <si>
    <t>составление и рассмотрение проекта бюджета муниципильного округа, городского округа, утверждение и исполнение бюджета муниципильного округа, городского округа, осуществление контроля за его исполнением, составление и утверждение отчета об исполнении бюджета муниципильного округа, городского округа</t>
  </si>
  <si>
    <t>Федеральный закон от 06.10.2003 N 131-ФЗ  "Об общих принципах организации местного самоуправления в Российской Федерации"</t>
  </si>
  <si>
    <t xml:space="preserve">Закон Ставропольского края от 02.03.2005 N 12-кз  "О местном самоуправлении в Ставропольском крае" </t>
  </si>
  <si>
    <t>Решение Ставропольской городской Думы от 11.05.2016 N 847 "Об Уставе муниципального образования города Ставрополя Ставропольского края"</t>
  </si>
  <si>
    <t>ст.51</t>
  </si>
  <si>
    <t xml:space="preserve"> 21.05.2016, не установлена</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</si>
  <si>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</si>
  <si>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</si>
  <si>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Федеральный закон от 27.07.2010 N 210-ФЗ  "Об организации предоставления государственных и муниципальных услуг"</t>
  </si>
  <si>
    <t>6 в целом</t>
  </si>
  <si>
    <t>30.07.2010, не установлена</t>
  </si>
  <si>
    <t xml:space="preserve">Решение Ставропольской городской Думы от 11.05.2016 N 847 "Об Уставе муниципального образования города Ставрополя Ставропольского края"
</t>
  </si>
  <si>
    <t>ст.10 ч.1 п.3</t>
  </si>
  <si>
    <t>21.05.2016, не установлена</t>
  </si>
  <si>
    <t>1240411010</t>
  </si>
  <si>
    <t>Расходы на обеспечение деятельности (оказание услуг) муниципальных учреждений</t>
  </si>
  <si>
    <t>111</t>
  </si>
  <si>
    <t>112</t>
  </si>
  <si>
    <t>119</t>
  </si>
  <si>
    <t>создание условий для обеспечения жителей городского округа услугами связи, общественного питания, торговли и бытового обслуживания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</si>
  <si>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</si>
  <si>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 не установлена</t>
  </si>
  <si>
    <t>1230180240</t>
  </si>
  <si>
    <t>Предоставление льгот на бытовые услуги по помывке в общем отделении бань отдельным категориям граждан</t>
  </si>
  <si>
    <t>создание условий для организации досуга и обеспечения жителей городского округа услугами организации культуры</t>
  </si>
  <si>
    <t>01.01.2009,  не установлена</t>
  </si>
  <si>
    <t>1230120060</t>
  </si>
  <si>
    <t>Расходы на предоставление культурно-массовых мероприятий в городе Ставрополе</t>
  </si>
  <si>
    <t xml:space="preserve">Федеральный закон от 30.03.1999 N 52-ФЗ "О санитарно-эпидемиологического благополучия населения"
</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</si>
  <si>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</si>
  <si>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 2, пп.2.1,    пп 2,3,4,5</t>
  </si>
  <si>
    <t>1420411010</t>
  </si>
  <si>
    <t>1420477900</t>
  </si>
  <si>
    <t>владение, пользование и распоряжение имуществом, находящимся в муниципальной собственности городского округа</t>
  </si>
  <si>
    <t>9810060180</t>
  </si>
  <si>
    <t>Расходы на предоставление муниципальному унитарному предприятию парихматерских услуг салон "Красоты" города Ставрополя  субсидии в виде взноса муниципального образования города Ставрополя Ставропольского края в уставной фонд</t>
  </si>
  <si>
    <t>813</t>
  </si>
  <si>
    <t>0320280240</t>
  </si>
  <si>
    <t>0710120060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</si>
  <si>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</si>
  <si>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Решение Ставропольской городской Думы от 25.10.2017 № 162 "О Порядке демонтажа (перемещения) самовольно (незаконно) установленных некапитальных нестационарных сооружений не территории города Ставрополя"</t>
  </si>
  <si>
    <t>раздел 1, п. 5, абз. 1,2</t>
  </si>
  <si>
    <t>01.01.2018, не установлена</t>
  </si>
  <si>
    <t>7420021620</t>
  </si>
  <si>
    <t>Расходы на демонтаж, перемещение, транспортирование и хранение самовольно (незаконно) установленных (размещенных) некапитальных нестационарных сооружений</t>
  </si>
  <si>
    <t>605</t>
  </si>
  <si>
    <t>9810021620</t>
  </si>
  <si>
    <t>9810060110</t>
  </si>
  <si>
    <t>Предоставление субсидии муниципальному унитарному предприятию города Ставрополя "Бытсервис" в рамках мер по предупреждению банкротства и восстановлению платежеспособности должника</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</si>
  <si>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</si>
  <si>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</si>
  <si>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</si>
  <si>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 2</t>
  </si>
  <si>
    <t>Федеральный закон от 30.03.1999 № 52-ФЗ "Об санитарно-эпилемиологическом благополучии населения"</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</si>
  <si>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</si>
  <si>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t>7410010020</t>
  </si>
  <si>
    <t>Расходы на выплаты по оплате труда   работников органов местного самоуправления  города Ставрополя</t>
  </si>
  <si>
    <t>7410010050</t>
  </si>
  <si>
    <t>комитет экономического развития  и торговли администрации города Ставрополя</t>
  </si>
  <si>
    <t>Закон Ставропольского края от 02.03.2005 N 12-кз  "О местном самоуправлении в Ставропольском крае"</t>
  </si>
  <si>
    <t xml:space="preserve">Решение Ставропольской городской Думы от 11.05.2016 N 847 "Об Уставе муниципального образования города Ставрополя Ставропольского края"  </t>
  </si>
  <si>
    <t>7410020050</t>
  </si>
  <si>
    <t>7410077900</t>
  </si>
  <si>
    <t>Постановление администрации города Ставрополя от  02.02.2021 № 178 "О комитете экономического развития и торговли администрации города Ставрополя"</t>
  </si>
  <si>
    <t xml:space="preserve"> раздел 3, п. 52</t>
  </si>
  <si>
    <t>05.02.2021, не установлена</t>
  </si>
  <si>
    <t>1520120660</t>
  </si>
  <si>
    <t>Расходы на реализацию мероприятий, направленных на профилактику правонарушений в городе Ставрополе</t>
  </si>
  <si>
    <t>Закон Ставропольского края от 15.10.2008 N 61-кз  "О развитии и поддержке малого и среднего предпринимательства"</t>
  </si>
  <si>
    <t>9 в целом</t>
  </si>
  <si>
    <t>18.10.2008,не установлена</t>
  </si>
  <si>
    <t xml:space="preserve"> 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</si>
  <si>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11.06.2017, не установлена</t>
  </si>
  <si>
    <t>1210160130</t>
  </si>
  <si>
    <t>Предоставление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t>
  </si>
  <si>
    <t>811</t>
  </si>
  <si>
    <t>Предоставление субсидий субъектам малого и среднего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t>
  </si>
  <si>
    <t>ст.8 п.37</t>
  </si>
  <si>
    <t>1210220480</t>
  </si>
  <si>
    <t>Расходы на реализацию мероприятий, направленных на развитие малого и среднего предпринимательства на территории города Ставрополя</t>
  </si>
  <si>
    <t>633</t>
  </si>
  <si>
    <t>1210320480</t>
  </si>
  <si>
    <t>ст.9  ч.1 п.7</t>
  </si>
  <si>
    <t>Расходы на информирование об инвестиционных возможностях города Ставрополя</t>
  </si>
  <si>
    <t>16.1</t>
  </si>
  <si>
    <t>Расходы на повышение туристической привлекательности города Ставрополя, развитие внутреннего и въездного туризма в городе Ставрополе</t>
  </si>
  <si>
    <t>1220420650</t>
  </si>
  <si>
    <t>Расходы на обеспечение участия представителей администрации города Ставрополя и предприятий города Ставрополя в выставках, семинарах, форумах, конференциях и иных мероприятиях инвестиционной и инновационной направленности</t>
  </si>
  <si>
    <t>Расходы на повышение туристической привлекательности города Ставрополя, развитие внутреннего и вьездного туризма в городе Ставрополе</t>
  </si>
  <si>
    <t xml:space="preserve">Постановление Правительства Российской Федерации  от 08.06.2021 № 873 "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t>
  </si>
  <si>
    <t>Правительство Ставропольского края от 11.08.2021 № 400-п " О поощерениив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Ф5едерации"</t>
  </si>
  <si>
    <t>Постановление администрации города Ставрополя Ставропольского края от 10.09.2021 № 2032 "О поощерении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</si>
  <si>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605 Комитет экономического развития и торговли администрации города Ставрополя</t>
  </si>
  <si>
    <t>606</t>
  </si>
  <si>
    <t>комитет образования администрации города Ставрополя</t>
  </si>
  <si>
    <t>Закон Ставропольского края от 02.03.2005 № 12-кз "О местном самоуправлении в Ставрпольском крае"</t>
  </si>
  <si>
    <t xml:space="preserve">Постановление администрации города Ставрополя № 1392 от 03.08.2017 "Об утверждении Положения о комитете образования администрации города Ставрополя" </t>
  </si>
  <si>
    <t xml:space="preserve">п. 23 пп. 49 </t>
  </si>
  <si>
    <t>03.08.2017, не установлена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</si>
  <si>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</si>
  <si>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Федеральный закон от 29.12.2012 № 273-ФЗ "Об образовании в Российской Федерации"</t>
  </si>
  <si>
    <t>1, 5</t>
  </si>
  <si>
    <t>01.09.2013, не установлена</t>
  </si>
  <si>
    <t>Закон Ставропольского края от 30.07.2013 № 72 -кз "Об образовании"</t>
  </si>
  <si>
    <t>п. 23 пп. 27</t>
  </si>
  <si>
    <t>0110111010</t>
  </si>
  <si>
    <t>п. 23 пп. 7</t>
  </si>
  <si>
    <t>612</t>
  </si>
  <si>
    <t>622</t>
  </si>
  <si>
    <t>1, 7</t>
  </si>
  <si>
    <t>0110177900</t>
  </si>
  <si>
    <t>611</t>
  </si>
  <si>
    <t>621</t>
  </si>
  <si>
    <t>5, 7</t>
  </si>
  <si>
    <t>0110611010</t>
  </si>
  <si>
    <t>п. 23 пп. 49</t>
  </si>
  <si>
    <t>1510420380</t>
  </si>
  <si>
    <t>Расходы на создание безопасных условий функционирования муниципальных учреждений</t>
  </si>
  <si>
    <t>1) Закон Ставропольского края от 30.07.2013 № 72 -кз "Об образовании"; 2) Соглашение от 16.01.2020 № 07701000-1-2020-003 о предоставлении субсидии из бюджета Ставропольского края бюджету города Ставрополя на реализацию мероприятий по созданию в дошкольных образовательных организациях Ставропольского края условий для получения детьми-инвалидами качественного образования</t>
  </si>
  <si>
    <t xml:space="preserve">1) 11 </t>
  </si>
  <si>
    <t>2) 1.1, 2.1, 2.2</t>
  </si>
  <si>
    <t>1) 01.09.2013, не установлена; 2) 16.01.2020 - 31.12.2020</t>
  </si>
  <si>
    <t>01106L0270</t>
  </si>
  <si>
    <t>Реализация мероприятий государственной программы Российской Федерации "Доступная среда"</t>
  </si>
  <si>
    <t>9821520350</t>
  </si>
  <si>
    <t>1) Федеральный закон от 29.12.2012 № 273-ФЗ "Об образовании в Российской Федерации"; 2) Федеральный закон от 21.12.1994 № 69-ФЗ "О пожарной безопасности"</t>
  </si>
  <si>
    <t>1) 1;  2) 3</t>
  </si>
  <si>
    <t>1) 9; 2) 19</t>
  </si>
  <si>
    <t xml:space="preserve">1) 1, 5                                     </t>
  </si>
  <si>
    <t>2) 1 - 9</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</si>
  <si>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</si>
  <si>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</si>
  <si>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11;   2) 11</t>
  </si>
  <si>
    <t>1) 1; 2) 1</t>
  </si>
  <si>
    <t>1) 01.09.2013, не установлена;  2) 27.06.2004, не установлена</t>
  </si>
  <si>
    <t>1)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 1392 от 03.08.2017 "Об утверждении Положения о комитете образования администрации города Ставрополя"</t>
  </si>
  <si>
    <t>1) 1, 2</t>
  </si>
  <si>
    <t>2) п. 23 пп. 7</t>
  </si>
  <si>
    <t>1) 10.04.2016, не установлена; 2)  03.08.2017, не установлена</t>
  </si>
  <si>
    <t>1620220550</t>
  </si>
  <si>
    <t>Обеспечение пожарной безопасности в муниципальных учреждениях образования, культуры, физической культуры и спорта города Ставрополя</t>
  </si>
  <si>
    <t>1) 1;    2) 3</t>
  </si>
  <si>
    <t>1) 9;          2) 19</t>
  </si>
  <si>
    <t xml:space="preserve"> 2) 1 - 9</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</si>
  <si>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</si>
  <si>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</si>
  <si>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</si>
  <si>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1;     2) 2</t>
  </si>
  <si>
    <t>1) 9;  2) 8 в целом</t>
  </si>
  <si>
    <t xml:space="preserve">1) 01.09.2013, не установлена; 2) 27.11.2009, не установлена        </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</si>
  <si>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</si>
  <si>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2) 3</t>
  </si>
  <si>
    <t>1) 11;   2) 12</t>
  </si>
  <si>
    <t>1) 1;  2) 1</t>
  </si>
  <si>
    <t>2) 14</t>
  </si>
  <si>
    <t>1) 01.09.2013, не установлена; 2) 05.03.2005, не установлена</t>
  </si>
  <si>
    <t>17Б0120490</t>
  </si>
  <si>
    <t>Расходы на проведение мероприятий по энергосбережению и повышению энергоэффективности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</si>
  <si>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</si>
  <si>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0110211010</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</si>
  <si>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t>
  </si>
  <si>
    <t>1) 01.01.2009, не установлена; 2) 01.09.2013, не установлена</t>
  </si>
  <si>
    <t>1) Постановление администрации города Ставрополя № 1392 от 03.08.2017 "Об утверждении Положения о комитете образования администрации города Ставрополя"; 2)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3)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</si>
  <si>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23 пп.7; 2) п. 2, 3, 5, 6, 7;             3) п. 2, 3</t>
  </si>
  <si>
    <t xml:space="preserve">1) 03.08.2017, не установлена; 2) 08.05.2021, не установлена; 3) 15.05.2021, не утановлена </t>
  </si>
  <si>
    <t>9820111010</t>
  </si>
  <si>
    <t>1) Постановление администрации города Ставрополя от 20.11.2015 № 2624 "Об утверждении Порядка обеспечения форменной одеждой и иным вещевым имуществом (обмундированием) обучающихся кадетских классов муниципальных общеобразовательных учреждений города Ставрополя за счет средств бюджета города Ставрополя"; 2) постановление администрации города Ставрополя № 1392 от 03.08.2017 "Об утверждении Положения о комитете образования администрации города Ставрополя"; 3)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4)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</si>
  <si>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15; 2) п. 23 пп. 7; 3) п. 2, 3, 5, 6, 7;             4) п. 2, 3</t>
  </si>
  <si>
    <t xml:space="preserve">1) 05.12.2015, не установлена;2) 03.08.2017, не установлена; 3) 08.05.2021, не установлена; 4) 15.05.2021, не утановлена </t>
  </si>
  <si>
    <t>Постановление администрации города Ставрополя от 31.01.2019 № 196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субвенции из бюджета Ставропольского края"</t>
  </si>
  <si>
    <t>п. 1, 2, 19</t>
  </si>
  <si>
    <t>08.02.2019, не установлена</t>
  </si>
  <si>
    <t>0110621690</t>
  </si>
  <si>
    <t>Расходы на реализацию мероприятий по модернизации школьных систем образования за счет средств местного бюджета</t>
  </si>
  <si>
    <t>011E151730</t>
  </si>
  <si>
    <t>Создание детских технопарков "Кванториум"</t>
  </si>
  <si>
    <t>011E157500</t>
  </si>
  <si>
    <t>Реализация мероприятий по модернизации школьных систем образования</t>
  </si>
  <si>
    <t>п. 23 пп.7</t>
  </si>
  <si>
    <t>1) Федеральный закон от 29.12.2012 № 273-ФЗ "Об образовании в Российской Федерации"; 2) Федеральный закон от 10.12.1995 № 196-ФЗ "О безопасности дорожного движения"</t>
  </si>
  <si>
    <t>1) 1; 2) 2</t>
  </si>
  <si>
    <t>1) 9; 2) 6</t>
  </si>
  <si>
    <t>1) 1; 2) 4</t>
  </si>
  <si>
    <t>1) 1, 7</t>
  </si>
  <si>
    <t>2) 7, 10, 11</t>
  </si>
  <si>
    <t xml:space="preserve">1) 01.09.2013, не установлена; 2) 11.12.1995, не установлена
</t>
  </si>
  <si>
    <t>042R321730</t>
  </si>
  <si>
    <t>Создание в городе Ставрополе специализированных центров по профилактике детского дорожно-транспортного травматизма на базе муниципальных образовательных учреждений в рамках реализации регионального проекта "Безопасность дорожного движения Ставропольского края"</t>
  </si>
  <si>
    <t>п. 23 пп. 8</t>
  </si>
  <si>
    <t>1530220370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</si>
  <si>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</si>
  <si>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1) Федеральный закон от 29.12.2012 № 273-ФЗ "Об образовании в Российской Федерации";                                                                  2) Федеральный закон от 21.12.1994 № 69-ФЗ "О пожарной безопасности"</t>
  </si>
  <si>
    <t>1) 1;  2)  3</t>
  </si>
  <si>
    <t>1) 9;  2) 19</t>
  </si>
  <si>
    <t>1) 1 в целом</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</si>
  <si>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</si>
  <si>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</si>
  <si>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11; 2) 11</t>
  </si>
  <si>
    <t>1) 01.09.2013, не установлена; 2) 27.06.2004, не установлена</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</si>
  <si>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</si>
  <si>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Соглашение от 20.08.2021 № 60 между министерством образования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Ставропольского края Субсидии на проведение капитального ремонта зданий и сооружений муниципальных образовательных организаций</t>
  </si>
  <si>
    <t>1) 11</t>
  </si>
  <si>
    <t>2) 1.1, 2.1, 2.2, 2.4</t>
  </si>
  <si>
    <t>1) 01.09.2013, не установлена; 2) 22.08.2021 - 31.12.2021</t>
  </si>
  <si>
    <t>01106S7210</t>
  </si>
  <si>
    <t>Проведение капитального ремонта зданий и сооружений муниципальных образовательных организаций</t>
  </si>
  <si>
    <t>1) Закон Ставропольского края от 30.07.2013 № 72 -кз "Об образовании"; 2) Соглашение от 22.01.2020 № 85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Субсидии на проведение работ по капитальному ремонту кровель в муниципальных общеобразовательных организациях</t>
  </si>
  <si>
    <t>1) 01.09.2013, не установлена; 2) 22.01.2020 - 31.12.2020</t>
  </si>
  <si>
    <t>01106S7300</t>
  </si>
  <si>
    <t xml:space="preserve">Проведение работ по капитальному ремонту кровель в муниципальных общеобразовательных организациях </t>
  </si>
  <si>
    <t>1) Закон Ставропольского края от 30.07.2013 № 72-кз "Об образовании"; 2) Соглашение от 22.01.2020 № 131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Субсидии на благоустройство территорий муниципальных общеобразовательных организаций</t>
  </si>
  <si>
    <t>01106S7680</t>
  </si>
  <si>
    <t xml:space="preserve">Благоустройство территорий муниципальных общеобразовательных организаций </t>
  </si>
  <si>
    <t>1) Закон Ставропольского края от 30.07.2013 № 72 -кз "Об образовании"; 2) Соглашение от 21.01.2021 № 07701000-1-2020-015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проведение работ по благоустройству зданий общеобразовательных организаций, находящихся в собственности муниципальных образований Ставропольского края, в целях соблюдения требований к воздушнотепловому режиму, водоснабжению и канализации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</si>
  <si>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01.09.2013, не установлена; 2) 21.01.2021 - 31.12.2022</t>
  </si>
  <si>
    <t>01106L2550</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</si>
  <si>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</si>
  <si>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01106L7500</t>
  </si>
  <si>
    <t>01106S7500</t>
  </si>
  <si>
    <t>Реализация мероприятий по модернизации школьных систем образования (завершение работ по капитальному ремонту)</t>
  </si>
  <si>
    <t>1) Закон Ставропольского края от 30.07.2013 № 72 -кз "Об образовании"; 2) Постановление Правительства Ставропольского края от 06.07.2021 N 298-п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стихийного бедствия и (или) другой чрезвычайной ситуации, произошедших на территории муниципальных образований Ставропольского края, за счет бюджетных ассигнований резервного фонда Правительства Ставропольского края"</t>
  </si>
  <si>
    <t>2) 6, 7</t>
  </si>
  <si>
    <t>1) 01.09.2013, не установлена; 2) 06.07.2021, не установлена</t>
  </si>
  <si>
    <t>1) Постановление администрации города Ставрополя № 1392 от 03.08.2017 "Об утверждении Положения о комитете образования администрации города Ставрополя"; 2) 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</si>
  <si>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2) 1</t>
  </si>
  <si>
    <t>1) п. 23 пп. 7</t>
  </si>
  <si>
    <t>1) 03.08.2017, не установлена; 2) 15.03.2022, не установлена</t>
  </si>
  <si>
    <t>9810076900</t>
  </si>
  <si>
    <t>Расходы за счет средств резервного фонда Правительства Ставропольского края</t>
  </si>
  <si>
    <t xml:space="preserve">1) 1, 2, 5                                     </t>
  </si>
  <si>
    <t>18.1</t>
  </si>
  <si>
    <t>18Б0220360</t>
  </si>
  <si>
    <t>Расходы на реализацию мероприятий, направленных на создание условий для развития казачества на территории города Ставрополя</t>
  </si>
  <si>
    <t>1) Постановление Правительства Ставропольского края от 19.09.2019 № 413-п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2) Соглашение от 12.11.2020 № 290 между министерством образования Ставропольского края и администрацией города Ставрополя Ставропольского края о предоставлении из бюджета Ставропольского края иного межбюджетного трансферта бюджетам муниципальных образований Ставропольского края в 2020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3) Соглашение от 19.10.2021 № 175 между министерством образования Ставропольского края и администрацией города Ставрополя о предоставлении иного межбюджетного трансферта бюджетам муниципальных образований Ставропольского края в 2021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</si>
  <si>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2) 1.1, 2.1; 3) 1.1, 1.4</t>
  </si>
  <si>
    <t>1) п. 5, 7</t>
  </si>
  <si>
    <t>1) 19.09.2019, не установлена: 2) 12.11.2020 - 31.12.2020; 3) 19.10.2021 - 31.12.2021</t>
  </si>
  <si>
    <t>0110577760</t>
  </si>
  <si>
    <t>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</si>
  <si>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1) Закон Ставропольского края от 30.07.2013 № 72 -кз "Об образовании"; 2) Соглашение от 25.09.2020 № № 07701000-1-2020-010 о предоставлении иного межбюджетного трансферта, имеющего целевое назначение, из бюджета Ставропольского края местному бюджету</t>
  </si>
  <si>
    <t>1) 01.09.2013, не установлена; 2) 25.09.2020 - 31.12.2023</t>
  </si>
  <si>
    <t>0110253030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</si>
  <si>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</si>
  <si>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</si>
  <si>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1) Постановление администрации города Ставрополя от 17.12.2015 № 2857 "Об утверждении финансовых норм питания обучающихся и порядке обеспечения питанием обучающихся муниципальных общеобразовательных учреждений города Ставрополя"; 2) постановление администрации города Ставрополя от 06.03.2020 № 339 "Об осуществлении в 2020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ежемесячной денежной компенсации взамен предоставления бесплатного двухразового питания обучающимся с ограниченными возможностями здоровья и получающим образование на дому"; 3) постановление администрации города Ставрополя от 29.12.2020 № 2227 "Об утверждении Порядка выплаты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организаций города Ставрополя, получающих образование на дому"; 4) постановление администрации города Ставрополя от 03.02.2021 № 190 "Об осуществлении в 2021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5) постановление администрации города Ставрополя от 28.02.2022 № 379 "Об осуществлении в 2022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t>
  </si>
  <si>
    <t>2) 1; 4) 1; 5) 1</t>
  </si>
  <si>
    <t>1) п. 2, 3, 6, 10, 20; 3) 2, 3, 9, 12</t>
  </si>
  <si>
    <t>1) 22.12.2015 - 12.01.2021; 2) 06.03.2020 - 31.12.2020; 3) 15.01.2021, не установлена; 4) 03.02.2021 - 31.12.2021; 5) 28.02.2022 - 31.12.2022</t>
  </si>
  <si>
    <t>0110280260</t>
  </si>
  <si>
    <t>Компенсация в денежном эквиваленте за питание обучающихся с ограниченными возможностями здоровья, получающих образование на дому</t>
  </si>
  <si>
    <t>0110277900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</si>
  <si>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</si>
  <si>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2, 7</t>
  </si>
  <si>
    <t>0110311010</t>
  </si>
  <si>
    <t>0110377900</t>
  </si>
  <si>
    <t>2, 5</t>
  </si>
  <si>
    <t>Постановление администрации г. Ставрополя от 27.08.2021 № 1921 "О внедрении системы персонифицированного финансирования дополнительного образования детей в муниципальном образовании городе Ставрополе Ставропольского края"</t>
  </si>
  <si>
    <t>01.09.2021, не утановлена</t>
  </si>
  <si>
    <t>0110811011</t>
  </si>
  <si>
    <t>Расходы на обеспечение функционирования модели персонифицированного финансирования дополнительного образования детей</t>
  </si>
  <si>
    <t>1) Закон Ставропольского края от 30.07.2013 № 72 -кз "Об образовании"; 2) Соглашение от 27.10.2021 № 188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иного межбюджетного трансферта на проведение антитеррористических мероприятий в муниципальных образовательных организациях Ставропольского края</t>
  </si>
  <si>
    <t>1) 01.09.2013, не установлена; 2) 27.10.2021 - 31.12.2021</t>
  </si>
  <si>
    <t>15104S8790</t>
  </si>
  <si>
    <t>Проведение антитеррористических мероприятий в муниципальных образовательных организациях</t>
  </si>
  <si>
    <t>1) Федеральный закон от 29.12.2012 № 273-ФЗ "Об образовании в Российской Федерации";                                               2) Федеральный закон от 21.12.1994 № 69-ФЗ "О пожарной безопасности"</t>
  </si>
  <si>
    <t xml:space="preserve">1) 1 </t>
  </si>
  <si>
    <t>1) 2, 5</t>
  </si>
  <si>
    <t xml:space="preserve">1)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 1392 от 03.08.2017 "Об утверждении Положения о комитете образования администрации города Ставрополя" </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</si>
  <si>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</si>
  <si>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Соглашение от 22.01.2020 № 135 между Министерством образования Ставропольского края и администрацией города Ставрополя о предоставлении из бюджета Ставропольского края бюджету бюджет города Ставрополя Субсидии на проведение работ по замене оконных блоков в муниципальных образовательных организациях</t>
  </si>
  <si>
    <t>01106S6690</t>
  </si>
  <si>
    <t>Проведение работ по замене оконных блоков в муниципальных образовательных организациях</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</si>
  <si>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</si>
  <si>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1, 2, 5</t>
  </si>
  <si>
    <t>0110411010</t>
  </si>
  <si>
    <t xml:space="preserve">п. 23 пп. 1 </t>
  </si>
  <si>
    <t>0110420330</t>
  </si>
  <si>
    <t>Расходы на проведение мероприятий по оздоровлению детей</t>
  </si>
  <si>
    <t>Федеральный закон от 24.07.1998 № 124-ФЗ "Об основных гарантиях прав ребенка в Российской Федерации"</t>
  </si>
  <si>
    <t>12.1</t>
  </si>
  <si>
    <t>03.08.1998, не установлена</t>
  </si>
  <si>
    <t>Закон Ставропольского края от 27.12.2021 № 136-кз "О наделении органов местного самоуправления муниципальных и городских округов Ставропольского края отдельными государственными полномочиями Ставропольского края по организации и обеспечению отдыха и оздоровления детей"</t>
  </si>
  <si>
    <t>1 в целом</t>
  </si>
  <si>
    <t>01.01.2022, не установлена</t>
  </si>
  <si>
    <t>0110478810</t>
  </si>
  <si>
    <t>Обеспечение отдыха и оздоровления детей</t>
  </si>
  <si>
    <t xml:space="preserve">п. 23 пп. 7 </t>
  </si>
  <si>
    <t>1) Федеральный закон от 29.12.2012 № 273-ФЗ "Об образовании в Российской Федерации";                                     2) Федеральный закон от 21.12.1994 № 69-ФЗ "О пожарной безопасности"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</si>
  <si>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</si>
  <si>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п. 23 пп. 27 </t>
  </si>
  <si>
    <t>0110811010</t>
  </si>
  <si>
    <t>0110877900</t>
  </si>
  <si>
    <t>1) Федеральный закон от 29.12.2012 № 273-ФЗ "Об образовании в Российской Федерации";                        2) Федеральный закон от 21.12.1994 № 69-ФЗ "О пожарной безопасности"</t>
  </si>
  <si>
    <t>7510011010</t>
  </si>
  <si>
    <t>7510077900</t>
  </si>
  <si>
    <t>0110520240</t>
  </si>
  <si>
    <t>Проведение общественно значимых мероприятий в сфере образования, мероприятий для детей и молодежи</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</si>
  <si>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</si>
  <si>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</si>
  <si>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 2 </t>
  </si>
  <si>
    <t>7510010010</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</si>
  <si>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</si>
  <si>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п. 2 пп. 2.1 пп. 2, 4, 5, 6, 10, 11</t>
  </si>
  <si>
    <t>п. 2 пп. 2.1 пп. 2</t>
  </si>
  <si>
    <t xml:space="preserve">п. 2 пп. 2.1 пп. 2 </t>
  </si>
  <si>
    <t xml:space="preserve">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</si>
  <si>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11.08.2021, не установлена</t>
  </si>
  <si>
    <t>Постановление администрации города Ставрополя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</si>
  <si>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10.09.2021, не установлена</t>
  </si>
  <si>
    <t xml:space="preserve">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 </t>
  </si>
  <si>
    <t>1) 6; 2) 3</t>
  </si>
  <si>
    <t>1) 22 в целом; 2) 17</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</si>
  <si>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</si>
  <si>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Ставрпольском крае"</t>
  </si>
  <si>
    <t>1) 10 в целом; 2) 9</t>
  </si>
  <si>
    <t>1) 26.12.2007, не установлена; 2) 05.03.2005, не установлена</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</si>
  <si>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</si>
  <si>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</si>
  <si>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1) 08.10.2014, не установлена; 2) 02.07.2011, не установлена; 3) 29.11.2011, не установлена</t>
  </si>
  <si>
    <t>7510010020</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</si>
  <si>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</si>
  <si>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                          4</t>
  </si>
  <si>
    <t xml:space="preserve">9;                      34;        37                </t>
  </si>
  <si>
    <t>1;            2;                                        2.1</t>
  </si>
  <si>
    <t>7;                                        2</t>
  </si>
  <si>
    <t>1) Закон Ставропольского края от 30.07.2013 № 72 -кз "Об образовании"; 2) Соглашение от 25.08.2020 № № 07701000-1-2020-009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3) Соглашение от 21.01.2021 № 07701000-1-2021-003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4) Соглашение от 24.01.2022 № 07701000-1-2022-005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Ставропольского края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</si>
  <si>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1) 11;                             15           </t>
  </si>
  <si>
    <t>1) 1;                         6</t>
  </si>
  <si>
    <t xml:space="preserve">2) 1.1, 2.1, 2.2; 3) 1.1, 2.1, 2.2; 4) 1.1, 2.1, 2.2 </t>
  </si>
  <si>
    <t>1) 01.09.2013, не установлена; 2) 25.08.2020 - 31.12.2020;               3) 21.01.2021 - 31.12.2021; 4) 24.01.2022 - 31.12.2024</t>
  </si>
  <si>
    <t>п. 23 пп. 50</t>
  </si>
  <si>
    <t>01102L3040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</si>
  <si>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</si>
  <si>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Закон Ставропольского края от 30.07.2013 № 72 -кз "Об образовании"; 2) постановление Правительства Ставропольского края от 28.08.2020 № 460-п "Об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t>
  </si>
  <si>
    <t>1) 15</t>
  </si>
  <si>
    <t>1) 7</t>
  </si>
  <si>
    <t>2) п. 6, абз. 2</t>
  </si>
  <si>
    <t>1) 01.09.2013, не установлена; 2) 01.09.2020, не установлена</t>
  </si>
  <si>
    <t>0110290260</t>
  </si>
  <si>
    <t>Предоставление денежной компенсации стоимости горячего питания родителям (законным представителям) обучающихся, имеющих заболевания, в муниципальных образовательных организациях</t>
  </si>
  <si>
    <t>1) Федеральный закон от 29.12.2012 № 273-ФЗ "Об образовании в Российской Федерации"; 2) Федеральный закон от 30.03.1999 № 52-ФЗ "О санитарно-эпидемиологическом благополучии населения"</t>
  </si>
  <si>
    <t>1) 9; 2) 2</t>
  </si>
  <si>
    <t xml:space="preserve">1) 1; </t>
  </si>
  <si>
    <t>1) 1, 7;      2) 2</t>
  </si>
  <si>
    <t>1) 01.09.2013, не установлена; 2) 05.04.1999, не установлена</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</si>
  <si>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</si>
  <si>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1) 11; 2) 12</t>
  </si>
  <si>
    <t>2) 15</t>
  </si>
  <si>
    <t>1) 7; 2) 2</t>
  </si>
  <si>
    <t>1) Постановление администрации города Ставрополя № 1392 от 03.08.2017 "Об утверждении Положения о комитете образования администрации города Ставрополя"; 2)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t>
  </si>
  <si>
    <t>1) 03.08.2017, не установлена; 2) 19.05.2020, не установлена</t>
  </si>
  <si>
    <t>1)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 2) постановление администрации города Ставрополя от 08.06.2020 № 815 "О выделении средств из резервного фонда администрации города Ставрополя на мероприятия по предотвращению распространения COVID-19 при проведении государственной итоговой аттестации по образовательным программам среднего общего образования в муниципальных образовательных организациях города Ставрополя; 3) постановление администрации города Ставрополя от 11.08.2020 № 1323 "О выделении средств из резервного фонда администрации города  Ставрополя на мероприятия по предотвращению распространения COVID-19 в рамках подготовки образовательных организаций к началу нового 2020/2021 учебного года"</t>
  </si>
  <si>
    <t>1) 1; 2) 1; 3) 1</t>
  </si>
  <si>
    <t>1) 19.05.2020, не установлена; 2) 08.06.2020, не установлена; 3) 11.08.2020, не установлена</t>
  </si>
  <si>
    <t>1)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 2) постановление администрации города Ставрополя от 08.06.2020 № 815 "О выделении средств из резервного фонда администрации города Ставрополя на мероприятия по предотвращению распространения COVID-19 при проведении государственной итоговой аттестации по образовательным программам среднего общего образования в муниципальных образовательных организациях города Ставрополя; 3) постановление администрации города Ставрополя от 11.08.2020 № 1323 "О выделении средств из резервного фонда администрации города  Ставрополя на мероприятия по предотвращению распространения COVID-19 в рамках подготовки образовательных организаций к началу нового 2020/2021 учебного года"</t>
  </si>
  <si>
    <t>1) 2, 7;      2) 2</t>
  </si>
  <si>
    <t>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t>
  </si>
  <si>
    <t>19.05.2020, не установлена</t>
  </si>
  <si>
    <t>1) Федеральный закон от 06.10.2003 № 131-ФЗ "Об общих принципах организации местного самоуправления в Российской Федерации"; 2) Федеральный закон от 30.03.1999 № 52-ФЗ "О санитарно-эпидемиологическом благополучии населения"</t>
  </si>
  <si>
    <t>1) 3;                  2) 1</t>
  </si>
  <si>
    <t>1) 17;              2) 2</t>
  </si>
  <si>
    <t>1) 3; 2) 2</t>
  </si>
  <si>
    <t>1) Закон Ставропольского края от 02.03.2005 № 12-кз "О местном самоуправлении в Ставрпольском крае"; 2) Закон Ставропольского края от 02.03.2005 № 12-кз "О местном самоуправлении в Ставропольском крае"</t>
  </si>
  <si>
    <t>1) 3;  2) 3</t>
  </si>
  <si>
    <t>1) 9; 2) 12</t>
  </si>
  <si>
    <t>1) 05.03.2005, не установлена; 2) 01.08.2014, не установлена</t>
  </si>
  <si>
    <t>ст. 2 п. 2.1 пп. 2, 4, 5, 6, 10, 11</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</si>
  <si>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</si>
  <si>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 4;   2) 4</t>
  </si>
  <si>
    <t>1) 20; 2) 34</t>
  </si>
  <si>
    <t>1) 5 в целом;                 2) 2</t>
  </si>
  <si>
    <t>2) 7</t>
  </si>
  <si>
    <t>9;        12</t>
  </si>
  <si>
    <t>1;         1</t>
  </si>
  <si>
    <t>1) Решение Ставропольской городской Думы от 14.05.2021 № 563 "Об установлении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 2) постановление администрации города Ставрополя от 21.05.2021 № 1084 "Об утверждении Порядка предоставления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t>
  </si>
  <si>
    <t>2) п. 2, 4, 5</t>
  </si>
  <si>
    <t xml:space="preserve">1) 19.05.2021, не установлена; 2) 30.05.2021, не установлена
</t>
  </si>
  <si>
    <t>0110280890</t>
  </si>
  <si>
    <t>Предоставление мер социальной поддержки на осуществление частичной оплаты стоимости путевки</t>
  </si>
  <si>
    <t>0110380890</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</si>
  <si>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</si>
  <si>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Федеральный закон от 02.03.2007 № 25-ФЗ  "О муниципальной службе в Российской Федерации"</t>
  </si>
  <si>
    <t>23</t>
  </si>
  <si>
    <t>7510076200</t>
  </si>
  <si>
    <t>Расходы на организацию и осуществление деятельности по опеке и попечительству в области образования</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</si>
  <si>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</si>
  <si>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</si>
  <si>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 xml:space="preserve">ст. 2 п. 2.1 пп. 2, 4, 5, 6, 10, 11 </t>
  </si>
  <si>
    <t>1) 22; 2) 17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</si>
  <si>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</si>
  <si>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</si>
  <si>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</si>
  <si>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 в целом</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</si>
  <si>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</si>
  <si>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5 в целом</t>
  </si>
  <si>
    <t>Закон Ставропольского края от 07.11.2014 № 102 -кз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</si>
  <si>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                                   4;                            6</t>
  </si>
  <si>
    <t xml:space="preserve">                        1;                        1</t>
  </si>
  <si>
    <t xml:space="preserve">                            1</t>
  </si>
  <si>
    <t>01.01.2015, не установлена</t>
  </si>
  <si>
    <t>Постановление администрации города Ставрополя от 31.01.2019 № 195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</si>
  <si>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п. 1, 2, 15</t>
  </si>
  <si>
    <t>07.02.2019, не установлена</t>
  </si>
  <si>
    <t>0110277160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</si>
  <si>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</si>
  <si>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</si>
  <si>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п. 1, 2, 14</t>
  </si>
  <si>
    <t>0110177170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</si>
  <si>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</si>
  <si>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</si>
  <si>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Закон Ставропольского края от 10.07.2007 № 35-кз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</si>
  <si>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11.07.2007, не установлена</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</si>
  <si>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06.03.2020 № 337 "Об осуществлении в 2020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3) постановление администрации города Ставрополя от 20.01.2021 № 69 "Об осуществлении в 2021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4) постановление администрации города Ставрополя от 02.03.2022 № 391 "Об осуществлении в 2022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t>
  </si>
  <si>
    <t>2) 1;  3) 1; 4) 1</t>
  </si>
  <si>
    <t xml:space="preserve">1) п. 22  </t>
  </si>
  <si>
    <t>1) 03.08.2017, не установлена; 2) 06.03.2020 - 31.12.2020; 3) 20.01.2021 - 31.12.2021; 4) 02.03.2022 - 31.12.2022</t>
  </si>
  <si>
    <t>0110176140</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</si>
  <si>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</si>
  <si>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</si>
  <si>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Федеральный закон от 21.12.1996 № 159-ФЗ "О дополнительных гарантиях по социальной поддержке детей-сирот и детей, оставшихся без попечения родителей"</t>
  </si>
  <si>
    <t>5, 6, 9</t>
  </si>
  <si>
    <t>23.12.1996, не установлена</t>
  </si>
  <si>
    <t>Закон Ставропольского края от 31.12.2004 № 120-кз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</si>
  <si>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1;                     4;                                  6</t>
  </si>
  <si>
    <t xml:space="preserve">                                     1;                        1</t>
  </si>
  <si>
    <t>4;                                        1</t>
  </si>
  <si>
    <t>01.01.2005, не установлена</t>
  </si>
  <si>
    <t>Постановление администрации города Ставрополя от 03.08.2017 № 1392 "Об утверждении Положения о комитете образования администрации города Ставрополя"</t>
  </si>
  <si>
    <t>п. 22, 23 пп. 14 пп. "б"</t>
  </si>
  <si>
    <t>0110778120</t>
  </si>
  <si>
    <t>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</si>
  <si>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2;                                        1</t>
  </si>
  <si>
    <t>п. 22, 23 пп. 14 пп. "в"</t>
  </si>
  <si>
    <t>0110778130</t>
  </si>
  <si>
    <t>Выплата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</si>
  <si>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323</t>
  </si>
  <si>
    <t>Федеральный закон от 19.05.1995  № 81-ФЗ "О государственных пособиях гражданам, имеющим детей"</t>
  </si>
  <si>
    <t>4.1</t>
  </si>
  <si>
    <t>22.05.1995, не установлена</t>
  </si>
  <si>
    <t>1) Закон Ставропольского края от 13.06.2013 № 51-кз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</si>
  <si>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1;             4;                             6;                                        2)                 5</t>
  </si>
  <si>
    <t>1) 01.01.2014, не установлена;  2) 01.01.2010, не установлена</t>
  </si>
  <si>
    <t>п. 22, п. 23 пп. 4, 14 пп. "г"</t>
  </si>
  <si>
    <t>0110778140</t>
  </si>
  <si>
    <t>Выплата единовременного пособия усыновителям</t>
  </si>
  <si>
    <t>на организацию и осуществление деятельности по опеке и попечительству</t>
  </si>
  <si>
    <t>Федеральный закон от 24.04.2008 № 48-ФЗ  "Об опеке и попечительстве"</t>
  </si>
  <si>
    <t>1.1</t>
  </si>
  <si>
    <t>01.09.2008, не установлена</t>
  </si>
  <si>
    <t>1;                  4;                  6</t>
  </si>
  <si>
    <t xml:space="preserve">                       1;                                   1</t>
  </si>
  <si>
    <t>п. 22, 23 пп. 14 пп. "а"</t>
  </si>
  <si>
    <t>0110778110</t>
  </si>
  <si>
    <t>Выплата денежных средств на содержание ребенка опекуну (попечителю)</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</si>
  <si>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</si>
  <si>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Закон Ставропольского края от 03.07.2013 № 72-кз "Об образовании"</t>
  </si>
  <si>
    <t>п. 23 пп.27</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</si>
  <si>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
</t>
  </si>
  <si>
    <t>п. 23 пп.49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</si>
  <si>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</si>
  <si>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 Закон Ставропольского края от 03.07.2013 № 72-кз "Об образовании", 2) Постановление Правительства Ставропольского края от 18.03.2009 № 84-п "О порядке воспитания и обучения детей-инвалидов на дому и расчета размера компенсации затрат родителей (законных представителей) на эти цели"</t>
  </si>
  <si>
    <t>1) 5</t>
  </si>
  <si>
    <t xml:space="preserve">1) 5  </t>
  </si>
  <si>
    <t>2) п. 14, 16</t>
  </si>
  <si>
    <t>1) 01.09.2013, не установлена;   2) 18.03.2009, не установлена</t>
  </si>
  <si>
    <t>606 Комитет образования администрации города Ставрополя</t>
  </si>
  <si>
    <t>Комитет культуры и молодежной политики администрации города Ставрополя</t>
  </si>
  <si>
    <t>Закон Российской Федерации от 06.10.2003 № 131-ФЗ "Об общих принципах организации местного самоуправления в Российской Федерации"</t>
  </si>
  <si>
    <t>Постановление администрации города Ставрополя от 02.02.2016 № 207 " О комитете культуры и молодежной политики администрации города Ставрополя"</t>
  </si>
  <si>
    <t>п.15 пп. 13</t>
  </si>
  <si>
    <t>02.02.2016,   не установлена</t>
  </si>
  <si>
    <t>0330320530</t>
  </si>
  <si>
    <t>Расходы на создание условий для беспрепятственного доступа маломобильных групп населения к объектам городской инфраструктуры</t>
  </si>
  <si>
    <t>п.15 пп. 3, 8</t>
  </si>
  <si>
    <t>Расходы на проведение культурно-массовых мероприятий в городе Ставрополе</t>
  </si>
  <si>
    <t>02.02.2016  не установлена</t>
  </si>
  <si>
    <t>0720111010</t>
  </si>
  <si>
    <t>Федеральный закон от 30.03.1999 № 52-ФЗ "О санитарно-эпидемологическом благополучии населения"</t>
  </si>
  <si>
    <t>0720177900</t>
  </si>
  <si>
    <t xml:space="preserve">комитет культуры и молодежной политики администрации города Ставрополя </t>
  </si>
  <si>
    <t>п.15 пп. 13, 14</t>
  </si>
  <si>
    <t>02.02.2016,  не установлена</t>
  </si>
  <si>
    <t>0720521230</t>
  </si>
  <si>
    <t>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 концертных исполнителей муниципальных учреждений культуры города Ставрополя в фестивалях и конкурсах исполнительского мастерства, проведение фестивалей и конкурсов исполнительского мастерства</t>
  </si>
  <si>
    <t>п.15 пп. 6, 13</t>
  </si>
  <si>
    <t>0720621280</t>
  </si>
  <si>
    <t>Расходы на модернизацию материально-технической базы муниципальных учреждений в сфере культуры города Ставрополя</t>
  </si>
  <si>
    <t xml:space="preserve"> 02.02.2016,  не установлена</t>
  </si>
  <si>
    <t>0720621740</t>
  </si>
  <si>
    <t>Проведение капитального ремонта зданий и сооружений муниципальных учреждений в сфере культуры, не являющихся объектами культурного наследия (в том числе на изготовление  проектно-сметной документации, проведение государственной экспертизы, технический контроль и авторский надзор)</t>
  </si>
  <si>
    <t>0720721680</t>
  </si>
  <si>
    <t>Расходы на реконструкцию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 36 за счет средств местного бюджета</t>
  </si>
  <si>
    <t>464</t>
  </si>
  <si>
    <t xml:space="preserve">1) Закон Ставропольского края от 02.03.2005 № 12-кз "О местном самоуправлении в Ставропольском крае"                                                                                                           2) Соглашение от 20.02.2020 № 3-2 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</si>
  <si>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 xml:space="preserve">
1) 1      
2) 2
</t>
  </si>
  <si>
    <t>1) 9</t>
  </si>
  <si>
    <t xml:space="preserve">
2)1.1, 1.2, 2.1, 2.2
</t>
  </si>
  <si>
    <t xml:space="preserve">1)05.03.2005, не установлена
2) 20.02.2020
31.12.2020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</si>
  <si>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</si>
  <si>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
  </t>
  </si>
  <si>
    <t xml:space="preserve">02.02.2016,   не установлена
</t>
  </si>
  <si>
    <t>07207S7492</t>
  </si>
  <si>
    <t>Субсидии на строительство (реконструкцию) объектов муниципальных учреждений в сфере культуры (реконструкция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Пирогова,36)</t>
  </si>
  <si>
    <t>п.15 пп. 6</t>
  </si>
  <si>
    <t>0720920400</t>
  </si>
  <si>
    <t>Расходы на реализацию мероприятий, направленных на сохранение историко-культурного наследия города Ставрополя</t>
  </si>
  <si>
    <t xml:space="preserve">1) Закон Ставропольского края от 02.03.2005 № 12-кз "О местном самоуправлении в Ставропольском крае"                                                                                                         2) Соглашение от 17.01.2020 № 07701000-1-2019-012 между министрством культуры Ставропольского края и администрацией города Ставрополя Ставропольского края о предоставлении субсидии в 2020 году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3) Соглашение от 28.01.2022 № 07701000-1-2022-007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</si>
  <si>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
2) 1, 2      
3) 1, 2   
</t>
  </si>
  <si>
    <t xml:space="preserve">
2)1.1, 1.2, 2.1, 2.2,   2.3
3) 1.1, 1.2, 2.1, 2.2,   2.3
</t>
  </si>
  <si>
    <t xml:space="preserve">1) 05.03.2005, не установлена
2) 17.01.2020
31.12.2020
3) 28.01.2022
31.12.2022
</t>
  </si>
  <si>
    <t>072A155195</t>
  </si>
  <si>
    <t>Государственная поддержка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</si>
  <si>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607</t>
  </si>
  <si>
    <t xml:space="preserve">1) Закон Ставропольского края от 02.03.2005 № 12-кз "О местном самоуправлении в Ставропольском крае"                                                                                                                                                                                                                    2) Соглашение от 29.01.2021 № 07701000-1-2021-005 между министрством культуры Ставропольского края и администрацией города Ставрополя Ставропольского края о предоставлении субсидии в 2021 - 2023 годах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3) Соглашение от 28.01.2022 № 07701000-1-2022-007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</si>
  <si>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
1) 1, 2      
2) 1, 2
</t>
  </si>
  <si>
    <t xml:space="preserve">
2) 1.1, 1.2, 2.1, 2.2,   2.3
3) 1.1, 1.2, 2.1, 2.2,   2.3
</t>
  </si>
  <si>
    <t xml:space="preserve">1) 05.03.2005, не установлена
2) 29.01.2021
31.12.2021
2) 28.01.2022
31.12.2022
</t>
  </si>
  <si>
    <t xml:space="preserve">02.02.2016,   не установлена
</t>
  </si>
  <si>
    <t>1) Закон Ставропольского края от 02.03.2005 № 12-кз "О местном самоуправлении в Ставропольском крае"                                                                                                                                                                                                              3) Соглашение от 28.01.2022 № 07701000-1-2022-008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</si>
  <si>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 xml:space="preserve">
1) 1, 2      
</t>
  </si>
  <si>
    <t xml:space="preserve">
2) 1.1, 1.2, 2.1, 2.2,   2.3
</t>
  </si>
  <si>
    <t xml:space="preserve">1) 05.03.2005, не установлена
2) 28.01.2022
31.12.2024
</t>
  </si>
  <si>
    <t>072A155197</t>
  </si>
  <si>
    <t>Государственная поддержка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</si>
  <si>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1) Закон Ставропольского края от 02.03.2005 № 12-кз "О местном самоуправлении в Ставропольском крае"                                                                                                                                                                                                              3) Соглашение от 28.01.2022 № 07701000-1-2022-008 между министрством культуры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</si>
  <si>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п.15 пп. 59</t>
  </si>
  <si>
    <t>Закон Российской Федерации от 21.12.1994 № 69-ФЗ "О пожарной безопасности"</t>
  </si>
  <si>
    <t>2, 3</t>
  </si>
  <si>
    <t>10      19</t>
  </si>
  <si>
    <t xml:space="preserve">3     6 </t>
  </si>
  <si>
    <t>26.12.1994, не установлена</t>
  </si>
  <si>
    <t>Закон Ставропольского края от 07.06.2004 № 41-кз "О пожарной безопасности"</t>
  </si>
  <si>
    <t>2,
11</t>
  </si>
  <si>
    <t>1,
1</t>
  </si>
  <si>
    <t>27.06.2004, не установлена</t>
  </si>
  <si>
    <t>1) 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29.12.2011  № 3722 "Об утверждении порядка определения обьема и условий предоставления субсидий из бюджета города Ставрополя муниципальным бюджетным и автономным учреждениям города Ставрополя на цели, не связанные с оказанием ими в соответствии с муниципальным заданием муниципальных услуг (выполанением работ)
3) Постановление администрации города Ставрополя  от 29.12.2020  № 2228 "Об утверждении порядка определения обьема и условий предоставления из бюджета города Ставрополя субсидий на иные цели муниципальным бюджетным и автономным учреждениям города Ставрополя, подведомственным комитету культуры и молодежной политики администрации города Ставрополя</t>
  </si>
  <si>
    <t>1) 1
2) 1
3) 1</t>
  </si>
  <si>
    <t>1) 10.04.2016,    не установлена
 2) 13.01.2012   31.12.2020
3) 01.01.2021,    не установлена</t>
  </si>
  <si>
    <t>10, 19</t>
  </si>
  <si>
    <t xml:space="preserve">1) Закон Российской Федерации от 06.10.2003 № 131-ФЗ "Об общих принципах организации местного самоуправления в Российской Федерации"
</t>
  </si>
  <si>
    <t xml:space="preserve"> 3
</t>
  </si>
  <si>
    <t xml:space="preserve">
</t>
  </si>
  <si>
    <t xml:space="preserve">16
</t>
  </si>
  <si>
    <t xml:space="preserve">1 
</t>
  </si>
  <si>
    <t xml:space="preserve">01.01.2009, не установлена
</t>
  </si>
  <si>
    <t>9820720400</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</si>
  <si>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</si>
  <si>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1) 3
2) 7
</t>
  </si>
  <si>
    <t xml:space="preserve">1) 16
2) 24, 
25,
26
</t>
  </si>
  <si>
    <t xml:space="preserve">1) 1
2) 1; 2
1 в целом
1 
</t>
  </si>
  <si>
    <t xml:space="preserve"> 1) 4
</t>
  </si>
  <si>
    <t xml:space="preserve">1) 01.01.2009, не установлена
2) 27.11.2009, не установлена
</t>
  </si>
  <si>
    <t>п.15 пп.  13</t>
  </si>
  <si>
    <t>Расходы на проведение мероприятий по энергосбережению и повышению энергетической эффективности</t>
  </si>
  <si>
    <t>п.15 пп. 8</t>
  </si>
  <si>
    <t>п.15 пп. 11</t>
  </si>
  <si>
    <t>п.15   пп. 8</t>
  </si>
  <si>
    <t>0430420300</t>
  </si>
  <si>
    <t>Расходы на прочие мероприятия по благоустройству территории города Ставрополя</t>
  </si>
  <si>
    <t>1) Закон Ставропольского края от 02.03.2005                                № 12-кз "О местном самоуправлении в Ставропольском крае"Ставрополя"
2) Соглашение от 24.01.2020 № 31010-С между министрерством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иницивативах</t>
  </si>
  <si>
    <t xml:space="preserve">
  2) 2</t>
  </si>
  <si>
    <t xml:space="preserve">
2) 2.1, 2.2,
</t>
  </si>
  <si>
    <t xml:space="preserve">1) 05.03.2005, не установлена,
2) 24.01.2020
31.12.2020 
</t>
  </si>
  <si>
    <t xml:space="preserve">Постановление администрации города Ставрополя от 02.02.2016 № 207 " О комитете культуры и молодежной политики администрации города </t>
  </si>
  <si>
    <t xml:space="preserve">02.02.2016,  не установлена,
</t>
  </si>
  <si>
    <t>04304G6420</t>
  </si>
  <si>
    <t>Реализация проектов развития территорий муниципальных образований, основанных на местных инициативах, за счет внебюджетных источников</t>
  </si>
  <si>
    <t>1) Закон Ставропольского края от 02.03.2005                № 12-кз "О местном самоуправлении в Ставропольском крае"Ставрополя"
2) Соглашение от 24.01.2020 № 31010-С между министрерством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иницивативах</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</si>
  <si>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</si>
  <si>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04304S6420</t>
  </si>
  <si>
    <t>Реализация проектов развития территорий муниципальных образований, основанных на местных инициативах</t>
  </si>
  <si>
    <t xml:space="preserve">1) Закон Ставропольского края от 02.03.2005                     № 12-кз "О местном самоуправлении в Ставропольском крае"                                                                                       2) Соглашение от 15.10.2021 № 07701000-1-2021-010 между министрством культуры Ставропольского края и администрацией города Ставрополя  о предоставлении иныного межбюджетныного трансферта в 2021 году из бюджета Ставропольского края бюджету города Ставрополя на создание модельных муниципальных библиотек                     </t>
  </si>
  <si>
    <t xml:space="preserve">
2) 1,2      
</t>
  </si>
  <si>
    <t xml:space="preserve">
2) 1.1, 1.2, 2.1, 2.2
</t>
  </si>
  <si>
    <t xml:space="preserve">1) 05.03.2005, не установлена
2) 15.10.2021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</si>
  <si>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</si>
  <si>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</si>
  <si>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072А15454F</t>
  </si>
  <si>
    <t>Создание модельных муниципальных библиотек за счет средств резервного фонда Правительства Российской Федерации</t>
  </si>
  <si>
    <t xml:space="preserve">1) Закон Ставропольского края от 02.03.2005                     № 12-кз "О местном самоуправлении в Ставропольском крае"                                                                                       2) Соглашение от 30.10.2020 № 07701000-1-2020-013 между министрством культуры Ставропольского края и администрацией города Ставрополя Ставропольского края о предоставлении иных межбюджетных трансфертов в 2020 году из бюджета Ставропольского края бюджету города Ставрополя Ставропольского края на создание модельных библиотек муниципальных образований Ставропольского края                        </t>
  </si>
  <si>
    <t xml:space="preserve">1) 05.03.2005, не установлена
2) 30.10.2020
31.12.2020
</t>
  </si>
  <si>
    <t>072А154540</t>
  </si>
  <si>
    <t>Создание модельных муниципальных библиотек</t>
  </si>
  <si>
    <t>0720311010</t>
  </si>
  <si>
    <t>2</t>
  </si>
  <si>
    <t>3, 6</t>
  </si>
  <si>
    <t>1) 1
1) 1
1) 1</t>
  </si>
  <si>
    <t xml:space="preserve">1) 10.04.2016,  не установлена
 2) 13.01.2012 31.12.2020
3) 01.01.2021,   не установлена
</t>
  </si>
  <si>
    <t xml:space="preserve">1) Закон Ставропольского края от 02.03.2005                       № 12-кз "О местном самоуправлении в Ставропольском крае"                                                                                2) Соглашение от 30.01.2020 № 2-16 между министрством культуры Ставропольского края и администрацией города Ставрополя Ставропольского края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3) Соглашение от 28.01.2021 № 1-33 между министрством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t>
  </si>
  <si>
    <t xml:space="preserve">
2) 1, 2
3) 1, 2       
</t>
  </si>
  <si>
    <t xml:space="preserve">
2) 1.1, 1.2, 2.1, 2.2
2) 1.1, 1.2, 2.1, 2.2
</t>
  </si>
  <si>
    <t xml:space="preserve">1) 05.03.2005, не установлена
2) 30.01.2020
31.12.2020
3) 28.01.2021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</si>
  <si>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</si>
  <si>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</si>
  <si>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07203L519F</t>
  </si>
  <si>
    <t>Государственная поддержка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</si>
  <si>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 xml:space="preserve">1) Закон Ставропольского края от 02.03.2005                       № 12-кз "О местном самоуправлении в Ставропольском крае"                                                                                2) Соглашение от 27.01.2022 № 07701000-1-2022-006 между министрством культуры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</si>
  <si>
    <t xml:space="preserve">
2) 1, 2
</t>
  </si>
  <si>
    <t xml:space="preserve">
2) 1.1, 1.2, 2.1, 2.2
</t>
  </si>
  <si>
    <t xml:space="preserve">1) 05.03.2005, не установлена
2) 27.01.2022
31.12.20204
</t>
  </si>
  <si>
    <t>07203L5194</t>
  </si>
  <si>
    <t>07203S8540</t>
  </si>
  <si>
    <t>Комплектование книжных фондов библиотек муниципальных образований</t>
  </si>
  <si>
    <t xml:space="preserve">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</si>
  <si>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09.06.2021, не установлена
</t>
  </si>
  <si>
    <t xml:space="preserve">Постановление Правительства Ставропольского края от 11.08.2021 № 400-п "О поощрении в 2021 году региональной управленческой команда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</si>
  <si>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11.08.2021, не установлена
</t>
  </si>
  <si>
    <t xml:space="preserve">Постановлениями администрации города Ставрополя Ставропольского края от 10.09.2021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власти) субъектов Российской Федерации и деятельности органов исполнительной власти субъектов Российской Федерации»
</t>
  </si>
  <si>
    <t xml:space="preserve">10.09.2021   не установлена
</t>
  </si>
  <si>
    <t>05.03.2005, не установленаа</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</si>
  <si>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от 04.04.2014 № 1125 "О проведении городского Фестиваля здоровья "
3) Постановление администрации города от 16.03.2021 № 452 "О проведении городского Фестиваля здоровья"</t>
  </si>
  <si>
    <t xml:space="preserve">
2) 3
3) 3</t>
  </si>
  <si>
    <t>1) п.15 пп. 59</t>
  </si>
  <si>
    <t xml:space="preserve">1) 02.02.2016,  не установлена
2) 04.04.2014    15.03.2021
3) 16.03.2021,   не установлена
</t>
  </si>
  <si>
    <t>9810020110</t>
  </si>
  <si>
    <t>Расходы на реализацию проекта «Здоровые города» в городе Ставрополе</t>
  </si>
  <si>
    <t>350</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</si>
  <si>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22.04.2019  № 1122 "Об оплате ежегодного членского взноса в Ассоциацию по улучшению состояния здоровья и качества жизни населения "Здоровые города, районы и поселки за 2019 год"
3) Постановление администрации города Ставрополя от 28.05.2020  № 751 "Об оплате ежегодного членского взноса в Ассоциацию по улучшению состояния здоровья и качества жизни населения "Здоровые города, районы и поселки за 2020 год"</t>
  </si>
  <si>
    <t xml:space="preserve">
2) 1
3) 1</t>
  </si>
  <si>
    <t>1) 02.02.2016,  не установлена
2) 22.04.2019,  31.12.2019
3) 28.05.2020,  31.12.2020</t>
  </si>
  <si>
    <t>Постановление администрации города Ставрополя от 02.02.2016 № 207 " О комитете культуры и молодежной политики администрации города Ставрополя"
Постановление администрации города от 04.04.2014 № 1125 "О проведении городского Фестиваля здоровья" 
3) Постановление администрации города от 16.03.2021 № 452 "О проведении городского Фестиваля здоровья"</t>
  </si>
  <si>
    <t>862</t>
  </si>
  <si>
    <t>п.15 пп. 3, 18</t>
  </si>
  <si>
    <t>п.15 пп. 2, 8</t>
  </si>
  <si>
    <t>0720211010</t>
  </si>
  <si>
    <t xml:space="preserve">Закон Ставропольского края от 02.03.2005 № 12-кз "О местном самоуправлении в Ставропольском крае"                                     </t>
  </si>
  <si>
    <t xml:space="preserve">05.03.2005, не установлена
</t>
  </si>
  <si>
    <t>п.15 пп. 2, 12</t>
  </si>
  <si>
    <t>0720811010</t>
  </si>
  <si>
    <t>072A155970</t>
  </si>
  <si>
    <t>Государственная поддержка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ремонта)й</t>
  </si>
  <si>
    <t>1) Закон Ставропольского края от 02.03.2005 № 12-кз "О местном самоуправлении в Ставропольском крае"                                                                                                                                                                                                              3) Соглашение от 11.02.2022 № 07701000-1-2022-010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техническое оснащение муниципальных музеев</t>
  </si>
  <si>
    <t xml:space="preserve">1) 05.03.2005, не установлена
2) 11.02.2022
31.12.2023
</t>
  </si>
  <si>
    <t>072A155900</t>
  </si>
  <si>
    <t>Техническое оснащение муниципальных музеев</t>
  </si>
  <si>
    <t>п.15 пп. 2, 9</t>
  </si>
  <si>
    <t>0720411010</t>
  </si>
  <si>
    <t>п.15 пп.  8</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</si>
  <si>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</si>
  <si>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</si>
  <si>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</si>
  <si>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 xml:space="preserve">1) Закон Ставропольского края от 02.03.2005 № 12-кз "О местном самоуправлении в Ставропольском крае"                                                                                                           2) Соглашение № от 20.12.2021 № 2-14 между министерством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проведение капитального ремонта зданий и сооружений, благоустройство территории муниципальных учреждений культуры муниципальных образованиймежду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</si>
  <si>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 xml:space="preserve">1)05.03.2005, не установлена
2) 20.12.2021
31.12.2021
</t>
  </si>
  <si>
    <t>07206S6660</t>
  </si>
  <si>
    <t>Проведение капитального ремонта зданий и сооружений, благоустройство территории муниципальных учреждений культуры муниципальных образований</t>
  </si>
  <si>
    <t>1510320350</t>
  </si>
  <si>
    <t>1) 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29.12.2011  № 3722 "Об утверждении порядка определения обьема и условий предоставления субсидий из бюджета города Ставрополя муниципальным бюджетным и автономным учреждениям города Ставрополя на цели, не связанные с оказанием ими в соответствии с муниципальным заданием муниципальных услуг (выполанением работ)
3) Постановление администрации города Ставрополя  от 29.12.2020  № 2228 "Об утверждении порядка определения обьема и условий предоставления из бюджета города Ставрополя субсидий на иные цели муниципальным бюджетным и автономным учреждениям города Ставрополя, подведомственным комитету культуры и молодежной политики администрации города Ставрополя</t>
  </si>
  <si>
    <t>1) 1
2) 1
3) 1</t>
  </si>
  <si>
    <t xml:space="preserve">1) 10.04.2016,  не установлена
 2) 13.01.2012    31.12.2020
 3) 01.01.2021,  не установлена
</t>
  </si>
  <si>
    <t>п.15 пп. 17, 59</t>
  </si>
  <si>
    <t>9820711010</t>
  </si>
  <si>
    <t xml:space="preserve">1) 3
 2) 7
</t>
  </si>
  <si>
    <t xml:space="preserve">1)  4
</t>
  </si>
  <si>
    <t xml:space="preserve">1) 01.01.2009, не установлена
2) 27.11.2009, не установлена
</t>
  </si>
  <si>
    <t xml:space="preserve"> 3
 7
</t>
  </si>
  <si>
    <t xml:space="preserve">16
24, 
25,
26
</t>
  </si>
  <si>
    <t xml:space="preserve">1
1; 2
1 в целом
1 
</t>
  </si>
  <si>
    <t xml:space="preserve"> 4
</t>
  </si>
  <si>
    <t xml:space="preserve">01.01.2009, не установлена
27.11.2009, не установлена
</t>
  </si>
  <si>
    <t xml:space="preserve">Закон Ставропольского края от 02.03.2005 № 12-кз "О местном самоуправлении в Ставропольском крае"                                                                                                                                                                       </t>
  </si>
  <si>
    <t xml:space="preserve">05.03.2005, не установлена   
</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</si>
  <si>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23.03.2021  № 510 "Об утверждении Порядка предоставления на конкурсной основе в 2021 году гранта в форме субсидии за счет средств бюджета города Ставрополя некоммерческой организации на создание экспозиции, посвященной истории города Ставрополя"             
3) Соглашение № 1 от 30.04.2021 "О предоставлении на конкурсной основе  в 2021 году гранта в форме субсидии за счет бюджета города Ставрополя некоммерческой организации на создание экспозиции, посвященной истории города Ставрополя в соответствии с пунктом 4 статьи 78.1 Бюджетного кодекса Российской Федерации"</t>
  </si>
  <si>
    <t xml:space="preserve">
3) 2</t>
  </si>
  <si>
    <t xml:space="preserve">
 3) 2.1</t>
  </si>
  <si>
    <t xml:space="preserve">1) п.15 пп. 12   
2) п. 20
</t>
  </si>
  <si>
    <t xml:space="preserve"> 1) 02.02.2016  не установлена
2) 26.03.2021   31.12.2021
3) 30.04.2021   31.12.2021
</t>
  </si>
  <si>
    <t>0721060200</t>
  </si>
  <si>
    <t>Предоставление на конкурсной основе гранта в форме субсидии некоммерческой организации на создание экспозиции, посвященной истории города Ставрополя</t>
  </si>
  <si>
    <t>613</t>
  </si>
  <si>
    <t xml:space="preserve">Закон Ставропольского края от 02.03.2005 № 12-кз "О местном самоуправлении в Ставропольском крае"                                                                                                          </t>
  </si>
  <si>
    <t xml:space="preserve">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23.03.2021  № 510 "Об утверждении Порядка предоставления на конкурсной основе в 2021 году гранта в форме субсидии за счет средств бюджета города Ставрополя некоммерческой организации на создание экспозиции, посвященной истории города Ставрополя"             
</t>
  </si>
  <si>
    <t xml:space="preserve"> 1) 02.02.2016  не установлена
2) 26.03.2021   31.12.2021
</t>
  </si>
  <si>
    <t>02.02.2016 , не установлена</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</si>
  <si>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t>
  </si>
  <si>
    <t>1) 3
2) 3</t>
  </si>
  <si>
    <t xml:space="preserve">1) 18               
2) 9 </t>
  </si>
  <si>
    <t>1)  2
2) 1</t>
  </si>
  <si>
    <t xml:space="preserve"> 1) 08.08.2005, не установлена
 2) 05.03.2005, не установлена</t>
  </si>
  <si>
    <t>п.15 пп. 24,25,
26,29,
30,31,
32,34,
35</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</si>
  <si>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</si>
  <si>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</si>
  <si>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09Б0220460</t>
  </si>
  <si>
    <t>340</t>
  </si>
  <si>
    <t>02.02.2016, не установлена</t>
  </si>
  <si>
    <t>09Б0320460</t>
  </si>
  <si>
    <t>09Б0411010</t>
  </si>
  <si>
    <t>Закон Российской Федерации от 02.03.2007 № 25-ФЗ "О муниципальной службе в Российской Федерации"</t>
  </si>
  <si>
    <t xml:space="preserve">01.06.2007, не установлена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</si>
  <si>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</si>
  <si>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29.10.2003,  не установлена</t>
  </si>
  <si>
    <t>7610010010</t>
  </si>
  <si>
    <t xml:space="preserve">
2 в целом</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</si>
  <si>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</si>
  <si>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 xml:space="preserve">р. 2 п. 2.1, пп. 1-8, 
10-11  </t>
  </si>
  <si>
    <t>25.03.2015,  не установлена</t>
  </si>
  <si>
    <t>1) Закон Российской Федерации от 02.03.2007 № 25-ФЗ "О муниципальной службе в Российской Федерации"; 
2 )Закон Российской Федерации от 06.10.2003 № 131-ФЗ "Об общих принципах организации местного самоуправления в Российской Федерации"</t>
  </si>
  <si>
    <t>1) 6
2) 3</t>
  </si>
  <si>
    <t xml:space="preserve">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</si>
  <si>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</si>
  <si>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</si>
  <si>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</si>
  <si>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</si>
  <si>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
1) 10 в целом;
2) 9                 </t>
  </si>
  <si>
    <t xml:space="preserve">      
2) 1</t>
  </si>
  <si>
    <t>1) 26.12.2007, не установлена
 2) 05.03.2005, не установлена</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</si>
  <si>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</si>
  <si>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</si>
  <si>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 xml:space="preserve">1) 08.10.2014  не установлена
2) 02.07.2011,   не установлена
3) 29.11.2011,   не установлена
</t>
  </si>
  <si>
    <t>7610010020</t>
  </si>
  <si>
    <t xml:space="preserve">
1) 6
2) 3</t>
  </si>
  <si>
    <t xml:space="preserve">
 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</si>
  <si>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</si>
  <si>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</si>
  <si>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</si>
  <si>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</si>
  <si>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7610077900</t>
  </si>
  <si>
    <t>п.15 пп. 3</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</si>
  <si>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</si>
  <si>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</si>
  <si>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607 Комитет культуры и молодежной полититки администрации города Ставрополя</t>
  </si>
  <si>
    <t>609</t>
  </si>
  <si>
    <t>комитет труда и социальной защиты населения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</si>
  <si>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</si>
  <si>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</si>
  <si>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4;                            5</t>
  </si>
  <si>
    <t xml:space="preserve">                      1</t>
  </si>
  <si>
    <t>29.06.2013, не установлена</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</si>
  <si>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</si>
  <si>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абз.2</t>
  </si>
  <si>
    <t>03.06.2014, не установлена</t>
  </si>
  <si>
    <t xml:space="preserve">Расходы на уплату взносов на капитальный ремонт общего имущества в многоквартирных домах </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</si>
  <si>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</si>
  <si>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ст.3, ч.5, п.23</t>
  </si>
  <si>
    <t>08.01.2010, не установлена</t>
  </si>
  <si>
    <t>0320520500</t>
  </si>
  <si>
    <t>Расходы на реализацию мероприятий, направленных на социальную поддержку семьи и детей</t>
  </si>
  <si>
    <t>0320620520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</si>
  <si>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</si>
  <si>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организация ритуальных услуг и содержание мест захоронения</t>
  </si>
  <si>
    <t xml:space="preserve">Федеральный закон от 12.01.1996 № 8-ФЗ "О погребении и похоронном деле"
</t>
  </si>
  <si>
    <t>4</t>
  </si>
  <si>
    <t>15.01.1996, не установлена</t>
  </si>
  <si>
    <t xml:space="preserve">Закон Ставропольского края от 08.06.2015 № 62-кз "О некоторых вопросах погребения и похоронного дела в Ставропольском крае"
</t>
  </si>
  <si>
    <t>3 в целом</t>
  </si>
  <si>
    <t>21.06.2015, не установлена</t>
  </si>
  <si>
    <t xml:space="preserve">ст.3,ч.4, п.5 </t>
  </si>
  <si>
    <t>0310176250</t>
  </si>
  <si>
    <t>Выплата социального пособия на погребение</t>
  </si>
  <si>
    <t>0310178730</t>
  </si>
  <si>
    <t>313</t>
  </si>
  <si>
    <t>оказание поддержки социально ориентированным некоммерческим организациям, благотворительной деятельности и добровольчеству (волонтерству)</t>
  </si>
  <si>
    <t>33</t>
  </si>
  <si>
    <t xml:space="preserve">1) Решение Ставропольской городской Думы от 28.12.2009 № 152  "Об учреждении комитета труда и социальной защиты населения администрации города Ставрополя"                                                                                                          2) Постановление администрации города Ставрополя от 24.04.2018 № 705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3) Постановление администрации города Ставрополя от 11.06. 2021 года N 1272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t>
  </si>
  <si>
    <t>1) ст.3, ч.5, п.23;               2) п.3 в целом;                   3) п.5</t>
  </si>
  <si>
    <t>1)08.01.2010, не установлена 2) 29.04.2018  -11.06.2021, 3) 12.06.2021, не установлена</t>
  </si>
  <si>
    <t>0320760040</t>
  </si>
  <si>
    <t>Субсидия на поддержку социально ориентированных некоммерческих организаций</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</si>
  <si>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</si>
  <si>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</si>
  <si>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п.2 в целом </t>
  </si>
  <si>
    <t>7710010010</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</si>
  <si>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</si>
  <si>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 xml:space="preserve">р.2,п.2.1,п.п.2,4,5,6,10 </t>
  </si>
  <si>
    <t xml:space="preserve">р.2,п.2.1,п.п.11 </t>
  </si>
  <si>
    <t>22</t>
  </si>
  <si>
    <t xml:space="preserve">Закон Ставропольского края от 24.12. 2007 N 78-кз "Об отдельных вопросах муниципальной службы в Ставропольском крае" </t>
  </si>
  <si>
    <t>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</si>
  <si>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07.10.2014, не установлена</t>
  </si>
  <si>
    <t>7710010020</t>
  </si>
  <si>
    <t>7710077900</t>
  </si>
  <si>
    <t>Постановление Правительства РФ от 08.06.2021 г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</si>
  <si>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</si>
  <si>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от 10.09.2021 № 2032 "О поощрении в 2021 году лиц,входящих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</si>
  <si>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</si>
  <si>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</si>
  <si>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</si>
  <si>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2  в целом</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</si>
  <si>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</si>
  <si>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р.2, п.2.1 абзацы 9-12.                                     2) п.5 абзац 8</t>
  </si>
  <si>
    <t>1) 04.04.2008-19.07.2020,         2) 20.07.2020   не установлена</t>
  </si>
  <si>
    <t>7710010050</t>
  </si>
  <si>
    <t>1) р.2, п.2.1 абзацы 9-12                                         2) п.5 абзац 8</t>
  </si>
  <si>
    <t>Федеральный закон от  02.03.2007 №131 -ФЗ "О муниципальной службе в Российской Федерации"</t>
  </si>
  <si>
    <t xml:space="preserve">Решение Ставропольской городской Думы от 28.12.2009 N 152
"Об учреждении комитета труда и социальной защиты населения администрации города Ставрополя"
</t>
  </si>
  <si>
    <t>ст.1, п.5</t>
  </si>
  <si>
    <t>7710020050</t>
  </si>
  <si>
    <t>19</t>
  </si>
  <si>
    <t>2;                       5 в целом</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</si>
  <si>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</si>
  <si>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в целом;               2;                           8</t>
  </si>
  <si>
    <t xml:space="preserve">                                                         .                     .                                                                                                                                             .                     1</t>
  </si>
  <si>
    <t>01.01.2010,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</si>
  <si>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должности и работающим на постоянной основе, и лицам, замещающим муниципальные должности муниципальной службы города Ставрополя"</t>
  </si>
  <si>
    <t>7710076210</t>
  </si>
  <si>
    <t>Осуществление отдельных государственных полномочий в области труда и социальной защиты отдельных категорий граждан</t>
  </si>
  <si>
    <t xml:space="preserve">                                                         .                        .                                         .                     1</t>
  </si>
  <si>
    <t xml:space="preserve">ст.1 , ч.1,5,абз.2 </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</si>
  <si>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</si>
  <si>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 xml:space="preserve">                                                         .                                                  .                             .                     1</t>
  </si>
  <si>
    <t>ст.1 , ч.1,5,абз.2</t>
  </si>
  <si>
    <t>обеспечение беспрепятственного доступа инвалидов к объектам социальной, инженерной и транспортной инфраструктур (жилым, общественным и производственным зданиям, строениям и сооружениям, включая те, в которых расположены физкультурно-спортивные организации, организации культуры и другие организации), к местам отдыха и к предоставляемым в них услугам</t>
  </si>
  <si>
    <t>Постановление администрации города Ставрополя от 31.10.2018 № 2219 "Об утверждении Плана мероприятий по приспособлению жилых помещений инвалидов и общего имущества в многоквартирных домах, в которых проживают инвалиды, входящих в состав муниципального жилищного фонда муниципального образования города Ставрополя Ставропольского края, а также частного жилищного фонда, с учетом потребностей инвалидов и обеспечения условий их доступности для инвалидов"</t>
  </si>
  <si>
    <t>п.10</t>
  </si>
  <si>
    <t>31.10.2018, не установлена</t>
  </si>
  <si>
    <t>9820320530</t>
  </si>
  <si>
    <t>9820321630</t>
  </si>
  <si>
    <t>Проведение мероприятий по приспособлению жилых помещений инвалидов и общего имущества в многоквартирном доме, в которых проживают инвалиды,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 утвержденных постановлением Правительства Российской Федерации от 09 июля 2016 г. № 649</t>
  </si>
  <si>
    <t xml:space="preserve">ст.3, ч.5, п.22 </t>
  </si>
  <si>
    <t>0330120530</t>
  </si>
  <si>
    <t>0330221630</t>
  </si>
  <si>
    <t>04.07.2009, не установлена</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</si>
  <si>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</si>
  <si>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</si>
  <si>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</si>
  <si>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 xml:space="preserve">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от 1,5 до 3 лет, и малообеспеченной одинокой матери, имеющей ребенка (детей) в возрасте от 1,5 до 3 лет"
</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</si>
  <si>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</si>
  <si>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</si>
  <si>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Решение Ставропольской городской Думы от 26.08.2009 N 90
"О дополнительных мерах социальной поддержки студенческих семей, имеющих детей"</t>
  </si>
  <si>
    <t>26.09.2009, не установлена</t>
  </si>
  <si>
    <t>0320180040</t>
  </si>
  <si>
    <t>Выплата ежемесячного пособия студенческим семьям, имеющим детей</t>
  </si>
  <si>
    <t>Решение Ставропольской городской Думы от 26.08.2009 N 91
"О дополнительных мерах социальной поддержки семей при рождении третьего по счету и последующих детей"</t>
  </si>
  <si>
    <t>01.08.2009, не установлена</t>
  </si>
  <si>
    <t>0320180050</t>
  </si>
  <si>
    <t>Выплата единовременного пособия семьям при рождении третьего по счету и последующих детей</t>
  </si>
  <si>
    <t>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t>
  </si>
  <si>
    <t>01.01.2017, не установлена</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</si>
  <si>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</si>
  <si>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</si>
  <si>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28.03.2007 № 42
"О Положении о Почетном гражданине города Ставрополя"
</t>
  </si>
  <si>
    <t xml:space="preserve">Приложение 1,ст.4, ч.2 в целом; ст.5 </t>
  </si>
  <si>
    <t>24.04.2007, не установлена</t>
  </si>
  <si>
    <t>0320180080</t>
  </si>
  <si>
    <t>Предоставление мер социальной поддержки Почетным гражданам города Ставрополя</t>
  </si>
  <si>
    <t>Решение Ставропольской городской Думы от 28.12.2009 N 149
"О дополнительных мерах социальной поддержки лиц, осуществляющих уход за инвалидами I группы"</t>
  </si>
  <si>
    <t>0320180090</t>
  </si>
  <si>
    <t>Выплата ежемесячного пособия лицам, осуществляющим уход за инвалидами I группы</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</si>
  <si>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</si>
  <si>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01.07.2008, не установлена</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</si>
  <si>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</si>
  <si>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</si>
  <si>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</si>
  <si>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</si>
  <si>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</si>
  <si>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1) 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2) Решение Ставропольской городской Думы от 10.12.2021 № 34 "О дополнительных мерах социальной поддержки отдельных категорий граждан в виде ежемесячного социального пособия на проезд в городском общественном транспорте"
"
</t>
  </si>
  <si>
    <t xml:space="preserve">1)1, 2 в целом                                                                                                                                                                                                                                                                                    .                                                                        .                                                                                                           .                                                                                                                                                                                                                                                                                                                                                                                                                                                                                                                                                                                                                                                                          .                                                                           .                                                        .                                                                                                                                                                                                                                                                                                                                                                                                                                                                                                                                                                                                                                                                                                                                                                                                                                                                                                                                                                                                                                        2)1, 2 в целом                                                                                                                                                                                                                                                                                                                                                                                                                                                            </t>
  </si>
  <si>
    <t xml:space="preserve">1)01.01.2008-16.12.2021.                             .                                .                                   .                               .                                     .   2)  17.12.2021, не установлена </t>
  </si>
  <si>
    <t>0320180120</t>
  </si>
  <si>
    <t>Выплата ежемесячного социального пособия на проезд в муниципальном транспорте общего пользования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</si>
  <si>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Решение Ставропольской городской Думы от 27.10.2010 N 109
"О предоставлении дополнительных мер социальной поддержки малообеспеченным многодетным семьям"</t>
  </si>
  <si>
    <t>01.01.2011, не установлена</t>
  </si>
  <si>
    <t>0320180130</t>
  </si>
  <si>
    <t>Ежегодная денежная выплата малообеспеченным многодетным семьям на каждого ребенка, учащегося в 1 - 4 классе образовательного учреждения</t>
  </si>
  <si>
    <t xml:space="preserve">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</si>
  <si>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1; 2</t>
  </si>
  <si>
    <t>0320180140</t>
  </si>
  <si>
    <t>Выплата ежемесячного пособия семьям, воспитывающим детей в возрасте до 18 лет, больных целиакией или сахарным диабетом</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</si>
  <si>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</si>
  <si>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12.07.2008, не установлена</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</si>
  <si>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</si>
  <si>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</si>
  <si>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 xml:space="preserve">Решение Ставропольской городской Думы от 27.03.2019 N 329
"О дополнительных мерах социальной поддержки граждан, оказавшихся в трудной жизненной ситуации"
</t>
  </si>
  <si>
    <t>05.04.2019, не установлена</t>
  </si>
  <si>
    <t>0320180160</t>
  </si>
  <si>
    <t>Выплата единовременного пособия гражданам, оказавшимся в трудной жизненной ситуации</t>
  </si>
  <si>
    <t>Решение Ставропольской городской Думы от 09.12.2020 N 512 "О дополнительных мерах социальной поддержки граждан, единственные жилые помещения которых повреждены в результате чрезвычайной ситуации природного и техногенного характера в городе Ставрополе, террористического акта и (или) при пресечении террористического акта правомерными действиями, произошедших в городе Ставрополе, на осуществление капитального ремонта поврежденных жилых помещений".</t>
  </si>
  <si>
    <t>01.01.2020-14.05.2021</t>
  </si>
  <si>
    <t>0320180301</t>
  </si>
  <si>
    <t>Выплата единовременной материальной помощи гражданам, единственные жилые помещения которых повреждены в результате чрезвычайной ситуации природного и техногенного характера, террористического акта и (или) при пресечении террористического акта правомерными действиями, на осуществление капитального ремонта поврежденных жилых помещений</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</si>
  <si>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</si>
  <si>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26.04.2011, не установлена</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</si>
  <si>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</si>
  <si>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</si>
  <si>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</si>
  <si>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1,                    2</t>
  </si>
  <si>
    <t>30.04.2011, не установлена</t>
  </si>
  <si>
    <t>0320180180</t>
  </si>
  <si>
    <t>Выплата семьям, воспитывающим детей-инвалидов в возрасте до
18 лет</t>
  </si>
  <si>
    <t>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t>
  </si>
  <si>
    <t>11.06.2011, не установлена</t>
  </si>
  <si>
    <t>0320180200</t>
  </si>
  <si>
    <t>Выплата единовременного пособия малоимущим семьям и малоимущим одиноко проживающим гражданам</t>
  </si>
  <si>
    <t xml:space="preserve">Решение Ставропольской городской Думы от 27.05.2011 № 68
"О дополнительных мерах социальной поддержки  ветеранов боевых действий, направленных на реабилитацию в Центр восстановительной терапии для воинов-интернационалистов им. М.А. Лиходея"
</t>
  </si>
  <si>
    <t>15.06.2011, не установлена</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</si>
  <si>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</si>
  <si>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</si>
  <si>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0320180290</t>
  </si>
  <si>
    <t>Выплата ежемесячного пособия гражданам, оказавшимся в трудной жизненной ситуации</t>
  </si>
  <si>
    <t xml:space="preserve">Решение Ставропольской городской Думы от 29.05.2019 N 347
"О дополнительных мерах социальной поддержки отдельных категорий граждан в связи с переносом и (или) приобретением газового водонагревателя (приобретением и установкой электрического водонагревателя)"
</t>
  </si>
  <si>
    <t>02.06.2019, не установлена</t>
  </si>
  <si>
    <t>0320180300</t>
  </si>
  <si>
    <t>Осуществление единовременной денежной компенсации отдельным категориям граждан на возмещение расходов, связанных с переносом и (или) приобретением газового водонагревателя (приобретением и установкой электрического водонагревателя)</t>
  </si>
  <si>
    <t xml:space="preserve">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t>
  </si>
  <si>
    <t>01.04.2017, не установлена</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</si>
  <si>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</si>
  <si>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</si>
  <si>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0320820510</t>
  </si>
  <si>
    <t>Расходы на повышение социальной активности жителей города Ставрополя</t>
  </si>
  <si>
    <t xml:space="preserve"> на оплату жилищно-коммунальных услуг отдельным категориям граждан</t>
  </si>
  <si>
    <t>1) Федеральный закон от 24.11.1995 № 181-ФЗ "О социальной защите инвалидов в Российской Федерации"</t>
  </si>
  <si>
    <t>13-17</t>
  </si>
  <si>
    <t>27.11.1995, не установлена</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</si>
  <si>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</si>
  <si>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1;                   2)1, 2</t>
  </si>
  <si>
    <t>1)01.01.2010,  не установлена.  1)25.09.2008, не установлена</t>
  </si>
  <si>
    <t xml:space="preserve">ст.3,ч.1, п.1 </t>
  </si>
  <si>
    <t>0310152500</t>
  </si>
  <si>
    <t xml:space="preserve">Выплата компенсации расходов по оплате жилого помещения и коммунальных услуг отдельным категориям граждан
</t>
  </si>
  <si>
    <t>на оплату жилищно-коммунальных услуг отдельным категориям граждан</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</si>
  <si>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</si>
  <si>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</si>
  <si>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</si>
  <si>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</si>
  <si>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Федеральный закон от 20.07.2012 № 125-ФЗ  "О донорстве крови и ее компонентов" 
</t>
  </si>
  <si>
    <t>24.01.2013, не установлена</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</si>
  <si>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</si>
  <si>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п.2 </t>
  </si>
  <si>
    <t>0310152200</t>
  </si>
  <si>
    <t>Ежегодная денежная выплата лицам, награжденным нагрудным знаком «Почетный донор России»</t>
  </si>
  <si>
    <t xml:space="preserve">Федеральный закон от 20.07.2012 № 125-ФЗ  "О донорстве крови и ее компонентов"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</si>
  <si>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</si>
  <si>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404010011</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</si>
  <si>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</si>
  <si>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Федеральный закон от 19.05.1995 № 81-ФЗ "О государственных пособиях гражданам, имеющим детей"
</t>
  </si>
  <si>
    <t>1,2, 3, 4, 5</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</si>
  <si>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</si>
  <si>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3.1</t>
  </si>
  <si>
    <t xml:space="preserve">ст.3,ч.1, п.3 в целом </t>
  </si>
  <si>
    <t>0310253800</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</si>
  <si>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</si>
  <si>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</si>
  <si>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Закон Ставропольского края от 02.03.2005 № 12-кз "О местном самоуправлении в Ставропольском крае"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</si>
  <si>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1)9   2)1</t>
  </si>
  <si>
    <t xml:space="preserve">     2)3.1</t>
  </si>
  <si>
    <t xml:space="preserve">     2)5</t>
  </si>
  <si>
    <t>1)01.01.2005, не установлена,1)01.01.2010, не установлена</t>
  </si>
  <si>
    <t xml:space="preserve">ст.3,ч.1, п.3, п.п. а,б,в,г </t>
  </si>
  <si>
    <t>031025380F</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</si>
  <si>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</si>
  <si>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404010014</t>
  </si>
  <si>
    <t xml:space="preserve">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</si>
  <si>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</si>
  <si>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01.07.2003, не установлена</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</si>
  <si>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</si>
  <si>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п.7 </t>
  </si>
  <si>
    <t>0310152800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</si>
  <si>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</si>
  <si>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</si>
  <si>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</si>
  <si>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</si>
  <si>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404010021</t>
  </si>
  <si>
    <t>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</si>
  <si>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Федеральный закон от 28.12.2017 № 418-ФЗ “О ежемесячных выплатах семьям, имеющим детей”</t>
  </si>
  <si>
    <t>1                                  .                                   3</t>
  </si>
  <si>
    <t>1,2,3,5                                1,2,3</t>
  </si>
  <si>
    <t>20.1</t>
  </si>
  <si>
    <t xml:space="preserve">ст.3.,ч.1, п.39 </t>
  </si>
  <si>
    <t>031P155730</t>
  </si>
  <si>
    <t>Ежемесячная выплата в связи с рождением (усыновлением) первого ребенка</t>
  </si>
  <si>
    <t>ст.3.,ч.1, п.39</t>
  </si>
  <si>
    <t>Проведение Всероссийской переписи населения 2020 года</t>
  </si>
  <si>
    <t>Федеральный закон от 25.01.2002 N 8-ФЗ "О Всероссийской переписи населения"</t>
  </si>
  <si>
    <t>28.01.2002, не установлена</t>
  </si>
  <si>
    <t xml:space="preserve">1) Закон Ставропольского края от 05.07.2010 N 53-кз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t>
  </si>
  <si>
    <t>2, 1</t>
  </si>
  <si>
    <t>13.07.2010, не установлен</t>
  </si>
  <si>
    <t>Постановление администрации г. Ставрополя от 23.08.2010 N 2530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                                                                             2)Постановление администрации г. Ставрополя от 10.09.2021 N 2004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t>
  </si>
  <si>
    <t>1)1,2 в целом.   2)1,2 в целом</t>
  </si>
  <si>
    <t>1)23.08.2010-09.09.2021,    2)10.09.2021, не установлена</t>
  </si>
  <si>
    <t>9810054690</t>
  </si>
  <si>
    <t>404020036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</si>
  <si>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</si>
  <si>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Федеральный закон от 17.07.1999 № 178-ФЗ "О государственной социальной помощи"
</t>
  </si>
  <si>
    <t>8</t>
  </si>
  <si>
    <t>19.07.1999, не установлена</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</si>
  <si>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</si>
  <si>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1)10;                      2)1</t>
  </si>
  <si>
    <t xml:space="preserve">                                          2)13;                                  3)1</t>
  </si>
  <si>
    <t>1)01.01.2008, не установлена. 2)01.01.2010, не установлена.   3)21.05.2008, не установлена</t>
  </si>
  <si>
    <t xml:space="preserve">Решение Ставропольской городской Думы от 28.12.2009 № 152  "Об учреждении комитета труда и социальной защиты населения администрации города Ставрополя"                      </t>
  </si>
  <si>
    <t xml:space="preserve">ст.3.,ч.1, п.19 </t>
  </si>
  <si>
    <t>0310176240</t>
  </si>
  <si>
    <t>Оказание государственной социальной помощи малоимущим семьям и малоимущим одиноко проживающим гражданам</t>
  </si>
  <si>
    <t xml:space="preserve">Федеральный закон от 29.12.2004 № 188-ФЗ "Жилищный кодекс Российской Федерации"
</t>
  </si>
  <si>
    <t>169</t>
  </si>
  <si>
    <t>2.1</t>
  </si>
  <si>
    <t xml:space="preserve">03.01.2005, не установлена.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</si>
  <si>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</si>
  <si>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1)2.1 в целом;                 2)1            </t>
  </si>
  <si>
    <t xml:space="preserve">                                                                .  .        .          2) 5.2</t>
  </si>
  <si>
    <t>1)01.07.2013, не установлена.  2)01.01.2010, не установлена</t>
  </si>
  <si>
    <t xml:space="preserve">ст.3.,ч.1, п.21 </t>
  </si>
  <si>
    <t>0310177220</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</si>
  <si>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</si>
  <si>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</si>
  <si>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 1)01.07.2013, не установлена.  2)01.01.2010, не установлена</t>
  </si>
  <si>
    <t xml:space="preserve">Федеральный закон от 12.01.1995 № 5-ФЗ "О ветеранах"
</t>
  </si>
  <si>
    <t>16.01.1995, не установлена</t>
  </si>
  <si>
    <t>Закон Ставропольского края от 13.12.2018 N 104-кз "О детях войны в Ставропольском крае"</t>
  </si>
  <si>
    <t>1,           3.1,                                                                                          .                 4</t>
  </si>
  <si>
    <t xml:space="preserve">                          1,            2</t>
  </si>
  <si>
    <t>15.12.2018,  не установлена</t>
  </si>
  <si>
    <t>ст.3.,ч.1, п.41</t>
  </si>
  <si>
    <t>0310177820</t>
  </si>
  <si>
    <t>Ежегодная денежная выплата гражданам Российской Федерации, родившимся на территории Союза Советских Социалистических Республик, а также на иных территориях, которые на дату начала Великой Отечественной войны входили в его состав, не достигшим совершеннолетия на 3 сентября 1945 года и постоянно проживающим на территории Ставропольского края</t>
  </si>
  <si>
    <t xml:space="preserve">ст.3.,ч.1, п.41 </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</si>
  <si>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</si>
  <si>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1)4;                             2)1;</t>
  </si>
  <si>
    <t>1)1;                          2)6;                                             3)1</t>
  </si>
  <si>
    <t>1)1;                                                                         .                       3) 1.1</t>
  </si>
  <si>
    <t>1)01.01.2005, не установлена.   2)01.01.2010, не установлена. 3)01.01.2009, не установлена</t>
  </si>
  <si>
    <t xml:space="preserve">ст.3.,ч.1, п.10 </t>
  </si>
  <si>
    <t>0310178210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</si>
  <si>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</si>
  <si>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</si>
  <si>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</si>
  <si>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3)Закон Ставропольского края от 11.02.2014 N 8-кз
"О ветеранах труда Ставропольского края"
</t>
  </si>
  <si>
    <t>1)4;                                                2)1;
3) 6</t>
  </si>
  <si>
    <t>1)1;                                2)6;                            3)1</t>
  </si>
  <si>
    <t>1)1;                                                                   .                                                3) 1</t>
  </si>
  <si>
    <t>1)01.01.2005, не установлена.   2)01.01.2010, не установлена. 3)01.01.2014, не установлена</t>
  </si>
  <si>
    <t>ст.3.,ч.1, п.10.1</t>
  </si>
  <si>
    <t>0310178220</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</si>
  <si>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</si>
  <si>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1)01.01.2005, не установлена.   2)01.01.2010, не установлена. 3)30.01.2014, не установлена</t>
  </si>
  <si>
    <t xml:space="preserve">Федеральный закон от 18.10.1991 № 1761-1-ФЗ "О реабилитации жертв политических репрессий"
</t>
  </si>
  <si>
    <t>16 в целом</t>
  </si>
  <si>
    <t>31.10.1991, не установлена</t>
  </si>
  <si>
    <t xml:space="preserve">1) Закон Ставропольского края от 07.12.2004 № 100-кз "О мерах социальной поддержки жертв  политических репрессий",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</si>
  <si>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1)3;                                     2)1</t>
  </si>
  <si>
    <t>1)1;                                2)7;                            3)1</t>
  </si>
  <si>
    <t>1)а;                                                     .                     3) 1.2</t>
  </si>
  <si>
    <t>1)01.01.2005, не установлена.   2)01.01.2010, не установлена. 3)30.01.2009, не установлена</t>
  </si>
  <si>
    <t xml:space="preserve">ст.3.,ч.1, п.11 </t>
  </si>
  <si>
    <t>0310178230</t>
  </si>
  <si>
    <t>Предоставление мер социальной поддержки реабилитированным лицам и лицам, признанным пострадавшими от политических репрессий</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</si>
  <si>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</si>
  <si>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1)а;                                                     .                     3) 1.1</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</si>
  <si>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</si>
  <si>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</si>
  <si>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2)11;                  3)1</t>
  </si>
  <si>
    <t>1)2;                                                                                                                                                                                                                                                                                                                                                      .                                3) 1.1</t>
  </si>
  <si>
    <t>1)01.01.2006, не установлена.  2)01.01.2010, не установлена.     3)01.01.2006, не установлена</t>
  </si>
  <si>
    <t>ст.3.,ч.1, п.16</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</si>
  <si>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</si>
  <si>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</si>
  <si>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</si>
  <si>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п.16 </t>
  </si>
  <si>
    <t>21</t>
  </si>
  <si>
    <t xml:space="preserve">9       </t>
  </si>
  <si>
    <t>1)16.01.1995, не установлена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</si>
  <si>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</si>
  <si>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п.17 </t>
  </si>
  <si>
    <t>0310178250</t>
  </si>
  <si>
    <t>Ежемесячная денежная выплата семьям погибших ветеранов боевых действий</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</si>
  <si>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</si>
  <si>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</si>
  <si>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2)12;                            3)1</t>
  </si>
  <si>
    <t>1)3                                                                   .                                                                                                                                                                       .               3) 1.1</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</si>
  <si>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</si>
  <si>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1)7</t>
  </si>
  <si>
    <t>1)  159 в целом</t>
  </si>
  <si>
    <t xml:space="preserve">                 </t>
  </si>
  <si>
    <t xml:space="preserve">                .                            2)1</t>
  </si>
  <si>
    <t>1)03.01.2005, не установлена. 2) 19.12.2005, не установлена</t>
  </si>
  <si>
    <t xml:space="preserve">ст.3.,ч.1, п.8 </t>
  </si>
  <si>
    <t>0310178260</t>
  </si>
  <si>
    <t>Предоставление гражданам субсидии на оплату жилого помещения и коммунальных услуг</t>
  </si>
  <si>
    <t>1)Федеральный закон от 12.01.1995 № 5-ФЗ "О ветеранах"                                             2) Федеральный закон от 22.08.2004 N 122-ФЗ "О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и "Об общих принципах организации местного самоуправления в Российской Федерации"</t>
  </si>
  <si>
    <t>1) 2</t>
  </si>
  <si>
    <t>1)14; 15   2)  154</t>
  </si>
  <si>
    <t>1)1; 1                                                           2)8</t>
  </si>
  <si>
    <t xml:space="preserve">1)8 в целом; 5 в целом                                                                             </t>
  </si>
  <si>
    <t>1)16.01.1995, не установлена              2)01.01.2005, не установлена</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</si>
  <si>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</si>
  <si>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                                                        .                                           2) 3; 4 в целом; 6 в целом</t>
  </si>
  <si>
    <t>1)1; 5.4</t>
  </si>
  <si>
    <t>1)01.01.2010, не установлена                2)  01.01.2020, не установлена</t>
  </si>
  <si>
    <t xml:space="preserve">ст.3.,ч.1, п.42 </t>
  </si>
  <si>
    <t>0310178270</t>
  </si>
  <si>
    <t>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</si>
  <si>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1)16.01.1995, не установлена             2) 01.01.2005, не установлена</t>
  </si>
  <si>
    <t>ст.3.,ч.1, п.42</t>
  </si>
  <si>
    <t>0310178570</t>
  </si>
  <si>
    <t xml:space="preserve">1)8 в целом; 5  в целом                                                                           </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</si>
  <si>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</si>
  <si>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</si>
  <si>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1)01.01.2008, не установлена.  2) 01.01.2010, не установлена.   3)21.05.2008, не установлена</t>
  </si>
  <si>
    <t>03101R4040</t>
  </si>
  <si>
    <t>Оказание государственной социальной помощи на основании социального контракта отдельным категогриям граждан</t>
  </si>
  <si>
    <t>03.01.2005, не установлена</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</si>
  <si>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</si>
  <si>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 2.1 в целом;                 2)1            </t>
  </si>
  <si>
    <t xml:space="preserve">                                                                                                     .                                                                 .                   2) 5.2</t>
  </si>
  <si>
    <t>1)29.06.2013, не установлена.   2)01.01.2010, не установлена</t>
  </si>
  <si>
    <t>ст.3.,ч.1, п.21</t>
  </si>
  <si>
    <t>03101R4620</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</si>
  <si>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</si>
  <si>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1)2</t>
  </si>
  <si>
    <t>1)1;                                2)10;                            3)1</t>
  </si>
  <si>
    <t>.                                                                   .                                            3) 1.1</t>
  </si>
  <si>
    <t xml:space="preserve">1)01.01.2006, не установлена.   2)01.01.2010, не установлена.    3)01.01.2006, не установлена </t>
  </si>
  <si>
    <t xml:space="preserve">ст.3.,ч.1, п.15 </t>
  </si>
  <si>
    <t>0310276260</t>
  </si>
  <si>
    <t>Выплата ежегодного социального пособия на проезд студентам</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</si>
  <si>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</si>
  <si>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ст.3.,ч.1, п.15</t>
  </si>
  <si>
    <t>1, 6</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</si>
  <si>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07.12.2004 N 101-кз"О пособии на ребенка"
</t>
  </si>
  <si>
    <t>1)1                2)  4 в целом</t>
  </si>
  <si>
    <t>1) 8</t>
  </si>
  <si>
    <t>1)01.01.2010, не установлена, 2)01.01.2005</t>
  </si>
  <si>
    <t xml:space="preserve">ст.3.,ч.1, п.12 </t>
  </si>
  <si>
    <t>0310276270</t>
  </si>
  <si>
    <t>Выплата ежемесячного пособия на ребенка</t>
  </si>
  <si>
    <t>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</si>
  <si>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1)3;                                   1)1</t>
  </si>
  <si>
    <t>1)4;                                2)9;                           3)1</t>
  </si>
  <si>
    <t>1)30.12.2012, не установлена.   2)01.01.2010, не установлена.    3)01.01.2006, не установлена</t>
  </si>
  <si>
    <t>ст.3.,ч.1, п.13</t>
  </si>
  <si>
    <t>0310276280</t>
  </si>
  <si>
    <t>Выплата ежемесячной денежной компенсации на каждого ребенка в возрасте до 18 лет многодетным семьям</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</si>
  <si>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</si>
  <si>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                                            1.1</t>
  </si>
  <si>
    <t xml:space="preserve">ст.3.,ч.1, п.13 </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</si>
  <si>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</si>
  <si>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1)3;                                    2)1</t>
  </si>
  <si>
    <t>1)7;                                2)9.2;                            3)1</t>
  </si>
  <si>
    <t>1)30.12.2012, не установлена.  2)01.01.2010, не установлена.    3)01.01.2006, не установлена</t>
  </si>
  <si>
    <t xml:space="preserve">ст.3.,ч.1, п.20 </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</si>
  <si>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</si>
  <si>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</si>
  <si>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</si>
  <si>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1)30.12.2012, не установлена.  2)01.01.2010, не установлена.    3)01.06.2006, не установлена</t>
  </si>
  <si>
    <t xml:space="preserve">Указ 
Президента Российской Федерации
от 20.03.2020 г. № 199 "О дополнительных мерах
государственной поддержки семей, имеющих детей"
</t>
  </si>
  <si>
    <t>1,2</t>
  </si>
  <si>
    <t>20.03.2020, не установлена</t>
  </si>
  <si>
    <t xml:space="preserve">1) Закон Ставропольского края от 09.04.2020 N 49-кз  "О ежемесячной денежной выплате на ребенка в возрасте от трех до семи лет включительно".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</si>
  <si>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1)2     5                                                                                                                                                                                                                                                                                                                                                                                                                                                      2) 1</t>
  </si>
  <si>
    <t xml:space="preserve">1)3                                                                                      </t>
  </si>
  <si>
    <t xml:space="preserve">                                                                                                                                                                                                                                                                                                                                                                                                                                                                                      2)   21.4</t>
  </si>
  <si>
    <t>1)01.01.2020, не установлена.                         2)01.01.2010, не установлена</t>
  </si>
  <si>
    <t xml:space="preserve">ст.3.,ч.1, п.45 </t>
  </si>
  <si>
    <t>03102R3020</t>
  </si>
  <si>
    <t>Осуществление ежемесячных выплат на детей в возрасте от трех до семи лет включительно</t>
  </si>
  <si>
    <t xml:space="preserve">1) Закон Ставропольского края от 09.04.2020 N 49-кз  "О ежемесячной денежной выплате на ребенка в возрасте от трех до семи лет включительно"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</si>
  <si>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1)2     5                                                                                                                                                                                                                                                                                                                                                                                                                                                   2) 1</t>
  </si>
  <si>
    <t xml:space="preserve">                                                                                                                                                                                                                                                                                                                                                                                                                                                                                        2)   21.4</t>
  </si>
  <si>
    <t>ст.3.,ч.1, п.45</t>
  </si>
  <si>
    <t>03102R302F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</si>
  <si>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</si>
  <si>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27.12.2012 N 123-кз
"О мерах социальной поддержки многодетных семей"
</t>
  </si>
  <si>
    <t>1)1;
2) 5.1, 6</t>
  </si>
  <si>
    <t>1) 21.1;
2) 1 в целом</t>
  </si>
  <si>
    <t>1)01.01.2010, не установлена. 2) 29.12.2012</t>
  </si>
  <si>
    <t xml:space="preserve">ст.3.,ч.1, п.40 </t>
  </si>
  <si>
    <t>0310277650</t>
  </si>
  <si>
    <t xml:space="preserve">Выплата денежной компенсации семьям, в которых в период с 
1 января 2011 года по 31 декабря 2015 года родился третий или последующий ребенок
</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</si>
  <si>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2)Постановление Губернатора Ставропольского края от 17.08.2012 N 571
"О мерах по реализации Указа Президента Российской Федерации от 7 мая 2012 года N 606 "О мерах по реализации демографической политики Российской Федерации"
</t>
  </si>
  <si>
    <t>1) 1;
2)???</t>
  </si>
  <si>
    <t>1) 21;
2)????</t>
  </si>
  <si>
    <t>1)01.01.2010, не установлена;
2)???</t>
  </si>
  <si>
    <t xml:space="preserve">ст.3.,ч.1, п.14 </t>
  </si>
  <si>
    <t>031P150840</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</si>
  <si>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</si>
  <si>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031P15084F</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</si>
  <si>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</si>
  <si>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21.05.2008 N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</si>
  <si>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1)01.01.2008, не установлена.   2)01.01.2010, не установлена.  3) 21.05.2008, не установлена</t>
  </si>
  <si>
    <t>031P176240</t>
  </si>
  <si>
    <t xml:space="preserve">Федеральный закон от 24.04.2008 N 48-ФЗ
"Об опеке и попечительстве"
</t>
  </si>
  <si>
    <t xml:space="preserve">Закон Ставропольского края от 28.02.2008 № 10 -кз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t>
  </si>
  <si>
    <t>1 в целом;                     2;                          6</t>
  </si>
  <si>
    <t xml:space="preserve">                           .                                                                                     .             .        1</t>
  </si>
  <si>
    <t>01.01.2008, не установлена</t>
  </si>
  <si>
    <t xml:space="preserve">ст.1 , ч.1,5,абз.2,ст.2,ч.1,п.2 </t>
  </si>
  <si>
    <t>7710076100</t>
  </si>
  <si>
    <t>Организация и осуществление деятельности по опеке и попечительству в области здравоохранения</t>
  </si>
  <si>
    <t xml:space="preserve">                           .                                                                                   .                   .                     1</t>
  </si>
  <si>
    <t>04.03.2008, не установлена</t>
  </si>
  <si>
    <t xml:space="preserve">                           .                                                                                      .                  .                 1</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</si>
  <si>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</si>
  <si>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 xml:space="preserve">                                                         .                                                                 .                                                          .                         1</t>
  </si>
  <si>
    <t>609 Комитет труда и социальной защиты населения администрации города Ставрополя</t>
  </si>
  <si>
    <t>комитет физической культуры и спорта администрации города Ставрополя</t>
  </si>
  <si>
    <t>Закон Ставропольского края от 30.07.2013 № 72-кз "Об образовании"</t>
  </si>
  <si>
    <t>1, 2</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</si>
  <si>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</si>
  <si>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раздел 3 в целом</t>
  </si>
  <si>
    <t>16.09.2010, не установлен</t>
  </si>
  <si>
    <t>0810177900</t>
  </si>
  <si>
    <t>0810111010</t>
  </si>
  <si>
    <t xml:space="preserve">Федеральный закон от 30.03.1999 № 52-ФЗ "О санитарно-эпидемиологическом благополучии населения" </t>
  </si>
  <si>
    <t>III</t>
  </si>
  <si>
    <t>0810511010</t>
  </si>
  <si>
    <t>0810577900</t>
  </si>
  <si>
    <t xml:space="preserve">Федеральный закон от 04.12.2007 № 329-ФЗ "О физической культуре  и спорте в Российской Федерации" </t>
  </si>
  <si>
    <t>1, 2,                                                                             5</t>
  </si>
  <si>
    <t>а</t>
  </si>
  <si>
    <t>30.03.2008, не установлена</t>
  </si>
  <si>
    <t>9820811010</t>
  </si>
  <si>
    <t>1, 2,    5</t>
  </si>
  <si>
    <t>9810021720</t>
  </si>
  <si>
    <t>Субсидия МБУ СШ № 3 г. Ставрополя на погашение задолженности по исполнительному листу от 15.08.2018 по делу  № А63-15349/2017</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</si>
  <si>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</si>
  <si>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Прил.1, п.5,11 в целом</t>
  </si>
  <si>
    <t>10.04.2016, не установлен</t>
  </si>
  <si>
    <t>раздел 3, абз. 1,4</t>
  </si>
  <si>
    <t>раздел 3, абз.1,4</t>
  </si>
  <si>
    <t>Постановление главы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</si>
  <si>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13.04.2009, не установлен</t>
  </si>
  <si>
    <t>0810211010</t>
  </si>
  <si>
    <t>0810277900</t>
  </si>
  <si>
    <t>1, 2,     5 в целом</t>
  </si>
  <si>
    <t>Закон Ставропольского края от 23.06.2016 № 59-кз
"О физической культуре и спорте в Ставропольском крае"</t>
  </si>
  <si>
    <t>09.07.2016, не установлена</t>
  </si>
  <si>
    <t>Раздел 3, абз. 1, 3, 4</t>
  </si>
  <si>
    <t>0810311010</t>
  </si>
  <si>
    <t>Закон Ставропольского края от 02.03.2005 №12-кз "О местном самоуправлении в Ставропольском крае"</t>
  </si>
  <si>
    <t>Постановление администрации города Ставрополя от 01.09.2017 № 1616 "О создании муниципального казенного учреждения "Централизованная бухгалтерия отрасли "Физическая культура и спорт" города Ставрополя"</t>
  </si>
  <si>
    <t>01.09.2017, не установлен</t>
  </si>
  <si>
    <t>7810011010</t>
  </si>
  <si>
    <t>7810077900</t>
  </si>
  <si>
    <t>1, 2,                                           5 в целом</t>
  </si>
  <si>
    <t>раздел3, абз.1,2,4</t>
  </si>
  <si>
    <t>0820120420</t>
  </si>
  <si>
    <t>Расходы на реализацию мероприятий, направленных на развитие физической культуры и массового спорта</t>
  </si>
  <si>
    <t>1, 2,  4, 5 в целом</t>
  </si>
  <si>
    <t>1) Закон Ставропольского края от 02.03.2005 № 12-кз "О местном самоуправлении в Ставропольском крае"                                                                                                                     2)Закон Ставропольского края от 23.06.2016 № 59-кз
"О физической культуре и спорте в Ставропольском крае"</t>
  </si>
  <si>
    <t>1) III</t>
  </si>
  <si>
    <t>1) 9;                        2) 3</t>
  </si>
  <si>
    <t>2) 2, 3, 4, 8, 9</t>
  </si>
  <si>
    <t xml:space="preserve"> 1) 05.03.2005, не установлена;                  2) 09.07.2016, не установлена                            </t>
  </si>
  <si>
    <t>1, 2, 4, 5 в целом</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</si>
  <si>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Ставропольском крае"</t>
  </si>
  <si>
    <t>Постановление администрации города Ставрополя от 18.12.2020 № 2114 "Об утверждении Порядка предоставления на конкурсной основе гранта в форме субсидии за счет бюджета города Ставрополя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t>
  </si>
  <si>
    <t>20.12.2020, не установлен</t>
  </si>
  <si>
    <t>0820160190</t>
  </si>
  <si>
    <t>Предоставление на конкурсной основе гранта в форме субсидии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t>
  </si>
  <si>
    <t xml:space="preserve">Федераль ный закон от 04.12.2007 № 329-ФЗ "О физической культуре  и спорте в Российской Федерации" </t>
  </si>
  <si>
    <t>0820220440</t>
  </si>
  <si>
    <t>Расходы на пропаганду здорового образа жизни</t>
  </si>
  <si>
    <t>0820321060</t>
  </si>
  <si>
    <t>Расходы на повышение квалификации работников отрасли «Физическая культура и спорт»</t>
  </si>
  <si>
    <t>1; 10</t>
  </si>
  <si>
    <t>1)Постановление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   2)Постановление администрации города Ставрополя от 31.03.2020 № 460 "Об утверждении Порядка предоставления субсидии за счет средств бюджета города Ставрополя в виде имущественного взноса муниципального образования города Ставрополя Ставропольского края автономной некоммерческой организации "Ставропольский городской авиационный спортивный клуб" в 2020 году" 3)Постановление администрации города Ставрополя от 01.03.2021 № 367 "Об утверждении Порядка предоставления субсидии за счет средств бюджета города Ставрополя в виде имущественного взноса муниципального образования города Ставрополя Ставропольского края автономной некоммерческой организации "Ставропольский городской авиационный спортивный клуб" в 2021 году" 4)Постановление администрации города Ставрополя от 07.04.2022 № 736 "Об утверждении Порядка предоставления субсидии за счет средств бюджета города Ставрополя в виде имущественного взноса муниципального образования города Ставрополя Ставропольского края автономной некоммерческой организации "Ставропольский городской авиационный спортивный клуб" в 2022 году"</t>
  </si>
  <si>
    <t>2) 1; 3) 1; 4) 1</t>
  </si>
  <si>
    <t xml:space="preserve">1)раздел 3, абз.1,4  </t>
  </si>
  <si>
    <t>1) 16.09.2010 не установлена;  2) 31.03.2020; 31.12.2020 3) 01.03.2021; 31.12.2021; 4) 07.04.2022; 31.12.2022</t>
  </si>
  <si>
    <t>0820460120</t>
  </si>
  <si>
    <t>Расходы на предоставление автономной некоммерческой организации «Ставропольский городской авиационный спортивный клуб» субсидии в виде имущественного взноса муниципального образования города Ставрополя  Ставропольского края</t>
  </si>
  <si>
    <t xml:space="preserve">Постановление администрации города Ставрополя от 28.12.2018 № 2700  "Об утверждении Порядка предоставления субсидий за счет средств бюджета города Ставрополя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 и учебно-тренировочных мероприятиях спортивных команд и спортсменов по баскетболу, классическому и пляжному гандболу, стрелковым видам спорта, боксу" </t>
  </si>
  <si>
    <t>13.01.2019, не установлен</t>
  </si>
  <si>
    <t>0820460150</t>
  </si>
  <si>
    <t>Расходы на 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</si>
  <si>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</si>
  <si>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</si>
  <si>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пункт 2</t>
  </si>
  <si>
    <t>29.10.2003, не установлен</t>
  </si>
  <si>
    <t>7810010010</t>
  </si>
  <si>
    <t>Федеральный закон от 06.10.2003 № 131-ФЗ "Об общих принципах организации местного самоуправ ления в Российской Федерации"</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</si>
  <si>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</si>
  <si>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 2 п. 2.1 пп. 4,5,6,11</t>
  </si>
  <si>
    <t>16.04.2015, не установлен</t>
  </si>
  <si>
    <t>р. 2, п. 2.1, пп. 1</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</si>
  <si>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</si>
  <si>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3;     2) 6</t>
  </si>
  <si>
    <t>1)17               2)22</t>
  </si>
  <si>
    <t>1)1;       2)1</t>
  </si>
  <si>
    <t>1) 01.01.2009, не установлена;                                        2) 01.06.2007, не установлена</t>
  </si>
  <si>
    <t>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</si>
  <si>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 xml:space="preserve">1) 12                   2) 10 в целом </t>
  </si>
  <si>
    <t xml:space="preserve">1) 1                        </t>
  </si>
  <si>
    <t xml:space="preserve">1) 3                       </t>
  </si>
  <si>
    <t>1) 05.03.2005, не установлена;                                  2) 26.12.2007, не установлена</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</si>
  <si>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</si>
  <si>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2                                                                  3) п.1</t>
  </si>
  <si>
    <t>1) 08.10.2014, не установлен;                                      2) 02.07.2011, не установлен; 3) 29.11.2011, не установлен</t>
  </si>
  <si>
    <t>7810010020</t>
  </si>
  <si>
    <t xml:space="preserve">1) 17               2) 22 </t>
  </si>
  <si>
    <t>1) 1                2) 1</t>
  </si>
  <si>
    <t>1) 01.01.2009, не установлена;                                         2) 01.06.2007, не установлена</t>
  </si>
  <si>
    <t xml:space="preserve">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</si>
  <si>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12                   2) 10 в целом</t>
  </si>
  <si>
    <t xml:space="preserve">1) 3                          </t>
  </si>
  <si>
    <t xml:space="preserve">1) 05.03.2005, не установлена;                                    2) 26.12.2007, не установлена      </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</si>
  <si>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</si>
  <si>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</si>
  <si>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08.06.2021, не установлен</t>
  </si>
  <si>
    <t>11.08.2021, не установлен</t>
  </si>
  <si>
    <t>`   1</t>
  </si>
  <si>
    <t>10.09.2021; не установлен</t>
  </si>
  <si>
    <t>611 Комитет физической культуры и спорта администрации города Ставрополя</t>
  </si>
  <si>
    <t>администрация Ленинского района города Ставрополя</t>
  </si>
  <si>
    <t xml:space="preserve">Федеральный закон от 06.10.2003 № 131- ФЗ  "Об общих принципах организации местного самоуправления в Российской Федерации" </t>
  </si>
  <si>
    <t xml:space="preserve">Закон Ставропольского края 02.03.2005 N 12-кз "О местном самоуправлении в Ставропольском крае" </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</si>
  <si>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</si>
  <si>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ст.6</t>
  </si>
  <si>
    <t>04.06.2014, не установлена</t>
  </si>
  <si>
    <t>11Б0220840</t>
  </si>
  <si>
    <t>Расходы на содержание объектов муниципальной казны города Ставрополя в части жилых помещений</t>
  </si>
  <si>
    <t xml:space="preserve"> владение, пользование и распоряжение имуществом, находящимся в муниципальной собственности городского округа</t>
  </si>
  <si>
    <t>Федеральный закон от 06.10.2003 № 131- ФЗ  "Об общих принципах организации местного самоуправления в Российской Федерации"</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</si>
  <si>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</si>
  <si>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</si>
  <si>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1)01.03.2015, не установлена 
2)04.06.2014, не установлена</t>
  </si>
  <si>
    <t>администрация  Ленинского района города Ставрополя</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</si>
  <si>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</si>
  <si>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1)Закон Ставропольского края 02.03.2005 N 12-кз "О местном самоуправлении в Ставропольском крае"
2)Закон Ставропольского края от 20.06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</si>
  <si>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1) 9
2)1,2</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</si>
  <si>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</si>
  <si>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 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</si>
  <si>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1) п.3.7.14 приложения 1
2) п.3,4,5 приложения</t>
  </si>
  <si>
    <t>1)15.05.2015, не установлена
2)18.10.2020 не установлена</t>
  </si>
  <si>
    <t>9810021360</t>
  </si>
  <si>
    <t>Расходы на 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</si>
  <si>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Постановление администрации города Ставрополя от 15.05.2015 № 890 "Об утверждении положений об администрациях районов города Ставрополя"</t>
  </si>
  <si>
    <t>п.1.4 приложения 1</t>
  </si>
  <si>
    <t>15.05.2015, не установлена</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</si>
  <si>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</si>
  <si>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 xml:space="preserve">Федеральный закон от 30.03.1999 № 52- ФЗ  ""О санитарно-эпидемиологическом благополучии населения"" </t>
  </si>
  <si>
    <t xml:space="preserve">Закон Ставропольского края от 02.03.2005 N 12-кз "О местном самоуправлении в Ставропольском крае" </t>
  </si>
  <si>
    <t xml:space="preserve">1)Постановление администрации города Ставрополя Ставропольского края от 30.03.2020 № 449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Ставропольского края от  13.04.2020 № 551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3)Постановление администрации города Ставрополя Ставропольского края от 14.05.2020 № 640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</si>
  <si>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</si>
  <si>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 xml:space="preserve">1)30.03.2020, не установлена
2)13.04.2020, не установлена
3)14.05.2020, не установлена                         </t>
  </si>
  <si>
    <t xml:space="preserve">01.01.2009, не установлена
</t>
  </si>
  <si>
    <t>8010020050</t>
  </si>
  <si>
    <t>8010021040</t>
  </si>
  <si>
    <t>Расходы на уплату административного штрафа</t>
  </si>
  <si>
    <t>Постановление Правительства РФ от 08.06.2021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в 2021 году"</t>
  </si>
  <si>
    <t>Закон Ставропольского края от 11 августа 2021 г.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</si>
  <si>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</si>
  <si>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</si>
  <si>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t>
  </si>
  <si>
    <t xml:space="preserve">1)Закон Ставропольского края 02.03.2005 N 12-кз "О местном самоуправлении в Ставропольском крае"                                          
2)Закон Ставропольского края 01.08.1997 N 22-кз "О статусе административного центра  Ставропольского края"
3)Соглашение от 30.01.2020 № 2-25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4) Соглашение от 29.01.2021 № 2-8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t>
  </si>
  <si>
    <t>1) 9 2)10</t>
  </si>
  <si>
    <t>1) 1 2) 1</t>
  </si>
  <si>
    <t>3)2.1 2.2</t>
  </si>
  <si>
    <t>4)2.1 2.2</t>
  </si>
  <si>
    <t xml:space="preserve">1)05.03.2005, не установлена
2)13.08.1997, не установлена  
3)30.01.2020-31.12.2020
4) 29.01.2021 не установлено
</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</si>
  <si>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</si>
  <si>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абз.2,3</t>
  </si>
  <si>
    <t>18.08.2016, не установлена</t>
  </si>
  <si>
    <t>04202S6418</t>
  </si>
  <si>
    <t>Расходы на осуществление функций административного центра Ставропольского края за счет средств краевого бюджета на содержание автомобильных дорог общего пользования местного значения</t>
  </si>
  <si>
    <t xml:space="preserve">1)05.03.2005, не установлена
2)13.08.1997, не установлена  
3)30.01.2020-31.12.2020
4) 29.01.2021 не установлено
</t>
  </si>
  <si>
    <t>п.3.3,
пп 3.3.1
Приложения 1</t>
  </si>
  <si>
    <t>Расходы на осуществление функций административного центра Ставропольского края за счет средств местного бюджета на содержание автомобильных дорог общего пользования местного значения</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</si>
  <si>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</si>
  <si>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п.2  абз. 2,3 </t>
  </si>
  <si>
    <t xml:space="preserve">18.08.2016, не установлена </t>
  </si>
  <si>
    <t>0420220820</t>
  </si>
  <si>
    <t>Расходы на ремонт и содержание внутриквартальных автомобильных дорог общего пользования местного значения</t>
  </si>
  <si>
    <t xml:space="preserve">п.2 абз.2,3 </t>
  </si>
  <si>
    <t>0420220830</t>
  </si>
  <si>
    <t>Расходы на прочие мероприятия в области дорожного хозяйства</t>
  </si>
  <si>
    <t>0420221090</t>
  </si>
  <si>
    <t>Расходы на содержание автомобильных дорог общего пользования местного значения в границах города Ставрополя</t>
  </si>
  <si>
    <t>9810021450</t>
  </si>
  <si>
    <t>9820421090</t>
  </si>
  <si>
    <t>Расходы на содержание автомобильных дорог общего пользования местного значения</t>
  </si>
  <si>
    <t>0410120190</t>
  </si>
  <si>
    <t>Расходы на проведение капитального ремонта муниципального жилищного фонда</t>
  </si>
  <si>
    <t>617</t>
  </si>
  <si>
    <t>20,25</t>
  </si>
  <si>
    <t xml:space="preserve">1) Закон Ставропольского края от 02.03.2005 N 12-кз "О местном самоуправлении в Ставропольском крае";                                               2) Соглашение от 24.01.2020 № 31030-С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инициативах;                                                                                                        3) Соглашение от 24.01.2020 № 31040-С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                                                                                                </t>
  </si>
  <si>
    <t>2) 2.1 2.2        3) 2.1 2.2</t>
  </si>
  <si>
    <t xml:space="preserve">1) 05.03.2005, не установлена;                                     2) 24.01.2020-31.12..2020;                           3) 24.01.2020-31.12.2020   </t>
  </si>
  <si>
    <t>п 3.3 пп. 3.3.1, 3.3.5 Приложения 1</t>
  </si>
  <si>
    <t>Постановление администрации города Ставрополя от 15.05.2015 № 890 "Об утверждении положений об администрациях районов города Ставрополя""</t>
  </si>
  <si>
    <t>п 3.3 пп.3.3.1, 3.3.5 Приложения 1</t>
  </si>
  <si>
    <t>1) Закон Ставропольского края от 02.03.2005 N 12-кз "О местном самоуправлении в Ставропольском крае";                                                                                                                               2) Соглашение от 25.01.2021 № 31030-С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инициативах</t>
  </si>
  <si>
    <t>2)2.1; 2.2</t>
  </si>
  <si>
    <t>1) 05.03.2005, не установлена;                                        2) 25.01.2021-31.12.2021</t>
  </si>
  <si>
    <t xml:space="preserve">Постановление администрации города Ставрополя от 15.05.2015 № 890 "Об утверждении положений об администрациях районов города Ставрополя";                         </t>
  </si>
  <si>
    <t>п 3.3 пп.3.3.1 Приложения 1</t>
  </si>
  <si>
    <t>15.05.2015, не установлено</t>
  </si>
  <si>
    <t>04304G8403</t>
  </si>
  <si>
    <t>Реализация проектов развития территорий муниципальных образований, основанных на местных инициативах (Благоустройство территории сквера на пересечении улицы Лермонтова и улицы Ломоносова в городе Ставрополь Ставропольского края)</t>
  </si>
  <si>
    <t>04304S8403</t>
  </si>
  <si>
    <t xml:space="preserve">1) Закон Ставропольского края 02.03.2005 N 12-кз "О местном самоуправлении в Ставропольском крае" 
2 ) Соглашение № 2-113 от 29.07.2021 между министерством жилищно-коммунального хозяйства Ставропольского края и администрацией города Ставрополя о предоставлении субсидии на реализацию  мероприятий на благоустройство   территорий в городских округах Ставропольского края    </t>
  </si>
  <si>
    <t>1)12</t>
  </si>
  <si>
    <t>1) 15     2)2.1 2.2</t>
  </si>
  <si>
    <t xml:space="preserve">1)05.03.2005,
не установлена 2) 29.07.2021 не установлено
</t>
  </si>
  <si>
    <t>04304S8560</t>
  </si>
  <si>
    <t>Реализация мероприятий по благоустройству территорий в городских округах Ставропольского края, городских и сельских поселений Ставропольского края</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</si>
  <si>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</si>
  <si>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ст.51 ч.3 абз.2; </t>
  </si>
  <si>
    <t xml:space="preserve">1) 07.09.2017, не установлено; </t>
  </si>
  <si>
    <t>25</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</si>
  <si>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</si>
  <si>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ст.46 ч.1 п.1 подп.1,3</t>
  </si>
  <si>
    <t>07.09.2017, не установлена</t>
  </si>
  <si>
    <t>0430421070</t>
  </si>
  <si>
    <t>Расходы на проведение работ по уходу за зелеными насаждениями</t>
  </si>
  <si>
    <t>1)Закон Ставропольского края 01.08.1997 N 22-кз "О статусе административного центра  Ставропольского края" 
2)Закон Ставропольского края 02.03.2005 N 12-кз "О местном самоуправлении в Ставропольском крае"
3)Соглашение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</si>
  <si>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2)10 2)9</t>
  </si>
  <si>
    <t>3)2.1 2.2 4)2.1 2.2</t>
  </si>
  <si>
    <t>1)13.08.1997, не установлена  
2)05.03.2005, не установлена
3) 31.01.2020-31.12.2022         4) 29.01.2021-31.12.2021</t>
  </si>
  <si>
    <t>п.3.3,пп 3.3.1 Приложения 1</t>
  </si>
  <si>
    <t>04304S6416</t>
  </si>
  <si>
    <t xml:space="preserve">Расходы  на осуществление функций административного центра Ставропольского края на содержание центральной части города Ставрополя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</si>
  <si>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</si>
  <si>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
</t>
  </si>
  <si>
    <t>1) ст.21, ч.11
2) п.3.3,пп 3.3.1 Приложения 1</t>
  </si>
  <si>
    <t>1) 07.09.2017, не установлена
2) 15.05.2015, не установлена</t>
  </si>
  <si>
    <t>Благоустройство территорий в районах города Ставрополя</t>
  </si>
  <si>
    <t xml:space="preserve">Федеральный закон от 02.03.2007 № 25- ФЗ  "О муниципальной службе в Российской Федерации" </t>
  </si>
  <si>
    <t>29.12.2017, не установлена</t>
  </si>
  <si>
    <t xml:space="preserve">Закон Ставропольского края 24.12.2007 N 78-кз "Об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</si>
  <si>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</si>
  <si>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8010010010</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</si>
  <si>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</si>
  <si>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Р.2, п.2.1, пп 5,6,7,11</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</si>
  <si>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</si>
  <si>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6
3</t>
  </si>
  <si>
    <t>22
17</t>
  </si>
  <si>
    <t>1
1</t>
  </si>
  <si>
    <t xml:space="preserve">
3</t>
  </si>
  <si>
    <t>01.06.2007, не установлена
01.01.2009, не установлена</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</si>
  <si>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</si>
  <si>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1)10 в целом  2)12</t>
  </si>
  <si>
    <t>1)26.12.2007, не установлена
2)05.03.2005,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</si>
  <si>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</si>
  <si>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</si>
  <si>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</si>
  <si>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8010010020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</si>
  <si>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</si>
  <si>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</si>
  <si>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 26.12.2007, не установлена
2) 05.03.2005, не установлена</t>
  </si>
  <si>
    <t xml:space="preserve">08.10.2014, не установлена
02.07.2011, не установлена
29.11.2011,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</si>
  <si>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</si>
  <si>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1)3
2)2
3)6</t>
  </si>
  <si>
    <t xml:space="preserve">1)16.1
2)6
3)23
   </t>
  </si>
  <si>
    <t xml:space="preserve">1)1
2)1.1
3)3
</t>
  </si>
  <si>
    <t xml:space="preserve">1)4                                
</t>
  </si>
  <si>
    <t>1) 01.01.2009, не установлена
2) 01.09.2008, не установлена
3) 01.06.2007, не установлена</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</si>
  <si>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</si>
  <si>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 6      2)11 </t>
  </si>
  <si>
    <t>2)1</t>
  </si>
  <si>
    <t>2)2 в целом</t>
  </si>
  <si>
    <t>1) 04.03.2008, не установлена
2) 26.12.2007, не установлена</t>
  </si>
  <si>
    <t>8010076200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</si>
  <si>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</si>
  <si>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</si>
  <si>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</si>
  <si>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2,6      2)10 в целом </t>
  </si>
  <si>
    <t>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</si>
  <si>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1)1
2</t>
  </si>
  <si>
    <t>2) п.2 в целом</t>
  </si>
  <si>
    <t>1)08.10.2014, не установлена
2) 29.10.2003, не установлена</t>
  </si>
  <si>
    <t xml:space="preserve">Федеральный закон от 06.10.2003 № 131- ФЗ  "Об общих принципах организации местного самоуправления в Российской Федерации"
Федеральный Закон  от 24.04.2008 №48 - ФЗ "Об опеке и попечительстве"               </t>
  </si>
  <si>
    <t xml:space="preserve">1)3
                                             2)2
        </t>
  </si>
  <si>
    <t xml:space="preserve">1)16.1
2)6
   </t>
  </si>
  <si>
    <t>1)1
2)1.1</t>
  </si>
  <si>
    <t xml:space="preserve">1)01.01.2009, не установлена
2) 01.09.2008, не установлена
</t>
  </si>
  <si>
    <t>1 )04.03.2008, не установлена
2) 26.12.2007, не установлена</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</si>
  <si>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</si>
  <si>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</si>
  <si>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01.01.2009, не установлена
01.09.2008, не установлена
</t>
  </si>
  <si>
    <t>1)04.03.2008, не установлена
2)26.12.2007, не установлена</t>
  </si>
  <si>
    <t xml:space="preserve">1)1
</t>
  </si>
  <si>
    <t xml:space="preserve">
</t>
  </si>
  <si>
    <t>06.03.2007, не установлена</t>
  </si>
  <si>
    <t xml:space="preserve">Закон Ставропольского края от 05.03.2007 №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 </t>
  </si>
  <si>
    <t xml:space="preserve">1)1 в целом  2, 6  </t>
  </si>
  <si>
    <t xml:space="preserve">1)Постановление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2) 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
</t>
  </si>
  <si>
    <t>1) 1, 2        2) 1, 2</t>
  </si>
  <si>
    <t>1) 2
 2) 2</t>
  </si>
  <si>
    <t>1) 21.05.2017, 06.08.2020,                   2) 07.08.2020, не установлена</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</si>
  <si>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</si>
  <si>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</si>
  <si>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8010077900</t>
  </si>
  <si>
    <t>п.3.1,пп 3.1.5 Приложения 1</t>
  </si>
  <si>
    <t>0710121130</t>
  </si>
  <si>
    <t>Расходы на размещение информационных баннеров на лайтбоксах на остановочных пунктах в городе Ставрополе</t>
  </si>
  <si>
    <t>1) Закон Ставропольского края 02.03.2005 N 12-кз "О местном самоуправлении в Ставропольском крае" 
2)  Соглашения от 09.01. 2020 года    № 24 между Управлением Ставропольского края по сохранению  и государственной охране объектов  культурного наследия      и муниципальным образованием города Ставрополя Ставропольского края     о предоставлении из бюджета Ставропольского края бюджету муниципального образования  города Ставрополя  Субсидии  на проведение ремонта,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</si>
  <si>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2) 2</t>
  </si>
  <si>
    <t xml:space="preserve">1)05.03.2005, не установлена
2)09.01.2020-31.12.2020
</t>
  </si>
  <si>
    <t>п.3.3,пп 3.3.6 Приложения 1</t>
  </si>
  <si>
    <t>07209S6650</t>
  </si>
  <si>
    <t>Проведение ремонта, восстановление и реставрация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</si>
  <si>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0720921690</t>
  </si>
  <si>
    <t>Расходы на строительный контроль и авторский надзор мероприятий, направленных на сохранение объектов культурного наследия (памятников истории и культуры), находящихся в муниципальной собственности города Ставрополя</t>
  </si>
  <si>
    <t>617 Администрация Ленинского района города Ставрополя</t>
  </si>
  <si>
    <t>618</t>
  </si>
  <si>
    <t>Администрация Октябрьского района города Ставрополя</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</si>
  <si>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</si>
  <si>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</si>
  <si>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3)1
2
4)1
2</t>
  </si>
  <si>
    <t>1)10
2)9</t>
  </si>
  <si>
    <t>1)1
2)1</t>
  </si>
  <si>
    <t xml:space="preserve">
3)1.1,
2.1
2.2
4)1.1,
2.1
2.2
</t>
  </si>
  <si>
    <t>1) 01.08.1997, не установлена  
2) 05.03.2005, не установлена
3) 30.01.2020-
31.12.2022
4) 29.01.2021-
31.12.2023</t>
  </si>
  <si>
    <t>п.3.3,
пп 3.3.1
Приложения 2</t>
  </si>
  <si>
    <t>1)Постановление администрации города Ставрополя Ставропольского края от 17.11.2020 № 1946  "О выделении средств из резервного фонда администрации города Ставрополя на проведение строительно-технического обследования пострадавшего в результате взрыва легковоспламеняющейся жидкости в квартирах № 2 и № 3 многоквартирного дома № 235/2 по улице Пригородной города Ставрополя с составлением по его результатам соответствующего заключения</t>
  </si>
  <si>
    <t xml:space="preserve">1  
</t>
  </si>
  <si>
    <t>17.11.2020, не установлена</t>
  </si>
  <si>
    <t>8120020200</t>
  </si>
  <si>
    <t>Расходы на мероприятия в области жилищного хозяйства</t>
  </si>
  <si>
    <t>9810020200</t>
  </si>
  <si>
    <t>1)Закон Ставропольского края 02.03.2005 N 12-кз "О местном самоуправлении в Ставропольском крае" 
2)Постановление Правительства Ставропольского края от 10.03.2022 №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</si>
  <si>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1)3
</t>
  </si>
  <si>
    <t xml:space="preserve">
2)1
</t>
  </si>
  <si>
    <t>1)05.03.2005, не установлена
2)10.03.2022, не установлена</t>
  </si>
  <si>
    <t>1)Постановление администрации города Ставрополя Ставропольского края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</si>
  <si>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15.03.2022, не установлена</t>
  </si>
  <si>
    <t>п.3.1,пп 3.1.5 Приложения 2</t>
  </si>
  <si>
    <t>Расходы на праздничное оформление города Ставрополя посредством лайтбоксов, установленных на остановочных пунктах</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</si>
  <si>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</si>
  <si>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Расходы на изготовление научно-проектной документации для проведения работ по сохранению объектов культурного наследия, находящихся в муниципальной собственности города Ставрополя</t>
  </si>
  <si>
    <t xml:space="preserve">1) Закон Ставропольского края 02.03.2005 N 12-кз "О местном самоуправлении в Ставропольском крае" 
2) Соглашение от 22.05.2020 № 07701000-1-2020-008 о предоставлении субсидии из бюджета субъекта РФ местному бюджету на проведение работ по восстановлению (ремонту, реставрации) воинских захоронений, расположенных на территории Ставропольского края, являющихся объектами культурного наследия (памятниками истории и культуры) народов Российской Федерации, включенными в единый государственный реестр объектов культурного наследия(памятников истории и культуры) народов Российской Федерации, либо выявленными объектами культурного наследия (памятниками истории и культуры) народов Российской Федерации, в рамках реализации подпрограммы "Сохранение и развитие культурного потенциала" государственной программы Ставропольского края "Сохранение и развитие культуры" в 2020 году.
</t>
  </si>
  <si>
    <t xml:space="preserve">
2)1
2</t>
  </si>
  <si>
    <t xml:space="preserve">
2)1.1
2.1
2.2</t>
  </si>
  <si>
    <t>1) 05.03.2005, не установлена
2) 22.05.2020-
31.12.2020</t>
  </si>
  <si>
    <t>07209L2990</t>
  </si>
  <si>
    <t>Реализация мероприятий федеральной целевой программы "Увековечение памяти погибших при защите Отечества на 2019-2024 годы"</t>
  </si>
  <si>
    <t xml:space="preserve">1) Закон Ставропольского края 02.03.2005 N 12-кз "О местном самоуправлении в Ставропольском крае" 
2) Соглашение от 28.12.2021 № 1  о предоставлении из бюджета Ставропольского края бюджету города Ставрополя Ставропольского края субсидии  на проведение работ по по сохранению объектов культурного наследия (памятников истории и культуры) народов Российской Федерации
</t>
  </si>
  <si>
    <t>1) 05.03.2005, не установлена
2) 28.12.2021-
31.12.2021</t>
  </si>
  <si>
    <t>07209S6450</t>
  </si>
  <si>
    <t>Проведение работ по сохранению объектов культурного наследия (памятников истории и культуры) народов Российской Федерации</t>
  </si>
  <si>
    <t xml:space="preserve">1) Закон Ставропольского края 02.03.2005 N 12-кз "О местном самоуправлении в Ставропольском крае" 
2) Соглашение №31020-C от 24.01.2020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3) Соглашение №31020-C, 
№31040-C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</si>
  <si>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3)1
2</t>
  </si>
  <si>
    <t>1)15</t>
  </si>
  <si>
    <t xml:space="preserve">
2)1.1,
2.4
3)1.1,
2.4
</t>
  </si>
  <si>
    <t>1) 05.03.2005, не установлена
2) 24.01.2020-
31.12.2020
3) 25.01.2021-
31.12.2021</t>
  </si>
  <si>
    <t>1) Закон Ставропольского края 02.03.2005 N 12-кз "О местном самоуправлении в Ставропольском крае" 
2)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</si>
  <si>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2)1.1,
2.2</t>
  </si>
  <si>
    <t>1) 05.03.2005,
не установлена
2) 29.01.2021-
31.12.2021</t>
  </si>
  <si>
    <t>04304S6419</t>
  </si>
  <si>
    <t>Расходы на осуществление функций административного центра Ставропольского края на благоустройство Комсомольского пруда города Ставрополя</t>
  </si>
  <si>
    <t xml:space="preserve">1) Закон Ставропольского края 02.03.2005 N 12-кз "О местном самоуправлении в Ставропольском крае" 
2) Соглашение №31020-C от 24.01.2020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</si>
  <si>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2)1.1,
2.1</t>
  </si>
  <si>
    <t>1) 05.03.2005,
не установлена
2) 24.01.2020-
31.12.2020</t>
  </si>
  <si>
    <t>п.3.3,пп 3.3.6 Приложения 2</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</si>
  <si>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</si>
  <si>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</si>
  <si>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 xml:space="preserve">
2)1.1,
2.4
</t>
  </si>
  <si>
    <t xml:space="preserve">1) 05.03.2005, не установлена
2) 25.01.2021-
31.12.2021
</t>
  </si>
  <si>
    <t>04304G8402</t>
  </si>
  <si>
    <t>Реализация проектов развития территорий муниципальных образований, основанных на местных инициативах (Благоустройство сквера на пересечении улицы Руставели и переулка Можайский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</si>
  <si>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31040-C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</si>
  <si>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</si>
  <si>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 xml:space="preserve">
2)1.1,
2.4
</t>
  </si>
  <si>
    <t xml:space="preserve">1) 05.03.2005, не установлена
2) 25.01.2021-
31.12.2021
</t>
  </si>
  <si>
    <t>04304G8404</t>
  </si>
  <si>
    <t>Реализация проектов развития территорий муниципальных образований, основанных на местных инициативах (Благоустройство территории прилегающей к зданию Дома Детского Творчества Октябрьского района по улице Гоголя, 36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</si>
  <si>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</si>
  <si>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2)1.1,
2.1
</t>
  </si>
  <si>
    <t>04304S8402</t>
  </si>
  <si>
    <t xml:space="preserve">
2)1.1,
2.1
</t>
  </si>
  <si>
    <t>04304S8404</t>
  </si>
  <si>
    <t xml:space="preserve">1) Закон Ставропольского края 02.03.2005 N 12-кз "О местном самоуправлении в Ставропольском крае" 
2)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
</t>
  </si>
  <si>
    <t xml:space="preserve">1) 05.03.2005, не установлена
2) 09.03.2021-
31.12.2021
</t>
  </si>
  <si>
    <t>Реализация мероприятий по благоустройству территорий в муниципальных округах и городских округах</t>
  </si>
  <si>
    <t>24</t>
  </si>
  <si>
    <t xml:space="preserve">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t>
  </si>
  <si>
    <t xml:space="preserve">
3)1
2     </t>
  </si>
  <si>
    <t xml:space="preserve">
3)1.1
2.2</t>
  </si>
  <si>
    <t>1) 13.08.1997, не установлена  
2) 05.03.2005, не установлена
3) 29.01.2021-31.12.2023</t>
  </si>
  <si>
    <t>Расходы на осуществление функций административного центра Ставропольского края за счет средств краевого бюджета на содержание центральной части города Ставрополя</t>
  </si>
  <si>
    <t>Благоустройство территории в районах города Ставрополя</t>
  </si>
  <si>
    <t>26.12.2017, не установлена</t>
  </si>
  <si>
    <t>п.2, пп.2.1, пп 5,6,7,11</t>
  </si>
  <si>
    <t>8110010010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</si>
  <si>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</si>
  <si>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6
3</t>
  </si>
  <si>
    <t>22
17</t>
  </si>
  <si>
    <t>1
1</t>
  </si>
  <si>
    <t xml:space="preserve">
3</t>
  </si>
  <si>
    <t>01.06.2007, не установлена
01.01.2009, не установлена</t>
  </si>
  <si>
    <t xml:space="preserve">1) Закон Ставропольского края 24.12.2007 N 78-кз "Об отдельных вопросах муниципальной службы в Ставропольском крае" 
2) Закон Ставропольского края 02.03.2005 N 12-кз "О местном самоуправлении в Ставропольском крае" </t>
  </si>
  <si>
    <t xml:space="preserve">
2)3</t>
  </si>
  <si>
    <t>1)10
в целом
2)9</t>
  </si>
  <si>
    <t xml:space="preserve">
2)1</t>
  </si>
  <si>
    <t>1) 26.12.2007, не установлена
2) 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</si>
  <si>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</si>
  <si>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</si>
  <si>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</si>
  <si>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8110010020</t>
  </si>
  <si>
    <t>Постановление Правительства Российской Федерации от 8 июня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</si>
  <si>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 xml:space="preserve">
</t>
  </si>
  <si>
    <t xml:space="preserve">
</t>
  </si>
  <si>
    <t>08.06.2021,не установлена</t>
  </si>
  <si>
    <t>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</si>
  <si>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t>
  </si>
  <si>
    <t xml:space="preserve"> 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</si>
  <si>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t>
  </si>
  <si>
    <t xml:space="preserve">Федеральный закон от 02.03.2007 № 25 - ФЗ "О муниципальной службе в Российской Федерации" </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</si>
  <si>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</si>
  <si>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абзацы 9-12 
                   2) п.5 абзац 8</t>
  </si>
  <si>
    <t>1) 04.04.2008-  
19.07.2020
 2) 20.07.2020   не установлена</t>
  </si>
  <si>
    <t>8110010050</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</si>
  <si>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</si>
  <si>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абзацы 9-12 
             2) п.5 абзац 8</t>
  </si>
  <si>
    <t>401000001</t>
  </si>
  <si>
    <t>п.1.4 приложения 2</t>
  </si>
  <si>
    <t>8110021040</t>
  </si>
  <si>
    <t>402000025</t>
  </si>
  <si>
    <t>1) Федеральный закон от 06.10.2003 № 131- ФЗ  "Об общих принципах организации местного самоуправления в Российской Федерации" 
2) Федеральный закон"О санитарно-эпидемиологическом благополучии населения" № 52-ФЗ от 30.03.1999</t>
  </si>
  <si>
    <t>1) 3                                                  
2) 1</t>
  </si>
  <si>
    <t>1) 17
2)2</t>
  </si>
  <si>
    <t>1) 3
2) 2</t>
  </si>
  <si>
    <t xml:space="preserve">
2) 3</t>
  </si>
  <si>
    <t>1) 01.01.2009, 
не установлена
2) 05.04.1999,     
не установлена</t>
  </si>
  <si>
    <t>1)Закон Ставропольского края от 02.03.2005 N 12-кз "О местном самоуправлении в Ставропольском крае"        
2)Постановление Губернатора Ставропольского края от 16.03.2020 №101 "О введении на территории Ставропольского края режима повышенной готовности"</t>
  </si>
  <si>
    <t xml:space="preserve">1)12    </t>
  </si>
  <si>
    <t>1)15            
2)1</t>
  </si>
  <si>
    <t>1)05.03.2005,не установлена   
2)18.03.2020 не установлена</t>
  </si>
  <si>
    <t>п.2, пп..2.1, пп 5,6,7,11</t>
  </si>
  <si>
    <t xml:space="preserve"> 05.04.1999,     
не установлена</t>
  </si>
  <si>
    <t xml:space="preserve">Закон Ставропольского края от 02.03.2005 N 12-кз "О местном самоуправлении в Ставропольском крае"      
</t>
  </si>
  <si>
    <t xml:space="preserve">15           
</t>
  </si>
  <si>
    <t xml:space="preserve">05.03.2005,не установлена   
</t>
  </si>
  <si>
    <t xml:space="preserve">1)1  
</t>
  </si>
  <si>
    <t xml:space="preserve">1)2
</t>
  </si>
  <si>
    <t xml:space="preserve">
2)п.2, пп.2.1, пп 5,6,7,11</t>
  </si>
  <si>
    <t>1)10.09.2021, не установлена
2) 16.04.2015, не установлена</t>
  </si>
  <si>
    <t>403030006</t>
  </si>
  <si>
    <t xml:space="preserve">Закон Ставропольского края 02.03.2005 N 12-кз "О местном самоуправлении в Ставропольском крае"   </t>
  </si>
  <si>
    <t>1) Постановление администрации города Ставрополя от 15.05.2015 № 890 "Об утверждении положений об администрациях районов города Ставрополя"
2) Решение Ставропольской городской Думы 
от 26 января 2022 г. № 44 «О дополнительных мерах социальной поддержки граждан, пострадавших в результате пожара, произошедшего 22 января 2022 года в многоквартирном доме по адресу: город Ставрополь, проспект К. Маркса, дом 7»
3) Постановление администрации города Ставрополя от 03.02.2022 № 220 "Об утверждении Порядка предоставления дополнительных мер социальной поддержки гражданам, пострадавшим в результате пожара, произошедшего 
22 января 2022 года в многоквартирном доме по адресу: город Ставрополь, проспект К. Маркса, дом 7, в виде обеспечения проведения ремонтных работ, направленных на восстановление эксплуатационных характеристик жилых помещений и общего имущества многоквартирного дома "</t>
  </si>
  <si>
    <t xml:space="preserve">
2) п.1,2
3)1</t>
  </si>
  <si>
    <t xml:space="preserve">1)п.3.3 приложения 2
</t>
  </si>
  <si>
    <t>1)15.05.2015, не установлена
2) 22.01.2022, не установлена
3)03.02.2022, не установлена</t>
  </si>
  <si>
    <t>0320180250</t>
  </si>
  <si>
    <t>Предоставление дополнительных мер социальной поддержки граждан, пострадавших в результате пожара, произошедшего 22 января 2022 года в многоквартирном доме по адресу: город Ставрополь, проспект К. Маркса, дом 7</t>
  </si>
  <si>
    <t xml:space="preserve">1)Закон Ставропольского края от 02.03.2005 N 12-кз "О местном самоуправлении в Ставропольском крае"  
2)Закон Ставропольского края от 20 июня 2014 N 57-кз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</si>
  <si>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1)3   </t>
  </si>
  <si>
    <t xml:space="preserve">             </t>
  </si>
  <si>
    <t xml:space="preserve">1) 9 
2) 1,
4 </t>
  </si>
  <si>
    <t>1) 1 
2) -
1</t>
  </si>
  <si>
    <t xml:space="preserve">
2)3</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</si>
  <si>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</si>
  <si>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</si>
  <si>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 xml:space="preserve">1)п.3.7 приложения 2 
          2)п.3,4,5 </t>
  </si>
  <si>
    <t>1)15.05.2015, не установлена 
2) 18.10.2020 не установлена</t>
  </si>
  <si>
    <t>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</si>
  <si>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</si>
  <si>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1)3    
2)2
3)6</t>
  </si>
  <si>
    <t xml:space="preserve">1)16.1                        
2)6   
3)23 </t>
  </si>
  <si>
    <t>1)1                                 
2)1.1
3)3</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</si>
  <si>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</si>
  <si>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</si>
  <si>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2)11</t>
  </si>
  <si>
    <t>1)1
2)1</t>
  </si>
  <si>
    <t xml:space="preserve">
2)2</t>
  </si>
  <si>
    <t>1)04.03.2008, не установлена
2)26.12.2007, не установлена</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</si>
  <si>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</si>
  <si>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</si>
  <si>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</si>
  <si>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1)1                                 
2)1.1</t>
  </si>
  <si>
    <t xml:space="preserve">1)01.01.2009, не установлена                                                                            
2)01.09.2008,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</si>
  <si>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</si>
  <si>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 11</t>
  </si>
  <si>
    <t>04.03.2008, не установлена
26.12.2007, не установлена</t>
  </si>
  <si>
    <t>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</si>
  <si>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 xml:space="preserve">1)1
</t>
  </si>
  <si>
    <t>1) 08.10.2014, не установлена 
                                              2) 29.10.2003, не установлена</t>
  </si>
  <si>
    <t>8110076200</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</si>
  <si>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</si>
  <si>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8110077900</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</si>
  <si>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</si>
  <si>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</si>
  <si>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</si>
  <si>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 xml:space="preserve">1)1                                 
2)1.1
</t>
  </si>
  <si>
    <t xml:space="preserve">1)01.01.2009, не установлена                                                                            
2)01.09.2008, не установлена
</t>
  </si>
  <si>
    <t>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</si>
  <si>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 в целом; 2;
 6</t>
  </si>
  <si>
    <t xml:space="preserve">
1
</t>
  </si>
  <si>
    <t xml:space="preserve">
</t>
  </si>
  <si>
    <t>п.2 подп.2.1 подп.2,4,5,6,7,10,11</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</si>
  <si>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</si>
  <si>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</si>
  <si>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1)22
2)17</t>
  </si>
  <si>
    <t>1)1
2)1</t>
  </si>
  <si>
    <t xml:space="preserve">
2)3</t>
  </si>
  <si>
    <t>1)01.06.2007, не установлена
2)01.01.2009, не установлена</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</si>
  <si>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</si>
  <si>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 xml:space="preserve">
2)3</t>
  </si>
  <si>
    <t>1)10 в целом
2)9</t>
  </si>
  <si>
    <t xml:space="preserve">
2)1</t>
  </si>
  <si>
    <t>1)26.12.2007, не установлена
2)05.03.2005,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</si>
  <si>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</si>
  <si>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</si>
  <si>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1)08.10.2014, не установлена
2)02.07.2011, не установлена
3)29.11.2011,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</si>
  <si>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</si>
  <si>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 xml:space="preserve">1)3  
                                             2)2   
3)6  
        </t>
  </si>
  <si>
    <t xml:space="preserve">1)16.1     
2)6
3)22
    </t>
  </si>
  <si>
    <t xml:space="preserve">1)1                                 
2)1.1
3)1
</t>
  </si>
  <si>
    <t xml:space="preserve">1)4                                
</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</si>
  <si>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</si>
  <si>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</si>
  <si>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t>
  </si>
  <si>
    <t xml:space="preserve">
</t>
  </si>
  <si>
    <t xml:space="preserve">
</t>
  </si>
  <si>
    <t xml:space="preserve">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</si>
  <si>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t>
  </si>
  <si>
    <t>1 в целом; 2; 
6</t>
  </si>
  <si>
    <t xml:space="preserve">
1</t>
  </si>
  <si>
    <t xml:space="preserve">1)Постановление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2)Постановление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t>
  </si>
  <si>
    <t>1)1
2
2)1
   2</t>
  </si>
  <si>
    <t>1)1
 2)1</t>
  </si>
  <si>
    <t>1) 21.05.2017-06.08.2020
2) 07.08.2020, не установлена</t>
  </si>
  <si>
    <t>Создание и организация деятельности комиссий по делам несовершеннолетних и защите их прав</t>
  </si>
  <si>
    <t>618 Администрация Октябрьского района города Ставрополя</t>
  </si>
  <si>
    <t>619</t>
  </si>
  <si>
    <t>Администрация Промышленного района города Ставрополя</t>
  </si>
  <si>
    <t>п.1.4 приложения 3</t>
  </si>
  <si>
    <t>8210021040</t>
  </si>
  <si>
    <t>401000003</t>
  </si>
  <si>
    <t>05.03.2005   не установлена</t>
  </si>
  <si>
    <t xml:space="preserve"> п 3,3, пп.3.3.4 Приложения 3 </t>
  </si>
  <si>
    <t>0420221470</t>
  </si>
  <si>
    <t>Расходы на приобретение коммунальной техники</t>
  </si>
  <si>
    <t>1) Закон Ставропольского края от 02.03.2005 N 12-кз "О местном самоуправлении в Ставропольском крае", 2) Постановление Правительства Ставропольского края от 01.12.2020 N 644-п
"Об утверждении Порядка распределения и предоставления в 2020 году из бюджета Ставропольского края бюджетам города-курорта Железноводска Ставропольского края, города Ставрополя Ставропольского края и муниципального образования Верхнерусского сельсовета Шпаковского района Ставропольского края дотаций на премирование муниципальных образований - победителей Всероссийского конкурса "Лучшая муниципальная практика"</t>
  </si>
  <si>
    <t>2) п.3</t>
  </si>
  <si>
    <t>0420221480</t>
  </si>
  <si>
    <t>Расходы за счет средств дотации на премирование победителей Всероссийского конкурса "Лучшая муниципальная практика" (Приобретение коммунальной техники)</t>
  </si>
  <si>
    <t>Закон Ставропольского края от 02.03.2005 N 12-кз "О местном самоуправлении в Ставропольском крае</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</si>
  <si>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</si>
  <si>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 п 3,3 пп.3.3.12 Приложения 3 2)п.2,абз 2,3  </t>
  </si>
  <si>
    <t>1)15.05.2015, не установлена 2)18.08.2016, не установлена</t>
  </si>
  <si>
    <t>9820420820</t>
  </si>
  <si>
    <t>1)Закон Ставропольского края от 02.03.2005 N 12-кз "О местном самоуправлении в Ставропольском крае"                                                                                              2)Закон Ставропольского края от 01.08.1997 №22-кз "О статусе административного центра Ставропольского края"</t>
  </si>
  <si>
    <t>1)9
2)10</t>
  </si>
  <si>
    <t>1)1
2)1</t>
  </si>
  <si>
    <t>1)05.03.2005, не установлена 2)13.08.1997, не установлена</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</si>
  <si>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</si>
  <si>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1)п.2 2)п.2,абз 2,3  </t>
  </si>
  <si>
    <t>1)01.01.2012, не установлена 2)18.08.2016, не установлена</t>
  </si>
  <si>
    <t xml:space="preserve">1)п.2  2)п.2,абз 2,3  </t>
  </si>
  <si>
    <t>Расходы  на содержание автомобильных дорог общего пользования местного значения</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</si>
  <si>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</si>
  <si>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 xml:space="preserve">ст.6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</si>
  <si>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</si>
  <si>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1)ст.10, ч2 2) п 3,3, пп.3.3.1 Приложения 3 </t>
  </si>
  <si>
    <t>1)07.09.2017 не установлена  2)15.05.2015 не установлена</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</si>
  <si>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</si>
  <si>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9821120840</t>
  </si>
  <si>
    <t>401000010</t>
  </si>
  <si>
    <t>14</t>
  </si>
  <si>
    <t>01.01.2009,не установлена</t>
  </si>
  <si>
    <t>1) Закон Ставропольского края от 02.03.2005 N 12-кз "О местном самоуправлении в Ставропольском крае" 2) Постановление Правительства Ставропольского края от 10.03.2022 N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</si>
  <si>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1) 12</t>
  </si>
  <si>
    <t>2) в целом</t>
  </si>
  <si>
    <t>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</si>
  <si>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1)Закон Ставропольского края от 02.03.2005 N 12-кз "О местном самоуправлении в Ставропольском крае"                                                                              2)Закон Ставропольского края от 20 июня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</si>
  <si>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1)9 2)1, 4 </t>
  </si>
  <si>
    <t>1)1  2) 1</t>
  </si>
  <si>
    <t xml:space="preserve">       2)3</t>
  </si>
  <si>
    <t>1)05.03.2005, не установлена 2)01.08.2014, не установлена</t>
  </si>
  <si>
    <t>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</si>
  <si>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1)п.3.7, пп.3.7.14 приложения 3        2)п.3,4,5</t>
  </si>
  <si>
    <t>1)15.05.2015, не установлена   2)18.10.2020 не установлена</t>
  </si>
  <si>
    <t>9820420190</t>
  </si>
  <si>
    <t xml:space="preserve">1)Федеральный закон от 06.10.2003 № 131- 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</si>
  <si>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1)3   2)1</t>
  </si>
  <si>
    <t>1)16    2)2</t>
  </si>
  <si>
    <t>1)8      2)2</t>
  </si>
  <si>
    <t>1)01.01.2009, не установлена     2) 05.04.1999, не установлена</t>
  </si>
  <si>
    <t xml:space="preserve">1)Закон Ставропольского края от 02.03.2005 N 12-кз "О местном самоуправлении в Ставропольском крае"                                                                                  </t>
  </si>
  <si>
    <t xml:space="preserve">1)12  </t>
  </si>
  <si>
    <t xml:space="preserve">1)1 </t>
  </si>
  <si>
    <t xml:space="preserve">1)05.03.2005,не установлена   </t>
  </si>
  <si>
    <t xml:space="preserve">1)Постановление администрации города Ставрополя от 30.03.2020 №449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от 13.04.2020 №551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3)  Постановление администрации города Ставрополя от 14.05.2020 №640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</si>
  <si>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</si>
  <si>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1)3,                                                                                                                                                                                                                                                                                                                                                                                                                                             2)3, 3)3</t>
  </si>
  <si>
    <t>1)30.03.2020, не установлена, 2)13.04.2020, не установлена, 3)14.05.2020, не установлена</t>
  </si>
  <si>
    <t>п.3.1, пп 3.1.5 Приложения 3</t>
  </si>
  <si>
    <t>9820720060</t>
  </si>
  <si>
    <t>п.3.3, пп 3.3.6 Приложения 3</t>
  </si>
  <si>
    <t>20, 25</t>
  </si>
  <si>
    <t xml:space="preserve">п. 3.3, пп 3.3.1 Приложения 3 </t>
  </si>
  <si>
    <t xml:space="preserve">Закон Ставропольского края от 02.03.2005 N 12-кз "О местном самоуправлении в Ставропольском крае" 2)Соглашение от 24.01.2020 № 31050-С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проекта развития территории муниципального образования Ставропольского края, основанного на местных инициативах  </t>
  </si>
  <si>
    <t>2)1.1 в целом 2.4</t>
  </si>
  <si>
    <t>05.03.2005, не установлена, 2)24.01.2020-31.12.2020</t>
  </si>
  <si>
    <t xml:space="preserve">п. 3.3, пп 3.3.5 Приложения 3 </t>
  </si>
  <si>
    <t>04304G8401</t>
  </si>
  <si>
    <t>Реализация проектов развития территорий муниципальных образований, основанных на местных инициативах (Благоустройство сквера по улице Доваторцев, 66/1 в городе Ставрополь Ставропольского края)</t>
  </si>
  <si>
    <t>04304G8405</t>
  </si>
  <si>
    <t>Реализация проектов развития территорий муниципальных образований, основанных на местных инициативах (Благоустройство территории урочища родника "Корыта" в городе Ставрополь Ставропольского края)</t>
  </si>
  <si>
    <t xml:space="preserve">Закон Ставропольского края от 02.03.2005 N 12-кз "О местном самоуправлении в Ставропольском крае" 2)Соглашение от 25.01.2022 № 22-31010-С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инициативных проектов </t>
  </si>
  <si>
    <t>043042ИП01</t>
  </si>
  <si>
    <t>Реализация инициативного проекта, за счет инициативных платежей (благоустройство зоны отдыха "Ореховая роща" в районе домов № 3/1, № 5 "А", № 5 "Б", № 7 "А", № 7/1, № 7/2, № 7/3; № 9/1, № 9/2 по просп. Ворошилова города Ставрополя Ставропольского края)</t>
  </si>
  <si>
    <t>04304SИП01</t>
  </si>
  <si>
    <t>Реализация инициативного проекта (благоустройство зоны отдыха "Ореховая роща" в районе домов № 3/1, № 5 "А", № 5 "Б", № 7 "А", № 7/1, № 7/2, № 7/3; № 9/1, № 9/2 по просп. Ворошилова города Ставрополя Ставропольского края)</t>
  </si>
  <si>
    <t>2)1.1 в целом 2.1,   2.2</t>
  </si>
  <si>
    <t>04304S8401</t>
  </si>
  <si>
    <t>04304S8405</t>
  </si>
  <si>
    <t>1)Закон Ставропольского края от 02.03.2005 N 12-кз "О местном самоуправлении в Ставропольском крае"                                                             2)Соглашение от 29.07.2020 №2-113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городских и сельских поселениях Ставропольского края.</t>
  </si>
  <si>
    <t>2)1,2</t>
  </si>
  <si>
    <t xml:space="preserve">                                                                                  2)1.1, 2.1</t>
  </si>
  <si>
    <t>1)05.03.2005, не установлена  2)29.07.2020-31.12.2020</t>
  </si>
  <si>
    <t>0430420470</t>
  </si>
  <si>
    <t>Расходы за счет средств дотации на премирование победителей Всероссийского конкурса "Лучшая муниципальная практика" (благоустройство общественного пространства на пересечении улицы Ленина и проспекта Кулакова (сквер у памятников "Погибшим землякам")</t>
  </si>
  <si>
    <t>0430420410</t>
  </si>
  <si>
    <t>Благоустройство общественного пространства на пересечении улицы Ленина и проспекта Кулакова (сквер у памятников "Погибшим землякам") за счет средств местного бюджета</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</si>
  <si>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</si>
  <si>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9820420300</t>
  </si>
  <si>
    <t>п 3.3 пп 3.3.1 Приложения 3</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</si>
  <si>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</si>
  <si>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 1)ст.10, ч2 2) п 3,3, пп.3.3.1 Приложения 3 </t>
  </si>
  <si>
    <t>1)07.09.2017, не установлена  2)15.05.2015, не установлена</t>
  </si>
  <si>
    <t xml:space="preserve">1)ст.10, ч2  2) п 3,3, пп.3.3.1 Приложения 3 </t>
  </si>
  <si>
    <t>9810020300</t>
  </si>
  <si>
    <t>3,  25</t>
  </si>
  <si>
    <t xml:space="preserve"> 1) ст. 10 ч.2      2) п 3,3, пп.3.3.1 Приложения 3 </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</si>
  <si>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</si>
  <si>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</si>
  <si>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1)22  2)17</t>
  </si>
  <si>
    <t xml:space="preserve">  2)1</t>
  </si>
  <si>
    <t xml:space="preserve"> 2)3</t>
  </si>
  <si>
    <t>1)01.06.2007, не установлена 2)01.01.2009, не установлена</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</si>
  <si>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</si>
  <si>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1)10 в целом    2)9</t>
  </si>
  <si>
    <t>26.12.2007, не установлена  2)05.03.2005, не установлена</t>
  </si>
  <si>
    <t xml:space="preserve">1)Решение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</si>
  <si>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1,2           3) 1</t>
  </si>
  <si>
    <t>1)08.10.2014, не установлена2)02.07.2011, не установлена 3)29.11.2011, не установлена</t>
  </si>
  <si>
    <t>8210010020</t>
  </si>
  <si>
    <t>п 1.4 Приложения 3</t>
  </si>
  <si>
    <t>8210020050</t>
  </si>
  <si>
    <t xml:space="preserve">п.2 п.2.1 п.п. 5, 6, 7, 11 </t>
  </si>
  <si>
    <t>8210010010</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</si>
  <si>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</si>
  <si>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</si>
  <si>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п.2 </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</si>
  <si>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</si>
  <si>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</si>
  <si>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1)1   2)1</t>
  </si>
  <si>
    <t>1)01.06.2007, не установлена  2)01.01.2009, не установлена</t>
  </si>
  <si>
    <t>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t>
  </si>
  <si>
    <t>1)10 в целом  2)9</t>
  </si>
  <si>
    <t xml:space="preserve">1)26.12.2007, не установлена,   2)05.03.2005, не установлена, </t>
  </si>
  <si>
    <t>8210077900</t>
  </si>
  <si>
    <t>Решение Ставропольской городской Думы от 25.02.2022 N 49 "О дополнительных мерах социальной поддержки граждан, пострадавших в результате пожара, произошедшего 18 февраля 2022 года в жилом доме по адресу: город Ставрополь, проезд Багратиона, дом 26"</t>
  </si>
  <si>
    <t>03.03.2022, не установлена</t>
  </si>
  <si>
    <t>0320180270</t>
  </si>
  <si>
    <t>Предоставление дополнительных мер социальной поддержки граждан, пострадавших в результате пожара, произошедшего 18 февраля 2022 года в жилом доме по адресу: город Ставрополь, проезд Багратиона, дом 26</t>
  </si>
  <si>
    <t>Федеральный закон от 24 апреля 2008 № 48-ФЗ "Об опеке и попечительстве"</t>
  </si>
  <si>
    <t>Закон Ставропольского края от 28 февраля 2008 г. № 10 -кз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</si>
  <si>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1 в целом,         2 ,
6  </t>
  </si>
  <si>
    <t>п.3.4, пп 3.4.2 в целом Приложения 3</t>
  </si>
  <si>
    <t>8210076200</t>
  </si>
  <si>
    <t xml:space="preserve">1 в целом,         2,   6  </t>
  </si>
  <si>
    <t>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</si>
  <si>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2) п.2</t>
  </si>
  <si>
    <t>1)08.10.2014, не установлена                                                                                                                                                                                                                                                                                                                                                                       2)29.10.2003, не установлена</t>
  </si>
  <si>
    <t xml:space="preserve">1 в целом,         2,     6  </t>
  </si>
  <si>
    <t xml:space="preserve">1 в целом,         2, 6  </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</si>
  <si>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</si>
  <si>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5 марта 2007г. №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оганизации деятельности комиссий по делам несовершеннолетних и защите их прав"</t>
  </si>
  <si>
    <t>1)Постановление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2) Постановление администрац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t>
  </si>
  <si>
    <t>1)1, 2  2)1, 2</t>
  </si>
  <si>
    <t>1)3    2)3</t>
  </si>
  <si>
    <t>1)21.05.2017, 06.08.2020  2)07.08.2020 не установлена</t>
  </si>
  <si>
    <t>8210076360</t>
  </si>
  <si>
    <t>Постановление администрации города Ставрополя от 30.08.2021 № 1925 "Об утверждении Порядка предоставления в 2021 году муниципальному унитарному предприятию города 
Ставрополя «Ремонтно-строительное предприятие» субсидии в виде взноса 
муниципального образования города Ставрополя Ставропольского края 
в уставный фонд"</t>
  </si>
  <si>
    <t>30.08.2021 не установлено</t>
  </si>
  <si>
    <t xml:space="preserve">  9810060170</t>
  </si>
  <si>
    <t>Расходы на предоставление муниципальному унитарному предприятию "Ремонтно-строительное предприятие" города Ставрополя субсидии в виде взноса муниципального образования города Ставрополя Ставропольского края в уставный фонд</t>
  </si>
  <si>
    <t>Постановление Правительства РФ от 08.06.2021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идеятельности органов исполнительной власти субъектов РФ в 2021 году"</t>
  </si>
  <si>
    <t>Постановление Правительства Ставропольского края от 11 августа 2021 г.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</si>
  <si>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</si>
  <si>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619 Администрация Промышленного района города Ставрополя</t>
  </si>
  <si>
    <t>620</t>
  </si>
  <si>
    <t>Комитет городского хозяйства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</si>
  <si>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 "</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</si>
  <si>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</si>
  <si>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</si>
  <si>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 п.10 пп.3</t>
  </si>
  <si>
    <t xml:space="preserve"> 11.05.2017, не установлена</t>
  </si>
  <si>
    <t>0410220220</t>
  </si>
  <si>
    <t>Расходы на мероприятия в области коммунального хозяйства</t>
  </si>
  <si>
    <t>1) Закон Ставропольского края от 02.03.2005 № 12-кз "О местном самоуправлении в Ставропольском крае" 
2) Соглашение от 21.09.2021 № 2-71 между Министерством жилищно-коммунального хозяйства Ставропольского края и администрацией города Ставрополя о предоставлении из бюджета Старопольского края бюджету города Ставрополя субсидии на строительство (реконструкцию) объектов коммунальной инфраструктуры</t>
  </si>
  <si>
    <t>2) 1.1, 2.2</t>
  </si>
  <si>
    <t>1) 05.03.2005, не установлена
2)  21.09.2021,  до полного исполнения сторонами своих обязательств</t>
  </si>
  <si>
    <t>04103S724Б</t>
  </si>
  <si>
    <t>Строительство канализационного коллектора от ул. 45 Параллель до точки подключения в коллектор "Морозовский" в районе многоквартирного дома 397/9 по ул. Ленина в г. Ставрополе</t>
  </si>
  <si>
    <t>9820420220</t>
  </si>
  <si>
    <t xml:space="preserve">1) Закон Ставропольского края от 02.03.2005 № 12-кз "О местном самоуправлении в Ставропольском крае" 
2) Соглашение  от 01.02.2021 № 2-10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(реконструкцию) объектов коммунальной инфраструктуры </t>
  </si>
  <si>
    <t>1) 05.03.2005, не установлена
2) 01.02.2021,  до полного исполнения сторонами своих обязательств</t>
  </si>
  <si>
    <t>04103S724А</t>
  </si>
  <si>
    <t>0410320220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</si>
  <si>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</si>
  <si>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Постановление администрации города Ставрополя от 11.05.17 г.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</si>
  <si>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31-36,   2)  п.2 абз.1 </t>
  </si>
  <si>
    <t>1) 11.05.2017   не установлена  
2) 18.08.2016, не установлена</t>
  </si>
  <si>
    <t>0420220130</t>
  </si>
  <si>
    <t>Проектирование, строительство, реконструкция, ремонт и содержание автомобильных дорог общего пользования местного значения</t>
  </si>
  <si>
    <t>1) 11.05.2017   не установлена
 2) 18.08.2016, не установлена</t>
  </si>
  <si>
    <t>9820420130</t>
  </si>
  <si>
    <t xml:space="preserve">п.12 пп.38, </t>
  </si>
  <si>
    <t>11.05.2017 не установлена</t>
  </si>
  <si>
    <t>9820420830</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</si>
  <si>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</si>
  <si>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31-36,          2)  п.2 абз.1 </t>
  </si>
  <si>
    <t>1) 11.07.2017, не установлена
 2) 18.08.2016, не установлена</t>
  </si>
  <si>
    <t>0420221180</t>
  </si>
  <si>
    <t>Проектирование, строительство и реконструкция автомобильных дорог общего пользования местного значения</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</si>
  <si>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</si>
  <si>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11.07.2017, не установлена
2) 18.08.2016, не установлена</t>
  </si>
  <si>
    <t>9820421180</t>
  </si>
  <si>
    <t xml:space="preserve"> Закон Ставропольского края от 02.03.2005 № 12-кз "О местном самоуправлении в Ставропольском крае" </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</si>
  <si>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</si>
  <si>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16.05.2015, не установлена</t>
  </si>
  <si>
    <t>0420260090</t>
  </si>
  <si>
    <t>Предоставление субсидий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</si>
  <si>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 xml:space="preserve"> Закон Ставропольского края от 02.03.2005 № 12-кз "О местном самоуправлении в Ставропольском крае"                                </t>
  </si>
  <si>
    <t>9820460090</t>
  </si>
  <si>
    <t>1) Закон Ставропольского края от 02.03.2005 № 12-кз "О местном самоуправлении в Ставропольском крае" 2) Соглашение от 10.07.2019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</si>
  <si>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2) 2.2</t>
  </si>
  <si>
    <t>1) 05.03.2005, не установлена 
2)  10.07.2019, до полного исполнения сторонами своих обязательств</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</si>
  <si>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</si>
  <si>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п. 12 пп. 31                </t>
  </si>
  <si>
    <t>11.05.2017, не установлена</t>
  </si>
  <si>
    <t>98204S6495</t>
  </si>
  <si>
    <t>Cтроительство и реконструкция автомобильных дорог общего пользования местного значения  (реконструкция участка улицы Пирогова от разворотного круга по улице Пирогова до улицы Доваторцев в городе Ставрополе) за счет средств краевого бюджета</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</si>
  <si>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06.06.2019 № 07701000-1-2019-007 3)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t>
  </si>
  <si>
    <t xml:space="preserve">
2 )2  3) 2</t>
  </si>
  <si>
    <t xml:space="preserve">2) 1.1, 2.2 
3) 1.1, 2.2 </t>
  </si>
  <si>
    <t>1) 05.03.2005, не установлена 
2) 06.06.2019-31.12.2019 
3) 30.10.2019- 31.12.2021</t>
  </si>
  <si>
    <t xml:space="preserve"> п. 12 пп. 31-32</t>
  </si>
  <si>
    <t>042R153930</t>
  </si>
  <si>
    <t>Обеспечение дорожной деятельности в рамках реализации национального проекта «Безопасные и качественные автомобильные дороги»</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</si>
  <si>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  
3) Cоглашение № бкад/20-21-14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субсидии на обеспечение дорожной деятельности в рамках реализации национального проекта "Безопасные и качественные автомобильные дороги" от 30.10.2019
4)  Cоглашение № бкад/22-23-1  о предоставлении из бюджета Ставропольского края бюджету города Ставрополя субсидии на обеспечение дорожной деятельности в рамках реализации национального проекта "Безопасные и качественные  дороги" от 20.01.2022</t>
  </si>
  <si>
    <t>2) 2  3) 2 
4) 2</t>
  </si>
  <si>
    <t>2) 1.1, 2.2 
3) 1.1, 2.2
4) 1.1, 2.2</t>
  </si>
  <si>
    <t>1) 05.03.2005, не установлена 
2) 30.10.2019-31.12.2021 
3) 30.10.2019, до полного исполнения сторонами своих обязательств
4) 20.01.2022, до полного исполнения сторонами своих обязательств</t>
  </si>
  <si>
    <t>042R1S3930</t>
  </si>
  <si>
    <t xml:space="preserve"> 1) Закон Ставропольского края от 02.03.2005 № 12-кз "О местном самоуправлении в Ставропольском крае" 
2) Cоглашение от 19.11.2020 № 07701000-1-2019-016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t>
  </si>
  <si>
    <t>2) 2 2) 2</t>
  </si>
  <si>
    <t xml:space="preserve">2) 1.1, 2.2 
</t>
  </si>
  <si>
    <t>1) 05.03.2005, не установлена 
2) 19.11.2020-31.12.2020</t>
  </si>
  <si>
    <t>042R158560</t>
  </si>
  <si>
    <t>Обеспечение дорожной деятельности в рамках реализации национального проекта "Безопасные и качественные автомобильные дороги"</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</si>
  <si>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</si>
  <si>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2 2) 3</t>
  </si>
  <si>
    <t>1) 9.2 2) 17</t>
  </si>
  <si>
    <t>1) 6 
2) 3</t>
  </si>
  <si>
    <t>1) 15.01.1996 не установлена 2) 01.01.2009, не установлена</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</si>
  <si>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</si>
  <si>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1, 3, 5 в целом</t>
  </si>
  <si>
    <t>03.03.2017, не установлена</t>
  </si>
  <si>
    <t>0420311010</t>
  </si>
  <si>
    <t>Расходы на обеспечение деятельности (оказание услуг) муниципальных учреждений (МБУ "Транссигнал" города Ставрополя)</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</si>
  <si>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</si>
  <si>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t>
  </si>
  <si>
    <t>1) 15.01.1996, не установлена 2) 01.01.2009, не установлена</t>
  </si>
  <si>
    <t>Постановление администрации города Ставрополя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</si>
  <si>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 xml:space="preserve">Постановление администрации города Ставрополя от 22.09.2021  № 2180 "О мерах по увеличению оплаты труда работников мунипальных учреждений  города Ставрополя" </t>
  </si>
  <si>
    <t xml:space="preserve"> 22.09.2021, не установлена</t>
  </si>
  <si>
    <t>0420377900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</si>
  <si>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</si>
  <si>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 Закон Ставропольского края от 02.03.2005 № 12-кз "О местном самоуправлении в Ставропольском крае"</t>
  </si>
  <si>
    <t xml:space="preserve">05.03.2005, не установлена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</si>
  <si>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</si>
  <si>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</si>
  <si>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</si>
  <si>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</si>
  <si>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</si>
  <si>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</si>
  <si>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</si>
  <si>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</si>
  <si>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</si>
  <si>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11.05.2017,  не установлена  
2) 18.08.2016, не установлена</t>
  </si>
  <si>
    <t>9820420570</t>
  </si>
  <si>
    <t xml:space="preserve"> п.12 пп.34 </t>
  </si>
  <si>
    <t>02Б0220560</t>
  </si>
  <si>
    <t>Расходы на ремонт подъездных автомобильных дорог общего пользования местного значения к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t>
  </si>
  <si>
    <t xml:space="preserve"> п.12 пп.32 </t>
  </si>
  <si>
    <t xml:space="preserve">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t>
  </si>
  <si>
    <t xml:space="preserve">
3)  1,2
4) 1.2</t>
  </si>
  <si>
    <t xml:space="preserve">1) 3            </t>
  </si>
  <si>
    <t>1) 9
2) 5 в целом</t>
  </si>
  <si>
    <t xml:space="preserve">
3)  1.1
2.1 
4) 1.1, 2.1</t>
  </si>
  <si>
    <t>1) 05.03.2005, не установлена
 2) 13.08.1997, не установлена      
  3)  30.01.2020-31.12.2022
4) 29.01.2021,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</si>
  <si>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</si>
  <si>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32                2)  п.2 абз.1 </t>
  </si>
  <si>
    <t>1) 11.05.2017, не установлена
2) 18.08.2016, не установлена</t>
  </si>
  <si>
    <t>04202S6411</t>
  </si>
  <si>
    <t>Расходы на осуществление функций административного центра Ставропольского края  на ремонт автомобильных дорог общего пользования местного значения</t>
  </si>
  <si>
    <t>1) Закон Ставропольского края от 02.03.2005 № 12-кз "О местном самоуправлении в Ставропольском крае"
 2) Соглашение №рдг/20-13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капитальный ремонт и ремонт автомобильных дорог общего пользования местного значения от 15.04.2020</t>
  </si>
  <si>
    <t xml:space="preserve">
2) 1.1,           2.1            </t>
  </si>
  <si>
    <t xml:space="preserve">1) 05.03.2005, не установлена
2) 15.04.2020-31.12.2020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</si>
  <si>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</si>
  <si>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пп.31-32       2)  п.2 абз. 1 </t>
  </si>
  <si>
    <t>1) 11.05.2017, не установлена
 2) 18.08.2016, не установлена</t>
  </si>
  <si>
    <t>04202S7830</t>
  </si>
  <si>
    <t>Капитальный ремонт и ремонт автомобильных дорог общего пользования населенных пунктов за счет средств местного бюджета</t>
  </si>
  <si>
    <t xml:space="preserve">1)  Закон Ставропольского края от 02.03.2005 № 12-кз "О местном самоуправлении в Ставропольском крае" 
2) Соглашение от 15.04.2020 г. № рдг/20-13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капитальный ремонт и ремонт автомобильных дорог общего пользования местного значения в городских округах и городских поселениях </t>
  </si>
  <si>
    <t>2)  2</t>
  </si>
  <si>
    <t>1) 05.03.2005, не установлена
2) 15.04.2020,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</si>
  <si>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</si>
  <si>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пп.31-32       2)  п.2 абз. 1 </t>
  </si>
  <si>
    <t>04202S8660</t>
  </si>
  <si>
    <t>Капитальный ремонт и ремонт автомобильных дорог общего пользования местного значения муниципальных округов и городских округов</t>
  </si>
  <si>
    <t>1)Закон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</si>
  <si>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2) 1.1, 2.1
3) 1.1, 2.1</t>
  </si>
  <si>
    <t>1) 05.03.2005, не установлена 
2) 10.07.2019, до полного исполнения сторонами своих обязательств  
3) 25.01.2021, до полного исполнения сторонами своих обязательств</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</si>
  <si>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</si>
  <si>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п. 12 пп. 31, </t>
  </si>
  <si>
    <t>04202S6490</t>
  </si>
  <si>
    <t>Строительство и реконструкция автомобильных дорог общего пользования местного значения</t>
  </si>
  <si>
    <t>1) 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г.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</si>
  <si>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10.07.2019, до полного исполнения сторонами своих обязательств
3)  25.01.2021, до полного исполнения своих обязательств</t>
  </si>
  <si>
    <t>04202S649Д</t>
  </si>
  <si>
    <t>Строительство и реконструкция автомобильных дорог общего пользования местного значения (строительство участка улицы Ивана Щипакина от проспекта Российского до участка с кадастровым № 26:12:011401:364 в городе Ставрополе)</t>
  </si>
  <si>
    <t xml:space="preserve">1) Закон Ставропольского края от 02.03.2005 № 12-кз "О местном самоуправлении в Ставропольском крае"
2) Соглашение №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от 10.07.2019 </t>
  </si>
  <si>
    <t>2) 1.1, 2.1</t>
  </si>
  <si>
    <t>1) 05.03.2005, не установлена 
2) 10.07.2019, до полного исполнения сторонами своих обязательств</t>
  </si>
  <si>
    <t>04202S649П</t>
  </si>
  <si>
    <t>Реконструкция участка автомобильной дороги по улице Бирюзовая от улицы Тюльпановая до проезда Лазурный</t>
  </si>
  <si>
    <t>1) Закон Ставропольского края от 02.03.2005 № 12-кз "О местном самоуправлении в Ставропольском крае"
2)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</si>
  <si>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25.01.2021, до полного исполнения  сторонами своих обязательств</t>
  </si>
  <si>
    <t>04202S649Р</t>
  </si>
  <si>
    <t>Реконструкция участка автомобильной дороги по улице Перспективная от проспекта Российский до улицы Рогожникова в городе Ставрополе</t>
  </si>
  <si>
    <t>1) Закон Ставропольского края от 02.03.2005 № 12-кз "О местном самоуправлении в Ставропольском крае"
2) Соглашение от 10.07.2019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</si>
  <si>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04202S6499</t>
  </si>
  <si>
    <t>Реконструкция автомобильной дороги по улице 45 Параллель на участке от улицы Пирогова до улицы Рогожникова в городе Ставрополе</t>
  </si>
  <si>
    <t xml:space="preserve">Решение Ставропольской городской Думы от 28.05.2014 N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</si>
  <si>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</si>
  <si>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 xml:space="preserve">
2) 3</t>
  </si>
  <si>
    <t>1) 165 2) 16</t>
  </si>
  <si>
    <t>1) 1 
2) 1</t>
  </si>
  <si>
    <t>1) 3
 2) 6</t>
  </si>
  <si>
    <t>1)01.03.2005, не установлена 2) 01.01.2009,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</si>
  <si>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</si>
  <si>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 67</t>
  </si>
  <si>
    <t>0410120200</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</si>
  <si>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капремонта многоквартирных домов"
</t>
  </si>
  <si>
    <t>1) 1, 8</t>
  </si>
  <si>
    <t>1) 1
2) 3
3) 5</t>
  </si>
  <si>
    <t>1) 14, 165 
2) 16
 3) 15.1</t>
  </si>
  <si>
    <t>1) 1 
2) 1
3) 6</t>
  </si>
  <si>
    <t>1) 3, 9.3 
2) 6  
4) 2-6</t>
  </si>
  <si>
    <t>1) 01.03.2005, не установлена 
2) 01.01.2009, не установлена 
3) 07.08.2007, не установлена 
4) 28.01.2017, не установлена</t>
  </si>
  <si>
    <t xml:space="preserve">1) Закон Ставропольского края от 02.03.2005 № 12-кз "О местном самоуправлении в Ставропольском крае"  
2) Постановление  Правительства Ставропольского края от 30.12.2019 N 638-п
"Об утверждении Порядка предоставления иных межбюджетных трансфертов бюджетам муниципальных образований Ставропольского края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
</t>
  </si>
  <si>
    <t>1) 05.03.2005, не установлена
2) 31.12.2019, не установлена</t>
  </si>
  <si>
    <t xml:space="preserve"> Постановление администрации г. Ставрополя от 09.07.2020 N 982 "Об утверждении Порядка предоставления субсидий товариществам собственников жилья, жилищным, жилищно-строительным кооперативам, управляющим организациям, осуществляющим управление многоквартирными домами, расположенными на территории города Ставрополя, в отношении которых государственной корпорацией - Фондом содействия реформированию жилищно-коммунального хозяйства принято решение о предоставлении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многоквартирных домов, на возмещение части расходов, связанных с проведением капитального ремонта общего имущества многоквартирных домов"
</t>
  </si>
  <si>
    <t>п.3</t>
  </si>
  <si>
    <t>15.07.2020, не установлена</t>
  </si>
  <si>
    <t>0410177890</t>
  </si>
  <si>
    <t>Обеспечение мероприятий по капитальному ремонту многоквартирных домов за счет средств, полученных от государственной корпорации - Фонда содействия реформированию жилищно-коммунального хозяйства</t>
  </si>
  <si>
    <t>812</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</si>
  <si>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реформирования жилищно-коммунального хозяйства на проведение капремонта многоквартирных  домов"
</t>
  </si>
  <si>
    <t>1) 05.03.2005, не установлена 
2) 31.12.2019, не установлена</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</si>
  <si>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</si>
  <si>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1) 1 
2) 3</t>
  </si>
  <si>
    <t>1) 14
2) 16</t>
  </si>
  <si>
    <t>1) 1 
2) 1</t>
  </si>
  <si>
    <t xml:space="preserve"> 1) 9.3
2) 6</t>
  </si>
  <si>
    <t>1) 03.01.2005, не установлена 
2) 01.01.2009, не установлена</t>
  </si>
  <si>
    <t xml:space="preserve"> Закон Ставропольского края от 02.03.2005 № 12-кз "О местном самоуправлении в Ставропольском крае" 
</t>
  </si>
  <si>
    <t xml:space="preserve"> 3
</t>
  </si>
  <si>
    <t xml:space="preserve">05.03.2005, не установлена
</t>
  </si>
  <si>
    <t>Постановление администрации г. Ставрополя от 12.11.2019 N 3158
"Об утверждении Порядка и перечня случаев оказания на безвозвратной основе за счет средств бюджета города Ставрополя дополнительной помощи при возникновении неотложной необходимости в проведении капитального ремонта общего имущества в многоквартирных домах, расположенных на территории города Ставрополя"</t>
  </si>
  <si>
    <t>15.11.2019, не установлена</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</si>
  <si>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</si>
  <si>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</si>
  <si>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пп.4, 17</t>
  </si>
  <si>
    <t>0420111010</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</si>
  <si>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</si>
  <si>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14.07.2015,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</si>
  <si>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</si>
  <si>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п.13</t>
  </si>
  <si>
    <t>Расходы на прочие мероприятия в области транспорта</t>
  </si>
  <si>
    <t>Постановление администрации г. Ставрополя от 29.12.2017 N 2516 "Об утверждении Порядка предоставления субсидий на финансовое обеспечение затрат организаций городского наземного электрического транспорта в связи с осуществлением регулярных перевозок пассажиров и багажа по муниципальным маршрутам регулярных перевозок по тарифам ниже установленного предельного максимального уровня тарифа на перевозку пассажиров городским наземным электрическим транспортом (троллейбусами) по маршрутам города Ставрополя"</t>
  </si>
  <si>
    <t xml:space="preserve">  11.01.2018, не установлена</t>
  </si>
  <si>
    <t>0420160020</t>
  </si>
  <si>
    <t>Расходы на проведение отдельных мероприятий по электрическому транспорту</t>
  </si>
  <si>
    <t>1) Постановление администрации города Ставрополя от 10.02.2017 № 245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 
2)  Постановление администрации города Ставрополя от 16.07.2020 № 1051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 "</t>
  </si>
  <si>
    <t>1) 1
2) 1</t>
  </si>
  <si>
    <t>1) 10.02.2017, 15.07.2020
2) 16.07.2020, не установлена</t>
  </si>
  <si>
    <t>0420160070</t>
  </si>
  <si>
    <t>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</si>
  <si>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Создание условий для организации досуга и обеспечения жителей городского округа услугами организаций культуры</t>
  </si>
  <si>
    <t>20</t>
  </si>
  <si>
    <t>п 12 пп.65</t>
  </si>
  <si>
    <t>Постановление администрации города Ставрополя от 22.10.2021 № 2394 "Об утверждении Порядка предоставления за счет средств бюджета города Ставрополя в 2021 году муниципальному унитарному предприятию «Горзеленстрой» города Ставрополя субсидии в виде взноса муниципального образования города Ставрополя Ставропольского края в уставный фонд"</t>
  </si>
  <si>
    <t>п.1, 13</t>
  </si>
  <si>
    <t>22.10.2021, не установлена</t>
  </si>
  <si>
    <t>9810060160</t>
  </si>
  <si>
    <t>Расходы на предоставление муниципальному унитарному предприятию "Горзеленстрой" города Ставрополя субсидии в виде взноса муниципального образования города Ставрополя Ставропольского края в уставный фонд</t>
  </si>
  <si>
    <t xml:space="preserve"> 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 Ставрополя от 13.04.2021 N 724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территорий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3) Постановление администрации г. Ставрополя от 27.01.2022 N 158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территории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t>
  </si>
  <si>
    <t>1) п. 12 пп. 29               2) п. 2,5</t>
  </si>
  <si>
    <t>1) 11.05.2017, не установлена  
2) 18.04.2021, 01.02.2022, 
3) 02.02.2022, не установлена</t>
  </si>
  <si>
    <t>02Б0360050</t>
  </si>
  <si>
    <t>Инженерное обеспечение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t>
  </si>
  <si>
    <t>Федеральный закон  от 21.07.1997 № 117-ФЗ "О безопасности гидротехнических сооружений "</t>
  </si>
  <si>
    <t>28.07.1997, не установлена</t>
  </si>
  <si>
    <t xml:space="preserve">п.12 пп. 17, 51 абз. 3    </t>
  </si>
  <si>
    <t>0430411010</t>
  </si>
  <si>
    <t>0430477900</t>
  </si>
  <si>
    <t>Организация благоустройства территории муниципильного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</si>
  <si>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 
3)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27.01.2020</t>
  </si>
  <si>
    <t>2) 2
3) 2</t>
  </si>
  <si>
    <t>2) 2.2
3) 2.1, 2.2</t>
  </si>
  <si>
    <t xml:space="preserve">1) 05.03.2005, не установлена 
2)  06.12.2019, 31.12.2019
3) 27.01.2020, 31.12.2020 </t>
  </si>
  <si>
    <t>04304S7810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</si>
  <si>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</si>
  <si>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t>
  </si>
  <si>
    <t xml:space="preserve">1) 05.03.2005, не установлена 
2)  06.12.2019, 31.12.2019  </t>
  </si>
  <si>
    <t>9820477810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</si>
  <si>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 за счет средств краевого бюджета</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</si>
  <si>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t>
  </si>
  <si>
    <t>2) 2.1, 2.2</t>
  </si>
  <si>
    <t>98204S7810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</si>
  <si>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 за счет средств местного бюджета</t>
  </si>
  <si>
    <t xml:space="preserve"> п. 13</t>
  </si>
  <si>
    <t>п. 12  пп. 51     абз. 4,5</t>
  </si>
  <si>
    <t>Расходы на проектирование, строительство и содержание мест захоронения на территории города Ставрополя</t>
  </si>
  <si>
    <t>9820420290</t>
  </si>
  <si>
    <t xml:space="preserve">1) Федеральный закон  от 06.10.2003 № 131-ФЗ "Об общих принципах организации местного самоуправления в Российской Федерации " 2) Федеральный закон от 12.01.1996 N 8-ФЗ
"О погребении и похоронном деле"
</t>
  </si>
  <si>
    <t>1) 3
2) 2</t>
  </si>
  <si>
    <t>1) 16 2) 9</t>
  </si>
  <si>
    <t>1) 23
2) 3</t>
  </si>
  <si>
    <t xml:space="preserve">
2) 9</t>
  </si>
  <si>
    <t>1) 01.01.2009, не установлена 2) 15.01.1996, не установлена</t>
  </si>
  <si>
    <t xml:space="preserve">1) Постановление администрации города Ставрополя от 29.09.2017 № 1815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 Ставрополя от 22.06.2020 N 907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</si>
  <si>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2) п. 12 пп. 47 
3) п.3</t>
  </si>
  <si>
    <t>1) 29.09.2017, 27.06.2020
2) 11.05.2017, не установлена
3) 28.06.2020, не установлена</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</si>
  <si>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</si>
  <si>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</si>
  <si>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 Федеральный закон от 02.03.2007 № 25-ФЗ
"О муниципальной службе в Российской Федерации"
</t>
  </si>
  <si>
    <t xml:space="preserve"> 01.06.2007, не установлена</t>
  </si>
  <si>
    <t xml:space="preserve">Закон Ставропольского края от 24.12.2007 N 78-кз
"Об отдельных вопросах муниципальной службы в Ставропольском крае"
</t>
  </si>
  <si>
    <t xml:space="preserve"> 26.12.2007, не установлена</t>
  </si>
  <si>
    <t xml:space="preserve">1) 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</si>
  <si>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п.2. 1, абз.9-12 
2)  п 5. абз.8</t>
  </si>
  <si>
    <t>1) 04.04.2008-19.07.2020
2) 20.07.2020, не установлена</t>
  </si>
  <si>
    <t>8310010050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</si>
  <si>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</si>
  <si>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п. 13   </t>
  </si>
  <si>
    <t>8310020050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</si>
  <si>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</si>
  <si>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1) 2
2) 3
</t>
  </si>
  <si>
    <t>1) 9.2 2) 16</t>
  </si>
  <si>
    <t xml:space="preserve"> 2) 1</t>
  </si>
  <si>
    <t>1) 6 2) 25, 38</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</si>
  <si>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</si>
  <si>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6.1</t>
  </si>
  <si>
    <t>12.05.2011, не установлена</t>
  </si>
  <si>
    <t>0430111010</t>
  </si>
  <si>
    <t>1) 2
2) 3</t>
  </si>
  <si>
    <t>1) 6 
2) 25, 38</t>
  </si>
  <si>
    <t>1) 15.01.1996
2) 01.01.2009</t>
  </si>
  <si>
    <t>Расходы на обеспечение деятельности (оказанние услуг) муниципальных учреждений</t>
  </si>
  <si>
    <t>0430177900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</si>
  <si>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</si>
  <si>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36</t>
  </si>
  <si>
    <t>1) 15.01.1996, не установлена 
2) 01.01.2009, не установлена</t>
  </si>
  <si>
    <t xml:space="preserve">Закон Ставропольского края от 02.03.2005 № 12-кз"О местном самоуправлении в Ставропольском крае" </t>
  </si>
  <si>
    <t xml:space="preserve">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</si>
  <si>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р.2 ст.27 ч.1, ст.29 ч.5 в целом </t>
  </si>
  <si>
    <t>0430420280</t>
  </si>
  <si>
    <t>Расходы на уличное освещение территории города Ставрополя</t>
  </si>
  <si>
    <t>1) Закон Ставропольского края "О местном самоуправлении в Ставропольском крае" от 02.03.2005 № 12-кз 2) Соглашение от 14.06.2019 № 2-44 между министерством жилищно-коммунаьного хозяйства Ставропольского края и администрацией города Стврополя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за исключением городских округов Ставропльского края, имеющих статус городов-курортов</t>
  </si>
  <si>
    <t>1) 05.03.2005, не установлена;
2) 14.06.2019-31.12.2020</t>
  </si>
  <si>
    <t>98204S7780</t>
  </si>
  <si>
    <t>Реализация мероприятий по благоустройству территорий в городских округах Ставропольского края, за исключением городских округов Ставропольского края, имеющих статус  городов-курортов</t>
  </si>
  <si>
    <t>9820420280</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</si>
  <si>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</si>
  <si>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 2 ст.10 ч.2, ст.13 ч.5, ст.14 ч.3, ст.18 в целом,ст.19 в целом, ст.23 в целом, ст.51  ч.3 в целом  </t>
  </si>
  <si>
    <t xml:space="preserve">р. 2 ст.32  ч.2  </t>
  </si>
  <si>
    <t>Закон Ставропольского края "О местном самоуправлении в Ставропольском крае" от 02.03.2005 № 12-кз</t>
  </si>
  <si>
    <t xml:space="preserve"> р.2 ст. 46 ч.1 п.1, 2, 3, 4, 6   </t>
  </si>
  <si>
    <t>0430420780</t>
  </si>
  <si>
    <t>Расходы на проведение мероприятий по озеленению территории города Ставрополя</t>
  </si>
  <si>
    <t>9820420780</t>
  </si>
  <si>
    <t>1) Закон Ставропольского края "О местном самоуправлении в Ставропольском крае" от 02.03.2005 № 12-кз  
2) Соглашение от 29.07.2020 № 2-113 между министерством жилищно-коммунального хозяйства Ставропольского края и администрацией города Стврополя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городских и сельских поселениях Ставропльского края
3)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t>
  </si>
  <si>
    <t>2) 1.1, 2.1
3) 2.1, 2.2</t>
  </si>
  <si>
    <t>1) 05.03.2005, не установлена 
2) 29.07.2020, 31.12.2020
3) 09.03.2021, до полного исполнения сторонами своих обязательств</t>
  </si>
  <si>
    <t xml:space="preserve">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t>
  </si>
  <si>
    <t xml:space="preserve">
3) 1,
2
4) 1.2
     </t>
  </si>
  <si>
    <t>1) 10
2) 9</t>
  </si>
  <si>
    <t xml:space="preserve">
3) 1.1, 1.2
4) 1.1, 2.1</t>
  </si>
  <si>
    <t>1) 13.08.1997, не установлена  
2) 05.03.2005, не установлена
3) 30.01.2020-31.12.2022
4)  29.01.2021, до полного исполнения сторонами своих обязательств</t>
  </si>
  <si>
    <t>р.2 ст.46 ч. 1 п.1, 2, 3, 4, 6</t>
  </si>
  <si>
    <t>04304S6413</t>
  </si>
  <si>
    <t>Расходы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</si>
  <si>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</si>
  <si>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3) 1,
2
     </t>
  </si>
  <si>
    <t xml:space="preserve">
3) 1.1, 1.2</t>
  </si>
  <si>
    <t>1) 13.08.1997, не установлена  
2) 05.03.2005, не установлена
3) 31.01.2020-31.12.2022</t>
  </si>
  <si>
    <t>04304S724К</t>
  </si>
  <si>
    <t xml:space="preserve">Cтроительство (реконструкция) объектов коммунальной инфраструктуры </t>
  </si>
  <si>
    <t xml:space="preserve">1) Федеральный закон  от 06.10.2003 № 131-ФЗ "Об общих принципах организации местного самоуправления в Российской Федерации " 2)  Федерального закона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</si>
  <si>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16  2)  8 в целом</t>
  </si>
  <si>
    <t xml:space="preserve">1)1   </t>
  </si>
  <si>
    <t>1) 4</t>
  </si>
  <si>
    <t xml:space="preserve">1) 01.01.2009, не установлена 
2) 27.11.2009, не установлена
</t>
  </si>
  <si>
    <t>п. 12  пп.22, пп.23</t>
  </si>
  <si>
    <t>17Б0220490</t>
  </si>
  <si>
    <t>1) Закон Ставропольского края от 02.03.2005 № 12-кз"О местном самоуправлении в Ставропольском крае"</t>
  </si>
  <si>
    <t xml:space="preserve">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17.03.2017 № 454 «Об общественной комиссии»  3)  Постановление администрации города Ставрополя от 28.12.2017 № 2464 "Об утверждении Порядка организации и проведения голосования по отбору общественных территорий, подлежащих благоустройству"
</t>
  </si>
  <si>
    <t>1)  п.13          2)  п. 3               3) п. 19 пп.1</t>
  </si>
  <si>
    <t>1) 11.05.2017, не установлена
    2) 23.03.2017, не установлена  
3) 30.12.2017, не установлена</t>
  </si>
  <si>
    <t xml:space="preserve">1) 05.03.2005, не установлена  </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</si>
  <si>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</si>
  <si>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1) р. 2 ст. 20  ч.6   2) п. 12 пп. 59</t>
  </si>
  <si>
    <t>1) 07.09.2017, не установлена    2) 11.05.2017, не установлена</t>
  </si>
  <si>
    <t>20Б0420300</t>
  </si>
  <si>
    <t xml:space="preserve">1) Закон Ставропольского края от 02.03.2005 № 12-кз"О местном самоуправлении в Ставропольском крае" 
2) Соглашение от 22.01.2020 № 7701000-1-2020-001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программ формирования современной городской среды 
3) Соглашение от 27.01.2021 № 07701000-1-2021-004 между министерством дорожного хозяйства и транспорта Ставропольского края и администрацией города Ставрополя Cтавропольского края о предоставлении субсидии из бюджета Ставропольского края бюджету города Ставрополя Ставропольского края  на реализацию программ формирования современной городской среды </t>
  </si>
  <si>
    <t>1) 1
2) 1, 2
3) 1, 2</t>
  </si>
  <si>
    <t>1) 05.03.2005, не установлена
2)  22.01.2020, до полного исполнения сторонами своих обязательств
3) 27.01.2021, до полного исполнения сторонами своих обязательств</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</si>
  <si>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</si>
  <si>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 xml:space="preserve">1) р. 2 ст. 20  ч.6   
2) п. 12 пп. 59 </t>
  </si>
  <si>
    <t>1) 07.09.2017, не установлена  
2) 11.05.2017, не установлена</t>
  </si>
  <si>
    <t>20БF255550</t>
  </si>
  <si>
    <t>Реализация программ формирования современной городской среды</t>
  </si>
  <si>
    <t>1) Закон Ставропольского края от 02.03.2005 № 12-кз"О местном самоуправлении в Ставропольском крае" 
2) Соглашение № ФКГС/16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программ формирования современной городской среды от 23.04.2020</t>
  </si>
  <si>
    <t>1) 05.03.2005, не установлена, 
2) 23.04.2020, 31.12.2020</t>
  </si>
  <si>
    <t>1) 07.09.2017, не установлена 
2) 11.05.2017, не установлена</t>
  </si>
  <si>
    <t>20БF2S5550</t>
  </si>
  <si>
    <t xml:space="preserve">1) Федеральный закон  от 06.10.2003 № 131-ФЗ "Об общих принципах организации местного самоуправления в Российской Федерации "2) Постановление Правительства РФ от 18.08.2016 N 815 "О Всероссийском конкурсе "Лучшая муниципальная практика"
</t>
  </si>
  <si>
    <t>1) 16</t>
  </si>
  <si>
    <t>1) 20
2) 1</t>
  </si>
  <si>
    <t>1) 01.01.2009, не установлена
2) 01.11.2016, не установлена</t>
  </si>
  <si>
    <t xml:space="preserve"> Закон Ставропольского края от 02.03.2005 № 12-кз"О местном самоуправлении в Ставропольском крае" 
</t>
  </si>
  <si>
    <t>1) 07.09.2017, не установлен    
2) 11.05.2017, не установлен</t>
  </si>
  <si>
    <t>9810020430</t>
  </si>
  <si>
    <t>Расходы за счет средств дотации на премирование  победителей Всероссийского конкурса "Лучшая муниципальная практика" (Благоустройство проспекта Октябрьской революции от улицы Дзержинского до улицы Ленина) города Ставрополя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</si>
  <si>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</si>
  <si>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2-7, 10,11 </t>
  </si>
  <si>
    <t>1) р. 2 ст. 20  ч.6   
2)  п. 12 пп. 59</t>
  </si>
  <si>
    <t>1) 07.09.2017, не установлена
2) 11.05.2017, не установлена</t>
  </si>
  <si>
    <t>20БF220300</t>
  </si>
  <si>
    <t>Реализация регионального проекта  «Формирование комфортной городской среды»</t>
  </si>
  <si>
    <t xml:space="preserve">05.03.2005, не установлена  </t>
  </si>
  <si>
    <t>20Б0320300</t>
  </si>
  <si>
    <t xml:space="preserve">1) Закон Ставропольского края от 02.03.2005 № 12-кз"О местном самоуправлении в Ставропольском крае" 
2) Соглашение от 26.11.2021 № 07701000-1-2021-011 о предоставлении субсидии из бюджета субъекта Российской Федерации местному бюджету от </t>
  </si>
  <si>
    <t>2) 1.1, 
2.1, 2.2</t>
  </si>
  <si>
    <t>1) 05.03.2005, не установлена
2) 26.11.2021, до полного исполнения сторонами своих обязательств</t>
  </si>
  <si>
    <t>р.3 ст. 57</t>
  </si>
  <si>
    <t>043G252690</t>
  </si>
  <si>
    <t>Государственная поддержка закупки контейнеров для раздельного накопления твердых коммунальных отходов</t>
  </si>
  <si>
    <t xml:space="preserve"> п.13   </t>
  </si>
  <si>
    <t>8310021040</t>
  </si>
  <si>
    <t xml:space="preserve">Федеральный закон от 02.03.2007 № 25-ФЗ
"О муниципальной службе в Российской Федерации"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</si>
  <si>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
</t>
  </si>
  <si>
    <t>п. 2 в целом</t>
  </si>
  <si>
    <t>8310010010</t>
  </si>
  <si>
    <t xml:space="preserve">Федеральный закон от 02.03.2007 №  25-ФЗ
"О муниципальной службе в Российской Федерации"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</si>
  <si>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t>
  </si>
  <si>
    <t xml:space="preserve">Федеральный закон от 30.03.1999 N 52-ФЗ "О санитарно-эпидемиологическом благополучии населения"
</t>
  </si>
  <si>
    <t xml:space="preserve"> Закон Ставропольского края от 02.03.2005 № 12-кз  "О местном самоуправлении в Ставропольском крае"  
</t>
  </si>
  <si>
    <t xml:space="preserve">ст. 2 п.2.1. пп. 11 </t>
  </si>
  <si>
    <t xml:space="preserve">1) Федеральный закон  от 06.10.2003 № 131-ФЗ "Об общих принципах организации местного самоуправления в Российской Федерации "                    2) Федеральный закон от 02.03.2007  № 25-ФЗ
"О муниципальной службе в Российской Федерации"    </t>
  </si>
  <si>
    <t>1) 01.01.2009, не установлена  2) 01.06.2007, не установлена</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</si>
  <si>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</si>
  <si>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12 
2) 10 в целом</t>
  </si>
  <si>
    <t>1) 05.03.2005, не установлена 2) 26.12.2007, не установлена</t>
  </si>
  <si>
    <t xml:space="preserve">1)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</si>
  <si>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1,2 3) 1</t>
  </si>
  <si>
    <t>1) 08.10.2014, не установлена   2) 02.07.2011, не установлена
 3) 29.11.2011, не установлена</t>
  </si>
  <si>
    <t>8310010020</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</si>
  <si>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</si>
  <si>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12 
2) 10 в целом</t>
  </si>
  <si>
    <t>1)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</si>
  <si>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1,2 3) 1</t>
  </si>
  <si>
    <t>1) 08.10.2014, не установлена   2) 02.07.2011, не установлена 3) 29.11.2011, не установлена</t>
  </si>
  <si>
    <t xml:space="preserve"> Федеральный закон от 02.03.2007  № 25-ФЗ
"О муниципальной службе в Российской Федерации"    </t>
  </si>
  <si>
    <t xml:space="preserve"> Закон Ставропольского края от 24.12.2007 N 78-кз
"Об отдельных вопросах муниципальной службы в Ставропольском крае"
</t>
  </si>
  <si>
    <t xml:space="preserve"> 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</si>
  <si>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 08.06.2021</t>
  </si>
  <si>
    <t xml:space="preserve">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исполнитей власти субъектов Российской Федерации)"
</t>
  </si>
  <si>
    <t xml:space="preserve">Постановление администрации города Ставрополя Ставропольского каря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исполнитей власти субъектов Российской Федерации)"
</t>
  </si>
  <si>
    <t>1) Постановление администрации города Ставрополя Ставропольского каря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2)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t>
  </si>
  <si>
    <t>1) 22.09.2021, не установлена
2) 08.10.2014, не установлена</t>
  </si>
  <si>
    <t>8310077900</t>
  </si>
  <si>
    <t>разработка и утверждение программ комплексного развития систем коммунальной инфраструктуры городских округов, программ комплексного развития транспортной инфраструктуры городских округов, программ комплексного развития социальной инфраструктуры городских округов, требования к которым устанавливаются Правительством Российской Федерации</t>
  </si>
  <si>
    <t>п. 10 пп. 2</t>
  </si>
  <si>
    <t>9810021540</t>
  </si>
  <si>
    <t>Разработка Программы комплексного развития транспортной инфраструктуры города Ставрополя</t>
  </si>
  <si>
    <t xml:space="preserve">1) Закон Ставропольского края от 02.03.2005 № 12-кз "О местном самоуправлении в Ставропольском крае"
2) Соглашение от 04.12.2020 № 07701000-1-2020-014 о предоставлении субсидии на проектирование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3) Соглашение от 10.03.2021 № 07701000-1-2021-006 о предоставлении субсидии на внедрение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t>
  </si>
  <si>
    <t xml:space="preserve">
2) 1
3) 1</t>
  </si>
  <si>
    <t xml:space="preserve">
2) 1.1, 2.1
3) 1.1, 2.1</t>
  </si>
  <si>
    <t>1) 05.03.2005, не установлена
2) 04.12.2020-31.12.2020, 
3) 10.03.2021, 31.12.2023</t>
  </si>
  <si>
    <t>п. 13</t>
  </si>
  <si>
    <t>042R254180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</si>
  <si>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</si>
  <si>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1) 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2) Решение Ставропольской городской Думы от 28.03.2007 N 42
"О Положении о Почетном гражданине города Ставрополя"
3) Постановление администрации г. Ставрополя от 14.12.2015 N 2831
"Об утверждении Порядка предоставления льготы по бесплатному проезду в городском общественном транспорте (за исключением такси) гражданам, удостоенным звания "Почетный гражданин города Ставрополя"
4) Постановление администрации города Ставрополя от 08.12.2017 N 2327 "Об утверждении Порядка предоставления субсидий за счет средств бюджета города Ставрополя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</si>
  <si>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4) 1</t>
  </si>
  <si>
    <t>1) п. 4 2) приложение 1 ст.4 п.2  абз.2 
3) п.7</t>
  </si>
  <si>
    <t>1) 01.04.2017, не установлена 
2) 28.03.2007, не установлена
3) 19.12.2015, не установлена
4) 14.12.2017, 23.12.2021</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</si>
  <si>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</si>
  <si>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 xml:space="preserve">Закон Ставропольского края от 06.10.2015 № 90-кз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t>
  </si>
  <si>
    <t>1,       2,         6</t>
  </si>
  <si>
    <t xml:space="preserve">
1</t>
  </si>
  <si>
    <t>01.01.2016, не установлена</t>
  </si>
  <si>
    <t xml:space="preserve">1) Решение Ставропольской городской Думы  от 24.11.2010 № 118 "Об утверждении Правил содержания животных в городе Ставрополе"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</si>
  <si>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1) р.6 пп.6.1, 6.3 
2) п.12 пп.51 абз. 7</t>
  </si>
  <si>
    <t>1) 18.12.2010-25.03.2020 
2) 11.05.2017, не установлена</t>
  </si>
  <si>
    <t>0430377150</t>
  </si>
  <si>
    <t>Организация проведения на территории города Ставрополя мероприятий по отлову и содержанию безнадзорных животных</t>
  </si>
  <si>
    <t>620 Комитет городского хозяйства администрации города Ставрополя</t>
  </si>
  <si>
    <t>Комитет градостроительства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</si>
  <si>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</si>
  <si>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 xml:space="preserve">05.03.2005,
не установлена  </t>
  </si>
  <si>
    <t>Решение Ставропольской городской Думы от 04.03.2015 № 415 "Об утверждении Положения о комитете градостроительства администрации города Ставрополя""</t>
  </si>
  <si>
    <t>р. 3,          п. 3.2, пп.3.2.21</t>
  </si>
  <si>
    <t>04.03.2015, не установлена</t>
  </si>
  <si>
    <t>8420021210</t>
  </si>
  <si>
    <t>Снос самовольных построек, хранение имущества, находившегося в самовольных постройках</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</si>
  <si>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</si>
  <si>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</si>
  <si>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Федеральный закон от 06.10.2003                    № 131-ФЗ "Об общих принципах организации местного самоуправления в Российской Федерации"</t>
  </si>
  <si>
    <t>01.01.2009,
не установлена</t>
  </si>
  <si>
    <t>Закон Ставропольского края от 02.03.2005  №  12-кз "О местном самоуправлении в Ставропольском крае"</t>
  </si>
  <si>
    <t>Постановление администрации города Ставрополя от 16.12.2015               № 2847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 "</t>
  </si>
  <si>
    <t>п. 17</t>
  </si>
  <si>
    <t>29.12.2015, не установлена</t>
  </si>
  <si>
    <t>Федеральный закон от 06.10.2003            № 131-ФЗ "Об общих принципах организации местного самоуправления в Российской Федерации"</t>
  </si>
  <si>
    <t>1) Закон Ставропольского края  от 02.03.2005 № 12-кз "О местном самоуправлении в Ставропольском крае"
2) Соглашение от 04.09.2018                           №  МДОУ/18-8 о предоставлении в 2018-2019 годах иных межбюджетных трансферов из бюджета Ставропольского края бюджету муниципального образования города Ставрополя Ставропольского края на финансовое обеспечение мероприятий по созданию дополнительных мест для детей в возрасте от 2 месяцев до 3 лет в образовательных организациях Ставропольского края, реализующих программы дошкольного образования на территории Ставропольского края</t>
  </si>
  <si>
    <t>2) 1.1</t>
  </si>
  <si>
    <t>1) 05.03.2005,
не установлена  
2) 04.09.2018 - 31.12.2019</t>
  </si>
  <si>
    <t>Решение Ставропольской городской Думы от 04.03.2015  № 415 "Об утверждении Положения о комитете градостроительства администрации города Ставрополя""</t>
  </si>
  <si>
    <t>р. 3,          п. 3.1, пп.3.1.1</t>
  </si>
  <si>
    <t>012P277470</t>
  </si>
  <si>
    <t>Строительство дошкольного образовательного учреждения на 160 мест в 204 квартале г. Ставрополя, ул. Серова, 470/7 (в том числе проектно-изыскательские работы) за счет средств краевого бюджета</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</si>
  <si>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</si>
  <si>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</si>
  <si>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 xml:space="preserve">05.03.2005,
не установлена
</t>
  </si>
  <si>
    <t>0120140010</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</si>
  <si>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</si>
  <si>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</si>
  <si>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</si>
  <si>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012Е155200</t>
  </si>
  <si>
    <t>создание условий для организации досуга и обеспечения жителей  городского округа услугами организаций культуры</t>
  </si>
  <si>
    <t>05.03.2005,
не установлена</t>
  </si>
  <si>
    <t>р. 3
п. 3.6</t>
  </si>
  <si>
    <t>создание условий для массового отдыха жителей  городского округа и организация обустройства мест массового отдыха населения</t>
  </si>
  <si>
    <t>р. 2 
п. 2.1
абз. 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</si>
  <si>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</si>
  <si>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17,     76</t>
  </si>
  <si>
    <t>Закон Ставропольского края  от 02.03.2005 № 12-кз "О местном самоуправлении в Ставропольском крае"</t>
  </si>
  <si>
    <t>8420020740</t>
  </si>
  <si>
    <t>Расходы на судебные издержки комитета градостроительства администрации города Ставрополя по искам о сносе самовольных построек</t>
  </si>
  <si>
    <t>утверждение генеральных планов муниципильного округа, городского округа, правил землепользования и застройки, утверждение подготовленной на основе генеральных планов муниципильного округа, городского округа документации по планировке территории, выдача градостроительного плана земельного участка, расположенного в границах  муниципильного округа,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муниципильного округа, городского округа, утверждение местных нормативов градостроительного проектирования муниципильного округа, городского округа, ведение информационной системы обеспечения градостроительной деятельности, осуществляемой на территории муниципильного округа, городского округа, резервирование земель и изъятие земельных участков в границах муниципильного округа, городского округа для муниципальных нужд, осуществление муниципального земельного контроля в границах муниципильного округа,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</si>
  <si>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Федеральный закон от 06.10.2003                      № 131-ФЗ "Об общих принципах организации местного самоуправления в Российской Федерации"</t>
  </si>
  <si>
    <t>Постановление администрации города Ставрополя от 08.11.2017               № 2089 "Об утверждении Положения о составе, порядке подготовки документов территориального планирования муниципального образования города Ставрополя Ставропольского края, порядке подготовки изменений и внесения их в такие документы, порядке реализации таких документов</t>
  </si>
  <si>
    <t>п. 12 в целом</t>
  </si>
  <si>
    <t>12.11.2017, не установлена</t>
  </si>
  <si>
    <t>05Б0120390</t>
  </si>
  <si>
    <t>Расходы на подготовку документов территориального планирования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</si>
  <si>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</si>
  <si>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</si>
  <si>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1)Решение Ставропольской городской думы от 27.09.2017                № 136 "О Правилах землепользования и застройки муниципального образования города Ставрополя Ставропольскогь края" 
2) Решение Ставропольской городской Думы от 28.06.2021 № 572 "О Правилах землепользования и застройки муниципального образования города Ставрополя Ставропольскогь края"
3) Постановление администрации города Ставрополя от 15.10.2021          № 2342 «Об утверждении Правил землепользования и застройки муниципального образования города Ставрополя Ставропольского края»</t>
  </si>
  <si>
    <t>1) ст. 8
ч. 2
 п. 14
2) ст. 8
ч. 2
 п. 14
2) ст. 8
ч. 2
 п. 14</t>
  </si>
  <si>
    <t xml:space="preserve"> 1) 08.10.2017-08.07.2021,
2) 09.07.2021 - 28.10.2021
3) 17.10.2021- неустановлена</t>
  </si>
  <si>
    <t>05Б0221190</t>
  </si>
  <si>
    <t>Расходы на разработку градостроительной документации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</si>
  <si>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муниципильного округа,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</si>
  <si>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</si>
  <si>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26.1</t>
  </si>
  <si>
    <t>Закон Ставропольского края       от 02.03.2005 № 12-кз "О местном самоуправлении в Ставропольском крае"</t>
  </si>
  <si>
    <t>Решение Ставропольской городской Думы от 13.11.2013 № 414 "О некоторых вопросах распростронения наружной рекламы на территории города Ставрополя"</t>
  </si>
  <si>
    <t>р.7            п. 7.2 Приложение1</t>
  </si>
  <si>
    <t>20.11.2013, не установлена</t>
  </si>
  <si>
    <t>8420021100</t>
  </si>
  <si>
    <t>Расходы на демонтаж, хранение или уничтожение рекламных конструкций за счет средств местного бюджета</t>
  </si>
  <si>
    <t>Федеральный закон от 02.03.2007             № 25-ФЗ "О муниципальной службе в Российской Федерации"</t>
  </si>
  <si>
    <t xml:space="preserve"> 01.06.2007,
не установлена</t>
  </si>
  <si>
    <t>Закон Ставропольского края           от 24.12.2007 № 78-кз "Об отдельных вопросах муниципальной службы в Ставропольском крае"</t>
  </si>
  <si>
    <t>2
в целом</t>
  </si>
  <si>
    <t xml:space="preserve"> 26.12.2007,
не установлена</t>
  </si>
  <si>
    <t>8410010010</t>
  </si>
  <si>
    <t>Федеральный закон от 02.03.2007                № 25-ФЗ "О муниципальной службе в Российской Федерации"</t>
  </si>
  <si>
    <t xml:space="preserve">2
в целом </t>
  </si>
  <si>
    <t>26.12.2007,
не установлена</t>
  </si>
  <si>
    <t>Решение Ставропольской городской Думы от 25.03.2015 № 624 "Об утверждении Положения о порядке материально технического и организационного обеспечения деятельности органов местного самоуправления города Ставрополя "</t>
  </si>
  <si>
    <t>п. 2 подп.
2.1</t>
  </si>
  <si>
    <t>создание муниципальных учреждений, осуществление финансового обеспечения деятельности  муниципальных казанных учреждений и финансововго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</si>
  <si>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</si>
  <si>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 1, 2</t>
  </si>
  <si>
    <t>08.10.2020, не установлена</t>
  </si>
  <si>
    <t>8410011010</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</si>
  <si>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</si>
  <si>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</si>
  <si>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</si>
  <si>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п.1,  2</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</si>
  <si>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</si>
  <si>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Закон Ставропольского края  от 02.03.2005                   № 12-кз "О местном самоуправлении в Ставропольском крае"</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</si>
  <si>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</si>
  <si>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Федеральный закон от 06.10.2003  № 131-ФЗ "Об общих принципах организации местного самоуправления в Российской Федерации"</t>
  </si>
  <si>
    <t>Решение Ставропольсой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</si>
  <si>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п. 2 подп 2.1</t>
  </si>
  <si>
    <t>Федеральный закон от 06.10.2003                           № 131-ФЗ "Об общих принципах организации местного самоуправления в Российской Федерации"</t>
  </si>
  <si>
    <t xml:space="preserve">1)Закон Ставропольского края  от 02.03.2005  № 12-кз "О местном самоуправлении в Ставропольском крае"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</si>
  <si>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</si>
  <si>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17   2) 22</t>
  </si>
  <si>
    <t>1)1;    2) 1</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</si>
  <si>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</si>
  <si>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</si>
  <si>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10
в цел
ом</t>
  </si>
  <si>
    <t>1)05.03.2005,
не установлена
2)26.12.2007,
не установлена</t>
  </si>
  <si>
    <t>8410010020</t>
  </si>
  <si>
    <t>1) Федеральный закон  от 02.03.2007 № 25-ФЗ "О Муниципальной службе в Российской Федерации"</t>
  </si>
  <si>
    <t xml:space="preserve"> 01.06.2007,
не установлена  </t>
  </si>
  <si>
    <t>2 в 
це
лом</t>
  </si>
  <si>
    <t xml:space="preserve">26.12.2007,
не установлена
</t>
  </si>
  <si>
    <t xml:space="preserve">1) Постановление главы города Ставрополя от 04.04.2008№ 958          "Об утверждении Положения о поощрении муниципальных служащих в органах местного самоуправления города Ставрополя"
2) постаовление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t>
  </si>
  <si>
    <t>1) п.2.1 абзацы 9-12
2) п.5 абз. 8</t>
  </si>
  <si>
    <t>1) 04.04.2008-19.07.2020,
2) 20.07.2020, не установлена</t>
  </si>
  <si>
    <t>8410010050</t>
  </si>
  <si>
    <t>17,    76</t>
  </si>
  <si>
    <t xml:space="preserve">01.01.2009,
не установлена  </t>
  </si>
  <si>
    <t xml:space="preserve">05.03.2005,
не установлена
</t>
  </si>
  <si>
    <t>Р. 3
п. 3.1
пп. 3.1.3</t>
  </si>
  <si>
    <t>8410020050</t>
  </si>
  <si>
    <t>Федеральный закон от 02.03.2007 № 25-ФЗ "О Муниципальной службе в Российской Федерации"</t>
  </si>
  <si>
    <t xml:space="preserve">01.06.2007,
не установлена  </t>
  </si>
  <si>
    <t>2 в це
лом</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</si>
  <si>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</si>
  <si>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</si>
  <si>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17;      2) 22</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</si>
  <si>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</si>
  <si>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</si>
  <si>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10
в 
целом</t>
  </si>
  <si>
    <t>1) 05.03.2005,
не установлена
2) 26.12.2007,
не установлена</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</si>
  <si>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 3223 "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деятельностьпо профессиям рабочих"</t>
  </si>
  <si>
    <t>1) п. 1        2) п. 1.2        3) п.1</t>
  </si>
  <si>
    <t xml:space="preserve">1) 08.10. 2014, не установлена           2) 02.07.2011, не установлена            3) 29.11.2011, не установлена </t>
  </si>
  <si>
    <t xml:space="preserve"> 05.03.2005,
не установлена</t>
  </si>
  <si>
    <t>р.2
п. 2.1
абз..2</t>
  </si>
  <si>
    <t>9810021670</t>
  </si>
  <si>
    <t>Благоустройство новой площадки парка военной техники «Патриот»</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</si>
  <si>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</si>
  <si>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</si>
  <si>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01.01.2009,
не установлен</t>
  </si>
  <si>
    <t>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t>
  </si>
  <si>
    <t>1) 9
2) 4</t>
  </si>
  <si>
    <t>1) 1
2)1</t>
  </si>
  <si>
    <t xml:space="preserve">1)  05.03.2005,
не установлен
2) 13.08.1997, не установлена </t>
  </si>
  <si>
    <t>04304S6417</t>
  </si>
  <si>
    <t>Расходы на осуществление функций административного центра Ставропольского края на изготовление и установку двух пилонов с барельефами с благоустройством прилегающей территории</t>
  </si>
  <si>
    <t>Федеральный закон от 06.10.2003                                № 131-ФЗ "Об общих принципах организации местного самоуправления в Российской Федерации"</t>
  </si>
  <si>
    <t xml:space="preserve">01.01.2009,
не установлен
</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</si>
  <si>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</si>
  <si>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2) 1,2</t>
  </si>
  <si>
    <t xml:space="preserve"> 1) 05.03.2005,
не установлен            2) 26.04.2019 - 31.12.2020</t>
  </si>
  <si>
    <t>р. 3
п. 3.1
пп. 3.1.1</t>
  </si>
  <si>
    <t>012Р25232У</t>
  </si>
  <si>
    <t>Создание дополнительных мест для детей в возрасте от 1,5 до 3 лет в образовательных организациях,осуществляющих образовательную деятельность по образовательным программам дошкольного образования(Дошкольное образовательное учреждение на 300 мест в Промышленном районе г.Ставрополя)</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</si>
  <si>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</si>
  <si>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 1) 05.03.2005,
не установлен           2) 26.04.2019 - 31.12.2020</t>
  </si>
  <si>
    <t>012Р252323</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</si>
  <si>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280 мест в 530 квартале г.Ставрополя, ул.Тюльпановая,2)</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</si>
  <si>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</si>
  <si>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 1) 05.03.2005,
не установлен             2) 26.04.2019 - 31.12.2020</t>
  </si>
  <si>
    <t>012Р2S2323</t>
  </si>
  <si>
    <t xml:space="preserve"> 1) Закон Ставропольского края  от 02.03.2005 № 12-кз "О местном самоуправлении в Ставропольском крае"                                                     
2) Соглашение от 08.10.2019                №  07701000-1-2019-009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</si>
  <si>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 xml:space="preserve">2) 1,2 </t>
  </si>
  <si>
    <t>1 )9</t>
  </si>
  <si>
    <t xml:space="preserve">2) 1.1, 
2.1, 2.2 </t>
  </si>
  <si>
    <t xml:space="preserve"> 1) 05.03.2005,
не установлен             2) 08.10.2019 - 31.12.2020       </t>
  </si>
  <si>
    <t>012Р252328</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</si>
  <si>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300 мест в 528 квартале по ул. Пирогова, 80 в г. Ставрополе)</t>
  </si>
  <si>
    <t xml:space="preserve"> 1) Закон Ставропольского края  от 02.03.2005 № 12-кз "О местном самоуправлении в Ставропольском крае"                                                              2) Соглашение от 08.10.2019       
№  07701000-1-2019-009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</si>
  <si>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 xml:space="preserve"> 1) 05.03.2005,
не установлен 
2) 08.10.2019 - 31.12.2020       </t>
  </si>
  <si>
    <t>012Р2S2328</t>
  </si>
  <si>
    <t xml:space="preserve">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</si>
  <si>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2) 1.1, 
2.1 2.2</t>
  </si>
  <si>
    <t xml:space="preserve"> 1) 05.03.2005,
не установлен 
2) 19.12.2019 - 31.12.2020             </t>
  </si>
  <si>
    <t>012Р25232Ж</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</si>
  <si>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300 мест в Октябрьском районе г. Ставрополя, ул. Пригородная, 227а)</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</si>
  <si>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</si>
  <si>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012Р2S232Ж</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</si>
  <si>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 (дошкольное образовательное учреждение на 300 мест в Октябрьском районе г. Ставрополя по ул. Пригородная, 227а )</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</si>
  <si>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предтвавлении субсидии из бюджета Ставропольского края, включая субсидии, поступившие из федерального бюджета, бюджету города Саврополя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 Развитие образования"</t>
  </si>
  <si>
    <t xml:space="preserve"> 1) 05.03.2005,
не установлен
2) 19.12.2019 - 31.12.2020  </t>
  </si>
  <si>
    <t>012Р25232П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</si>
  <si>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</si>
  <si>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Федеральный закон от 06.10.2000  № 131-ФЗ "Об общих принципах организации местного самоуправления в Российской Федерации"</t>
  </si>
  <si>
    <t xml:space="preserve"> Закон Ставропольского края  от 02.03.2005 № 12-кз "О местном самоуправлении в Ставропольском крае"           </t>
  </si>
  <si>
    <t xml:space="preserve">  05.03.2005,
не установлен</t>
  </si>
  <si>
    <t xml:space="preserve"> Закон Ставропольского края  от 02.03.2005   № 12-кз "О местном самоуправлении в Ставропольском крае"           </t>
  </si>
  <si>
    <t>012Р2S232П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</si>
  <si>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</si>
  <si>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 xml:space="preserve">1) Закон Ставропольского края  от 02.03.2005 № 12-кз "О местном самоуправлении в Ставропольском крае"                                               
 2) Соглашение от 29.02.2020 № 077010001-1-2020-007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стимулирование программ развития жилищного строительства  </t>
  </si>
  <si>
    <t xml:space="preserve">1) 05.03.2005,
не установлена,                                                                       2) 29.02.2020- 31.12.2020 </t>
  </si>
  <si>
    <t>05БF150211</t>
  </si>
  <si>
    <t>Стимулирование программ развития жилищного строительства (Дошкольное образовательное учреждение на 300 мест по ул. Западный обход в г. Ставрополе)</t>
  </si>
  <si>
    <t>05.03.2005,
не установле</t>
  </si>
  <si>
    <t>п.. 12 в целом</t>
  </si>
  <si>
    <t>12.11.2017, не  установлена</t>
  </si>
  <si>
    <t>9820520390</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</si>
  <si>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3)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</si>
  <si>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2) 1, 2
3) 1, 2</t>
  </si>
  <si>
    <t xml:space="preserve">2) 2.1, 2.2, 2.4
3) 2.1, 2.2, 2.4 </t>
  </si>
  <si>
    <t xml:space="preserve"> 1) 05.03.2005,
не установле
2) 05.10.2021 - 31.12.2021
3) 06.10.2021 - 31.12.2021</t>
  </si>
  <si>
    <t>01201S7200</t>
  </si>
  <si>
    <t>Капитальные вложения в объекты муниципальной собственности (строительство (реконструкция) общеобразовательных организаций)</t>
  </si>
  <si>
    <t xml:space="preserve">Закон Ставропольского края            от 02.03.2005  № 12-кз  "О местном самоуправлении в Ставропольском крае" </t>
  </si>
  <si>
    <t xml:space="preserve"> 05.03.2005,
не установле</t>
  </si>
  <si>
    <t>012P252320</t>
  </si>
  <si>
    <t xml:space="preserve">1) Закон Ставропольского края            от 02.03.2005  № 12-кз  "О местном самоуправлении в Ставропольском крае" 
2)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</si>
  <si>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2) 2.1, 2.2, 2.4</t>
  </si>
  <si>
    <t xml:space="preserve"> 1) 05.03.2005,
не установле
2) 06.10.2021 - 31.12.2021</t>
  </si>
  <si>
    <t>012Е15305Щ</t>
  </si>
  <si>
    <t>Строительство муниципального образовательного учреждения средней общеобразовательной школы на 1550 мест по ул. И. Щипакина в г. Ставрополе</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</si>
  <si>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t>
  </si>
  <si>
    <t>1) 05.03.2005,
не установле
2) 05.10.2021 - 31.12.2021</t>
  </si>
  <si>
    <t>012Е15305Ф</t>
  </si>
  <si>
    <t>Строительство муниципального образовательного учреждения средней общеобразовательной школы на 990 мест в 448 квартале г. Ставрополя, ул. Федеральная, 25 (в том числе проектно-изыскательские работы)</t>
  </si>
  <si>
    <t xml:space="preserve">Закон Ставропольского края            от 02.03.2005  № 12-кз               "О местном самоуправлении в Ставропольском крае"           </t>
  </si>
  <si>
    <t>п.2, подп. 2.1</t>
  </si>
  <si>
    <t>Постановление Правительства Российской Федерации от 08.06.2021 № 873 "О поощрении субъектов Российской Федерации за достижения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государственой власти)"</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</si>
  <si>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государственой власти)" "</t>
  </si>
  <si>
    <t>11.08.2021 ,
не установлена</t>
  </si>
  <si>
    <t xml:space="preserve">Постановление администрации города Ставрополя от 10.09. 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</si>
  <si>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от 10.09. 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</si>
  <si>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1) Федеральный закон от 12.01.1996 N 8-ФЗ "О погребении и похоронном деле" 
2) Федеральный закон от 29.12.2006 N 255-ФЗ  "Об обязательном социальном страховании на случай временной нетрудоспособности и в связи с материнством" 
</t>
  </si>
  <si>
    <t>1) 10
2) 13</t>
  </si>
  <si>
    <t>2) 21, 
24</t>
  </si>
  <si>
    <t>1) 12.01.1996, не установлена
2) 01.01.2007, не устаовлена</t>
  </si>
  <si>
    <t xml:space="preserve">Закон Ставропольского края    от 02.03.2005 № 12-кз "О местном самоуправлении в Ставропольском крае"
</t>
  </si>
  <si>
    <t>Решение Ставропольской городской Думы от 04.03.2020 № 415 "Об утверждении Положения о комитете градостроительства администрации города Ставрополя""</t>
  </si>
  <si>
    <t>р. 1
п. 1.6</t>
  </si>
  <si>
    <t xml:space="preserve">1) Федеральный закон от 06.10.2003 № 131-ФЗ "Об общих принципах организации местного самоуправления в Российской Федерации"                                                                                                                                                      </t>
  </si>
  <si>
    <t xml:space="preserve">1)Закон Ставропольского края    от 02.03.2005 № 12-кз "О местном самоуправлении в Ставропольском крае"
</t>
  </si>
  <si>
    <t xml:space="preserve">1) 05.03.2005,
не установлена
</t>
  </si>
  <si>
    <t>Постановление администрации города ставрополя от 22.09.2021             № 2180 " О мерах по увеличению оплаты труда работников муниципальных учреждений города Ставрополя"</t>
  </si>
  <si>
    <t xml:space="preserve">1) 1,2
</t>
  </si>
  <si>
    <t xml:space="preserve"> 22.09.2021, не установлена
</t>
  </si>
  <si>
    <t>8410077900</t>
  </si>
  <si>
    <t xml:space="preserve">22.09.2021, не установлена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</si>
  <si>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</si>
  <si>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</si>
  <si>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10 в целом</t>
  </si>
  <si>
    <t>1) 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2)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3)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</si>
  <si>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1) 1,2
2) 1,2
3) 1</t>
  </si>
  <si>
    <t>1) 22.09.2021, не установлена
2) 22.09.2021, не установлена
3) 30.09.2014, не установлена</t>
  </si>
  <si>
    <t>1) 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2)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3)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</si>
  <si>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1) Закон Ставропольского края  от 02.03.2005 № 12-кз "О местном самоуправлении в Ставропольском крае"                
2) Соглашение от 03.02.2022                № 07701000-1-2022-009/ ввод между министрерством строительства и архитектуры Ставропольского края и администрацией города Ставрополя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</si>
  <si>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05.03.2005, не установлен
2) 03.02.2022 - 31.12.2022</t>
  </si>
  <si>
    <t>р.3
п.3.1
пп.3.1.1</t>
  </si>
  <si>
    <t>012Р2S2320</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</si>
  <si>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t>
  </si>
  <si>
    <t xml:space="preserve"> Закон Ставропольского края  от 02.03.2005 № 12-кз "О местном самоуправлении в Ставропольском крае"              </t>
  </si>
  <si>
    <t>05.03.2005, не установлен</t>
  </si>
  <si>
    <t>012E1S7610</t>
  </si>
  <si>
    <t>Создание новых мест в общеобразовательных организациях, находящихся в собственности муниципальных образований Ставропольского края, на плановый период 2023 и 2024 годов (обеспечение ввода объектов в эксплуатацию) (Строительство муниципального образовательного учреждения средней общеобразовательной школы по ул. Чапаева в 490 квартале города Ставрополя)</t>
  </si>
  <si>
    <t xml:space="preserve">Закон Ставропольского края  от 02.03.2005 № 12-кз "О местном самоуправлении в Ставропольском крае"        </t>
  </si>
  <si>
    <t>10.12.2022, не установлена</t>
  </si>
  <si>
    <t>012P2Д232П</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</si>
  <si>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</si>
  <si>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621 Комитет градостроительства администрации города Ставрополя</t>
  </si>
  <si>
    <t>Комитет по делам гражданской обороны и чрезвычайным ситуациям администрации города Ставрополя</t>
  </si>
  <si>
    <t>обеспечение первичных мер пожарной безопасности в границах муниципального округа, городского округа</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</si>
  <si>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</si>
  <si>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 xml:space="preserve">
2) 1</t>
  </si>
  <si>
    <t>1) 3; 
2) 14;
3) 3</t>
  </si>
  <si>
    <t>1) 19; 
2) 63; 
3) 16</t>
  </si>
  <si>
    <t xml:space="preserve">
3) 1</t>
  </si>
  <si>
    <t xml:space="preserve">
3) 10</t>
  </si>
  <si>
    <t>1) 26.12.1994, не установлена; 
2) 29.04.2009, не установлена; 
3) 01.01.2009, не установлена</t>
  </si>
  <si>
    <t>1; 5</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</si>
  <si>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</si>
  <si>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</si>
  <si>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10.04.2016, не установлена</t>
  </si>
  <si>
    <t>1620120540</t>
  </si>
  <si>
    <t>Обеспечение первичных мер пожарной безопасности в границах города Ставрополя</t>
  </si>
  <si>
    <t>организация и осуществление мероприятий по территориальной обороне и гражданской обороне, защите населения и территории муниципального округа,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</si>
  <si>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</si>
  <si>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3;
2) 3;
                                                                                                           3) 2</t>
  </si>
  <si>
    <t>1) 8;
2) 16;
3)  11</t>
  </si>
  <si>
    <t xml:space="preserve">1) 2 в целом;
2) 1;
</t>
  </si>
  <si>
    <t xml:space="preserve">
2) 28, 32;
3) 2 в целом</t>
  </si>
  <si>
    <t>1) 16.02.1998, не установлена;
2) 01.01.2009, не установлена;
3)24.12.1994, не установлена</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</si>
  <si>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</si>
  <si>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 xml:space="preserve">
2) 12;
</t>
  </si>
  <si>
    <t xml:space="preserve">
2) 1;
</t>
  </si>
  <si>
    <t xml:space="preserve">1) 1
2) 15;           3) 1  
</t>
  </si>
  <si>
    <t>1) 01.02.2011, не установлена;
2) 05.03.2005, не установлена;
3) 10.08.2005, не установлена</t>
  </si>
  <si>
    <t xml:space="preserve">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</si>
  <si>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t xml:space="preserve">п.12 в целом  </t>
  </si>
  <si>
    <t>20.01.2017, не установлена</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</si>
  <si>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</si>
  <si>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</si>
  <si>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624</t>
  </si>
  <si>
    <t>1)3 
2)1</t>
  </si>
  <si>
    <t>1)17
2)2</t>
  </si>
  <si>
    <t>1)3 
2)2</t>
  </si>
  <si>
    <t xml:space="preserve">
2)3</t>
  </si>
  <si>
    <t>1)01.01.2009, не установлена;
2)05.04.1999, не установлена</t>
  </si>
  <si>
    <t>Решение Ставропольской городской думы №847 от 11.05.2016 "Об уставе муниципального образования города Ставрополя Ставропольского края"</t>
  </si>
  <si>
    <t>21.05.2016 , не установлена</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</si>
  <si>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</si>
  <si>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 xml:space="preserve">1) 4 в целом
</t>
  </si>
  <si>
    <t xml:space="preserve">
</t>
  </si>
  <si>
    <t>1) 24.12.1994, не установлена;
2) 30.12.2003, не установлена</t>
  </si>
  <si>
    <t>1) Закон Ставропольского края от 11.02.2020 № 18-кз "О некоторых вопросах в области защиты населения и территорий в Ставропольском крае от чрезвычайных ситуаций природного и техногенного характера";
2)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</si>
  <si>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23.02.2020, не установлена;
2) 10.08.2005, не установлена</t>
  </si>
  <si>
    <t xml:space="preserve">1) Постановление администрации города Ставрополя от 27.12.2019 № 3669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
                             </t>
  </si>
  <si>
    <t>1) п. 7, 23</t>
  </si>
  <si>
    <t>1) 27.12.2019, не установлена</t>
  </si>
  <si>
    <t>1630111010</t>
  </si>
  <si>
    <t>Решение Ставропольской городской думы №847 от 11.05.2016 "Об уставе муниципального образования города Ставрополя"</t>
  </si>
  <si>
    <t xml:space="preserve">Постановление администрации города Ставрополя от 27.12.2019 № 3669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
                             </t>
  </si>
  <si>
    <t>п. 7, 23</t>
  </si>
  <si>
    <t>27.12.2019, не установлена</t>
  </si>
  <si>
    <t>9821611010</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</si>
  <si>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</si>
  <si>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2;
2)  3</t>
  </si>
  <si>
    <t xml:space="preserve">1) 11;
2) 8
</t>
  </si>
  <si>
    <t xml:space="preserve">1)   2;
2) 2
</t>
  </si>
  <si>
    <t xml:space="preserve">1) "м";
</t>
  </si>
  <si>
    <t xml:space="preserve">
2)4, 8
</t>
  </si>
  <si>
    <t>3)п.34</t>
  </si>
  <si>
    <t>1) 24.12.1994, не установлена;
2) 16.02.1998, не установлена;
3) 30.12.2003, не установлена</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</si>
  <si>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конфдиктах или вследствие этих конфликтов, на территории города Ставрополя"</t>
  </si>
  <si>
    <t>раздел 2, п. 2.3; абз. 1,2 раздела 5 Приложения № 1</t>
  </si>
  <si>
    <t>18.06.2015, не установлена</t>
  </si>
  <si>
    <t>1630220690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</si>
  <si>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</si>
  <si>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1630320350</t>
  </si>
  <si>
    <t>9821620350</t>
  </si>
  <si>
    <t>1630420350</t>
  </si>
  <si>
    <t>создание, содержание и организация деятельности аварийно-спасательных служб и (или) аварийно-спасательных формирований на территории муниципального округа,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</si>
  <si>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</si>
  <si>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
2) 3;
3) 2</t>
  </si>
  <si>
    <t>1) 11;
2) 16;
3) 7</t>
  </si>
  <si>
    <t>1)  2 в целом;
2) 29
3)  2 в целом</t>
  </si>
  <si>
    <t>1) 24.12.1994, не установлена;
2) 01.01.2009, не установлена; 
3) 28.08.1995, не установлена</t>
  </si>
  <si>
    <t>1) п. 9, 23</t>
  </si>
  <si>
    <t>1610211010</t>
  </si>
  <si>
    <t>1) 24.12.1994, не установлена;
2) 01.01.2009, не установлена; 
3) 28.08.1995, не установлена</t>
  </si>
  <si>
    <t>1) 24.12.1994, не установлена;
2) 01.01.2009, не установлена; 
3) 28.08.1995, не установлена</t>
  </si>
  <si>
    <t>2) 1;</t>
  </si>
  <si>
    <t>п. 9, 23</t>
  </si>
  <si>
    <t>1)  2 в целом;
2) 29
3)  2 в целом</t>
  </si>
  <si>
    <t>1) 24.12.1994, не установлена;
2) 01.01.2009, не установлена; 
3) 28.08.1995, не установлена</t>
  </si>
  <si>
    <t>Закон Ставропольского края от 24.12.2007 № 78-кз "Об отдельных вопросах муниципальной службы в Ставропольском крае</t>
  </si>
  <si>
    <t>26.12.2007, не установлна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</si>
  <si>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</si>
  <si>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  2 </t>
  </si>
  <si>
    <t>8510010010</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</si>
  <si>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</si>
  <si>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п.2, п.п. 2.1, пп. 5</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</si>
  <si>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t>
  </si>
  <si>
    <t>1) 1;      2) 1, 2</t>
  </si>
  <si>
    <t>1) 08.10.2014, не установлена;
2) 02.07.2011, не установлена</t>
  </si>
  <si>
    <t>8510010020</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</si>
  <si>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</si>
  <si>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</si>
  <si>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04.04.2008-19.07.2020       2) 20.07.2020   не установлена</t>
  </si>
  <si>
    <t>8510010050</t>
  </si>
  <si>
    <t>1)04.04.2008-19.07.2020         2) 20.07.2020   не установлена</t>
  </si>
  <si>
    <t xml:space="preserve">Закон Ставропольского края от 24.12.2007 № 78-кз "Об отдельных вопросах муниципальной службы в Ставропольском крае" 
</t>
  </si>
  <si>
    <t xml:space="preserve">26.12.2007, не установлена 
</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</si>
  <si>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</si>
  <si>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</si>
  <si>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02.07.2011, не установлена</t>
  </si>
  <si>
    <t>осуществление мероприятий по обеспечению безопасности людей на водных объектах, охране их жизни и здоровья</t>
  </si>
  <si>
    <t>1) 3;
2) 3;
3) 2</t>
  </si>
  <si>
    <t xml:space="preserve">
2) 1;
</t>
  </si>
  <si>
    <t xml:space="preserve">
1) 2 в целом;
2) 28, 32;
3) 2 в целом
</t>
  </si>
  <si>
    <t>1) 16.02.1998, не установлена;
2) 01.01.2009, не установлена;
3) 24.12.1994, не установлена</t>
  </si>
  <si>
    <t>1) 1;
2) 15;
3) 1</t>
  </si>
  <si>
    <t>1) 01.02.2011, не установлена;
2) 05.03.2005, не установлена;
3) 10.08.2005, не установлена</t>
  </si>
  <si>
    <t xml:space="preserve">Постановление администрации города Ставрополя от 12.12.2013 №4585 «О комитете по делам гражданской обороны и чрезвычайным ситуациям администрации города Ставрополя» </t>
  </si>
  <si>
    <t>разд.3,п.13,пп4</t>
  </si>
  <si>
    <t>12.12.2013, не установлена</t>
  </si>
  <si>
    <t>1520221290</t>
  </si>
  <si>
    <t>Расходы на реализацию мероприятий, направленных на обеспечение безопасности на водных объектах города Ставрополя</t>
  </si>
  <si>
    <t xml:space="preserve">
1) 2 в целом;
2) 28, 32;
3) 2 в целом
</t>
  </si>
  <si>
    <t>1) 16.02.1998, не установлена;
2) 01.01.2009, не установлена;
   3) 24.12.1994, не установлена</t>
  </si>
  <si>
    <t>1610277900</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</si>
  <si>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</si>
  <si>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24.12.1994, не установлена;
2) 01.01.2009, не установлена; 
3) 28.08.1995, не установлена</t>
  </si>
  <si>
    <t>0</t>
  </si>
  <si>
    <t>1) 24.12.1994, не установлена;
2) 01.01.2009, не установлена; 
3) 28.08.1995, не установлена</t>
  </si>
  <si>
    <t>1)  2 в целом;
2) 29
3)  2 в целом</t>
  </si>
  <si>
    <t>1) 24.12.1994, не установлена;
2) 01.01.2009, не установлена; 
3) 28.08.1995, не установлена</t>
  </si>
  <si>
    <t>Постановление администрации города Ставрополя                  от 12.12.2013 № 4585 «О комитете по делам гражданской обороны и чрезвычайным ситуациям администрации города Ставрополя»</t>
  </si>
  <si>
    <t>1610320120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</si>
  <si>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</si>
  <si>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</si>
  <si>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1) 26.12.1994, не установлена; 
2) 29.04.2009, не установлена; 
3) 01.01.2009, не установлена</t>
  </si>
  <si>
    <t>1630177900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</si>
  <si>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</si>
  <si>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24.12.1994, не установлена;
2) 30.12.2003, не установлена</t>
  </si>
  <si>
    <t xml:space="preserve">
2) 4,8
</t>
  </si>
  <si>
    <t>3) п.34</t>
  </si>
  <si>
    <t>1) 24.12.1994, не установлена;
2) 16.02.1998, не установлена;
3) 30.12.2003, не установлена</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</si>
  <si>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конфликтах или вследствие этих конфликтов, на территории города Ставрополя"</t>
  </si>
  <si>
    <t>п.2, пп. 2.1, пп. 5</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</si>
  <si>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</si>
  <si>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8510077900</t>
  </si>
  <si>
    <t xml:space="preserve">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</si>
  <si>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1)Федеральный закон от 06.10.2003 № 131-ФЗ "Об общих принципах организации местного самоуправления в Российской Федерации" 2)Федеральный закон от 21 декабря 1994 г. N 68-ФЗ "О защите населения и территорий от чрезвычайных ситуаций природного и техногенного характера " 3) Федеральный закон от 12.02.1998 № 28-ФЗ "О гражданской обороне";</t>
  </si>
  <si>
    <t>1) 3
2)2 
3) 3</t>
  </si>
  <si>
    <t>1)16
2)11
3) 8</t>
  </si>
  <si>
    <t xml:space="preserve">1) 1  
2) 2;
 </t>
  </si>
  <si>
    <t>1) 28;
2) 2;
3) 2</t>
  </si>
  <si>
    <t>2)б</t>
  </si>
  <si>
    <t xml:space="preserve">
            3) 5</t>
  </si>
  <si>
    <t>1)01.01.2009, не установлена2) 24.12.1994, не установлена 3) 16.02.1998, не установлена;</t>
  </si>
  <si>
    <t xml:space="preserve"> Постановление администрации города Ставрополя от 18.05.2020 №669 " Об организации планирования, подготовки и проведения  эвакуации населения, материальных и культурных ценностей в городе Ставрополе"</t>
  </si>
  <si>
    <t>22.05.2020, не установлена</t>
  </si>
  <si>
    <t>1610421760</t>
  </si>
  <si>
    <t>Расходы на реализацию мероприятий по оснащению сборных эвакуационных пунктов города Ставрополя информационными материалами (стендами, табличками, транспарантами и др.)</t>
  </si>
  <si>
    <t>403030002</t>
  </si>
  <si>
    <t>Решение Ставропольской городской думф №516 от 25.12.2020 "О мерах дополнительной социальной поддержки отдельных категорий граждан в в иде установки автономных дымовых пожарных извещателей"
 </t>
  </si>
  <si>
    <t xml:space="preserve"> 1, 2</t>
  </si>
  <si>
    <t>27.12.2020 , не установлена</t>
  </si>
  <si>
    <t>0320180302</t>
  </si>
  <si>
    <t>Предоставление дополнительных мер социальной поддержки в виде установки автономных пожарных извещателей</t>
  </si>
  <si>
    <t xml:space="preserve">1)Постанволение Правительства Российской Федерации от 8 июня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</si>
  <si>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Постановление Правительства Ставропольского края от 11 августа 2021 г.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 </t>
  </si>
  <si>
    <t>Постановление администрации города Ставрополя №2032 от 10.09.2021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</si>
  <si>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1.</t>
  </si>
  <si>
    <t xml:space="preserve">Постановление Правительства Ставропольского края от 11 августа 2021 г.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Постановление </t>
  </si>
  <si>
    <t>624 Комитет по делам гражданской обороны и чрезвычайным ситуациям администрации города Ставрополя</t>
  </si>
  <si>
    <t>контрольно-счетная палата города Ставрополя</t>
  </si>
  <si>
    <t>Федеральный закон от 02.03.2007 № 25-ФЗ "О муниципальной службе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</si>
  <si>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23
20.1</t>
  </si>
  <si>
    <t>3
1, 3</t>
  </si>
  <si>
    <t xml:space="preserve"> 01.06.2007, не установлена
01.10.2011,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</si>
  <si>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Решение Ставропольской городской Думы от 25.07.2018 № 250 "Об утверждении Положения о порядке и размерах возмещения расходов, связанных со служебными командировками лиц, замещающих муниципальные должности города Ставрополя, муниципальных служащих города Ставрополя"</t>
  </si>
  <si>
    <t xml:space="preserve">                                                                                                                                                                                                                                                   1
</t>
  </si>
  <si>
    <t>29.10.2003, не установлена     
01.08.2018, не установлена</t>
  </si>
  <si>
    <t>8610010010</t>
  </si>
  <si>
    <t>расходы на обеспечение функций органов местного самоуправления города Ставрополя</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</si>
  <si>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Федеральный закон от 02.03.2007 № 25-ФЗ "О муниципальной службе в Российской Федерации"</t>
  </si>
  <si>
    <t xml:space="preserve">6                                                                          
6
</t>
  </si>
  <si>
    <t>38 в целом
5
20
20.1 
22</t>
  </si>
  <si>
    <t xml:space="preserve">
2, 5, 6, 8, 9
1
1, 3
1</t>
  </si>
  <si>
    <t>01.01.2009, не установлена
01.10.2011, не установлена
01.06.2007, не установлена</t>
  </si>
  <si>
    <t>Закон Ставропольского края от 02.03.2005 № 12-кз "О местном самоуправлении в Ставропольском крае"
Закон Ставропольского края от 24.12.2007 № 78-кз "Об отдельных вопросах муниципальной службы в Ставропольском крае"</t>
  </si>
  <si>
    <t>30.1
10
в целом</t>
  </si>
  <si>
    <t>05.03.2005, не установлена
26.12.2007, не установлена</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</si>
  <si>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</si>
  <si>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</si>
  <si>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 xml:space="preserve">6                                                                          
</t>
  </si>
  <si>
    <t xml:space="preserve">38 в целом
5
20
20.1 
</t>
  </si>
  <si>
    <t xml:space="preserve">
2, 5, 6, 8, 9
1
1, 3
</t>
  </si>
  <si>
    <t xml:space="preserve">01.01.2009, не установлена
01.10.2011, не установлена
</t>
  </si>
  <si>
    <t>30.1</t>
  </si>
  <si>
    <t>ст. 2 п. 2.1 пп. 2, 3, 4, 5, 6, 10, 11</t>
  </si>
  <si>
    <t xml:space="preserve">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</si>
  <si>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 xml:space="preserve">6                                                                          
</t>
  </si>
  <si>
    <t xml:space="preserve">38 в целом
5
20
20.1 
</t>
  </si>
  <si>
    <t xml:space="preserve">
2, 5, 6, 8, 9
1
1, 3
</t>
  </si>
  <si>
    <t xml:space="preserve">01.01.2009, не установлена
01.10.2011, не установлена
</t>
  </si>
  <si>
    <t>3
6</t>
  </si>
  <si>
    <t>12
30.1</t>
  </si>
  <si>
    <t>1
1, 2</t>
  </si>
  <si>
    <t>38 в целом
20</t>
  </si>
  <si>
    <t xml:space="preserve">
1</t>
  </si>
  <si>
    <t>ст. 2 п. 2.1 пп. 11</t>
  </si>
  <si>
    <t xml:space="preserve">01.01.2009, не установлена
01.10.2011, не установлена
</t>
  </si>
  <si>
    <t>01.01.2009, не установлена
01.10.2011, не установлена</t>
  </si>
  <si>
    <t>3
6
6</t>
  </si>
  <si>
    <t>17
38 в целом
5
20
20.1
22</t>
  </si>
  <si>
    <t>1
2, 5, 6, 8, 9
1
1, 3
1</t>
  </si>
  <si>
    <t>3
6</t>
  </si>
  <si>
    <t>12
30.1
10 в целом</t>
  </si>
  <si>
    <t>1
1, 2</t>
  </si>
  <si>
    <t>8610010020</t>
  </si>
  <si>
    <t>расходы на выплаты по оплате труда работников органов местного самоуправления города Ставрополя</t>
  </si>
  <si>
    <t>3
6
6</t>
  </si>
  <si>
    <t>17
38 в целом
5
20
20.1 
22</t>
  </si>
  <si>
    <t>1
2, 5, 6, 8, 9
1
1, 3
1</t>
  </si>
  <si>
    <t>01.01.2009, не установлена
01.10.2011, не установлена
01.06.2007, не установлена</t>
  </si>
  <si>
    <t>8610077900</t>
  </si>
  <si>
    <t>8620010010</t>
  </si>
  <si>
    <t>8620010020</t>
  </si>
  <si>
    <t>643 Контрольно-счетная палата города Ставрополя</t>
  </si>
  <si>
    <t>ВСЕГО</t>
  </si>
  <si>
    <t>643</t>
  </si>
  <si>
    <t>Администрация города Ставрополя</t>
  </si>
  <si>
    <t>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</si>
  <si>
    <t>26.07.2017, не установлена</t>
  </si>
  <si>
    <t>ст.10 ч.1 п.15</t>
  </si>
  <si>
    <t>ст.9 п.7 ч.1</t>
  </si>
  <si>
    <t>Обеспечение членства в международных, общероссийских и региональных объединениях муниципальных образований (оплата членских взносов)</t>
  </si>
  <si>
    <t>п.2.1 пп.9</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</si>
  <si>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</si>
  <si>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ст.42 ч.2 п.8</t>
  </si>
  <si>
    <t xml:space="preserve"> Решение Ставропольской городской Думы от 11.05.2016 N 847 "Об Уставе муниципального образования города Ставрополя Ставропольского края"  </t>
  </si>
  <si>
    <t>ст.10 ч.1 п.11</t>
  </si>
  <si>
    <t>Расходы на официальное опубликование муниципальных правовых актов города Ставрополя в газете «Вечерний Ставрополь»</t>
  </si>
  <si>
    <t xml:space="preserve">ст.10 ч.1 п.3
</t>
  </si>
  <si>
    <t>7.1</t>
  </si>
  <si>
    <t>ст.8 п.8</t>
  </si>
  <si>
    <t>Закон Ставропольского края от 24.12.2007 N 78-кз "Об отдельных вопросах муниципальной службы в Ставропольском крае"</t>
  </si>
  <si>
    <t>26.12.2007,не установлена</t>
  </si>
  <si>
    <t>Решение Ставропольской городской Думы от 29.10.2003 N 216 "Об утверждении Положения о порядке выплаты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</si>
  <si>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7110010010</t>
  </si>
  <si>
    <t xml:space="preserve">10 в целом </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</si>
  <si>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</si>
  <si>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п.2.1 пп.5, 11</t>
  </si>
  <si>
    <t>п.2.1 пп.5- 11</t>
  </si>
  <si>
    <t xml:space="preserve">1) Федеральный закон от 02.03.2007 N 25-ФЗ "О муниципальной службе в Российской Федерации"
</t>
  </si>
  <si>
    <t xml:space="preserve">6
</t>
  </si>
  <si>
    <t xml:space="preserve">22
</t>
  </si>
  <si>
    <t xml:space="preserve">1
</t>
  </si>
  <si>
    <t xml:space="preserve">                     01.06.2007, не установлена
</t>
  </si>
  <si>
    <t xml:space="preserve">Закон Ставропольского края от 24.12.2007 N 78-кз "Об отдельных вопросах муниципальной службы в Ставропольском крае"
</t>
  </si>
  <si>
    <t xml:space="preserve">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</si>
  <si>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t>
  </si>
  <si>
    <t xml:space="preserve">08.10.2014, не установлена
</t>
  </si>
  <si>
    <t xml:space="preserve">             01.06.2007, не установлена
</t>
  </si>
  <si>
    <t xml:space="preserve"> Федеральный закон от 02.03.2007 N 25-ФЗ "О муниципальной службе в Российской Федерации"
</t>
  </si>
  <si>
    <t>01.06.2007,не установлена</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</si>
  <si>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</si>
  <si>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r>
      <t xml:space="preserve">формирование и содержание муниципального </t>
    </r>
    <r>
      <rPr>
        <sz val="10"/>
        <rFont val="Times New Roman Cyr"/>
        <charset val="204"/>
      </rPr>
      <t>архива</t>
    </r>
  </si>
  <si>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</si>
  <si>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                     27.10.2004, не установлена
                    30.07.2010, не установлена
</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</si>
  <si>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</si>
  <si>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ст.49 ч.2 п.9</t>
  </si>
  <si>
    <t xml:space="preserve">1
</t>
  </si>
  <si>
    <t xml:space="preserve">                     27.10.2004, не установлена
                     30.07.2010, не установлена</t>
  </si>
  <si>
    <t xml:space="preserve">                     27.10.2004, не установлена
                     30.07.2010, не установлена
</t>
  </si>
  <si>
    <t>7110011010</t>
  </si>
  <si>
    <t>1)  Решение Ставропольской городской Думы от 11.05.2016 N 847 "Об Уставе муниципального образования города Ставрополя Ставропольского края"  
2)Постановление администрации города Ставрополя от 26.12.2012 № 4090 "О создании муниципального казенного учреждения «Хозяйственное управление администрации города Ставрополя» путем изменения типа существующего муниципального бюджетного учреждения «Хозяйственное управление администрации города Ставрополя»"</t>
  </si>
  <si>
    <t xml:space="preserve">    </t>
  </si>
  <si>
    <t>21.05.2016, не установлена
26.12.2012, не установлена</t>
  </si>
  <si>
    <t>21.05.2016, не установлена
26.12.2012, не установлена</t>
  </si>
  <si>
    <t>601</t>
  </si>
  <si>
    <t>п.2.1 пп.1-6, 11</t>
  </si>
  <si>
    <t>Финансовое обеспечение мероприятий, связанных с профилактикой и устранением последствий распространения коронавирусной инфекции</t>
  </si>
  <si>
    <t>Федеральный закон от 22.10.2004 N 125-ФЗ  "Об архивном деле в Российской Федерации"</t>
  </si>
  <si>
    <t>27.10.2004,  не установлена</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</si>
  <si>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</si>
  <si>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2 в целом
5 в целом</t>
  </si>
  <si>
    <t xml:space="preserve">01.01.2005,не установлена
</t>
  </si>
  <si>
    <t>49</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</si>
  <si>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</si>
  <si>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 xml:space="preserve">1) Закон Ставропольского края от 05.03.2007 N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2)Закон Ставропольского края от 10.04.2008 N 20-кз "Об административных правонарушениях в Ставропольском крае"
3) Закон Ставоропльского края от 20.06.2014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</si>
  <si>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Расходы на осуществление переданных государственных полномочий Ставропольского края по созданию административных комиссий</t>
  </si>
  <si>
    <t xml:space="preserve">Федеральный закон от 02.03.2007 N 25-ФЗ "О муниципальной службе в Российской Федерации" </t>
  </si>
  <si>
    <t>26.12.2007,   не установлена</t>
  </si>
  <si>
    <t>по составлению (изменению)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</si>
  <si>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</si>
  <si>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23.08.2004, не установлена</t>
  </si>
  <si>
    <t>ст.10 п.1 ч.15</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</si>
  <si>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</si>
  <si>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Закон Ставропольского края от 08.07.1994 N 4-кз "О статусе депутата Думы Ставропольского края" </t>
  </si>
  <si>
    <t>15.08.1994,   не установлена</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</si>
  <si>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</si>
  <si>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</si>
  <si>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</si>
  <si>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8.1</t>
  </si>
  <si>
    <t>ст.67 п.9 ч.1</t>
  </si>
  <si>
    <t>13Б0120450</t>
  </si>
  <si>
    <t>Расходы на реализацию мероприятий, направленных на повышение профессионального уровня муниципальных служащих</t>
  </si>
  <si>
    <t>Федеральный закон от 25.12.2008 N 273-ФЗ  "О противодействии коррупции"</t>
  </si>
  <si>
    <t>30.12.2008,  не установлена</t>
  </si>
  <si>
    <t xml:space="preserve">Закон Ставропольского края от 04.05.2009 N 25-кз "О противодействии коррупции в Ставропольском крае" </t>
  </si>
  <si>
    <t>07.05.2009, не установлена</t>
  </si>
  <si>
    <t>ст.42 ч.2 п.57</t>
  </si>
  <si>
    <t>13Б0220620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</si>
  <si>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</si>
  <si>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1410398710</t>
  </si>
  <si>
    <t>15102S7730</t>
  </si>
  <si>
    <t>Проведение информационно-пропагандистских мероприятий, направленных на профилактику идеологии терроризма, за счет средств местного бюджета</t>
  </si>
  <si>
    <t>ст.8 ч.1. п.40</t>
  </si>
  <si>
    <t>1520320100</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</si>
  <si>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</si>
  <si>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1520420670</t>
  </si>
  <si>
    <t>Расходы на реализацию мероприятий, направленных на предупреждение правонарушений в городе Ставрополе</t>
  </si>
  <si>
    <t xml:space="preserve"> Решение Ставропольской городской Думы от 11.05.2016 N 847 "Об Уставе муниципального образования города Ставрополя Ставропольского края""</t>
  </si>
  <si>
    <t>ст.8 п.38</t>
  </si>
  <si>
    <t>1530120370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</si>
  <si>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употребления среди подростков и молодежи города Ставрополя</t>
  </si>
  <si>
    <t>1530320370</t>
  </si>
  <si>
    <t>Постановление администрации 
города Ставрополя от 26.07.2017 N 1321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</si>
  <si>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 xml:space="preserve">1
</t>
  </si>
  <si>
    <t xml:space="preserve">27.07.2017, не установлена
</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</si>
  <si>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</si>
  <si>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</si>
  <si>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631</t>
  </si>
  <si>
    <t>7110010050</t>
  </si>
  <si>
    <t xml:space="preserve">7110011010 </t>
  </si>
  <si>
    <t xml:space="preserve">Расходы на обеспечение деятельности (оказание услуг) муниципальных учреждений             </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</si>
  <si>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</si>
  <si>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7120010020</t>
  </si>
  <si>
    <t>Администрация  города Ставрополя</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</si>
  <si>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t>
  </si>
  <si>
    <t>7130021040</t>
  </si>
  <si>
    <t>9810020860</t>
  </si>
  <si>
    <t>Проведение выборов в органы местного самоуправления</t>
  </si>
  <si>
    <t>880</t>
  </si>
  <si>
    <t>9821220640</t>
  </si>
  <si>
    <t>9821411010</t>
  </si>
  <si>
    <t>п.2.1 пп.11</t>
  </si>
  <si>
    <t>9821420630</t>
  </si>
  <si>
    <t>9821420710</t>
  </si>
  <si>
    <t xml:space="preserve">Решение Ставропольской городской Думы от 24.11.2021 N 20 "О внесении изменений в решение Ставропольской городской Думы "О бюджете города Ставрополя на 2021 год и плановый период 2022 и 2023 годов""
</t>
  </si>
  <si>
    <t>26.11.20221, не установлена</t>
  </si>
  <si>
    <t>7120077900</t>
  </si>
  <si>
    <t>7110077900</t>
  </si>
  <si>
    <t>7110010020</t>
  </si>
  <si>
    <t xml:space="preserve">Решение Ставропольской городской Думы от 10.12.2021 N 30 "О бюджете города Ставрополя на 2022 год и плановый период 2023 и 2024 годов"  </t>
  </si>
  <si>
    <t>п.16 пп.22</t>
  </si>
  <si>
    <t xml:space="preserve">Решение Ставропольской городской Думы от 26.01.2022 N 45 "О внесении изменений в решение Ставропольской городской Думы "О бюджете города Ставрополя на 2022 год и плановый период 2023 и 2024 годов"  </t>
  </si>
  <si>
    <t>28.01.2022, не установлена</t>
  </si>
  <si>
    <t>9810060140</t>
  </si>
  <si>
    <t>Расходы на предоставление муниципальному унитарному предприятию города Ставрополя "Издательский дом "Вечерний Ставрополь" субсидии в виде взноса муниципального образования города Ставрополя Ставропольского края в уставный фонд</t>
  </si>
  <si>
    <t xml:space="preserve">Решение Ставропольской городской Думы от 25.02.2022 N 51 "О внесении изменений в решение Ставропольской городской Думы "О бюджете города Ставрополя на 2022 год и плановый период 2023 и 2024 годов"  </t>
  </si>
  <si>
    <t>27.02.2022, не установлена</t>
  </si>
  <si>
    <t>1510360210</t>
  </si>
  <si>
    <t>Расходы на предоставление субсидий за счет бюджета города Ставрополя некоммерческим организациям на поддержку социо-культурных проектов, направленных на социальную и культурную адаптацию мигрантов, профилактику межнациональных (межэтнических) конфликтов</t>
  </si>
  <si>
    <t>601 Администрация города Ставрополя</t>
  </si>
  <si>
    <t>Федеральный закон от 06.10.2003 N 131-ФЗ  "Об общих принципах организации местного самоуправления в Российской Федерации" 1111111111111111111111111111111111111111111  1Федеральный закон от 27.07.2010 N 210-ФЗ  "Об организации предоставления государственных и муниципальных услуг"</t>
  </si>
  <si>
    <t>3 1111111111111111111111111111111111111111111111     1</t>
  </si>
  <si>
    <t>16 11111111111111111111111111111111111111111111111  6</t>
  </si>
  <si>
    <t>1 111111111111111111111111111111111111111111111111 2</t>
  </si>
  <si>
    <t>01.01.2009, не установлена 111111111111111111111111111111111111111111111111111111111111111111111111111111111111111 11111 30.07.2010, не установлена</t>
  </si>
  <si>
    <t>п.2.1 абзацы 9-12 11111111111111                 п.5 абзац 8</t>
  </si>
  <si>
    <t>04.04.2008,  
не установлена11111111111111111111111111       20.07.2020   не установлена</t>
  </si>
  <si>
    <t xml:space="preserve">3
1111111111111111111111
1
</t>
  </si>
  <si>
    <t xml:space="preserve">15
111111111111111111111111
6 в целом
</t>
  </si>
  <si>
    <t>11111111111111111111111111111111111111111111111111111  3</t>
  </si>
  <si>
    <t>2 в целом
5 в целом1111111111111111111111111111111111111
12</t>
  </si>
  <si>
    <t>1111111111111111111111111111111111111111111111111111111111111111111  1</t>
  </si>
  <si>
    <t>11111111111111111111111111111111111111111111111111111111111111111111111 3</t>
  </si>
  <si>
    <t>01.01.2005, не установлена                                                                                                               
1111111111111111111111111111111111111111111111111111111111111111111111111111111111111111111111
05.03.2005, не установлена</t>
  </si>
  <si>
    <t xml:space="preserve">3
111111111111111111
1
</t>
  </si>
  <si>
    <t xml:space="preserve">15
111111111111111111111
6 в целом
</t>
  </si>
  <si>
    <t>111111111111111111111111111111111111111111111111111111  3</t>
  </si>
  <si>
    <t>2 в целом
5 в целом111111111111111111111111111111111111
12</t>
  </si>
  <si>
    <t>11111111111111111111111111111111111111111111111111111111111111111111111  1</t>
  </si>
  <si>
    <t>1111111111111111111111111111111111111111111111111111111111111111111111 3</t>
  </si>
  <si>
    <t xml:space="preserve">3
11111111111111111
1
</t>
  </si>
  <si>
    <t xml:space="preserve">15
11111111111111111111111
6 в целом
</t>
  </si>
  <si>
    <t>111111111111111111111111111111111111111111111111111111111111111111111111  3</t>
  </si>
  <si>
    <t>2 в целом
5 в целом111111111111111111111111111111111111111111111
12</t>
  </si>
  <si>
    <t>1111111111111111111111111111111111111111111111111  1</t>
  </si>
  <si>
    <t>11111111111111111111111111111111111111111111111111 3</t>
  </si>
  <si>
    <t>01.01.2005, не установлена                                                                                                               
111111111111111111111111111111111111111111111111111111111111111111111111111111111111111111111111111111111111111111111111111111111
05.03.2005, не установлена</t>
  </si>
  <si>
    <t xml:space="preserve">   11111111111111111               1,2          </t>
  </si>
  <si>
    <t>1111111111111111111111111111111111111111111111111111111111112) 2</t>
  </si>
  <si>
    <t>1)  1 в целом
2
6
 11111111111111111                                            2) 12.2 111111111111111111111111 3) 1, 2,6 в целом,7 в целом</t>
  </si>
  <si>
    <t>11111111111111111111111111111111111)1 2)1,6 в целом,7</t>
  </si>
  <si>
    <t>06.03.2007,        не установлена 1111111111111111111111111111111111111111111111111111111111111111111111111111111111111111111111111111111111111111 22.04.2008,                 не установлена11111111111111111111111111111111111111111111111111111111111111111    01.08.2014,                не установлена</t>
  </si>
  <si>
    <t>Федеральный закон от 06.10.2003 N 131-ФЗ  "Об общих принципах организации местного самоуправления в Российской Федерации" 11111111111111111111111111111111111111Федеральный закон от 27.07.2010 N 210-ФЗ  "Об организации предоставления государственных и муниципальных услуг"</t>
  </si>
  <si>
    <t>3 11111111111111111111111111111111111111111111111     1</t>
  </si>
  <si>
    <t>16 111111111111111111111111111111111111111111111111  6</t>
  </si>
  <si>
    <t>01.01.2009, не установлена 11111111111111111111111111111111111111111111111111111111 11111 30.07.2010, не установлена</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</si>
  <si>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</si>
  <si>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1)1 
2)1, 2 
3)1</t>
  </si>
  <si>
    <t>1) 08.10.2014, не установлена, 
2) 02.07.2011, не установлена, 
3) 29.11.2011, не установлена</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</si>
  <si>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</si>
  <si>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Постановление администрации города Ставрополя от  02.02.2021 № 178 "О комитете экономического развития и торговли администрации города Ставрополя" 0000000000 0000000000000000000000000000000000000000 0000000000000000000000000000000000000000000000000  2.)  Постановление администрации города Ставрополя от  10.06.2021 № 1608 "О комитете муниципального заказа и торговли администрации города Ставрополя"</t>
  </si>
  <si>
    <t>1.) раздел 3, п. 52 00 00000000 00000000 00000000 2.) раздел 3, п. 21</t>
  </si>
  <si>
    <t>1.) 05.02.2021, не установлена 000000000000 000000000000 000000000000 2.) 01.07.2011-04.02.2021</t>
  </si>
  <si>
    <t>1.) Постановление администрации города Ставрополя от 14.12.2020 № 2089  «Об утверждении Порядка предоставления в 2020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
       00000000000000000000000   00000000000000000000000000000000000000000000              2.) Постановление администрации города Ставрополя от 06.08.2021 № 1804 " Об утверждении Порядка предоставления за счет средств бюджета города Ставрополя в 2021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t>
  </si>
  <si>
    <t>1.) 1   00000 00000 00000 00000 00000 00000 00000 00000 2.) 1</t>
  </si>
  <si>
    <t>1.) 14.14.2020-31.12.2020 000000000000000 000000000000000 000000000000000 000000000000 2.) 06.08.2021-31.12.2021</t>
  </si>
  <si>
    <t>1.) Федеральный закон от 02.03.2007 № 25-ФЗ "О муниципальной службе в российской Федерации"        0000000000000000000  00000000000000000000000000000000000000000000000000 2.)Федеральный закон от 06.10.2003 № 131-ФЗ "Об общих принципах организации местного самоуправления в Российской Федерации"</t>
  </si>
  <si>
    <t>1.) 60000 0000 00000000000 0000 0000000 0000000 2.) 3</t>
  </si>
  <si>
    <t>1. )22 0000 00000000000 0000  00000000 00000000 00000000 2.) 17</t>
  </si>
  <si>
    <t>1.)1 0000 00000000000 0000 2.)1</t>
  </si>
  <si>
    <t>0000 0000 0000 00000000000000   2.) 3</t>
  </si>
  <si>
    <t>1.) 01.06.2007, не установлена 00000000000000000 000000000000000 00000000000 2.) 01.01.2009, не установлена</t>
  </si>
  <si>
    <t>1.) Закон Ставропольского края от 24.12.2007 № 78-кз "Об отдельных вопросах муниципальной службы в Ставропольском крае"       0000000000000000000           000000000000000000000000000        000000000000000000000000000000  0002.) Закон Ставропольского края от 02.03.2005 № 12-кз "О местном самоуправлении в Ставропольском крае"</t>
  </si>
  <si>
    <t>0000 0000 0000 0000000 0000 0000 2.) 3</t>
  </si>
  <si>
    <t xml:space="preserve">1.) 10 в целом 000000 0000        00000000 00000000 00000000 2.) 9      </t>
  </si>
  <si>
    <t>0000 0000 0000 0000 0000 0000 0000 2.) 1</t>
  </si>
  <si>
    <t>1.) 26.12.2007, не установлена  0000000000000000 0000000000000000 000000000000002.) 05.03.2005, не установлена</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</si>
  <si>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000000000000000000000000000 00000000000000000000000000000000000000000000000000   000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00000000000000000000000000000000000000000000000000 0000000000000000000000000000000000000000000000000000000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</si>
  <si>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00000 00000 00000 00000 00000        0000 2.) 1,2     0000 0000 00000 00000 00000 00000 3.) 1</t>
  </si>
  <si>
    <t>1.) 08.10.2014, не установлена 0000 000000000000000   000000000000 000000000000 2.) 02.07.2011, не установлена 00000 000000000000000 000000000000000000000000  3.) 29.11.2011, не установлена</t>
  </si>
  <si>
    <t>1.)Постановление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00000000000000000000000000000000000000000000000000 0000000000000000000000000000000000000000000000000 0000000000000000000000000000000000000000000000000 00000 2.) Постановление главы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</si>
  <si>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 9-12    0000000000000000 00000000 00000000 00000000 2.) п.5,   абз. 8</t>
  </si>
  <si>
    <t xml:space="preserve">1.) 04.04.2008-19.07.2020 000 0000000000000000 00000000 00000000000 000000000000  000000000000 2.) 20.07.2020, не установлена   </t>
  </si>
  <si>
    <t>1.) Федеральный закон от 02.03.2007 № 25-ФЗ "О муниципальной службе в российской Федерации"  0000000000000000   000000000 0000000000000000000000000 2.)Федеральный закон от 06.10.2003 № 131-ФЗ "Об общих принципах организации местного самоуправления в Российской Федерации"</t>
  </si>
  <si>
    <t>1.) 6 0000 0000000 000    00000000 0000000000000000 2.) 3</t>
  </si>
  <si>
    <t>1.) 22 0000 000000 0000  00000000 000000000000000000 2.) 17</t>
  </si>
  <si>
    <t>1.) 1 0000 0000 0000000  0000 2.) 1</t>
  </si>
  <si>
    <t>00000 00000 00000000 0000 00000 2.)3</t>
  </si>
  <si>
    <t>1.)01.06.2007, не установлена  0000000000000000000 00000000000000000000000000000 2.) 01.01.2009, не установлена</t>
  </si>
  <si>
    <t>1.) Закон Ставропольского края от 24.12.2007 № 78-кз "Об отдельных вопросах муниципальной службы в Ставропольском крае"    000000000000000000000     000000 000000000000000000000000000000 000 2.) Закон Ставропольского края от 02.03.2005 № 12-кз "О местном самоуправлении в Ставропольском крае"</t>
  </si>
  <si>
    <t>0000 0000 00000 0000 0000 2.) 3</t>
  </si>
  <si>
    <t>1.) 10 в целом   00000 0000 00000000 00000000 00000000 2.)  9</t>
  </si>
  <si>
    <t>0000 0000 0000 00000 0000 2.)1</t>
  </si>
  <si>
    <t xml:space="preserve">1.) 26.12.2007, не установлена  0000000000000000 000000000000000000 00000  000000000000  2.) 05.03.2005, не установлена </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</si>
  <si>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00000000000000000000000000000000000000000000000000  00000000000000000000000000000000000000000000000000 000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00000000000 0000000000000000000000000000000000000000000000000 3.)Постановление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</si>
  <si>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00000 00000 00000 00000 00000 00000 2.) 1,2     0000 0000 00000 00000 00000 00000 3.) 1</t>
  </si>
  <si>
    <t>1.) 08.10.2014, не установлена 000000000000 000000000000000000000000  000000000000000000000000  2.) 02.07.2011, не установлена 00000 000000000000000 000000000000000000000000  3.) 29.11.2011, не установлена</t>
  </si>
  <si>
    <t>1.)Постановление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00000000000000000000000000000000000000000000000000 0000000000000000000000000000000000000000000000000 00000000000000000000000000000000000000000000000000 000 2.) )Постановление главы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</si>
  <si>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 xml:space="preserve">1.) 04.04.2008-19.07.2020 000 0000000000000000 00000000 00000000000000  2.)20.07.2020, не установлена   </t>
  </si>
  <si>
    <t>1.) 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 0 0000000000000000000000000000000000000000000000000 0000000000000000000000000000000000000000000000000000 000  2.) Постановление администрации города Ставрополя от 22.09.2021 N 2178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</si>
  <si>
    <t xml:space="preserve">1.) 1 0 00000 00000 00000 00000 00000 00000 00000 00000 2.) 1 </t>
  </si>
  <si>
    <t>1.) 26.07.2017-28.09.2021 000000000000 000000000000 000000000000 000000000000 000000000000 000000000000 000000000000 2.) 29.09.2021, не установлена</t>
  </si>
  <si>
    <t>1) 4;       ________ 2) 1;   _ __  4</t>
  </si>
  <si>
    <t>1) 20;  ________  2) 9; _____34</t>
  </si>
  <si>
    <t>1) 5 в целом;          2) 1;    ____ 2</t>
  </si>
  <si>
    <t xml:space="preserve">        ________      2) 1, 5; __ 7</t>
  </si>
  <si>
    <t>___  15</t>
  </si>
  <si>
    <t>1) ___                                1;                              1</t>
  </si>
  <si>
    <t>, 1</t>
  </si>
  <si>
    <t>1)Постановление администрации города Ставрополя  от 10.09.2021 № 2005  "О выделении средств администрации Октябрьского района города Ставрополя на финансирование мероприятий, направленных на предупреждение распространения коронавирусной инфекции COVID-19 на территории города Ставрополя"             
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</si>
</sst>
</file>

<file path=xl/styles.xml><?xml version="1.0" encoding="utf-8"?>
<styleSheet xmlns="http://schemas.openxmlformats.org/spreadsheetml/2006/main">
  <numFmts count="14">
    <numFmt numFmtId="43" formatCode="_-* #,##0.00\ _₽_-;\-* #,##0.00\ _₽_-;_-* &quot;-&quot;??\ _₽_-;_-@_-"/>
    <numFmt numFmtId="164" formatCode="00\.0000"/>
    <numFmt numFmtId="165" formatCode="00\.00"/>
    <numFmt numFmtId="166" formatCode="#,##0.00_ ;[Red]\-#,##0.00\ "/>
    <numFmt numFmtId="167" formatCode="000000"/>
    <numFmt numFmtId="168" formatCode="#,##0.0"/>
    <numFmt numFmtId="169" formatCode="00\.0\.0000"/>
    <numFmt numFmtId="170" formatCode="0000000"/>
    <numFmt numFmtId="171" formatCode="#,##0.00\ _₽"/>
    <numFmt numFmtId="172" formatCode="0000000000"/>
    <numFmt numFmtId="173" formatCode="#,##0.00;[Red]\-#,##0.00;0.00"/>
    <numFmt numFmtId="174" formatCode="000"/>
    <numFmt numFmtId="175" formatCode="#,##0.00_ ;\-#,##0.00\ "/>
    <numFmt numFmtId="176" formatCode="00"/>
  </numFmts>
  <fonts count="36">
    <font>
      <sz val="10"/>
      <name val="Arial"/>
      <charset val="204"/>
    </font>
    <font>
      <sz val="8"/>
      <name val="Arial"/>
      <family val="2"/>
      <charset val="204"/>
    </font>
    <font>
      <sz val="10"/>
      <name val="Arial"/>
      <family val="2"/>
      <charset val="204"/>
    </font>
    <font>
      <sz val="12"/>
      <name val="Times New Roman"/>
      <family val="1"/>
      <charset val="204"/>
    </font>
    <font>
      <sz val="14"/>
      <name val="Times New Roman"/>
      <family val="1"/>
      <charset val="204"/>
    </font>
    <font>
      <sz val="10"/>
      <name val="Times New Roman"/>
      <family val="1"/>
      <charset val="204"/>
    </font>
    <font>
      <sz val="10"/>
      <name val="Arial"/>
      <family val="2"/>
      <charset val="204"/>
    </font>
    <font>
      <sz val="10"/>
      <color indexed="8"/>
      <name val="Times New Roman"/>
      <family val="1"/>
      <charset val="204"/>
    </font>
    <font>
      <sz val="20"/>
      <name val="Times New Roman"/>
      <family val="1"/>
      <charset val="204"/>
    </font>
    <font>
      <sz val="24"/>
      <name val="Times New Roman"/>
      <family val="1"/>
      <charset val="204"/>
    </font>
    <font>
      <sz val="16"/>
      <name val="Times New Roman"/>
      <family val="1"/>
      <charset val="204"/>
    </font>
    <font>
      <sz val="10"/>
      <name val="Times New Roman Cyr"/>
      <family val="1"/>
      <charset val="204"/>
    </font>
    <font>
      <sz val="14"/>
      <name val="Arial Cyr"/>
      <charset val="204"/>
    </font>
    <font>
      <sz val="8"/>
      <name val="Arial Cyr"/>
      <charset val="204"/>
    </font>
    <font>
      <sz val="12"/>
      <name val="Arial"/>
      <family val="2"/>
      <charset val="204"/>
    </font>
    <font>
      <b/>
      <sz val="12"/>
      <name val="Arial"/>
      <family val="2"/>
      <charset val="204"/>
    </font>
    <font>
      <sz val="8"/>
      <name val="Times New Roman"/>
      <family val="1"/>
      <charset val="204"/>
    </font>
    <font>
      <sz val="12"/>
      <name val="Times New Roman Cyr"/>
      <family val="1"/>
      <charset val="204"/>
    </font>
    <font>
      <sz val="12"/>
      <color theme="1"/>
      <name val="Times New Roman Cyr"/>
      <family val="1"/>
      <charset val="204"/>
    </font>
    <font>
      <b/>
      <sz val="10"/>
      <name val="Times New Roman"/>
      <family val="1"/>
      <charset val="204"/>
    </font>
    <font>
      <b/>
      <sz val="12"/>
      <name val="Times New Roman"/>
      <family val="1"/>
      <charset val="204"/>
    </font>
    <font>
      <sz val="11"/>
      <name val="Times New Roman"/>
      <family val="1"/>
      <charset val="204"/>
    </font>
    <font>
      <sz val="13"/>
      <name val="Times New Roman"/>
      <family val="1"/>
      <charset val="204"/>
    </font>
    <font>
      <sz val="13"/>
      <name val="Arial"/>
      <family val="2"/>
      <charset val="204"/>
    </font>
    <font>
      <b/>
      <sz val="14"/>
      <name val="Times New Roman"/>
      <family val="1"/>
      <charset val="204"/>
    </font>
    <font>
      <sz val="10"/>
      <name val="Arial"/>
      <family val="2"/>
      <charset val="204"/>
    </font>
    <font>
      <sz val="13.5"/>
      <name val="Times New Roman"/>
      <family val="1"/>
      <charset val="204"/>
    </font>
    <font>
      <u/>
      <sz val="11"/>
      <name val="Times New Roman"/>
      <family val="1"/>
      <charset val="204"/>
    </font>
    <font>
      <sz val="14"/>
      <name val="Times New Roman Cyr"/>
      <family val="1"/>
      <charset val="204"/>
    </font>
    <font>
      <sz val="11"/>
      <name val="Arial Cyr"/>
      <charset val="204"/>
    </font>
    <font>
      <sz val="13.5"/>
      <name val="Arial"/>
      <family val="2"/>
      <charset val="204"/>
    </font>
    <font>
      <b/>
      <sz val="9"/>
      <color indexed="81"/>
      <name val="Tahoma"/>
      <family val="2"/>
      <charset val="204"/>
    </font>
    <font>
      <sz val="9"/>
      <color indexed="81"/>
      <name val="Tahoma"/>
      <family val="2"/>
      <charset val="204"/>
    </font>
    <font>
      <sz val="9.5"/>
      <name val="Times New Roman"/>
      <family val="1"/>
      <charset val="204"/>
    </font>
    <font>
      <i/>
      <sz val="13.5"/>
      <name val="Times New Roman"/>
      <family val="1"/>
      <charset val="204"/>
    </font>
    <font>
      <sz val="10"/>
      <name val="Times New Roman Cyr"/>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diagonal/>
    </border>
    <border>
      <left style="thin">
        <color indexed="64"/>
      </left>
      <right style="thin">
        <color indexed="8"/>
      </right>
      <top style="thin">
        <color indexed="8"/>
      </top>
      <bottom style="thin">
        <color indexed="64"/>
      </bottom>
      <diagonal/>
    </border>
  </borders>
  <cellStyleXfs count="13">
    <xf numFmtId="0" fontId="0" fillId="0" borderId="0"/>
    <xf numFmtId="0" fontId="6"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12" fillId="0" borderId="0"/>
    <xf numFmtId="0" fontId="2" fillId="0" borderId="0"/>
    <xf numFmtId="43" fontId="25" fillId="0" borderId="0" applyFont="0" applyFill="0" applyBorder="0" applyAlignment="0" applyProtection="0"/>
  </cellStyleXfs>
  <cellXfs count="528">
    <xf numFmtId="0" fontId="0" fillId="0" borderId="0" xfId="0"/>
    <xf numFmtId="0" fontId="0" fillId="0" borderId="0" xfId="0" applyAlignment="1">
      <alignment wrapText="1"/>
    </xf>
    <xf numFmtId="49" fontId="5" fillId="0" borderId="0" xfId="0" applyNumberFormat="1" applyFont="1" applyFill="1" applyAlignment="1">
      <alignment vertical="top"/>
    </xf>
    <xf numFmtId="0" fontId="8" fillId="0" borderId="0" xfId="0" applyFont="1" applyFill="1" applyProtection="1"/>
    <xf numFmtId="165" fontId="8" fillId="0" borderId="0" xfId="0" applyNumberFormat="1" applyFont="1" applyFill="1" applyProtection="1"/>
    <xf numFmtId="49" fontId="8" fillId="0" borderId="0" xfId="0" applyNumberFormat="1" applyFont="1" applyFill="1" applyAlignment="1" applyProtection="1">
      <alignment horizontal="center"/>
    </xf>
    <xf numFmtId="14" fontId="8" fillId="0" borderId="0" xfId="0" applyNumberFormat="1" applyFont="1" applyFill="1" applyAlignment="1" applyProtection="1">
      <alignment horizontal="center"/>
    </xf>
    <xf numFmtId="164" fontId="5" fillId="0" borderId="0" xfId="0" applyNumberFormat="1" applyFont="1" applyFill="1" applyAlignment="1" applyProtection="1">
      <alignment horizontal="center"/>
    </xf>
    <xf numFmtId="0" fontId="5" fillId="0" borderId="0" xfId="0" applyFont="1" applyFill="1" applyProtection="1"/>
    <xf numFmtId="165" fontId="5" fillId="0" borderId="0" xfId="0" applyNumberFormat="1" applyFont="1" applyFill="1" applyProtection="1"/>
    <xf numFmtId="49" fontId="5" fillId="0" borderId="0" xfId="0" applyNumberFormat="1" applyFont="1" applyFill="1" applyAlignment="1" applyProtection="1">
      <alignment horizontal="center"/>
    </xf>
    <xf numFmtId="14" fontId="5" fillId="0" borderId="0" xfId="0" applyNumberFormat="1" applyFont="1" applyFill="1" applyAlignment="1" applyProtection="1">
      <alignment horizontal="center"/>
    </xf>
    <xf numFmtId="0" fontId="4" fillId="0" borderId="0" xfId="0" applyFont="1" applyFill="1" applyAlignment="1" applyProtection="1"/>
    <xf numFmtId="49" fontId="11" fillId="0" borderId="1" xfId="0" applyNumberFormat="1" applyFont="1" applyFill="1" applyBorder="1" applyAlignment="1">
      <alignment horizontal="center" vertical="center" wrapText="1"/>
    </xf>
    <xf numFmtId="168" fontId="5" fillId="0" borderId="1" xfId="0" applyNumberFormat="1" applyFont="1" applyFill="1" applyBorder="1" applyAlignment="1">
      <alignment vertical="top"/>
    </xf>
    <xf numFmtId="49" fontId="11" fillId="0" borderId="1" xfId="0" applyNumberFormat="1" applyFont="1" applyFill="1" applyBorder="1" applyAlignment="1">
      <alignment vertical="center" wrapText="1"/>
    </xf>
    <xf numFmtId="0" fontId="0" fillId="0" borderId="0" xfId="0" applyFill="1"/>
    <xf numFmtId="0" fontId="5" fillId="0" borderId="1" xfId="0" applyFont="1" applyFill="1" applyBorder="1" applyAlignment="1" applyProtection="1">
      <alignment vertical="top" wrapText="1"/>
    </xf>
    <xf numFmtId="169" fontId="5" fillId="0" borderId="1" xfId="4" applyNumberFormat="1" applyFont="1" applyFill="1" applyBorder="1" applyAlignment="1" applyProtection="1">
      <alignment horizontal="left" vertical="top" wrapText="1"/>
      <protection hidden="1"/>
    </xf>
    <xf numFmtId="0" fontId="11"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18" fillId="0" borderId="1" xfId="0" applyFont="1" applyFill="1" applyBorder="1" applyAlignment="1">
      <alignment horizontal="left" vertical="top" wrapText="1"/>
    </xf>
    <xf numFmtId="49" fontId="3" fillId="0" borderId="1" xfId="10" applyNumberFormat="1" applyFont="1" applyFill="1" applyBorder="1" applyAlignment="1">
      <alignment horizontal="center" vertical="top"/>
    </xf>
    <xf numFmtId="0" fontId="3" fillId="0" borderId="1" xfId="0" applyNumberFormat="1" applyFont="1" applyFill="1" applyBorder="1" applyAlignment="1" applyProtection="1">
      <alignment horizontal="center" vertical="top" wrapText="1"/>
    </xf>
    <xf numFmtId="0" fontId="15" fillId="2" borderId="0" xfId="0" applyFont="1" applyFill="1"/>
    <xf numFmtId="0" fontId="14" fillId="0" borderId="0" xfId="0" applyFont="1"/>
    <xf numFmtId="4" fontId="16" fillId="3" borderId="1" xfId="0" applyNumberFormat="1" applyFont="1" applyFill="1" applyBorder="1" applyAlignment="1" applyProtection="1">
      <alignment horizontal="right" vertical="top" wrapText="1"/>
    </xf>
    <xf numFmtId="0" fontId="17" fillId="0" borderId="1" xfId="0" applyFont="1" applyFill="1" applyBorder="1" applyAlignment="1">
      <alignment horizontal="left" vertical="top" wrapText="1"/>
    </xf>
    <xf numFmtId="0" fontId="2" fillId="0" borderId="0" xfId="0" applyFont="1"/>
    <xf numFmtId="4" fontId="16" fillId="0" borderId="1" xfId="0" applyNumberFormat="1" applyFont="1" applyFill="1" applyBorder="1" applyAlignment="1" applyProtection="1">
      <alignment horizontal="right" vertical="top" wrapText="1"/>
    </xf>
    <xf numFmtId="4" fontId="1" fillId="0" borderId="0" xfId="0" applyNumberFormat="1" applyFont="1"/>
    <xf numFmtId="4" fontId="1" fillId="0" borderId="0" xfId="0" applyNumberFormat="1" applyFont="1" applyFill="1"/>
    <xf numFmtId="0" fontId="3" fillId="4" borderId="1" xfId="0" applyFont="1" applyFill="1" applyBorder="1" applyAlignment="1">
      <alignment horizontal="center" vertical="top"/>
    </xf>
    <xf numFmtId="0" fontId="18" fillId="4" borderId="1" xfId="0" applyFont="1" applyFill="1" applyBorder="1" applyAlignment="1">
      <alignment horizontal="left" vertical="top" wrapText="1"/>
    </xf>
    <xf numFmtId="49" fontId="3" fillId="4" borderId="1" xfId="10" applyNumberFormat="1" applyFont="1" applyFill="1" applyBorder="1" applyAlignment="1">
      <alignment horizontal="center" vertical="top"/>
    </xf>
    <xf numFmtId="0" fontId="3" fillId="4" borderId="1" xfId="0" applyNumberFormat="1" applyFont="1" applyFill="1" applyBorder="1" applyAlignment="1" applyProtection="1">
      <alignment horizontal="center" vertical="top" wrapText="1"/>
    </xf>
    <xf numFmtId="0" fontId="3" fillId="5" borderId="1" xfId="0" applyFont="1" applyFill="1" applyBorder="1" applyAlignment="1">
      <alignment horizontal="center" vertical="top"/>
    </xf>
    <xf numFmtId="0" fontId="18" fillId="5" borderId="1" xfId="0" applyFont="1" applyFill="1" applyBorder="1" applyAlignment="1">
      <alignment horizontal="left" vertical="top" wrapText="1"/>
    </xf>
    <xf numFmtId="49" fontId="3" fillId="5" borderId="1" xfId="10" applyNumberFormat="1" applyFont="1" applyFill="1" applyBorder="1" applyAlignment="1">
      <alignment horizontal="center" vertical="top"/>
    </xf>
    <xf numFmtId="0" fontId="3" fillId="5" borderId="1" xfId="0" applyNumberFormat="1" applyFont="1" applyFill="1" applyBorder="1" applyAlignment="1" applyProtection="1">
      <alignment horizontal="center" vertical="top" wrapText="1"/>
    </xf>
    <xf numFmtId="4" fontId="16" fillId="6" borderId="1" xfId="0" applyNumberFormat="1" applyFont="1" applyFill="1" applyBorder="1" applyAlignment="1" applyProtection="1">
      <alignment horizontal="right" vertical="top" wrapText="1"/>
    </xf>
    <xf numFmtId="4" fontId="1" fillId="6" borderId="0" xfId="0" applyNumberFormat="1" applyFont="1" applyFill="1"/>
    <xf numFmtId="14" fontId="5" fillId="0" borderId="1" xfId="0" applyNumberFormat="1" applyFont="1" applyFill="1" applyBorder="1" applyAlignment="1">
      <alignment horizontal="left" vertical="top" wrapText="1"/>
    </xf>
    <xf numFmtId="49" fontId="5" fillId="0" borderId="1" xfId="0" applyNumberFormat="1" applyFont="1" applyFill="1" applyBorder="1" applyAlignment="1" applyProtection="1">
      <alignment horizontal="center" vertical="top"/>
      <protection hidden="1"/>
    </xf>
    <xf numFmtId="0" fontId="5" fillId="0" borderId="1" xfId="0" applyFont="1" applyFill="1" applyBorder="1" applyAlignment="1" applyProtection="1">
      <alignment vertical="top" wrapText="1"/>
      <protection hidden="1"/>
    </xf>
    <xf numFmtId="0" fontId="5" fillId="0" borderId="1" xfId="0" applyFont="1" applyFill="1" applyBorder="1" applyAlignment="1" applyProtection="1">
      <alignment horizontal="center" vertical="top"/>
      <protection hidden="1"/>
    </xf>
    <xf numFmtId="0" fontId="11" fillId="0" borderId="1" xfId="0" applyFont="1" applyFill="1" applyBorder="1" applyAlignment="1" applyProtection="1">
      <alignment horizontal="left" vertical="top" wrapText="1"/>
      <protection hidden="1"/>
    </xf>
    <xf numFmtId="167" fontId="5" fillId="0" borderId="1" xfId="0" applyNumberFormat="1" applyFont="1" applyFill="1" applyBorder="1" applyAlignment="1" applyProtection="1">
      <alignment horizontal="left" vertical="top" wrapText="1"/>
      <protection hidden="1"/>
    </xf>
    <xf numFmtId="14" fontId="5" fillId="0" borderId="1" xfId="0" applyNumberFormat="1" applyFont="1" applyFill="1" applyBorder="1" applyAlignment="1" applyProtection="1">
      <alignment horizontal="left" vertical="top" wrapText="1"/>
      <protection hidden="1"/>
    </xf>
    <xf numFmtId="0" fontId="5" fillId="0" borderId="13" xfId="0" applyFont="1" applyFill="1" applyBorder="1" applyProtection="1"/>
    <xf numFmtId="14" fontId="21" fillId="0" borderId="1" xfId="0" applyNumberFormat="1" applyFont="1" applyFill="1" applyBorder="1" applyAlignment="1" applyProtection="1">
      <alignment horizontal="center" vertical="top"/>
      <protection hidden="1"/>
    </xf>
    <xf numFmtId="14" fontId="21" fillId="0" borderId="1" xfId="0" applyNumberFormat="1" applyFont="1" applyFill="1" applyBorder="1" applyAlignment="1" applyProtection="1">
      <alignment horizontal="center" vertical="top" wrapText="1"/>
      <protection hidden="1"/>
    </xf>
    <xf numFmtId="1" fontId="21" fillId="0" borderId="1" xfId="0" applyNumberFormat="1" applyFont="1" applyFill="1" applyBorder="1" applyAlignment="1" applyProtection="1">
      <alignment horizontal="center" vertical="top" wrapText="1"/>
      <protection hidden="1"/>
    </xf>
    <xf numFmtId="1" fontId="21" fillId="0" borderId="1" xfId="0" applyNumberFormat="1" applyFont="1" applyFill="1" applyBorder="1" applyAlignment="1" applyProtection="1">
      <alignment horizontal="center" vertical="top"/>
      <protection hidden="1"/>
    </xf>
    <xf numFmtId="14" fontId="21" fillId="0" borderId="1" xfId="0" applyNumberFormat="1" applyFont="1" applyFill="1" applyBorder="1" applyAlignment="1" applyProtection="1">
      <alignment horizontal="left" vertical="top" wrapText="1"/>
      <protection hidden="1"/>
    </xf>
    <xf numFmtId="14" fontId="21" fillId="0" borderId="1" xfId="0" applyNumberFormat="1" applyFont="1" applyFill="1" applyBorder="1" applyAlignment="1">
      <alignment horizontal="left" vertical="top" wrapText="1"/>
    </xf>
    <xf numFmtId="49" fontId="21" fillId="0" borderId="1" xfId="0" applyNumberFormat="1" applyFont="1" applyFill="1" applyBorder="1" applyAlignment="1" applyProtection="1">
      <alignment horizontal="left" vertical="top" wrapText="1"/>
      <protection hidden="1"/>
    </xf>
    <xf numFmtId="49" fontId="21" fillId="0" borderId="1" xfId="10" applyNumberFormat="1" applyFont="1" applyFill="1" applyBorder="1" applyAlignment="1">
      <alignment horizontal="center" vertical="top"/>
    </xf>
    <xf numFmtId="49" fontId="21" fillId="0" borderId="1" xfId="0" applyNumberFormat="1" applyFont="1" applyFill="1" applyBorder="1" applyAlignment="1" applyProtection="1">
      <alignment horizontal="center" vertical="top" wrapText="1"/>
      <protection hidden="1"/>
    </xf>
    <xf numFmtId="14" fontId="21" fillId="0" borderId="0" xfId="0" applyNumberFormat="1" applyFont="1" applyFill="1" applyAlignment="1" applyProtection="1">
      <alignment horizontal="center"/>
    </xf>
    <xf numFmtId="0" fontId="21" fillId="0" borderId="0" xfId="0" applyNumberFormat="1" applyFont="1" applyFill="1" applyAlignment="1" applyProtection="1">
      <alignment wrapText="1"/>
    </xf>
    <xf numFmtId="0" fontId="21" fillId="0" borderId="0" xfId="0" applyFont="1" applyFill="1" applyAlignment="1" applyProtection="1"/>
    <xf numFmtId="14" fontId="21" fillId="0" borderId="0" xfId="0" applyNumberFormat="1" applyFont="1" applyFill="1" applyProtection="1"/>
    <xf numFmtId="14" fontId="22" fillId="0" borderId="0" xfId="0" applyNumberFormat="1" applyFont="1" applyFill="1" applyAlignment="1" applyProtection="1">
      <alignment horizontal="center" vertical="top"/>
    </xf>
    <xf numFmtId="14" fontId="22" fillId="0" borderId="0" xfId="0" applyNumberFormat="1" applyFont="1" applyFill="1" applyAlignment="1" applyProtection="1">
      <alignment horizontal="center"/>
    </xf>
    <xf numFmtId="0" fontId="22" fillId="0" borderId="0" xfId="0" applyNumberFormat="1" applyFont="1" applyFill="1" applyAlignment="1" applyProtection="1">
      <alignment wrapText="1"/>
    </xf>
    <xf numFmtId="14" fontId="22" fillId="0" borderId="0" xfId="0" applyNumberFormat="1" applyFont="1" applyFill="1" applyProtection="1"/>
    <xf numFmtId="0" fontId="22" fillId="0" borderId="0" xfId="0" applyFont="1" applyFill="1" applyProtection="1"/>
    <xf numFmtId="4" fontId="22" fillId="0" borderId="0" xfId="0" applyNumberFormat="1" applyFont="1" applyFill="1" applyProtection="1"/>
    <xf numFmtId="14" fontId="22" fillId="0" borderId="13" xfId="0" applyNumberFormat="1" applyFont="1" applyFill="1" applyBorder="1" applyAlignment="1" applyProtection="1">
      <alignment horizontal="center" vertical="top"/>
    </xf>
    <xf numFmtId="0" fontId="22" fillId="0" borderId="13" xfId="0" applyFont="1" applyFill="1" applyBorder="1"/>
    <xf numFmtId="14" fontId="22" fillId="0" borderId="13" xfId="0" applyNumberFormat="1" applyFont="1" applyFill="1" applyBorder="1" applyAlignment="1" applyProtection="1">
      <alignment horizontal="left" vertical="top" wrapText="1"/>
    </xf>
    <xf numFmtId="14" fontId="22" fillId="0" borderId="13" xfId="0" applyNumberFormat="1" applyFont="1" applyFill="1" applyBorder="1" applyAlignment="1" applyProtection="1">
      <alignment horizontal="center"/>
    </xf>
    <xf numFmtId="14" fontId="22" fillId="0" borderId="0" xfId="0" applyNumberFormat="1" applyFont="1" applyFill="1" applyBorder="1" applyAlignment="1" applyProtection="1">
      <alignment horizontal="left" vertical="top" wrapText="1"/>
    </xf>
    <xf numFmtId="0" fontId="22" fillId="0" borderId="6" xfId="0" applyFont="1" applyFill="1" applyBorder="1" applyAlignment="1">
      <alignment horizontal="left" vertical="top"/>
    </xf>
    <xf numFmtId="49" fontId="22" fillId="0" borderId="0" xfId="0" applyNumberFormat="1" applyFont="1" applyFill="1" applyAlignment="1" applyProtection="1">
      <alignment horizontal="center" vertical="top" wrapText="1"/>
    </xf>
    <xf numFmtId="0" fontId="22" fillId="0" borderId="0" xfId="0" applyFont="1" applyFill="1" applyBorder="1" applyAlignment="1">
      <alignment horizontal="left" vertical="top"/>
    </xf>
    <xf numFmtId="166" fontId="22" fillId="0" borderId="0" xfId="0" applyNumberFormat="1" applyFont="1" applyFill="1" applyBorder="1" applyProtection="1"/>
    <xf numFmtId="14" fontId="22" fillId="0" borderId="0" xfId="0" applyNumberFormat="1" applyFont="1" applyFill="1" applyBorder="1" applyAlignment="1" applyProtection="1">
      <alignment horizontal="center"/>
    </xf>
    <xf numFmtId="14" fontId="22" fillId="0" borderId="13" xfId="0" applyNumberFormat="1" applyFont="1" applyFill="1" applyBorder="1" applyAlignment="1" applyProtection="1">
      <alignment horizontal="center" vertical="top" wrapText="1"/>
    </xf>
    <xf numFmtId="170" fontId="22" fillId="0" borderId="0" xfId="0" applyNumberFormat="1" applyFont="1" applyFill="1" applyAlignment="1" applyProtection="1">
      <alignment horizontal="left" wrapText="1"/>
    </xf>
    <xf numFmtId="170" fontId="22" fillId="0" borderId="0" xfId="0" applyNumberFormat="1" applyFont="1" applyFill="1" applyAlignment="1" applyProtection="1">
      <alignment horizontal="left" vertical="top" wrapText="1"/>
    </xf>
    <xf numFmtId="0" fontId="22" fillId="0" borderId="6" xfId="0" applyFont="1" applyFill="1" applyBorder="1" applyAlignment="1">
      <alignment vertical="top"/>
    </xf>
    <xf numFmtId="14" fontId="22" fillId="0" borderId="0" xfId="0" applyNumberFormat="1" applyFont="1" applyFill="1" applyBorder="1" applyAlignment="1" applyProtection="1">
      <alignment horizontal="center" vertical="top" wrapText="1"/>
    </xf>
    <xf numFmtId="0" fontId="22" fillId="0" borderId="0" xfId="0" applyFont="1" applyFill="1" applyBorder="1" applyAlignment="1">
      <alignment vertical="top"/>
    </xf>
    <xf numFmtId="14" fontId="22" fillId="0" borderId="0" xfId="0" applyNumberFormat="1" applyFont="1" applyFill="1" applyAlignment="1" applyProtection="1">
      <alignment horizontal="center" vertical="top" wrapText="1"/>
    </xf>
    <xf numFmtId="0" fontId="22" fillId="0" borderId="0" xfId="0" applyFont="1" applyFill="1" applyBorder="1" applyAlignment="1">
      <alignment vertical="top" wrapText="1"/>
    </xf>
    <xf numFmtId="0" fontId="22" fillId="0" borderId="0" xfId="0" applyFont="1" applyFill="1" applyAlignment="1" applyProtection="1">
      <alignment vertical="top"/>
    </xf>
    <xf numFmtId="164" fontId="22" fillId="0" borderId="0" xfId="0" applyNumberFormat="1" applyFont="1" applyFill="1" applyAlignment="1" applyProtection="1">
      <alignment horizontal="center"/>
    </xf>
    <xf numFmtId="165" fontId="22" fillId="0" borderId="0" xfId="0" applyNumberFormat="1" applyFont="1" applyFill="1" applyProtection="1"/>
    <xf numFmtId="49" fontId="22" fillId="0" borderId="0" xfId="0" applyNumberFormat="1" applyFont="1" applyFill="1" applyAlignment="1" applyProtection="1">
      <alignment horizontal="center"/>
    </xf>
    <xf numFmtId="4" fontId="10" fillId="0" borderId="1" xfId="0" applyNumberFormat="1" applyFont="1" applyFill="1" applyBorder="1" applyAlignment="1" applyProtection="1">
      <alignment horizontal="right" vertical="top" wrapText="1"/>
    </xf>
    <xf numFmtId="4" fontId="10" fillId="0" borderId="1" xfId="0" applyNumberFormat="1" applyFont="1" applyFill="1" applyBorder="1" applyAlignment="1" applyProtection="1">
      <alignment horizontal="right" vertical="top"/>
    </xf>
    <xf numFmtId="0" fontId="4" fillId="0" borderId="1" xfId="0" applyFont="1" applyFill="1" applyBorder="1" applyAlignment="1" applyProtection="1">
      <alignment horizontal="center" vertical="top"/>
    </xf>
    <xf numFmtId="49" fontId="4" fillId="0" borderId="1" xfId="10" applyNumberFormat="1" applyFont="1" applyFill="1" applyBorder="1" applyAlignment="1">
      <alignment horizontal="center" vertical="top"/>
    </xf>
    <xf numFmtId="4" fontId="24" fillId="0" borderId="1" xfId="0" applyNumberFormat="1" applyFont="1" applyFill="1" applyBorder="1" applyAlignment="1" applyProtection="1">
      <alignment horizontal="right" vertical="top"/>
    </xf>
    <xf numFmtId="14" fontId="22" fillId="0" borderId="0" xfId="0" applyNumberFormat="1" applyFont="1" applyFill="1" applyAlignment="1" applyProtection="1">
      <alignment horizontal="left" vertical="top" wrapText="1"/>
    </xf>
    <xf numFmtId="0" fontId="22" fillId="0" borderId="0" xfId="0" applyFont="1" applyFill="1" applyBorder="1" applyAlignment="1">
      <alignment horizontal="left" wrapText="1"/>
    </xf>
    <xf numFmtId="0" fontId="22" fillId="0" borderId="0" xfId="0" applyFont="1" applyFill="1" applyBorder="1" applyAlignment="1">
      <alignment horizontal="left" vertical="top" wrapText="1"/>
    </xf>
    <xf numFmtId="0" fontId="23" fillId="0" borderId="0" xfId="0" applyFont="1" applyFill="1" applyAlignment="1">
      <alignment horizontal="left" wrapText="1"/>
    </xf>
    <xf numFmtId="0" fontId="5" fillId="0" borderId="7" xfId="0" applyNumberFormat="1" applyFont="1" applyFill="1" applyBorder="1" applyAlignment="1" applyProtection="1">
      <alignment vertical="top" wrapText="1"/>
    </xf>
    <xf numFmtId="0" fontId="5" fillId="0" borderId="8" xfId="0" applyNumberFormat="1" applyFont="1" applyFill="1" applyBorder="1" applyAlignment="1" applyProtection="1">
      <alignment vertical="top" wrapText="1"/>
    </xf>
    <xf numFmtId="0" fontId="5" fillId="0" borderId="9" xfId="0" applyNumberFormat="1" applyFont="1" applyFill="1" applyBorder="1" applyAlignment="1" applyProtection="1">
      <alignment vertical="top" wrapText="1"/>
    </xf>
    <xf numFmtId="0" fontId="9" fillId="0" borderId="0" xfId="0" applyFont="1" applyFill="1" applyAlignment="1" applyProtection="1"/>
    <xf numFmtId="164" fontId="10" fillId="0" borderId="0" xfId="0" applyNumberFormat="1" applyFont="1" applyFill="1" applyAlignment="1" applyProtection="1"/>
    <xf numFmtId="164" fontId="19" fillId="0" borderId="8" xfId="0" applyNumberFormat="1" applyFont="1" applyFill="1" applyBorder="1" applyAlignment="1" applyProtection="1"/>
    <xf numFmtId="164" fontId="19" fillId="0" borderId="9"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49" fontId="5" fillId="0" borderId="2"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4" xfId="0" applyNumberFormat="1" applyFont="1" applyFill="1" applyBorder="1" applyAlignment="1" applyProtection="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7" fontId="5" fillId="0" borderId="1" xfId="0" applyNumberFormat="1" applyFont="1" applyFill="1" applyBorder="1" applyAlignment="1" applyProtection="1">
      <alignment horizontal="left" vertical="top" wrapText="1"/>
    </xf>
    <xf numFmtId="14" fontId="21" fillId="0" borderId="1" xfId="0" applyNumberFormat="1" applyFont="1" applyFill="1" applyBorder="1" applyAlignment="1" applyProtection="1">
      <alignment horizontal="center" vertical="top" wrapText="1"/>
    </xf>
    <xf numFmtId="1" fontId="21" fillId="0" borderId="1" xfId="0" applyNumberFormat="1" applyFont="1" applyFill="1" applyBorder="1" applyAlignment="1" applyProtection="1">
      <alignment horizontal="center" vertical="top" wrapText="1"/>
    </xf>
    <xf numFmtId="14" fontId="21" fillId="0" borderId="1" xfId="0" applyNumberFormat="1" applyFont="1" applyFill="1" applyBorder="1" applyAlignment="1" applyProtection="1">
      <alignment horizontal="left" vertical="top" wrapText="1"/>
    </xf>
    <xf numFmtId="14" fontId="5" fillId="0" borderId="1" xfId="0" applyNumberFormat="1" applyFont="1" applyFill="1" applyBorder="1" applyAlignment="1" applyProtection="1">
      <alignment horizontal="left" vertical="top" wrapText="1"/>
    </xf>
    <xf numFmtId="49" fontId="21" fillId="0" borderId="1" xfId="0" applyNumberFormat="1" applyFont="1" applyFill="1" applyBorder="1" applyAlignment="1" applyProtection="1">
      <alignment horizontal="left" vertical="top" wrapText="1"/>
    </xf>
    <xf numFmtId="49" fontId="21" fillId="0" borderId="1" xfId="10" applyNumberFormat="1" applyFont="1" applyFill="1" applyBorder="1" applyAlignment="1">
      <alignment horizontal="center" vertical="top" wrapText="1"/>
    </xf>
    <xf numFmtId="49" fontId="5" fillId="0" borderId="1" xfId="10" applyNumberFormat="1" applyFont="1" applyFill="1" applyBorder="1" applyAlignment="1">
      <alignment horizontal="center" vertical="top" wrapText="1"/>
    </xf>
    <xf numFmtId="4" fontId="26" fillId="0" borderId="1" xfId="0" applyNumberFormat="1" applyFont="1" applyFill="1" applyBorder="1" applyAlignment="1" applyProtection="1">
      <alignment horizontal="right" vertical="top" wrapText="1"/>
    </xf>
    <xf numFmtId="4" fontId="26" fillId="0" borderId="1" xfId="0" applyNumberFormat="1" applyFont="1" applyFill="1" applyBorder="1" applyAlignment="1" applyProtection="1">
      <alignment horizontal="right" vertical="top"/>
    </xf>
    <xf numFmtId="0" fontId="5" fillId="0" borderId="1" xfId="0" applyFont="1" applyFill="1" applyBorder="1" applyAlignment="1">
      <alignment horizontal="center" vertical="top"/>
    </xf>
    <xf numFmtId="0" fontId="5" fillId="0" borderId="1" xfId="0" applyNumberFormat="1" applyFont="1" applyFill="1" applyBorder="1" applyAlignment="1" applyProtection="1">
      <alignment horizontal="left" vertical="top" wrapText="1"/>
    </xf>
    <xf numFmtId="0" fontId="5" fillId="0" borderId="6"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top" wrapText="1"/>
    </xf>
    <xf numFmtId="0" fontId="21"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left" vertical="top" wrapText="1"/>
    </xf>
    <xf numFmtId="0" fontId="21" fillId="0" borderId="5" xfId="0" applyNumberFormat="1" applyFont="1" applyFill="1" applyBorder="1" applyAlignment="1" applyProtection="1">
      <alignment horizontal="left" vertical="top" wrapText="1"/>
    </xf>
    <xf numFmtId="14" fontId="21" fillId="0" borderId="1" xfId="0" applyNumberFormat="1" applyFont="1" applyFill="1" applyBorder="1" applyAlignment="1" applyProtection="1">
      <alignment horizontal="left" vertical="top"/>
    </xf>
    <xf numFmtId="0" fontId="21" fillId="0" borderId="1" xfId="0" applyNumberFormat="1" applyFont="1" applyFill="1" applyBorder="1" applyAlignment="1" applyProtection="1">
      <alignment horizontal="left" vertical="top" wrapText="1"/>
    </xf>
    <xf numFmtId="0" fontId="21" fillId="0" borderId="1" xfId="0" applyNumberFormat="1" applyFont="1" applyFill="1" applyBorder="1" applyAlignment="1" applyProtection="1">
      <alignment horizontal="left" vertical="top"/>
    </xf>
    <xf numFmtId="49" fontId="21" fillId="0" borderId="4" xfId="10" applyNumberFormat="1" applyFont="1" applyFill="1" applyBorder="1" applyAlignment="1">
      <alignment horizontal="center" vertical="top"/>
    </xf>
    <xf numFmtId="0" fontId="5" fillId="0" borderId="4" xfId="0" applyNumberFormat="1" applyFont="1" applyFill="1" applyBorder="1" applyAlignment="1" applyProtection="1">
      <alignment vertical="top" wrapText="1"/>
    </xf>
    <xf numFmtId="0" fontId="5" fillId="0" borderId="8" xfId="0" applyNumberFormat="1" applyFont="1" applyFill="1" applyBorder="1" applyAlignment="1" applyProtection="1">
      <alignment horizontal="left" vertical="top" wrapText="1"/>
    </xf>
    <xf numFmtId="0" fontId="21" fillId="0" borderId="1"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vertical="top" wrapText="1"/>
    </xf>
    <xf numFmtId="0" fontId="5" fillId="0" borderId="2" xfId="0" applyFont="1" applyFill="1" applyBorder="1" applyAlignment="1" applyProtection="1">
      <alignment vertical="top" wrapText="1"/>
    </xf>
    <xf numFmtId="0" fontId="5" fillId="0" borderId="10" xfId="0" applyFont="1" applyFill="1" applyBorder="1" applyAlignment="1">
      <alignment horizontal="left" vertical="top"/>
    </xf>
    <xf numFmtId="0" fontId="11" fillId="0" borderId="2" xfId="0" applyFont="1" applyFill="1" applyBorder="1" applyAlignment="1">
      <alignment horizontal="left" vertical="top" wrapText="1"/>
    </xf>
    <xf numFmtId="167" fontId="5" fillId="0" borderId="2" xfId="0" applyNumberFormat="1" applyFont="1" applyFill="1" applyBorder="1" applyAlignment="1" applyProtection="1">
      <alignment horizontal="left" vertical="top" wrapText="1"/>
    </xf>
    <xf numFmtId="14" fontId="21" fillId="0" borderId="2" xfId="0" applyNumberFormat="1" applyFont="1" applyFill="1" applyBorder="1" applyAlignment="1" applyProtection="1">
      <alignment horizontal="center" vertical="top" wrapText="1"/>
    </xf>
    <xf numFmtId="1" fontId="21" fillId="0" borderId="2" xfId="0" applyNumberFormat="1" applyFont="1" applyFill="1" applyBorder="1" applyAlignment="1" applyProtection="1">
      <alignment horizontal="center" vertical="top" wrapText="1"/>
    </xf>
    <xf numFmtId="1" fontId="21" fillId="0" borderId="2" xfId="0" applyNumberFormat="1" applyFont="1" applyFill="1" applyBorder="1" applyAlignment="1" applyProtection="1">
      <alignment horizontal="center" vertical="top"/>
    </xf>
    <xf numFmtId="14" fontId="21" fillId="0" borderId="2" xfId="0" applyNumberFormat="1" applyFont="1" applyFill="1" applyBorder="1" applyAlignment="1" applyProtection="1">
      <alignment horizontal="left" vertical="top" wrapText="1"/>
    </xf>
    <xf numFmtId="14" fontId="5" fillId="0" borderId="2" xfId="0" applyNumberFormat="1" applyFont="1" applyFill="1" applyBorder="1" applyAlignment="1" applyProtection="1">
      <alignment horizontal="left" vertical="top" wrapText="1"/>
    </xf>
    <xf numFmtId="49" fontId="21" fillId="0" borderId="2" xfId="0" applyNumberFormat="1" applyFont="1" applyFill="1" applyBorder="1" applyAlignment="1" applyProtection="1">
      <alignment horizontal="left" vertical="top"/>
    </xf>
    <xf numFmtId="49" fontId="21" fillId="0" borderId="2" xfId="0" applyNumberFormat="1" applyFont="1" applyFill="1" applyBorder="1" applyAlignment="1" applyProtection="1">
      <alignment horizontal="left" vertical="top" wrapText="1"/>
    </xf>
    <xf numFmtId="49" fontId="21" fillId="0" borderId="2" xfId="10" applyNumberFormat="1" applyFont="1" applyFill="1" applyBorder="1" applyAlignment="1">
      <alignment horizontal="center" vertical="top"/>
    </xf>
    <xf numFmtId="169" fontId="5" fillId="0" borderId="2" xfId="4" applyNumberFormat="1" applyFont="1" applyFill="1" applyBorder="1" applyAlignment="1" applyProtection="1">
      <alignment horizontal="left" vertical="top" wrapText="1"/>
      <protection hidden="1"/>
    </xf>
    <xf numFmtId="49" fontId="5" fillId="0" borderId="2" xfId="10" applyNumberFormat="1" applyFont="1" applyFill="1" applyBorder="1" applyAlignment="1">
      <alignment horizontal="center" vertical="top"/>
    </xf>
    <xf numFmtId="0" fontId="5" fillId="0" borderId="1" xfId="0" applyFont="1" applyFill="1" applyBorder="1" applyAlignment="1">
      <alignment horizontal="left" vertical="top"/>
    </xf>
    <xf numFmtId="1" fontId="21" fillId="0" borderId="1" xfId="0" applyNumberFormat="1" applyFont="1" applyFill="1" applyBorder="1" applyAlignment="1" applyProtection="1">
      <alignment horizontal="center" vertical="top"/>
    </xf>
    <xf numFmtId="49" fontId="21" fillId="0" borderId="1" xfId="0" applyNumberFormat="1" applyFont="1" applyFill="1" applyBorder="1" applyAlignment="1" applyProtection="1">
      <alignment horizontal="left" vertical="top"/>
    </xf>
    <xf numFmtId="49" fontId="5" fillId="0" borderId="1" xfId="10" applyNumberFormat="1" applyFont="1" applyFill="1" applyBorder="1" applyAlignment="1">
      <alignment horizontal="center" vertical="top"/>
    </xf>
    <xf numFmtId="14" fontId="21" fillId="0" borderId="1" xfId="0" applyNumberFormat="1" applyFont="1" applyFill="1" applyBorder="1" applyAlignment="1" applyProtection="1">
      <alignment horizontal="center" vertical="top"/>
    </xf>
    <xf numFmtId="49" fontId="5" fillId="0" borderId="1" xfId="0" applyNumberFormat="1" applyFont="1" applyFill="1" applyBorder="1" applyAlignment="1" applyProtection="1">
      <alignment horizontal="left" vertical="top" wrapText="1"/>
    </xf>
    <xf numFmtId="169" fontId="5" fillId="0" borderId="1" xfId="4" applyNumberFormat="1" applyFont="1" applyFill="1" applyBorder="1" applyAlignment="1" applyProtection="1">
      <alignment vertical="top" wrapText="1"/>
      <protection hidden="1"/>
    </xf>
    <xf numFmtId="0" fontId="5" fillId="0" borderId="4" xfId="0" applyFont="1" applyFill="1" applyBorder="1" applyAlignment="1" applyProtection="1">
      <alignment horizontal="left" vertical="top" wrapText="1"/>
    </xf>
    <xf numFmtId="167" fontId="5" fillId="0" borderId="4" xfId="0" applyNumberFormat="1" applyFont="1" applyFill="1" applyBorder="1" applyAlignment="1" applyProtection="1">
      <alignment horizontal="left" vertical="top" wrapText="1"/>
    </xf>
    <xf numFmtId="14" fontId="21" fillId="0" borderId="4" xfId="0" applyNumberFormat="1" applyFont="1" applyFill="1" applyBorder="1" applyAlignment="1" applyProtection="1">
      <alignment horizontal="left" vertical="top"/>
    </xf>
    <xf numFmtId="1" fontId="21" fillId="0" borderId="4" xfId="0" applyNumberFormat="1" applyFont="1" applyFill="1" applyBorder="1" applyAlignment="1" applyProtection="1">
      <alignment horizontal="left" vertical="top"/>
    </xf>
    <xf numFmtId="14" fontId="21" fillId="0" borderId="4" xfId="0" applyNumberFormat="1" applyFont="1" applyFill="1" applyBorder="1" applyAlignment="1" applyProtection="1">
      <alignment horizontal="left" vertical="top" wrapText="1"/>
    </xf>
    <xf numFmtId="14" fontId="5" fillId="0" borderId="4" xfId="0" applyNumberFormat="1" applyFont="1" applyFill="1" applyBorder="1" applyAlignment="1" applyProtection="1">
      <alignment horizontal="left" vertical="top" wrapText="1"/>
    </xf>
    <xf numFmtId="14" fontId="21" fillId="0" borderId="5" xfId="0" applyNumberFormat="1" applyFont="1" applyFill="1" applyBorder="1" applyAlignment="1" applyProtection="1">
      <alignment horizontal="left" vertical="top" wrapText="1"/>
    </xf>
    <xf numFmtId="169" fontId="5" fillId="0" borderId="4" xfId="4" applyNumberFormat="1" applyFont="1" applyFill="1" applyBorder="1" applyAlignment="1" applyProtection="1">
      <alignment vertical="top" wrapText="1"/>
      <protection hidden="1"/>
    </xf>
    <xf numFmtId="49" fontId="5" fillId="0" borderId="4" xfId="10" applyNumberFormat="1" applyFont="1" applyFill="1" applyBorder="1" applyAlignment="1">
      <alignment horizontal="center" vertical="top"/>
    </xf>
    <xf numFmtId="0" fontId="5" fillId="0" borderId="1" xfId="0" applyNumberFormat="1" applyFont="1" applyFill="1" applyBorder="1" applyAlignment="1">
      <alignment horizontal="left" vertical="top" wrapText="1"/>
    </xf>
    <xf numFmtId="1" fontId="21" fillId="0" borderId="9" xfId="0" applyNumberFormat="1" applyFont="1" applyFill="1" applyBorder="1" applyAlignment="1" applyProtection="1">
      <alignment horizontal="center" vertical="top"/>
    </xf>
    <xf numFmtId="1" fontId="21" fillId="0" borderId="1" xfId="0" applyNumberFormat="1" applyFont="1" applyFill="1" applyBorder="1" applyAlignment="1" applyProtection="1">
      <alignment vertical="top" wrapText="1"/>
    </xf>
    <xf numFmtId="1" fontId="21" fillId="0" borderId="9" xfId="0" applyNumberFormat="1" applyFont="1" applyFill="1" applyBorder="1" applyAlignment="1" applyProtection="1">
      <alignment vertical="top"/>
    </xf>
    <xf numFmtId="11" fontId="5" fillId="0" borderId="1" xfId="0" applyNumberFormat="1" applyFont="1" applyFill="1" applyBorder="1" applyAlignment="1" applyProtection="1">
      <alignment horizontal="left" vertical="top" wrapText="1"/>
    </xf>
    <xf numFmtId="1" fontId="21" fillId="0" borderId="1" xfId="0" applyNumberFormat="1" applyFont="1" applyFill="1" applyBorder="1" applyAlignment="1" applyProtection="1">
      <alignment horizontal="left" vertical="top" wrapText="1"/>
    </xf>
    <xf numFmtId="49" fontId="5" fillId="0" borderId="4" xfId="0" applyNumberFormat="1" applyFont="1" applyFill="1" applyBorder="1" applyAlignment="1" applyProtection="1">
      <alignment horizontal="left" vertical="top" wrapText="1"/>
    </xf>
    <xf numFmtId="0" fontId="5" fillId="0" borderId="4" xfId="0" applyFont="1" applyFill="1" applyBorder="1" applyAlignment="1">
      <alignment horizontal="left" vertical="top"/>
    </xf>
    <xf numFmtId="0" fontId="11" fillId="0" borderId="4" xfId="0" applyFont="1" applyFill="1" applyBorder="1" applyAlignment="1">
      <alignment horizontal="left" vertical="top" wrapText="1"/>
    </xf>
    <xf numFmtId="14" fontId="21" fillId="0" borderId="4" xfId="0" applyNumberFormat="1" applyFont="1" applyFill="1" applyBorder="1" applyAlignment="1" applyProtection="1">
      <alignment vertical="top"/>
    </xf>
    <xf numFmtId="1" fontId="21" fillId="0" borderId="4" xfId="0" applyNumberFormat="1" applyFont="1" applyFill="1" applyBorder="1" applyAlignment="1" applyProtection="1">
      <alignment vertical="top" wrapText="1"/>
    </xf>
    <xf numFmtId="1" fontId="21" fillId="0" borderId="4" xfId="0" applyNumberFormat="1" applyFont="1" applyFill="1" applyBorder="1" applyAlignment="1" applyProtection="1">
      <alignment vertical="top"/>
    </xf>
    <xf numFmtId="14" fontId="21" fillId="0" borderId="1" xfId="0" applyNumberFormat="1" applyFont="1" applyFill="1" applyBorder="1" applyAlignment="1" applyProtection="1">
      <alignment vertical="top" wrapText="1"/>
    </xf>
    <xf numFmtId="14" fontId="5" fillId="0" borderId="4" xfId="0" applyNumberFormat="1" applyFont="1" applyFill="1" applyBorder="1" applyAlignment="1" applyProtection="1">
      <alignment vertical="top" wrapText="1"/>
    </xf>
    <xf numFmtId="14" fontId="21" fillId="0" borderId="4" xfId="0" applyNumberFormat="1" applyFont="1" applyFill="1" applyBorder="1" applyAlignment="1" applyProtection="1">
      <alignment vertical="top" wrapText="1"/>
    </xf>
    <xf numFmtId="169" fontId="5" fillId="0" borderId="4" xfId="4" applyNumberFormat="1" applyFont="1" applyFill="1" applyBorder="1" applyAlignment="1" applyProtection="1">
      <alignment horizontal="left" vertical="top" wrapText="1"/>
      <protection hidden="1"/>
    </xf>
    <xf numFmtId="1" fontId="21" fillId="0" borderId="1" xfId="0" applyNumberFormat="1" applyFont="1" applyFill="1" applyBorder="1" applyAlignment="1" applyProtection="1">
      <alignment vertical="top"/>
    </xf>
    <xf numFmtId="167" fontId="5" fillId="0" borderId="4" xfId="0" applyNumberFormat="1" applyFont="1" applyFill="1" applyBorder="1" applyAlignment="1" applyProtection="1">
      <alignment vertical="top" wrapText="1"/>
    </xf>
    <xf numFmtId="49" fontId="5" fillId="0" borderId="10" xfId="10" applyNumberFormat="1" applyFont="1" applyFill="1" applyBorder="1" applyAlignment="1">
      <alignment horizontal="center" vertical="top"/>
    </xf>
    <xf numFmtId="0" fontId="11" fillId="0" borderId="1" xfId="0" applyNumberFormat="1" applyFont="1" applyFill="1" applyBorder="1" applyAlignment="1">
      <alignment horizontal="left" vertical="top" wrapText="1"/>
    </xf>
    <xf numFmtId="0" fontId="19" fillId="0" borderId="1" xfId="0" applyFont="1" applyFill="1" applyBorder="1" applyProtection="1"/>
    <xf numFmtId="0" fontId="5" fillId="0" borderId="2" xfId="0" applyFont="1" applyFill="1" applyBorder="1" applyAlignment="1">
      <alignment horizontal="center" vertical="top" wrapText="1"/>
    </xf>
    <xf numFmtId="4" fontId="3" fillId="0" borderId="2" xfId="5" applyNumberFormat="1" applyFont="1" applyFill="1" applyBorder="1" applyAlignment="1" applyProtection="1">
      <alignment horizontal="right" vertical="top" wrapText="1"/>
      <protection hidden="1"/>
    </xf>
    <xf numFmtId="4" fontId="3" fillId="0" borderId="2" xfId="0" applyNumberFormat="1" applyFont="1" applyFill="1" applyBorder="1" applyAlignment="1" applyProtection="1">
      <alignment horizontal="right" vertical="top" wrapText="1"/>
    </xf>
    <xf numFmtId="49" fontId="5" fillId="0" borderId="0" xfId="0" applyNumberFormat="1" applyFont="1" applyFill="1" applyAlignment="1">
      <alignment vertical="top" wrapText="1"/>
    </xf>
    <xf numFmtId="49" fontId="5" fillId="0" borderId="1" xfId="0" applyNumberFormat="1" applyFont="1" applyFill="1" applyBorder="1" applyAlignment="1" applyProtection="1">
      <alignment horizontal="center" vertical="top" wrapText="1"/>
    </xf>
    <xf numFmtId="4" fontId="3" fillId="0" borderId="1" xfId="5" applyNumberFormat="1" applyFont="1" applyFill="1" applyBorder="1" applyAlignment="1" applyProtection="1">
      <alignment horizontal="right" vertical="top" wrapText="1"/>
      <protection hidden="1"/>
    </xf>
    <xf numFmtId="4" fontId="3" fillId="0" borderId="1" xfId="0" applyNumberFormat="1" applyFont="1" applyFill="1" applyBorder="1" applyAlignment="1" applyProtection="1">
      <alignment horizontal="right" vertical="top" wrapText="1"/>
    </xf>
    <xf numFmtId="173" fontId="3" fillId="0" borderId="1" xfId="0" applyNumberFormat="1" applyFont="1" applyFill="1" applyBorder="1" applyAlignment="1" applyProtection="1">
      <alignment horizontal="right" vertical="top" wrapText="1"/>
    </xf>
    <xf numFmtId="172" fontId="21" fillId="0" borderId="1" xfId="10" applyNumberFormat="1" applyFont="1" applyFill="1" applyBorder="1" applyAlignment="1">
      <alignment horizontal="center" vertical="top" wrapText="1"/>
    </xf>
    <xf numFmtId="49" fontId="21" fillId="0" borderId="1" xfId="0" applyNumberFormat="1" applyFont="1" applyFill="1" applyBorder="1" applyAlignment="1" applyProtection="1">
      <alignment horizontal="center" vertical="top" wrapText="1"/>
    </xf>
    <xf numFmtId="4" fontId="20" fillId="0" borderId="1" xfId="0" applyNumberFormat="1" applyFont="1" applyFill="1" applyBorder="1" applyAlignment="1" applyProtection="1">
      <alignment horizontal="right" vertical="top"/>
    </xf>
    <xf numFmtId="1" fontId="5" fillId="0" borderId="1" xfId="0" applyNumberFormat="1" applyFont="1" applyFill="1" applyBorder="1" applyAlignment="1" applyProtection="1">
      <alignment horizontal="center" vertical="top"/>
    </xf>
    <xf numFmtId="49" fontId="5" fillId="0" borderId="1" xfId="0" applyNumberFormat="1" applyFont="1" applyFill="1" applyBorder="1" applyAlignment="1" applyProtection="1">
      <alignment vertical="top" wrapText="1"/>
    </xf>
    <xf numFmtId="14" fontId="21" fillId="0" borderId="1" xfId="0" applyNumberFormat="1" applyFont="1" applyFill="1" applyBorder="1" applyAlignment="1" applyProtection="1">
      <alignment horizontal="center"/>
    </xf>
    <xf numFmtId="14" fontId="5" fillId="0" borderId="1" xfId="0" applyNumberFormat="1" applyFont="1" applyFill="1" applyBorder="1" applyAlignment="1" applyProtection="1">
      <alignment vertical="top" wrapText="1"/>
    </xf>
    <xf numFmtId="3" fontId="21" fillId="0" borderId="1" xfId="0" applyNumberFormat="1" applyFont="1" applyFill="1" applyBorder="1" applyAlignment="1" applyProtection="1">
      <alignment horizontal="left" vertical="top"/>
    </xf>
    <xf numFmtId="3" fontId="21" fillId="0" borderId="1" xfId="0" applyNumberFormat="1" applyFont="1" applyFill="1" applyBorder="1" applyAlignment="1" applyProtection="1">
      <alignment horizontal="center" vertical="top" wrapText="1"/>
    </xf>
    <xf numFmtId="3" fontId="21" fillId="0" borderId="1" xfId="0" applyNumberFormat="1" applyFont="1" applyFill="1" applyBorder="1" applyAlignment="1" applyProtection="1">
      <alignment horizontal="left" vertical="top" wrapText="1"/>
    </xf>
    <xf numFmtId="0" fontId="5" fillId="0" borderId="1" xfId="0" applyFont="1" applyFill="1" applyBorder="1" applyAlignment="1" applyProtection="1">
      <alignment horizontal="center" vertical="top"/>
    </xf>
    <xf numFmtId="174" fontId="5" fillId="0" borderId="0" xfId="0" applyNumberFormat="1" applyFont="1" applyFill="1" applyProtection="1"/>
    <xf numFmtId="174" fontId="21" fillId="0" borderId="0" xfId="0" applyNumberFormat="1" applyFont="1" applyFill="1" applyProtection="1"/>
    <xf numFmtId="167" fontId="5" fillId="0" borderId="1" xfId="0" applyNumberFormat="1" applyFont="1" applyFill="1" applyBorder="1" applyAlignment="1" applyProtection="1">
      <alignment vertical="top" wrapText="1"/>
    </xf>
    <xf numFmtId="167" fontId="4" fillId="0" borderId="1" xfId="0" applyNumberFormat="1" applyFont="1" applyFill="1" applyBorder="1" applyAlignment="1" applyProtection="1">
      <alignment horizontal="left" vertical="top" wrapText="1"/>
    </xf>
    <xf numFmtId="14"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xf>
    <xf numFmtId="14" fontId="4" fillId="0" borderId="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171" fontId="4" fillId="0" borderId="1" xfId="0" applyNumberFormat="1" applyFont="1" applyFill="1" applyBorder="1" applyAlignment="1" applyProtection="1">
      <alignment horizontal="right" vertical="top" wrapText="1"/>
    </xf>
    <xf numFmtId="2" fontId="4" fillId="0" borderId="1" xfId="0" applyNumberFormat="1" applyFont="1" applyFill="1" applyBorder="1" applyAlignment="1" applyProtection="1">
      <alignment horizontal="right" vertical="top" wrapText="1"/>
    </xf>
    <xf numFmtId="49" fontId="4" fillId="0" borderId="1" xfId="0" applyNumberFormat="1" applyFont="1" applyFill="1" applyBorder="1" applyAlignment="1" applyProtection="1">
      <alignment horizontal="center" vertical="top"/>
    </xf>
    <xf numFmtId="0" fontId="4" fillId="0" borderId="1" xfId="0" applyFont="1" applyFill="1" applyBorder="1" applyAlignment="1" applyProtection="1">
      <alignment vertical="top" wrapText="1"/>
    </xf>
    <xf numFmtId="0" fontId="4" fillId="0" borderId="1" xfId="0" applyFont="1" applyFill="1" applyBorder="1" applyAlignment="1">
      <alignment horizontal="center" vertical="top"/>
    </xf>
    <xf numFmtId="0" fontId="28" fillId="0" borderId="1" xfId="0" applyNumberFormat="1" applyFont="1" applyFill="1" applyBorder="1" applyAlignment="1">
      <alignment horizontal="left" vertical="top" wrapText="1"/>
    </xf>
    <xf numFmtId="169" fontId="4" fillId="0" borderId="1" xfId="4" applyNumberFormat="1" applyFont="1" applyFill="1" applyBorder="1" applyAlignment="1" applyProtection="1">
      <alignment vertical="top" wrapText="1"/>
      <protection hidden="1"/>
    </xf>
    <xf numFmtId="4" fontId="4" fillId="0" borderId="1" xfId="0" applyNumberFormat="1" applyFont="1" applyFill="1" applyBorder="1" applyAlignment="1" applyProtection="1">
      <alignment horizontal="right" vertical="top" wrapText="1"/>
    </xf>
    <xf numFmtId="4" fontId="4" fillId="0" borderId="1" xfId="0" applyNumberFormat="1" applyFont="1" applyFill="1" applyBorder="1" applyAlignment="1">
      <alignment horizontal="right" vertical="top"/>
    </xf>
    <xf numFmtId="14" fontId="4" fillId="0" borderId="1" xfId="0" applyNumberFormat="1" applyFont="1" applyFill="1" applyBorder="1" applyAlignment="1" applyProtection="1">
      <alignment horizontal="center" vertical="top"/>
      <protection locked="0"/>
    </xf>
    <xf numFmtId="14" fontId="4" fillId="0" borderId="1" xfId="0" applyNumberFormat="1" applyFont="1" applyFill="1" applyBorder="1" applyAlignment="1" applyProtection="1">
      <alignment horizontal="center" vertical="top" wrapText="1"/>
      <protection locked="0"/>
    </xf>
    <xf numFmtId="14" fontId="4" fillId="0" borderId="1" xfId="0" applyNumberFormat="1" applyFont="1" applyFill="1" applyBorder="1" applyAlignment="1" applyProtection="1">
      <alignment horizontal="center" vertical="top"/>
    </xf>
    <xf numFmtId="49" fontId="4" fillId="0" borderId="1" xfId="0" applyNumberFormat="1" applyFont="1" applyFill="1" applyBorder="1" applyAlignment="1" applyProtection="1">
      <alignment horizontal="center" vertical="top" wrapText="1"/>
    </xf>
    <xf numFmtId="14" fontId="4" fillId="0" borderId="1" xfId="0" applyNumberFormat="1" applyFont="1" applyFill="1" applyBorder="1" applyAlignment="1" applyProtection="1">
      <alignment horizontal="left" vertical="top" wrapText="1"/>
      <protection locked="0"/>
    </xf>
    <xf numFmtId="49"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xf>
    <xf numFmtId="14" fontId="4" fillId="0" borderId="1" xfId="0" applyNumberFormat="1" applyFont="1" applyFill="1" applyBorder="1" applyAlignment="1" applyProtection="1">
      <alignment horizontal="center"/>
    </xf>
    <xf numFmtId="14" fontId="4" fillId="0" borderId="0" xfId="0" applyNumberFormat="1" applyFont="1" applyFill="1" applyAlignment="1" applyProtection="1">
      <alignment horizontal="center"/>
    </xf>
    <xf numFmtId="49" fontId="4" fillId="0" borderId="0" xfId="0" applyNumberFormat="1" applyFont="1" applyFill="1" applyAlignment="1" applyProtection="1">
      <alignment horizontal="center" vertical="top"/>
    </xf>
    <xf numFmtId="14" fontId="4" fillId="0" borderId="1" xfId="0" applyNumberFormat="1" applyFont="1" applyFill="1" applyBorder="1" applyAlignment="1" applyProtection="1">
      <alignment vertical="top"/>
    </xf>
    <xf numFmtId="49" fontId="4" fillId="0" borderId="1" xfId="0" applyNumberFormat="1" applyFont="1" applyFill="1" applyBorder="1" applyAlignment="1" applyProtection="1">
      <alignment vertical="top"/>
    </xf>
    <xf numFmtId="49" fontId="21" fillId="0" borderId="1" xfId="0" applyNumberFormat="1" applyFont="1" applyFill="1" applyBorder="1" applyAlignment="1" applyProtection="1">
      <alignment horizontal="center" vertical="top"/>
    </xf>
    <xf numFmtId="49" fontId="4" fillId="0" borderId="9" xfId="0" applyNumberFormat="1" applyFont="1" applyFill="1" applyBorder="1" applyAlignment="1" applyProtection="1">
      <alignment vertical="top"/>
    </xf>
    <xf numFmtId="0" fontId="4" fillId="0" borderId="1" xfId="0" applyNumberFormat="1" applyFont="1" applyFill="1" applyBorder="1" applyAlignment="1" applyProtection="1">
      <alignment horizontal="center" vertical="top" wrapText="1"/>
    </xf>
    <xf numFmtId="49" fontId="5" fillId="0" borderId="1" xfId="0" applyNumberFormat="1" applyFont="1" applyFill="1" applyBorder="1" applyAlignment="1" applyProtection="1">
      <alignment horizontal="center" vertical="top"/>
    </xf>
    <xf numFmtId="171" fontId="26" fillId="0" borderId="1" xfId="0" applyNumberFormat="1" applyFont="1" applyFill="1" applyBorder="1" applyAlignment="1" applyProtection="1">
      <alignment horizontal="right" vertical="top" wrapText="1"/>
    </xf>
    <xf numFmtId="14" fontId="21" fillId="0" borderId="2" xfId="0" applyNumberFormat="1" applyFont="1" applyFill="1" applyBorder="1" applyAlignment="1" applyProtection="1">
      <alignment horizontal="center" vertical="top"/>
    </xf>
    <xf numFmtId="14" fontId="5" fillId="0" borderId="14" xfId="0" applyNumberFormat="1" applyFont="1" applyFill="1" applyBorder="1" applyAlignment="1" applyProtection="1">
      <alignment vertical="top" wrapText="1" readingOrder="1"/>
    </xf>
    <xf numFmtId="14" fontId="21" fillId="0" borderId="14" xfId="0" applyNumberFormat="1" applyFont="1" applyFill="1" applyBorder="1" applyAlignment="1" applyProtection="1">
      <alignment horizontal="left" vertical="top"/>
    </xf>
    <xf numFmtId="49" fontId="21" fillId="0" borderId="14" xfId="0" applyNumberFormat="1" applyFont="1" applyFill="1" applyBorder="1" applyAlignment="1" applyProtection="1">
      <alignment horizontal="left" vertical="top"/>
    </xf>
    <xf numFmtId="14" fontId="21" fillId="0" borderId="14" xfId="0" applyNumberFormat="1" applyFont="1" applyFill="1" applyBorder="1" applyAlignment="1" applyProtection="1">
      <alignment vertical="top" wrapText="1" readingOrder="1"/>
    </xf>
    <xf numFmtId="4" fontId="26" fillId="0" borderId="2" xfId="0" applyNumberFormat="1" applyFont="1" applyFill="1" applyBorder="1" applyAlignment="1" applyProtection="1">
      <alignment horizontal="right" vertical="top"/>
    </xf>
    <xf numFmtId="14" fontId="5" fillId="0" borderId="15" xfId="0" applyNumberFormat="1" applyFont="1" applyFill="1" applyBorder="1" applyAlignment="1" applyProtection="1">
      <alignment vertical="top" wrapText="1" readingOrder="1"/>
    </xf>
    <xf numFmtId="14" fontId="21" fillId="0" borderId="15" xfId="0" applyNumberFormat="1" applyFont="1" applyFill="1" applyBorder="1" applyAlignment="1" applyProtection="1">
      <alignment horizontal="left" vertical="top"/>
    </xf>
    <xf numFmtId="49" fontId="21" fillId="0" borderId="15" xfId="0" applyNumberFormat="1" applyFont="1" applyFill="1" applyBorder="1" applyAlignment="1" applyProtection="1">
      <alignment horizontal="left" vertical="top"/>
    </xf>
    <xf numFmtId="14" fontId="21" fillId="0" borderId="15" xfId="0" applyNumberFormat="1" applyFont="1" applyFill="1" applyBorder="1" applyAlignment="1" applyProtection="1">
      <alignment vertical="top" wrapText="1" readingOrder="1"/>
    </xf>
    <xf numFmtId="169" fontId="21" fillId="0" borderId="1" xfId="4" applyNumberFormat="1" applyFont="1" applyFill="1" applyBorder="1" applyAlignment="1" applyProtection="1">
      <alignment horizontal="left" vertical="top" wrapText="1"/>
      <protection hidden="1"/>
    </xf>
    <xf numFmtId="4" fontId="21" fillId="0" borderId="1" xfId="0" applyNumberFormat="1" applyFont="1" applyFill="1" applyBorder="1" applyAlignment="1" applyProtection="1">
      <alignment horizontal="right" vertical="top" wrapText="1"/>
    </xf>
    <xf numFmtId="0" fontId="21" fillId="0" borderId="1" xfId="0" applyFont="1" applyFill="1" applyBorder="1" applyProtection="1"/>
    <xf numFmtId="14" fontId="21" fillId="0" borderId="15" xfId="0" applyNumberFormat="1" applyFont="1" applyFill="1" applyBorder="1" applyAlignment="1" applyProtection="1">
      <alignment horizontal="left" vertical="top" wrapText="1"/>
    </xf>
    <xf numFmtId="14" fontId="21" fillId="0" borderId="15" xfId="0" applyNumberFormat="1" applyFont="1" applyFill="1" applyBorder="1" applyAlignment="1" applyProtection="1">
      <alignment horizontal="center" vertical="top" wrapText="1"/>
    </xf>
    <xf numFmtId="49" fontId="21" fillId="0" borderId="15" xfId="0" applyNumberFormat="1" applyFont="1" applyFill="1" applyBorder="1" applyAlignment="1" applyProtection="1">
      <alignment horizontal="left" vertical="top" wrapText="1"/>
    </xf>
    <xf numFmtId="14" fontId="21" fillId="0" borderId="1" xfId="0" applyNumberFormat="1" applyFont="1" applyFill="1" applyBorder="1" applyAlignment="1" applyProtection="1">
      <alignment horizontal="justify" vertical="top" wrapText="1"/>
    </xf>
    <xf numFmtId="0" fontId="5" fillId="0" borderId="1" xfId="0" applyNumberFormat="1" applyFont="1" applyFill="1" applyBorder="1" applyAlignment="1">
      <alignment horizontal="center" vertical="top"/>
    </xf>
    <xf numFmtId="49" fontId="21" fillId="0" borderId="15" xfId="0" applyNumberFormat="1" applyFont="1" applyFill="1" applyBorder="1" applyAlignment="1" applyProtection="1">
      <alignment horizontal="center" vertical="top" wrapText="1"/>
    </xf>
    <xf numFmtId="14" fontId="5" fillId="0" borderId="15" xfId="0" applyNumberFormat="1" applyFont="1" applyFill="1" applyBorder="1" applyAlignment="1" applyProtection="1">
      <alignment horizontal="left" vertical="top" wrapText="1"/>
    </xf>
    <xf numFmtId="0" fontId="29" fillId="0" borderId="1" xfId="0" applyFont="1" applyFill="1" applyBorder="1"/>
    <xf numFmtId="166" fontId="21" fillId="0" borderId="1" xfId="0" applyNumberFormat="1" applyFont="1" applyFill="1" applyBorder="1" applyProtection="1"/>
    <xf numFmtId="0" fontId="5" fillId="0" borderId="15" xfId="0" applyNumberFormat="1" applyFont="1" applyFill="1" applyBorder="1" applyAlignment="1" applyProtection="1">
      <alignment vertical="top" wrapText="1" readingOrder="1"/>
    </xf>
    <xf numFmtId="0" fontId="5" fillId="0" borderId="15" xfId="0" applyFont="1" applyFill="1" applyBorder="1" applyAlignment="1">
      <alignment vertical="top" wrapText="1" readingOrder="1"/>
    </xf>
    <xf numFmtId="14" fontId="5" fillId="0" borderId="16" xfId="0" applyNumberFormat="1" applyFont="1" applyFill="1" applyBorder="1" applyAlignment="1" applyProtection="1">
      <alignment vertical="top" wrapText="1" readingOrder="1"/>
    </xf>
    <xf numFmtId="14" fontId="5" fillId="0" borderId="15" xfId="2" applyNumberFormat="1" applyFont="1" applyFill="1" applyBorder="1" applyAlignment="1" applyProtection="1">
      <alignment vertical="top" wrapText="1" readingOrder="1"/>
    </xf>
    <xf numFmtId="14" fontId="21" fillId="0" borderId="15" xfId="2" applyNumberFormat="1" applyFont="1" applyFill="1" applyBorder="1" applyAlignment="1" applyProtection="1">
      <alignment horizontal="left" vertical="top"/>
    </xf>
    <xf numFmtId="49" fontId="21" fillId="0" borderId="15" xfId="2" applyNumberFormat="1" applyFont="1" applyFill="1" applyBorder="1" applyAlignment="1" applyProtection="1">
      <alignment horizontal="left" vertical="top"/>
    </xf>
    <xf numFmtId="49" fontId="21" fillId="0" borderId="15" xfId="2" applyNumberFormat="1" applyFont="1" applyFill="1" applyBorder="1" applyAlignment="1" applyProtection="1">
      <alignment horizontal="left" vertical="top" wrapText="1"/>
    </xf>
    <xf numFmtId="14" fontId="21" fillId="0" borderId="15" xfId="2" applyNumberFormat="1" applyFont="1" applyFill="1" applyBorder="1" applyAlignment="1" applyProtection="1">
      <alignment vertical="top" wrapText="1" readingOrder="1"/>
    </xf>
    <xf numFmtId="14" fontId="21" fillId="0" borderId="16" xfId="0" applyNumberFormat="1" applyFont="1" applyFill="1" applyBorder="1" applyAlignment="1" applyProtection="1">
      <alignment horizontal="left" vertical="top"/>
    </xf>
    <xf numFmtId="0" fontId="5" fillId="0" borderId="1" xfId="0" applyNumberFormat="1" applyFont="1" applyFill="1" applyBorder="1" applyAlignment="1">
      <alignment horizontal="center" vertical="top" wrapText="1"/>
    </xf>
    <xf numFmtId="14" fontId="5" fillId="0" borderId="15" xfId="0" applyNumberFormat="1" applyFont="1" applyFill="1" applyBorder="1" applyAlignment="1">
      <alignment horizontal="left" vertical="top" wrapText="1"/>
    </xf>
    <xf numFmtId="49" fontId="21" fillId="0" borderId="15" xfId="0" applyNumberFormat="1" applyFont="1" applyFill="1" applyBorder="1" applyAlignment="1">
      <alignment horizontal="left" vertical="top" wrapText="1"/>
    </xf>
    <xf numFmtId="49" fontId="21" fillId="0" borderId="15" xfId="0" applyNumberFormat="1" applyFont="1" applyFill="1" applyBorder="1" applyAlignment="1">
      <alignment horizontal="center" vertical="top" wrapText="1"/>
    </xf>
    <xf numFmtId="14" fontId="21" fillId="0" borderId="15" xfId="0" applyNumberFormat="1" applyFont="1" applyFill="1" applyBorder="1" applyAlignment="1">
      <alignment horizontal="left" vertical="top" wrapText="1"/>
    </xf>
    <xf numFmtId="0" fontId="5" fillId="0" borderId="0" xfId="0" applyFont="1" applyFill="1" applyAlignment="1" applyProtection="1">
      <alignment wrapText="1"/>
    </xf>
    <xf numFmtId="14" fontId="5" fillId="0" borderId="15" xfId="0" applyNumberFormat="1" applyFont="1" applyFill="1" applyBorder="1" applyAlignment="1">
      <alignment vertical="top" wrapText="1"/>
    </xf>
    <xf numFmtId="167" fontId="5" fillId="0" borderId="18" xfId="0" applyNumberFormat="1" applyFont="1" applyFill="1" applyBorder="1" applyAlignment="1">
      <alignment horizontal="left" vertical="top" wrapText="1"/>
    </xf>
    <xf numFmtId="14" fontId="21" fillId="0" borderId="15" xfId="0" applyNumberFormat="1" applyFont="1" applyFill="1" applyBorder="1" applyAlignment="1">
      <alignment horizontal="center" vertical="top" wrapText="1"/>
    </xf>
    <xf numFmtId="1" fontId="21" fillId="0" borderId="15" xfId="0" applyNumberFormat="1" applyFont="1" applyFill="1" applyBorder="1" applyAlignment="1">
      <alignment horizontal="center" vertical="top" wrapText="1"/>
    </xf>
    <xf numFmtId="14" fontId="21" fillId="0" borderId="15" xfId="0" applyNumberFormat="1" applyFont="1" applyFill="1" applyBorder="1" applyAlignment="1">
      <alignment vertical="top" wrapText="1"/>
    </xf>
    <xf numFmtId="14" fontId="5" fillId="0" borderId="1" xfId="2" applyNumberFormat="1" applyFont="1" applyFill="1" applyBorder="1" applyAlignment="1">
      <alignment horizontal="left" vertical="top" wrapText="1"/>
    </xf>
    <xf numFmtId="49" fontId="21" fillId="0" borderId="1" xfId="2"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0" fontId="5" fillId="0" borderId="15" xfId="0" applyFont="1" applyFill="1" applyBorder="1" applyAlignment="1">
      <alignment vertical="top" wrapText="1"/>
    </xf>
    <xf numFmtId="167" fontId="5" fillId="0" borderId="15" xfId="0" applyNumberFormat="1" applyFont="1" applyFill="1" applyBorder="1" applyAlignment="1">
      <alignment horizontal="left" vertical="top" wrapText="1"/>
    </xf>
    <xf numFmtId="49" fontId="21" fillId="0" borderId="15" xfId="10" applyNumberFormat="1" applyFont="1" applyFill="1" applyBorder="1" applyAlignment="1">
      <alignment horizontal="center" vertical="top" wrapText="1"/>
    </xf>
    <xf numFmtId="169" fontId="5" fillId="0" borderId="15" xfId="4" applyNumberFormat="1" applyFont="1" applyFill="1" applyBorder="1" applyAlignment="1" applyProtection="1">
      <alignment horizontal="left" vertical="top" wrapText="1"/>
      <protection hidden="1"/>
    </xf>
    <xf numFmtId="49" fontId="5" fillId="0" borderId="15" xfId="10" applyNumberFormat="1" applyFont="1" applyFill="1" applyBorder="1" applyAlignment="1">
      <alignment horizontal="center" vertical="top" wrapText="1"/>
    </xf>
    <xf numFmtId="0" fontId="5" fillId="0" borderId="15" xfId="2" applyFont="1" applyFill="1" applyBorder="1" applyAlignment="1">
      <alignment vertical="top" wrapText="1"/>
    </xf>
    <xf numFmtId="14" fontId="21" fillId="0" borderId="15" xfId="2" applyNumberFormat="1" applyFont="1" applyFill="1" applyBorder="1" applyAlignment="1">
      <alignment horizontal="left" vertical="top" wrapText="1"/>
    </xf>
    <xf numFmtId="49" fontId="21" fillId="0" borderId="15" xfId="2" applyNumberFormat="1" applyFont="1" applyFill="1" applyBorder="1" applyAlignment="1">
      <alignment horizontal="left" vertical="top" wrapText="1"/>
    </xf>
    <xf numFmtId="14" fontId="21" fillId="0" borderId="15" xfId="2" applyNumberFormat="1" applyFont="1" applyFill="1" applyBorder="1" applyAlignment="1">
      <alignment vertical="top" wrapText="1"/>
    </xf>
    <xf numFmtId="1" fontId="21" fillId="0" borderId="4" xfId="0" applyNumberFormat="1" applyFont="1" applyFill="1" applyBorder="1" applyAlignment="1" applyProtection="1">
      <alignment horizontal="center" vertical="top" wrapText="1"/>
    </xf>
    <xf numFmtId="14" fontId="5" fillId="0" borderId="7" xfId="0" applyNumberFormat="1" applyFont="1" applyFill="1" applyBorder="1" applyAlignment="1" applyProtection="1">
      <alignment horizontal="left" vertical="top" wrapText="1"/>
    </xf>
    <xf numFmtId="14" fontId="21" fillId="0" borderId="9" xfId="0" applyNumberFormat="1" applyFont="1" applyFill="1" applyBorder="1" applyAlignment="1" applyProtection="1">
      <alignment horizontal="left" vertical="top" wrapText="1"/>
    </xf>
    <xf numFmtId="14" fontId="5" fillId="0" borderId="15" xfId="2" applyNumberFormat="1" applyFont="1" applyFill="1" applyBorder="1" applyAlignment="1">
      <alignment vertical="top" wrapText="1"/>
    </xf>
    <xf numFmtId="1" fontId="21" fillId="0" borderId="14" xfId="0" applyNumberFormat="1" applyFont="1" applyFill="1" applyBorder="1" applyAlignment="1">
      <alignment horizontal="center" vertical="top" wrapText="1"/>
    </xf>
    <xf numFmtId="1" fontId="21" fillId="0" borderId="20" xfId="0" applyNumberFormat="1" applyFont="1" applyFill="1" applyBorder="1" applyAlignment="1">
      <alignment horizontal="center" vertical="top" wrapText="1"/>
    </xf>
    <xf numFmtId="1" fontId="21" fillId="0" borderId="2" xfId="0" applyNumberFormat="1" applyFont="1" applyFill="1" applyBorder="1" applyAlignment="1">
      <alignment horizontal="left" vertical="top" wrapText="1"/>
    </xf>
    <xf numFmtId="1" fontId="21" fillId="0" borderId="2" xfId="0" applyNumberFormat="1" applyFont="1" applyFill="1" applyBorder="1" applyAlignment="1">
      <alignment horizontal="center" vertical="top" wrapText="1"/>
    </xf>
    <xf numFmtId="1" fontId="21" fillId="0" borderId="21" xfId="0" applyNumberFormat="1" applyFont="1" applyFill="1" applyBorder="1" applyAlignment="1">
      <alignment horizontal="center" vertical="top" wrapText="1"/>
    </xf>
    <xf numFmtId="14" fontId="21" fillId="0" borderId="1" xfId="2" applyNumberFormat="1" applyFont="1" applyFill="1" applyBorder="1" applyAlignment="1">
      <alignment horizontal="left" vertical="top" wrapText="1"/>
    </xf>
    <xf numFmtId="49" fontId="21" fillId="0" borderId="1" xfId="2" applyNumberFormat="1" applyFont="1" applyFill="1" applyBorder="1" applyAlignment="1">
      <alignment horizontal="left" vertical="top" wrapText="1"/>
    </xf>
    <xf numFmtId="14" fontId="21" fillId="0" borderId="4" xfId="2" applyNumberFormat="1" applyFont="1" applyFill="1" applyBorder="1" applyAlignment="1">
      <alignment horizontal="left" vertical="top" wrapText="1"/>
    </xf>
    <xf numFmtId="14" fontId="21" fillId="0" borderId="16" xfId="0" applyNumberFormat="1" applyFont="1" applyFill="1" applyBorder="1" applyAlignment="1">
      <alignment horizontal="center" vertical="top" wrapText="1"/>
    </xf>
    <xf numFmtId="14" fontId="21" fillId="0" borderId="1" xfId="2" applyNumberFormat="1" applyFont="1" applyFill="1" applyBorder="1" applyAlignment="1">
      <alignment horizontal="center" wrapText="1"/>
    </xf>
    <xf numFmtId="14" fontId="21" fillId="0" borderId="4" xfId="2" applyNumberFormat="1" applyFont="1" applyFill="1" applyBorder="1" applyAlignment="1">
      <alignment horizontal="center" wrapText="1"/>
    </xf>
    <xf numFmtId="49" fontId="21" fillId="0" borderId="4" xfId="2" applyNumberFormat="1" applyFont="1" applyFill="1" applyBorder="1" applyAlignment="1">
      <alignment horizontal="center" vertical="top" wrapText="1"/>
    </xf>
    <xf numFmtId="14" fontId="21" fillId="0" borderId="1" xfId="2" applyNumberFormat="1" applyFont="1" applyFill="1" applyBorder="1" applyAlignment="1">
      <alignment wrapText="1"/>
    </xf>
    <xf numFmtId="14" fontId="21" fillId="0" borderId="22" xfId="2" applyNumberFormat="1" applyFont="1" applyFill="1" applyBorder="1" applyAlignment="1">
      <alignment vertical="top" wrapText="1"/>
    </xf>
    <xf numFmtId="14" fontId="21" fillId="0" borderId="4" xfId="2" applyNumberFormat="1" applyFont="1" applyFill="1" applyBorder="1" applyAlignment="1">
      <alignment horizontal="center" vertical="top" wrapText="1"/>
    </xf>
    <xf numFmtId="14" fontId="21" fillId="0" borderId="14" xfId="2" applyNumberFormat="1" applyFont="1" applyFill="1" applyBorder="1" applyAlignment="1">
      <alignment horizontal="left" vertical="top" wrapText="1"/>
    </xf>
    <xf numFmtId="49" fontId="21" fillId="0" borderId="14" xfId="2" applyNumberFormat="1" applyFont="1" applyFill="1" applyBorder="1" applyAlignment="1">
      <alignment horizontal="left" vertical="top" wrapText="1"/>
    </xf>
    <xf numFmtId="14" fontId="21" fillId="0" borderId="14" xfId="2" applyNumberFormat="1" applyFont="1" applyFill="1" applyBorder="1" applyAlignment="1">
      <alignment horizontal="center" vertical="top" wrapText="1"/>
    </xf>
    <xf numFmtId="14" fontId="21" fillId="0" borderId="14" xfId="2" applyNumberFormat="1" applyFont="1" applyFill="1" applyBorder="1" applyAlignment="1">
      <alignment vertical="top" wrapText="1"/>
    </xf>
    <xf numFmtId="1" fontId="21" fillId="0" borderId="1" xfId="0" applyNumberFormat="1" applyFont="1" applyFill="1" applyBorder="1" applyAlignment="1" applyProtection="1">
      <alignment horizontal="center" vertical="top" wrapText="1"/>
      <protection locked="0"/>
    </xf>
    <xf numFmtId="14" fontId="5" fillId="0" borderId="23" xfId="2" applyNumberFormat="1" applyFont="1" applyFill="1" applyBorder="1" applyAlignment="1">
      <alignment vertical="top" wrapText="1"/>
    </xf>
    <xf numFmtId="0" fontId="20" fillId="0" borderId="1" xfId="0" applyFont="1" applyFill="1" applyBorder="1" applyProtection="1"/>
    <xf numFmtId="49" fontId="5" fillId="0" borderId="2" xfId="0" applyNumberFormat="1" applyFont="1" applyFill="1" applyBorder="1" applyAlignment="1" applyProtection="1">
      <alignment horizontal="center" vertical="top" wrapText="1"/>
    </xf>
    <xf numFmtId="49" fontId="21" fillId="0" borderId="2" xfId="10" applyNumberFormat="1" applyFont="1" applyFill="1" applyBorder="1" applyAlignment="1">
      <alignment horizontal="center" vertical="top" wrapText="1"/>
    </xf>
    <xf numFmtId="49" fontId="5" fillId="0" borderId="2" xfId="10" applyNumberFormat="1" applyFont="1" applyFill="1" applyBorder="1" applyAlignment="1">
      <alignment horizontal="center" vertical="top" wrapText="1"/>
    </xf>
    <xf numFmtId="4" fontId="26" fillId="0" borderId="2" xfId="0" applyNumberFormat="1" applyFont="1" applyFill="1" applyBorder="1" applyAlignment="1" applyProtection="1">
      <alignment horizontal="right" vertical="top" wrapText="1"/>
    </xf>
    <xf numFmtId="4" fontId="26" fillId="0" borderId="4" xfId="0" applyNumberFormat="1" applyFont="1" applyFill="1" applyBorder="1" applyAlignment="1" applyProtection="1">
      <alignment horizontal="right" vertical="top" wrapText="1"/>
    </xf>
    <xf numFmtId="173" fontId="30" fillId="0" borderId="1" xfId="0" applyNumberFormat="1" applyFont="1" applyFill="1" applyBorder="1" applyAlignment="1" applyProtection="1">
      <alignment horizontal="right" vertical="top" wrapText="1"/>
      <protection hidden="1"/>
    </xf>
    <xf numFmtId="14" fontId="5" fillId="0" borderId="15" xfId="0" applyNumberFormat="1" applyFont="1" applyFill="1" applyBorder="1" applyAlignment="1" applyProtection="1">
      <alignment vertical="top" wrapText="1"/>
    </xf>
    <xf numFmtId="14" fontId="21" fillId="0" borderId="15" xfId="0" applyNumberFormat="1" applyFont="1" applyFill="1" applyBorder="1" applyAlignment="1" applyProtection="1">
      <alignment vertical="top" wrapText="1"/>
    </xf>
    <xf numFmtId="14" fontId="21" fillId="0" borderId="1" xfId="0" applyNumberFormat="1" applyFont="1" applyFill="1" applyBorder="1" applyAlignment="1" applyProtection="1">
      <alignment horizontal="center" wrapText="1"/>
    </xf>
    <xf numFmtId="49" fontId="21" fillId="0" borderId="0" xfId="0" applyNumberFormat="1" applyFont="1" applyFill="1" applyBorder="1" applyAlignment="1">
      <alignment vertical="top"/>
    </xf>
    <xf numFmtId="49" fontId="21" fillId="0" borderId="0" xfId="0" applyNumberFormat="1" applyFont="1" applyFill="1" applyAlignment="1">
      <alignment vertical="top"/>
    </xf>
    <xf numFmtId="1" fontId="21" fillId="0" borderId="4" xfId="0" applyNumberFormat="1" applyFont="1" applyFill="1" applyBorder="1" applyAlignment="1" applyProtection="1">
      <alignment horizontal="center" vertical="top"/>
    </xf>
    <xf numFmtId="1" fontId="21" fillId="0" borderId="7" xfId="0" applyNumberFormat="1" applyFont="1" applyFill="1" applyBorder="1" applyAlignment="1" applyProtection="1">
      <alignment horizontal="center" vertical="top" wrapText="1"/>
    </xf>
    <xf numFmtId="1" fontId="21" fillId="0" borderId="9" xfId="0" applyNumberFormat="1" applyFont="1" applyFill="1" applyBorder="1" applyAlignment="1" applyProtection="1">
      <alignment horizontal="center" vertical="top" wrapText="1"/>
    </xf>
    <xf numFmtId="49" fontId="21" fillId="0" borderId="1" xfId="0" applyNumberFormat="1" applyFont="1" applyFill="1" applyBorder="1" applyAlignment="1">
      <alignment vertical="top"/>
    </xf>
    <xf numFmtId="0" fontId="5" fillId="0" borderId="7" xfId="0" applyNumberFormat="1" applyFont="1" applyFill="1" applyBorder="1" applyAlignment="1" applyProtection="1">
      <alignment horizontal="left" vertical="top" wrapText="1"/>
    </xf>
    <xf numFmtId="176" fontId="21" fillId="0" borderId="1" xfId="0" applyNumberFormat="1" applyFont="1" applyFill="1" applyBorder="1" applyAlignment="1">
      <alignment horizontal="center" vertical="top" wrapText="1"/>
    </xf>
    <xf numFmtId="176" fontId="21" fillId="0" borderId="1" xfId="2" applyNumberFormat="1" applyFont="1" applyFill="1" applyBorder="1" applyAlignment="1" applyProtection="1">
      <alignment horizontal="center" vertical="top" wrapText="1"/>
      <protection hidden="1"/>
    </xf>
    <xf numFmtId="0" fontId="5" fillId="0" borderId="1" xfId="0" applyFont="1" applyFill="1" applyBorder="1" applyProtection="1"/>
    <xf numFmtId="14" fontId="21" fillId="0" borderId="0" xfId="0" applyNumberFormat="1" applyFont="1" applyFill="1" applyAlignment="1" applyProtection="1">
      <alignment horizontal="center" wrapText="1"/>
    </xf>
    <xf numFmtId="49" fontId="5" fillId="0" borderId="4" xfId="0" applyNumberFormat="1" applyFont="1" applyFill="1" applyBorder="1" applyAlignment="1" applyProtection="1">
      <alignment horizontal="center" vertical="top"/>
    </xf>
    <xf numFmtId="0" fontId="5" fillId="0" borderId="4" xfId="0" applyFont="1" applyFill="1" applyBorder="1" applyAlignment="1" applyProtection="1">
      <alignment vertical="top" wrapText="1"/>
    </xf>
    <xf numFmtId="0" fontId="5" fillId="0" borderId="4" xfId="0" applyNumberFormat="1" applyFont="1" applyFill="1" applyBorder="1" applyAlignment="1">
      <alignment horizontal="center" vertical="top"/>
    </xf>
    <xf numFmtId="14" fontId="21" fillId="0" borderId="4" xfId="0" applyNumberFormat="1" applyFont="1" applyFill="1" applyBorder="1" applyAlignment="1" applyProtection="1">
      <alignment horizontal="center" vertical="top" wrapText="1"/>
    </xf>
    <xf numFmtId="14" fontId="21" fillId="0" borderId="4" xfId="0" applyNumberFormat="1" applyFont="1" applyFill="1" applyBorder="1" applyAlignment="1" applyProtection="1">
      <alignment horizontal="center" vertical="top"/>
    </xf>
    <xf numFmtId="4" fontId="26" fillId="0" borderId="4" xfId="0" applyNumberFormat="1" applyFont="1" applyFill="1" applyBorder="1" applyAlignment="1" applyProtection="1">
      <alignment horizontal="right" vertical="top"/>
    </xf>
    <xf numFmtId="4" fontId="34" fillId="0" borderId="1" xfId="0" applyNumberFormat="1" applyFont="1" applyFill="1" applyBorder="1" applyAlignment="1" applyProtection="1">
      <alignment horizontal="right" vertical="top"/>
    </xf>
    <xf numFmtId="4" fontId="34" fillId="0" borderId="4" xfId="0" applyNumberFormat="1" applyFont="1" applyFill="1" applyBorder="1" applyAlignment="1" applyProtection="1">
      <alignment horizontal="right" vertical="top"/>
    </xf>
    <xf numFmtId="49" fontId="5" fillId="0" borderId="2" xfId="0" applyNumberFormat="1" applyFont="1" applyFill="1" applyBorder="1" applyAlignment="1" applyProtection="1">
      <alignment horizontal="left" vertical="top"/>
    </xf>
    <xf numFmtId="0" fontId="5" fillId="0" borderId="2" xfId="0" applyFont="1" applyFill="1" applyBorder="1" applyAlignment="1" applyProtection="1">
      <alignment horizontal="left" vertical="top" wrapText="1"/>
    </xf>
    <xf numFmtId="1" fontId="21" fillId="0" borderId="2" xfId="0" applyNumberFormat="1" applyFont="1" applyFill="1" applyBorder="1" applyAlignment="1" applyProtection="1">
      <alignment horizontal="left" vertical="top" wrapText="1"/>
    </xf>
    <xf numFmtId="14" fontId="21" fillId="0" borderId="2" xfId="0" applyNumberFormat="1" applyFont="1" applyFill="1" applyBorder="1" applyAlignment="1" applyProtection="1">
      <alignment horizontal="left" vertical="top"/>
    </xf>
    <xf numFmtId="1" fontId="21" fillId="0" borderId="2" xfId="0" applyNumberFormat="1" applyFont="1" applyFill="1" applyBorder="1" applyAlignment="1" applyProtection="1">
      <alignment horizontal="left" vertical="top"/>
    </xf>
    <xf numFmtId="0" fontId="21" fillId="0" borderId="2" xfId="0" applyNumberFormat="1" applyFont="1" applyFill="1" applyBorder="1" applyAlignment="1" applyProtection="1">
      <alignment horizontal="left" vertical="top"/>
    </xf>
    <xf numFmtId="49" fontId="21" fillId="0" borderId="2" xfId="10" applyNumberFormat="1" applyFont="1" applyFill="1" applyBorder="1" applyAlignment="1">
      <alignment horizontal="left" vertical="top"/>
    </xf>
    <xf numFmtId="4" fontId="26" fillId="0" borderId="2" xfId="0" applyNumberFormat="1" applyFont="1" applyFill="1" applyBorder="1" applyAlignment="1" applyProtection="1">
      <alignment horizontal="left" vertical="top"/>
    </xf>
    <xf numFmtId="4" fontId="34" fillId="0" borderId="2" xfId="0" applyNumberFormat="1" applyFont="1" applyFill="1" applyBorder="1" applyAlignment="1" applyProtection="1">
      <alignment horizontal="left" vertical="top"/>
    </xf>
    <xf numFmtId="0" fontId="5" fillId="0" borderId="0" xfId="0" applyFont="1" applyFill="1" applyAlignment="1" applyProtection="1">
      <alignment horizontal="left" vertical="top"/>
    </xf>
    <xf numFmtId="0" fontId="21" fillId="0" borderId="1" xfId="0" applyNumberFormat="1" applyFont="1" applyFill="1" applyBorder="1" applyAlignment="1" applyProtection="1">
      <alignment horizontal="center" vertical="top"/>
    </xf>
    <xf numFmtId="0" fontId="21" fillId="0" borderId="4" xfId="0" applyNumberFormat="1" applyFont="1" applyFill="1" applyBorder="1" applyAlignment="1" applyProtection="1">
      <alignment horizontal="center" vertical="top"/>
    </xf>
    <xf numFmtId="49" fontId="5" fillId="0" borderId="2" xfId="0" applyNumberFormat="1" applyFont="1" applyFill="1" applyBorder="1" applyAlignment="1" applyProtection="1">
      <alignment horizontal="center" vertical="top"/>
    </xf>
    <xf numFmtId="0" fontId="5" fillId="0" borderId="2" xfId="0" applyNumberFormat="1" applyFont="1" applyFill="1" applyBorder="1" applyAlignment="1">
      <alignment horizontal="center" vertical="top"/>
    </xf>
    <xf numFmtId="0" fontId="21" fillId="0" borderId="2" xfId="0" applyNumberFormat="1" applyFont="1" applyFill="1" applyBorder="1" applyAlignment="1" applyProtection="1">
      <alignment horizontal="center" vertical="top"/>
    </xf>
    <xf numFmtId="4" fontId="34" fillId="0" borderId="2" xfId="0" applyNumberFormat="1" applyFont="1" applyFill="1" applyBorder="1" applyAlignment="1" applyProtection="1">
      <alignment horizontal="right" vertical="top"/>
    </xf>
    <xf numFmtId="0" fontId="21" fillId="0" borderId="1" xfId="0" applyNumberFormat="1" applyFont="1" applyFill="1" applyBorder="1" applyAlignment="1" applyProtection="1">
      <alignment horizontal="center"/>
    </xf>
    <xf numFmtId="0" fontId="21" fillId="0" borderId="0" xfId="0" applyNumberFormat="1" applyFont="1" applyFill="1" applyAlignment="1" applyProtection="1">
      <alignment horizontal="center"/>
    </xf>
    <xf numFmtId="0" fontId="5" fillId="0" borderId="2" xfId="0" applyFont="1" applyFill="1" applyBorder="1" applyAlignment="1">
      <alignment horizontal="center" vertical="top"/>
    </xf>
    <xf numFmtId="0" fontId="21" fillId="0" borderId="1" xfId="0" applyFont="1" applyFill="1" applyBorder="1" applyAlignment="1" applyProtection="1">
      <alignment horizontal="center" vertical="top"/>
    </xf>
    <xf numFmtId="0" fontId="21" fillId="0" borderId="1" xfId="0" applyFont="1" applyFill="1" applyBorder="1" applyAlignment="1" applyProtection="1">
      <alignment horizontal="center" vertical="top" wrapText="1"/>
    </xf>
    <xf numFmtId="0" fontId="11" fillId="0" borderId="7" xfId="0" applyFont="1" applyFill="1" applyBorder="1" applyAlignment="1">
      <alignment horizontal="left" vertical="top" wrapText="1"/>
    </xf>
    <xf numFmtId="14" fontId="5" fillId="0" borderId="1" xfId="2" applyNumberFormat="1" applyFont="1" applyFill="1" applyBorder="1" applyAlignment="1" applyProtection="1">
      <alignment horizontal="left" vertical="top" wrapText="1"/>
    </xf>
    <xf numFmtId="14" fontId="21" fillId="0" borderId="1" xfId="2" applyNumberFormat="1" applyFont="1" applyFill="1" applyBorder="1" applyAlignment="1" applyProtection="1">
      <alignment horizontal="left" vertical="top" wrapText="1"/>
    </xf>
    <xf numFmtId="14" fontId="21" fillId="0" borderId="1" xfId="2" applyNumberFormat="1" applyFont="1" applyFill="1" applyBorder="1" applyAlignment="1" applyProtection="1">
      <alignment horizontal="center" wrapText="1"/>
    </xf>
    <xf numFmtId="0" fontId="21" fillId="0" borderId="1" xfId="2" applyNumberFormat="1" applyFont="1" applyFill="1" applyBorder="1" applyAlignment="1" applyProtection="1">
      <alignment horizontal="center" vertical="top" wrapText="1"/>
    </xf>
    <xf numFmtId="14" fontId="21" fillId="0" borderId="1" xfId="2" applyNumberFormat="1" applyFont="1" applyFill="1" applyBorder="1" applyAlignment="1" applyProtection="1">
      <alignment horizontal="center" vertical="top" wrapText="1"/>
    </xf>
    <xf numFmtId="0" fontId="21" fillId="0" borderId="1" xfId="0" applyNumberFormat="1" applyFont="1" applyFill="1" applyBorder="1" applyAlignment="1" applyProtection="1">
      <alignment horizontal="center" wrapText="1"/>
    </xf>
    <xf numFmtId="0" fontId="5" fillId="0" borderId="4" xfId="0" applyFont="1" applyFill="1" applyBorder="1" applyAlignment="1">
      <alignment horizontal="center" vertical="top" wrapText="1"/>
    </xf>
    <xf numFmtId="0" fontId="11" fillId="0" borderId="5" xfId="0" applyFont="1" applyFill="1" applyBorder="1" applyAlignment="1">
      <alignment horizontal="left" vertical="top" wrapText="1"/>
    </xf>
    <xf numFmtId="49" fontId="21" fillId="0" borderId="4" xfId="0" applyNumberFormat="1" applyFont="1" applyFill="1" applyBorder="1" applyAlignment="1" applyProtection="1">
      <alignment horizontal="center" vertical="top"/>
    </xf>
    <xf numFmtId="164" fontId="20" fillId="0" borderId="7" xfId="0" applyNumberFormat="1" applyFont="1" applyFill="1" applyBorder="1" applyAlignment="1" applyProtection="1">
      <alignment horizontal="left"/>
    </xf>
    <xf numFmtId="164" fontId="20" fillId="0" borderId="8" xfId="0" applyNumberFormat="1" applyFont="1" applyFill="1" applyBorder="1" applyAlignment="1" applyProtection="1">
      <alignment horizontal="left"/>
    </xf>
    <xf numFmtId="164" fontId="20" fillId="0" borderId="9" xfId="0" applyNumberFormat="1" applyFont="1" applyFill="1" applyBorder="1" applyAlignment="1" applyProtection="1">
      <alignment horizontal="left"/>
    </xf>
    <xf numFmtId="4" fontId="10" fillId="0" borderId="0" xfId="0" applyNumberFormat="1" applyFont="1" applyFill="1" applyProtection="1"/>
    <xf numFmtId="164" fontId="19" fillId="0" borderId="7" xfId="0" applyNumberFormat="1" applyFont="1" applyFill="1" applyBorder="1" applyAlignment="1" applyProtection="1">
      <alignment horizontal="left"/>
    </xf>
    <xf numFmtId="164" fontId="19" fillId="0" borderId="8" xfId="0" applyNumberFormat="1" applyFont="1" applyFill="1" applyBorder="1" applyAlignment="1" applyProtection="1">
      <alignment horizontal="left"/>
    </xf>
    <xf numFmtId="164" fontId="19" fillId="0" borderId="9" xfId="0" applyNumberFormat="1" applyFont="1" applyFill="1" applyBorder="1" applyAlignment="1" applyProtection="1">
      <alignment horizontal="left"/>
    </xf>
    <xf numFmtId="164" fontId="20" fillId="0" borderId="7" xfId="0" applyNumberFormat="1" applyFont="1" applyFill="1" applyBorder="1" applyAlignment="1" applyProtection="1">
      <alignment horizontal="left"/>
    </xf>
    <xf numFmtId="164" fontId="20" fillId="0" borderId="8" xfId="0" applyNumberFormat="1" applyFont="1" applyFill="1" applyBorder="1" applyAlignment="1" applyProtection="1">
      <alignment horizontal="left"/>
    </xf>
    <xf numFmtId="164" fontId="20" fillId="0" borderId="9" xfId="0" applyNumberFormat="1" applyFont="1" applyFill="1" applyBorder="1" applyAlignment="1" applyProtection="1">
      <alignment horizontal="left"/>
    </xf>
    <xf numFmtId="164" fontId="24" fillId="0" borderId="7" xfId="0" applyNumberFormat="1" applyFont="1" applyFill="1" applyBorder="1" applyAlignment="1" applyProtection="1">
      <alignment horizontal="left" vertical="top"/>
    </xf>
    <xf numFmtId="164" fontId="20" fillId="0" borderId="8" xfId="0" applyNumberFormat="1" applyFont="1" applyFill="1" applyBorder="1" applyAlignment="1" applyProtection="1">
      <alignment horizontal="left" vertical="top"/>
    </xf>
    <xf numFmtId="164" fontId="24" fillId="0" borderId="8" xfId="0" applyNumberFormat="1" applyFont="1" applyFill="1" applyBorder="1" applyAlignment="1" applyProtection="1">
      <alignment horizontal="left" vertical="top"/>
    </xf>
    <xf numFmtId="164" fontId="24" fillId="0" borderId="9" xfId="0" applyNumberFormat="1" applyFont="1" applyFill="1" applyBorder="1" applyAlignment="1" applyProtection="1">
      <alignment horizontal="left" vertical="top"/>
    </xf>
    <xf numFmtId="49" fontId="20" fillId="0" borderId="7" xfId="0" applyNumberFormat="1" applyFont="1" applyFill="1" applyBorder="1" applyAlignment="1" applyProtection="1">
      <alignment horizontal="left"/>
    </xf>
    <xf numFmtId="49" fontId="19" fillId="0" borderId="8" xfId="0" applyNumberFormat="1" applyFont="1" applyFill="1" applyBorder="1" applyAlignment="1" applyProtection="1">
      <alignment horizontal="left"/>
    </xf>
    <xf numFmtId="49" fontId="20" fillId="0" borderId="8" xfId="0" applyNumberFormat="1" applyFont="1" applyFill="1" applyBorder="1" applyAlignment="1" applyProtection="1">
      <alignment horizontal="left"/>
    </xf>
    <xf numFmtId="49" fontId="20" fillId="0" borderId="9" xfId="0" applyNumberFormat="1" applyFont="1" applyFill="1" applyBorder="1" applyAlignment="1" applyProtection="1">
      <alignment horizontal="left"/>
    </xf>
    <xf numFmtId="49" fontId="11" fillId="0" borderId="7"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7" fillId="0" borderId="7"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49" fontId="11" fillId="0" borderId="4" xfId="0" applyNumberFormat="1"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0" fontId="5" fillId="0" borderId="1" xfId="0" applyNumberFormat="1" applyFont="1" applyFill="1" applyBorder="1" applyAlignment="1" applyProtection="1">
      <alignment horizontal="center" vertical="top" wrapText="1"/>
    </xf>
    <xf numFmtId="49" fontId="5" fillId="0" borderId="4"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4"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top" wrapText="1"/>
    </xf>
    <xf numFmtId="49" fontId="11" fillId="0" borderId="7"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top" wrapText="1"/>
    </xf>
    <xf numFmtId="0" fontId="3" fillId="0" borderId="5"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49" fontId="3"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14" fillId="0" borderId="10" xfId="0" applyFont="1" applyBorder="1"/>
    <xf numFmtId="0" fontId="14" fillId="0" borderId="2" xfId="0" applyFont="1" applyBorder="1"/>
    <xf numFmtId="0" fontId="3" fillId="0" borderId="4"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wrapText="1"/>
    </xf>
    <xf numFmtId="0" fontId="19" fillId="0" borderId="8" xfId="0" applyNumberFormat="1" applyFont="1" applyFill="1" applyBorder="1" applyAlignment="1" applyProtection="1"/>
    <xf numFmtId="49" fontId="10" fillId="0" borderId="1" xfId="10" applyNumberFormat="1" applyFont="1" applyFill="1" applyBorder="1" applyAlignment="1">
      <alignment horizontal="center" vertical="top"/>
    </xf>
    <xf numFmtId="49" fontId="21" fillId="0" borderId="0" xfId="0" applyNumberFormat="1" applyFont="1" applyFill="1" applyBorder="1" applyAlignment="1" applyProtection="1">
      <alignment horizontal="left" vertical="top"/>
    </xf>
    <xf numFmtId="0" fontId="2" fillId="0" borderId="0" xfId="0" applyFont="1" applyFill="1"/>
    <xf numFmtId="49" fontId="21" fillId="0" borderId="4" xfId="0" applyNumberFormat="1" applyFont="1" applyFill="1" applyBorder="1" applyAlignment="1" applyProtection="1">
      <alignment horizontal="left" vertical="top" wrapText="1"/>
    </xf>
    <xf numFmtId="49" fontId="10" fillId="0" borderId="1" xfId="10" applyNumberFormat="1" applyFont="1" applyFill="1" applyBorder="1" applyAlignment="1">
      <alignment horizontal="center" vertical="top" wrapText="1"/>
    </xf>
    <xf numFmtId="0" fontId="35" fillId="0" borderId="1" xfId="0" applyNumberFormat="1" applyFont="1" applyFill="1" applyBorder="1" applyAlignment="1">
      <alignment horizontal="left" vertical="top" wrapText="1"/>
    </xf>
    <xf numFmtId="49" fontId="10" fillId="0" borderId="9" xfId="10" applyNumberFormat="1" applyFont="1" applyFill="1" applyBorder="1" applyAlignment="1">
      <alignment horizontal="center" vertical="top"/>
    </xf>
    <xf numFmtId="4" fontId="10" fillId="0" borderId="7" xfId="0" applyNumberFormat="1" applyFont="1" applyFill="1" applyBorder="1" applyAlignment="1" applyProtection="1">
      <alignment horizontal="right" vertical="top"/>
    </xf>
    <xf numFmtId="0" fontId="5" fillId="0" borderId="1" xfId="0" applyFont="1" applyFill="1" applyBorder="1" applyAlignment="1" applyProtection="1">
      <alignment horizontal="left" vertical="top" wrapText="1"/>
    </xf>
    <xf numFmtId="167" fontId="21" fillId="0" borderId="1" xfId="0" applyNumberFormat="1" applyFont="1" applyFill="1" applyBorder="1" applyAlignment="1" applyProtection="1">
      <alignment horizontal="left" vertical="top" wrapText="1"/>
    </xf>
    <xf numFmtId="2" fontId="26" fillId="0" borderId="1" xfId="0" applyNumberFormat="1" applyFont="1" applyFill="1" applyBorder="1" applyAlignment="1" applyProtection="1">
      <alignment horizontal="right" vertical="top" wrapText="1"/>
    </xf>
    <xf numFmtId="171" fontId="26" fillId="0" borderId="2" xfId="0" applyNumberFormat="1" applyFont="1" applyFill="1" applyBorder="1" applyAlignment="1" applyProtection="1">
      <alignment horizontal="right" vertical="top" wrapText="1"/>
    </xf>
    <xf numFmtId="2" fontId="26" fillId="0" borderId="1" xfId="0" applyNumberFormat="1" applyFont="1" applyFill="1" applyBorder="1" applyAlignment="1">
      <alignment horizontal="right" vertical="top"/>
    </xf>
    <xf numFmtId="0" fontId="5" fillId="0" borderId="10" xfId="0" applyNumberFormat="1" applyFont="1" applyFill="1" applyBorder="1" applyAlignment="1" applyProtection="1">
      <alignment horizontal="center" vertical="top" wrapText="1"/>
    </xf>
    <xf numFmtId="2" fontId="26" fillId="0" borderId="2" xfId="0" applyNumberFormat="1" applyFont="1" applyFill="1" applyBorder="1" applyAlignment="1" applyProtection="1">
      <alignment horizontal="right" vertical="top" wrapText="1"/>
    </xf>
    <xf numFmtId="2" fontId="26" fillId="0" borderId="2" xfId="0" applyNumberFormat="1" applyFont="1" applyFill="1" applyBorder="1" applyAlignment="1" applyProtection="1">
      <alignment horizontal="right" vertical="top"/>
    </xf>
    <xf numFmtId="2" fontId="26" fillId="0" borderId="1" xfId="0" applyNumberFormat="1" applyFont="1" applyFill="1" applyBorder="1" applyAlignment="1" applyProtection="1">
      <alignment horizontal="right" vertical="top"/>
    </xf>
    <xf numFmtId="1" fontId="5" fillId="0" borderId="4" xfId="0" applyNumberFormat="1" applyFont="1" applyFill="1" applyBorder="1" applyAlignment="1" applyProtection="1">
      <alignment horizontal="center" vertical="top"/>
    </xf>
    <xf numFmtId="171" fontId="26" fillId="0" borderId="4" xfId="0" applyNumberFormat="1" applyFont="1" applyFill="1" applyBorder="1" applyAlignment="1" applyProtection="1">
      <alignment horizontal="right" vertical="top" wrapText="1"/>
    </xf>
    <xf numFmtId="172" fontId="21" fillId="0" borderId="2" xfId="10" applyNumberFormat="1" applyFont="1" applyFill="1" applyBorder="1" applyAlignment="1">
      <alignment horizontal="center" vertical="top" wrapText="1"/>
    </xf>
    <xf numFmtId="173" fontId="3" fillId="0" borderId="2" xfId="0" applyNumberFormat="1" applyFont="1" applyFill="1" applyBorder="1" applyAlignment="1" applyProtection="1">
      <alignment horizontal="right" vertical="top" wrapText="1"/>
    </xf>
    <xf numFmtId="172" fontId="5" fillId="0" borderId="1" xfId="0" applyNumberFormat="1" applyFont="1" applyFill="1" applyBorder="1" applyAlignment="1" applyProtection="1">
      <alignment vertical="top" wrapText="1"/>
      <protection hidden="1"/>
    </xf>
    <xf numFmtId="0" fontId="4" fillId="0" borderId="1" xfId="0" applyFont="1" applyFill="1" applyBorder="1" applyAlignment="1">
      <alignment horizontal="left" vertical="top" wrapText="1"/>
    </xf>
    <xf numFmtId="2" fontId="4" fillId="0" borderId="1" xfId="0" applyNumberFormat="1" applyFont="1" applyFill="1" applyBorder="1" applyAlignment="1">
      <alignment horizontal="right" vertical="top"/>
    </xf>
    <xf numFmtId="0" fontId="28" fillId="0" borderId="1" xfId="0" applyFont="1" applyFill="1" applyBorder="1" applyAlignment="1">
      <alignment horizontal="left" vertical="top" wrapText="1"/>
    </xf>
    <xf numFmtId="0" fontId="4" fillId="0" borderId="7" xfId="0" applyNumberFormat="1" applyFont="1" applyFill="1" applyBorder="1" applyAlignment="1" applyProtection="1">
      <alignment vertical="top" wrapText="1"/>
    </xf>
    <xf numFmtId="49" fontId="5" fillId="0" borderId="1" xfId="0" applyNumberFormat="1" applyFont="1" applyFill="1" applyBorder="1" applyAlignment="1">
      <alignment horizontal="center" vertical="top"/>
    </xf>
    <xf numFmtId="0" fontId="5" fillId="0" borderId="1" xfId="0" applyFont="1" applyFill="1" applyBorder="1" applyAlignment="1">
      <alignment vertical="top" wrapText="1"/>
    </xf>
    <xf numFmtId="167" fontId="5" fillId="0" borderId="1" xfId="0" applyNumberFormat="1" applyFont="1" applyFill="1" applyBorder="1" applyAlignment="1">
      <alignment horizontal="left" vertical="top" wrapText="1"/>
    </xf>
    <xf numFmtId="1" fontId="21" fillId="0" borderId="1" xfId="0" applyNumberFormat="1" applyFont="1" applyFill="1" applyBorder="1" applyAlignment="1">
      <alignment horizontal="center" vertical="top"/>
    </xf>
    <xf numFmtId="14" fontId="21" fillId="0" borderId="1" xfId="0" applyNumberFormat="1" applyFont="1" applyFill="1" applyBorder="1" applyAlignment="1">
      <alignment horizontal="center" vertical="top"/>
    </xf>
    <xf numFmtId="49" fontId="21" fillId="0" borderId="1" xfId="0" applyNumberFormat="1" applyFont="1" applyFill="1" applyBorder="1" applyAlignment="1" applyProtection="1">
      <alignment vertical="top"/>
    </xf>
    <xf numFmtId="0" fontId="5" fillId="0" borderId="1" xfId="0" applyFont="1" applyFill="1" applyBorder="1" applyAlignment="1" applyProtection="1">
      <alignment vertical="top"/>
    </xf>
    <xf numFmtId="14" fontId="21" fillId="0" borderId="1" xfId="0" applyNumberFormat="1" applyFont="1" applyFill="1" applyBorder="1" applyAlignment="1">
      <alignment horizontal="center" vertical="top" wrapText="1"/>
    </xf>
    <xf numFmtId="1" fontId="21" fillId="0" borderId="1" xfId="0" applyNumberFormat="1" applyFont="1" applyFill="1" applyBorder="1" applyAlignment="1">
      <alignment horizontal="center" vertical="top" wrapText="1"/>
    </xf>
    <xf numFmtId="0" fontId="21" fillId="0" borderId="1" xfId="0" applyNumberFormat="1" applyFont="1" applyFill="1" applyBorder="1" applyAlignment="1">
      <alignment horizontal="center" vertical="top"/>
    </xf>
    <xf numFmtId="14" fontId="5" fillId="0" borderId="1" xfId="0" applyNumberFormat="1" applyFont="1" applyFill="1" applyBorder="1" applyAlignment="1">
      <alignment vertical="top" wrapText="1"/>
    </xf>
    <xf numFmtId="4" fontId="26" fillId="0" borderId="1" xfId="0" applyNumberFormat="1" applyFont="1" applyFill="1" applyBorder="1" applyAlignment="1">
      <alignment horizontal="right" vertical="top" wrapText="1"/>
    </xf>
    <xf numFmtId="175" fontId="26" fillId="0" borderId="15" xfId="12" applyNumberFormat="1" applyFont="1" applyFill="1" applyBorder="1" applyAlignment="1" applyProtection="1">
      <alignment horizontal="right" vertical="top" wrapText="1"/>
    </xf>
    <xf numFmtId="175" fontId="26" fillId="0" borderId="1" xfId="12" applyNumberFormat="1" applyFont="1" applyFill="1" applyBorder="1" applyAlignment="1" applyProtection="1">
      <alignment horizontal="right" vertical="top" wrapText="1"/>
    </xf>
    <xf numFmtId="0" fontId="5" fillId="0" borderId="17" xfId="0" applyFont="1" applyFill="1" applyBorder="1" applyAlignment="1">
      <alignment horizontal="center" vertical="top" wrapText="1"/>
    </xf>
    <xf numFmtId="0" fontId="5" fillId="0" borderId="0" xfId="0" applyFont="1" applyFill="1" applyAlignment="1">
      <alignment wrapText="1"/>
    </xf>
    <xf numFmtId="175" fontId="26" fillId="0" borderId="9" xfId="12" applyNumberFormat="1" applyFont="1" applyFill="1" applyBorder="1" applyAlignment="1" applyProtection="1">
      <alignment horizontal="right" vertical="top" wrapText="1"/>
    </xf>
    <xf numFmtId="175" fontId="26" fillId="0" borderId="1" xfId="12" applyNumberFormat="1" applyFont="1" applyFill="1" applyBorder="1" applyAlignment="1">
      <alignment horizontal="right" vertical="top" wrapText="1"/>
    </xf>
    <xf numFmtId="0" fontId="5" fillId="0" borderId="15" xfId="0" applyFont="1" applyFill="1" applyBorder="1" applyAlignment="1">
      <alignment horizontal="center" vertical="top" wrapText="1"/>
    </xf>
    <xf numFmtId="49" fontId="5" fillId="0" borderId="2" xfId="11" applyNumberFormat="1" applyFont="1" applyFill="1" applyBorder="1" applyAlignment="1">
      <alignment horizontal="center" vertical="top" wrapText="1"/>
    </xf>
    <xf numFmtId="0" fontId="5" fillId="0" borderId="1" xfId="2" applyFont="1" applyFill="1" applyBorder="1" applyAlignment="1">
      <alignment vertical="top" wrapText="1"/>
    </xf>
    <xf numFmtId="167" fontId="5" fillId="0" borderId="21" xfId="0" applyNumberFormat="1" applyFont="1" applyFill="1" applyBorder="1" applyAlignment="1">
      <alignment horizontal="left" vertical="top" wrapText="1"/>
    </xf>
    <xf numFmtId="14" fontId="5" fillId="0" borderId="0" xfId="2" applyNumberFormat="1" applyFont="1" applyFill="1" applyAlignment="1">
      <alignment horizontal="left" vertical="top" wrapText="1"/>
    </xf>
    <xf numFmtId="14" fontId="21" fillId="0" borderId="1" xfId="2" applyNumberFormat="1" applyFont="1" applyFill="1" applyBorder="1" applyAlignment="1">
      <alignment vertical="top" wrapText="1"/>
    </xf>
    <xf numFmtId="14" fontId="21" fillId="0" borderId="1" xfId="2" applyNumberFormat="1" applyFont="1" applyFill="1" applyBorder="1" applyAlignment="1">
      <alignment horizontal="center" vertical="top" wrapText="1"/>
    </xf>
    <xf numFmtId="49" fontId="21" fillId="0" borderId="18" xfId="10" applyNumberFormat="1" applyFont="1" applyFill="1" applyBorder="1" applyAlignment="1">
      <alignment horizontal="center" vertical="top" wrapText="1"/>
    </xf>
    <xf numFmtId="49" fontId="11" fillId="0" borderId="1" xfId="0" applyNumberFormat="1" applyFont="1" applyFill="1" applyBorder="1" applyAlignment="1">
      <alignment horizontal="left" vertical="top" wrapText="1"/>
    </xf>
    <xf numFmtId="49" fontId="21" fillId="0" borderId="1" xfId="2" applyNumberFormat="1" applyFont="1" applyFill="1" applyBorder="1" applyAlignment="1" applyProtection="1">
      <alignment horizontal="center" vertical="top" wrapText="1"/>
      <protection hidden="1"/>
    </xf>
    <xf numFmtId="14" fontId="5" fillId="0" borderId="1" xfId="0" applyNumberFormat="1" applyFont="1" applyFill="1" applyBorder="1" applyAlignment="1" applyProtection="1">
      <alignment horizontal="center" vertical="top" wrapText="1"/>
    </xf>
    <xf numFmtId="1" fontId="5" fillId="0" borderId="1" xfId="0" applyNumberFormat="1" applyFont="1" applyFill="1" applyBorder="1" applyAlignment="1" applyProtection="1">
      <alignment horizontal="center" vertical="top" wrapText="1"/>
    </xf>
    <xf numFmtId="14" fontId="5" fillId="0" borderId="1" xfId="0" applyNumberFormat="1" applyFont="1" applyFill="1" applyBorder="1" applyAlignment="1" applyProtection="1">
      <alignment horizontal="center" vertical="top"/>
    </xf>
    <xf numFmtId="4" fontId="5" fillId="0" borderId="1" xfId="0" applyNumberFormat="1" applyFont="1" applyFill="1" applyBorder="1" applyAlignment="1" applyProtection="1">
      <alignment vertical="top"/>
    </xf>
    <xf numFmtId="4" fontId="26" fillId="0" borderId="1" xfId="0" applyNumberFormat="1" applyFont="1" applyFill="1" applyBorder="1" applyAlignment="1" applyProtection="1">
      <alignment vertical="top"/>
    </xf>
    <xf numFmtId="166" fontId="5" fillId="0" borderId="0" xfId="0" applyNumberFormat="1" applyFont="1" applyFill="1" applyProtection="1"/>
    <xf numFmtId="0" fontId="5" fillId="0" borderId="0" xfId="0" applyFont="1" applyFill="1"/>
    <xf numFmtId="0" fontId="5" fillId="0" borderId="0" xfId="0" applyFont="1" applyFill="1" applyAlignment="1">
      <alignment horizontal="justify" vertical="top"/>
    </xf>
    <xf numFmtId="49" fontId="5" fillId="0" borderId="1" xfId="0" applyNumberFormat="1" applyFont="1" applyFill="1" applyBorder="1" applyAlignment="1">
      <alignment vertical="top"/>
    </xf>
    <xf numFmtId="176" fontId="5" fillId="0" borderId="1" xfId="0" applyNumberFormat="1" applyFont="1" applyFill="1" applyBorder="1" applyAlignment="1">
      <alignment horizontal="center" vertical="top" wrapText="1"/>
    </xf>
    <xf numFmtId="176" fontId="5" fillId="0" borderId="1" xfId="2" applyNumberFormat="1" applyFont="1" applyFill="1" applyBorder="1" applyAlignment="1" applyProtection="1">
      <alignment horizontal="center" vertical="top" wrapText="1"/>
      <protection hidden="1"/>
    </xf>
    <xf numFmtId="49" fontId="5" fillId="0" borderId="0" xfId="0" applyNumberFormat="1" applyFont="1" applyFill="1" applyBorder="1" applyAlignment="1">
      <alignment vertical="top"/>
    </xf>
    <xf numFmtId="14" fontId="33" fillId="0" borderId="1" xfId="0" applyNumberFormat="1" applyFont="1" applyFill="1" applyBorder="1" applyAlignment="1" applyProtection="1">
      <alignment horizontal="left" vertical="top" wrapText="1"/>
    </xf>
    <xf numFmtId="0" fontId="5" fillId="0" borderId="1" xfId="0" applyNumberFormat="1" applyFont="1" applyFill="1" applyBorder="1" applyAlignment="1">
      <alignment vertical="top" wrapText="1"/>
    </xf>
    <xf numFmtId="0" fontId="5" fillId="0" borderId="2" xfId="0" applyNumberFormat="1" applyFont="1" applyFill="1" applyBorder="1" applyAlignment="1">
      <alignment horizontal="left" vertical="top"/>
    </xf>
    <xf numFmtId="49" fontId="5" fillId="0" borderId="2" xfId="10" applyNumberFormat="1" applyFont="1" applyFill="1" applyBorder="1" applyAlignment="1">
      <alignment horizontal="left" vertical="top"/>
    </xf>
    <xf numFmtId="0" fontId="5" fillId="0" borderId="1" xfId="0" applyFont="1" applyFill="1" applyBorder="1" applyAlignment="1">
      <alignment wrapText="1"/>
    </xf>
    <xf numFmtId="0" fontId="5" fillId="0" borderId="4" xfId="0" applyFont="1" applyFill="1" applyBorder="1" applyAlignment="1">
      <alignment horizontal="center" vertical="top"/>
    </xf>
    <xf numFmtId="0" fontId="2" fillId="0" borderId="1" xfId="0" applyFont="1" applyFill="1" applyBorder="1" applyAlignment="1">
      <alignment vertical="top" wrapText="1"/>
    </xf>
    <xf numFmtId="4" fontId="4" fillId="0" borderId="0" xfId="0" applyNumberFormat="1" applyFont="1" applyFill="1" applyProtection="1"/>
    <xf numFmtId="164" fontId="8" fillId="0" borderId="0" xfId="0" applyNumberFormat="1" applyFont="1" applyFill="1" applyAlignment="1" applyProtection="1">
      <alignment horizontal="left"/>
    </xf>
    <xf numFmtId="14" fontId="5" fillId="0" borderId="7" xfId="0" applyNumberFormat="1" applyFont="1" applyFill="1" applyBorder="1" applyAlignment="1" applyProtection="1">
      <alignment horizontal="center" vertical="top" wrapText="1"/>
    </xf>
    <xf numFmtId="14" fontId="5" fillId="0" borderId="8" xfId="0" applyNumberFormat="1" applyFont="1" applyFill="1" applyBorder="1" applyAlignment="1" applyProtection="1">
      <alignment horizontal="center" vertical="top" wrapText="1"/>
    </xf>
    <xf numFmtId="14" fontId="5" fillId="0" borderId="9" xfId="0" applyNumberFormat="1" applyFont="1" applyFill="1" applyBorder="1" applyAlignment="1" applyProtection="1">
      <alignment horizontal="center" vertical="top" wrapText="1"/>
    </xf>
    <xf numFmtId="167" fontId="5" fillId="0" borderId="1" xfId="0" applyNumberFormat="1" applyFont="1" applyFill="1" applyBorder="1" applyAlignment="1">
      <alignment horizontal="center" vertical="top" wrapText="1"/>
    </xf>
    <xf numFmtId="0" fontId="5" fillId="0" borderId="19" xfId="0" applyFont="1" applyFill="1" applyBorder="1" applyAlignment="1">
      <alignment vertical="top" wrapText="1"/>
    </xf>
    <xf numFmtId="0" fontId="11" fillId="0" borderId="15" xfId="0" applyFont="1" applyFill="1" applyBorder="1" applyAlignment="1">
      <alignment horizontal="left" vertical="top" wrapText="1"/>
    </xf>
    <xf numFmtId="0" fontId="21" fillId="0" borderId="1" xfId="0" applyNumberFormat="1" applyFont="1" applyFill="1" applyBorder="1" applyAlignment="1" applyProtection="1">
      <alignment vertical="top" wrapText="1"/>
    </xf>
    <xf numFmtId="0" fontId="5" fillId="0" borderId="2" xfId="0" applyNumberFormat="1" applyFont="1" applyFill="1" applyBorder="1" applyAlignment="1" applyProtection="1">
      <alignment vertical="top" wrapText="1"/>
    </xf>
    <xf numFmtId="0" fontId="2" fillId="0" borderId="1" xfId="0" applyFont="1" applyFill="1" applyBorder="1" applyAlignment="1">
      <alignment wrapText="1"/>
    </xf>
    <xf numFmtId="0" fontId="5" fillId="0" borderId="0" xfId="0" applyNumberFormat="1" applyFont="1" applyFill="1" applyAlignment="1">
      <alignment vertical="top"/>
    </xf>
    <xf numFmtId="0" fontId="5" fillId="0" borderId="0" xfId="0" applyFont="1" applyFill="1" applyBorder="1" applyProtection="1"/>
    <xf numFmtId="4" fontId="20" fillId="0" borderId="0" xfId="0" applyNumberFormat="1" applyFont="1" applyFill="1" applyBorder="1" applyAlignment="1" applyProtection="1">
      <alignment horizontal="right" vertical="top"/>
    </xf>
    <xf numFmtId="4" fontId="4" fillId="0" borderId="0" xfId="0" applyNumberFormat="1" applyFont="1" applyFill="1" applyBorder="1" applyProtection="1"/>
    <xf numFmtId="4" fontId="10" fillId="0" borderId="0" xfId="0" applyNumberFormat="1" applyFont="1" applyFill="1" applyBorder="1" applyProtection="1"/>
  </cellXfs>
  <cellStyles count="13">
    <cellStyle name="Обычный" xfId="0" builtinId="0"/>
    <cellStyle name="Обычный 2" xfId="1"/>
    <cellStyle name="Обычный 2 10" xfId="2"/>
    <cellStyle name="Обычный 2 2" xfId="3"/>
    <cellStyle name="Обычный 2 3" xfId="4"/>
    <cellStyle name="Обычный 2 4" xfId="5"/>
    <cellStyle name="Обычный 2 5" xfId="6"/>
    <cellStyle name="Обычный 2 6" xfId="7"/>
    <cellStyle name="Обычный 2 7" xfId="8"/>
    <cellStyle name="Обычный 2 8" xfId="9"/>
    <cellStyle name="Обычный 3" xfId="10"/>
    <cellStyle name="Обычный 4" xfId="11"/>
    <cellStyle name="Финансовый" xfId="1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y\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y\Users\Y.Gomzina\AppData\Local\Microsoft\Windows\Temporary%20Internet%20Files\Content.Outlook\AJNCGI89\&#1055;%206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y\Users\Y.Gomzina\AppData\Local\Microsoft\Windows\Temporary%20Internet%20Files\Content.Outlook\AJNCGI89\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y\Users\Y.Gomzina\AppData\Local\Microsoft\Windows\Temporary%20Internet%20Files\Content.Outlook\AJNCGI89\&#1055;%206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старые"/>
      <sheetName val="ВидыНПА"/>
      <sheetName val="НПА"/>
      <sheetName val="РО"/>
      <sheetName val="для печати от 01.02.16"/>
    </sheetNames>
    <sheetDataSet>
      <sheetData sheetId="0" refreshError="1"/>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row r="2">
          <cell r="A2">
            <v>41</v>
          </cell>
        </row>
        <row r="3">
          <cell r="A3">
            <v>66</v>
          </cell>
        </row>
        <row r="4">
          <cell r="A4">
            <v>71</v>
          </cell>
        </row>
        <row r="5">
          <cell r="A5">
            <v>124</v>
          </cell>
        </row>
        <row r="6">
          <cell r="A6">
            <v>125</v>
          </cell>
        </row>
        <row r="7">
          <cell r="A7">
            <v>128</v>
          </cell>
        </row>
        <row r="8">
          <cell r="A8">
            <v>309</v>
          </cell>
        </row>
        <row r="9">
          <cell r="A9">
            <v>334</v>
          </cell>
        </row>
        <row r="10">
          <cell r="A10">
            <v>417</v>
          </cell>
        </row>
        <row r="11">
          <cell r="A11">
            <v>579</v>
          </cell>
        </row>
        <row r="12">
          <cell r="A12">
            <v>680</v>
          </cell>
        </row>
        <row r="13">
          <cell r="A13">
            <v>1025</v>
          </cell>
        </row>
        <row r="14">
          <cell r="A14" t="str">
            <v>101-кз</v>
          </cell>
        </row>
        <row r="15">
          <cell r="A15" t="str">
            <v>102 (1)</v>
          </cell>
        </row>
        <row r="16">
          <cell r="A16" t="str">
            <v>102 (2)</v>
          </cell>
        </row>
        <row r="17">
          <cell r="A17" t="str">
            <v>102-п</v>
          </cell>
        </row>
        <row r="18">
          <cell r="A18" t="str">
            <v>1032-1-кз</v>
          </cell>
        </row>
        <row r="19">
          <cell r="A19" t="str">
            <v>106П-п</v>
          </cell>
        </row>
        <row r="20">
          <cell r="A20" t="str">
            <v>113-п</v>
          </cell>
        </row>
        <row r="21">
          <cell r="A21" t="str">
            <v>115-п</v>
          </cell>
        </row>
        <row r="22">
          <cell r="A22" t="str">
            <v>118-кз</v>
          </cell>
        </row>
        <row r="23">
          <cell r="A23" t="str">
            <v>118-п</v>
          </cell>
        </row>
        <row r="24">
          <cell r="A24" t="str">
            <v>119-кз</v>
          </cell>
        </row>
        <row r="25">
          <cell r="A25" t="str">
            <v>11-п</v>
          </cell>
        </row>
        <row r="26">
          <cell r="A26" t="str">
            <v>120-кз</v>
          </cell>
        </row>
        <row r="27">
          <cell r="A27" t="str">
            <v>121-кз</v>
          </cell>
        </row>
        <row r="28">
          <cell r="A28" t="str">
            <v>122-кз</v>
          </cell>
        </row>
        <row r="29">
          <cell r="A29" t="str">
            <v>123-кз</v>
          </cell>
        </row>
        <row r="30">
          <cell r="A30" t="str">
            <v>12-кз</v>
          </cell>
        </row>
        <row r="31">
          <cell r="A31" t="str">
            <v>132-п</v>
          </cell>
        </row>
        <row r="32">
          <cell r="A32" t="str">
            <v>13-кз</v>
          </cell>
        </row>
        <row r="33">
          <cell r="A33" t="str">
            <v>141-п</v>
          </cell>
        </row>
        <row r="34">
          <cell r="A34" t="str">
            <v>143-рп</v>
          </cell>
        </row>
        <row r="35">
          <cell r="A35" t="str">
            <v>14-кз</v>
          </cell>
        </row>
        <row r="36">
          <cell r="A36" t="str">
            <v>15-кз</v>
          </cell>
        </row>
        <row r="37">
          <cell r="A37" t="str">
            <v>17-рп</v>
          </cell>
        </row>
        <row r="38">
          <cell r="A38" t="str">
            <v>18-п (1)</v>
          </cell>
        </row>
        <row r="39">
          <cell r="A39" t="str">
            <v>18-п (2)</v>
          </cell>
        </row>
        <row r="40">
          <cell r="A40" t="str">
            <v>19-кз (1)</v>
          </cell>
        </row>
        <row r="41">
          <cell r="A41" t="str">
            <v>19-кз (2)</v>
          </cell>
        </row>
        <row r="42">
          <cell r="A42" t="str">
            <v>19-п</v>
          </cell>
        </row>
        <row r="43">
          <cell r="A43" t="str">
            <v>209-п</v>
          </cell>
        </row>
        <row r="44">
          <cell r="A44" t="str">
            <v>209-рп</v>
          </cell>
        </row>
        <row r="45">
          <cell r="A45" t="str">
            <v>21-кз</v>
          </cell>
        </row>
        <row r="46">
          <cell r="A46" t="str">
            <v>22-кз</v>
          </cell>
        </row>
        <row r="47">
          <cell r="A47" t="str">
            <v>245-р</v>
          </cell>
        </row>
        <row r="48">
          <cell r="A48" t="str">
            <v>26-п</v>
          </cell>
        </row>
        <row r="49">
          <cell r="A49" t="str">
            <v>28-кз (1)</v>
          </cell>
        </row>
        <row r="50">
          <cell r="A50" t="str">
            <v>28-кз (2)</v>
          </cell>
        </row>
        <row r="51">
          <cell r="A51" t="str">
            <v>295-рп</v>
          </cell>
        </row>
        <row r="52">
          <cell r="A52" t="str">
            <v>298-II ГДСК</v>
          </cell>
        </row>
        <row r="53">
          <cell r="A53" t="str">
            <v>29-кз</v>
          </cell>
        </row>
        <row r="54">
          <cell r="A54" t="str">
            <v>309-рп</v>
          </cell>
        </row>
        <row r="55">
          <cell r="A55" t="str">
            <v>30-кз</v>
          </cell>
        </row>
        <row r="56">
          <cell r="A56" t="str">
            <v>325-рп</v>
          </cell>
        </row>
        <row r="57">
          <cell r="A57" t="str">
            <v>327-п</v>
          </cell>
        </row>
        <row r="58">
          <cell r="A58" t="str">
            <v>35-кз</v>
          </cell>
        </row>
        <row r="59">
          <cell r="A59" t="str">
            <v>36-кз (1)</v>
          </cell>
        </row>
        <row r="60">
          <cell r="A60" t="str">
            <v>36-кз (2)</v>
          </cell>
        </row>
        <row r="61">
          <cell r="A61" t="str">
            <v>39-кз</v>
          </cell>
        </row>
        <row r="62">
          <cell r="A62" t="str">
            <v>3-кз</v>
          </cell>
        </row>
        <row r="63">
          <cell r="A63" t="str">
            <v>40-кз</v>
          </cell>
        </row>
        <row r="64">
          <cell r="A64" t="str">
            <v>418-рп</v>
          </cell>
        </row>
        <row r="65">
          <cell r="A65" t="str">
            <v>41-кз</v>
          </cell>
        </row>
        <row r="66">
          <cell r="A66" t="str">
            <v>42-кз (1)</v>
          </cell>
        </row>
        <row r="67">
          <cell r="A67" t="str">
            <v>42-кз (2)</v>
          </cell>
        </row>
        <row r="68">
          <cell r="A68" t="str">
            <v>51-кз</v>
          </cell>
        </row>
        <row r="69">
          <cell r="A69" t="str">
            <v>546-рп</v>
          </cell>
        </row>
        <row r="70">
          <cell r="A70" t="str">
            <v>54-кз</v>
          </cell>
        </row>
        <row r="71">
          <cell r="A71" t="str">
            <v>56-кз</v>
          </cell>
        </row>
        <row r="72">
          <cell r="A72" t="str">
            <v>57-кз</v>
          </cell>
        </row>
        <row r="73">
          <cell r="A73" t="str">
            <v>58-кз</v>
          </cell>
        </row>
        <row r="74">
          <cell r="A74" t="str">
            <v>5-кз</v>
          </cell>
        </row>
        <row r="75">
          <cell r="A75" t="str">
            <v>60-кз</v>
          </cell>
        </row>
        <row r="76">
          <cell r="A76" t="str">
            <v>62-КЗ</v>
          </cell>
        </row>
        <row r="77">
          <cell r="A77" t="str">
            <v>63-рп</v>
          </cell>
        </row>
        <row r="78">
          <cell r="A78" t="str">
            <v>646-рп</v>
          </cell>
        </row>
        <row r="79">
          <cell r="A79" t="str">
            <v>666-рп</v>
          </cell>
        </row>
        <row r="80">
          <cell r="A80" t="str">
            <v>668-рп</v>
          </cell>
        </row>
        <row r="81">
          <cell r="A81" t="str">
            <v>675-п</v>
          </cell>
        </row>
        <row r="82">
          <cell r="A82" t="str">
            <v>69-кз</v>
          </cell>
        </row>
        <row r="83">
          <cell r="A83" t="str">
            <v>6-кз</v>
          </cell>
        </row>
        <row r="84">
          <cell r="A84" t="str">
            <v>722-рп</v>
          </cell>
        </row>
        <row r="85">
          <cell r="A85" t="str">
            <v>72-кз</v>
          </cell>
        </row>
        <row r="86">
          <cell r="A86" t="str">
            <v>77-кз</v>
          </cell>
        </row>
        <row r="87">
          <cell r="A87" t="str">
            <v>78-кз</v>
          </cell>
        </row>
        <row r="88">
          <cell r="A88" t="str">
            <v>7-кз</v>
          </cell>
        </row>
        <row r="89">
          <cell r="A89" t="str">
            <v>7-п</v>
          </cell>
        </row>
        <row r="90">
          <cell r="A90" t="str">
            <v>81-КЗ</v>
          </cell>
        </row>
        <row r="91">
          <cell r="A91" t="str">
            <v>82-кз</v>
          </cell>
        </row>
        <row r="92">
          <cell r="A92" t="str">
            <v>86-п</v>
          </cell>
        </row>
        <row r="93">
          <cell r="A93" t="str">
            <v>87-рп</v>
          </cell>
        </row>
        <row r="94">
          <cell r="A94" t="str">
            <v>88-кз</v>
          </cell>
        </row>
        <row r="95">
          <cell r="A95" t="str">
            <v>89-кз</v>
          </cell>
        </row>
        <row r="96">
          <cell r="A96" t="str">
            <v>8-кз</v>
          </cell>
        </row>
        <row r="97">
          <cell r="A97" t="str">
            <v>97-п</v>
          </cell>
        </row>
        <row r="98">
          <cell r="A98" t="str">
            <v>проекты</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s>
    <sheetDataSet>
      <sheetData sheetId="0"/>
      <sheetData sheetId="1"/>
      <sheetData sheetId="2">
        <row r="3">
          <cell r="C3" t="str">
            <v>02/од</v>
          </cell>
        </row>
        <row r="4">
          <cell r="C4" t="str">
            <v>02/од</v>
          </cell>
        </row>
        <row r="5">
          <cell r="C5" t="str">
            <v>02/од</v>
          </cell>
        </row>
        <row r="6">
          <cell r="C6" t="str">
            <v>02/од</v>
          </cell>
        </row>
        <row r="7">
          <cell r="C7" t="str">
            <v>02/од</v>
          </cell>
        </row>
        <row r="8">
          <cell r="C8" t="str">
            <v>02/од</v>
          </cell>
        </row>
        <row r="9">
          <cell r="C9" t="str">
            <v>02/од</v>
          </cell>
        </row>
        <row r="10">
          <cell r="C10" t="str">
            <v>02/од</v>
          </cell>
        </row>
        <row r="11">
          <cell r="C11" t="str">
            <v>02/од</v>
          </cell>
        </row>
        <row r="12">
          <cell r="C12" t="str">
            <v>02/од</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
  <sheetViews>
    <sheetView workbookViewId="0">
      <selection activeCell="E4" sqref="E4"/>
    </sheetView>
  </sheetViews>
  <sheetFormatPr defaultRowHeight="12.75"/>
  <cols>
    <col min="1" max="1" width="18.7109375" customWidth="1"/>
    <col min="2" max="2" width="36.7109375" customWidth="1"/>
    <col min="4" max="4" width="15.7109375" customWidth="1"/>
    <col min="5" max="5" width="32.28515625" customWidth="1"/>
    <col min="7" max="7" width="12.5703125" customWidth="1"/>
    <col min="8" max="8" width="26.85546875" customWidth="1"/>
  </cols>
  <sheetData>
    <row r="1" spans="1:8" ht="32.25" customHeight="1">
      <c r="A1" s="1" t="s">
        <v>4</v>
      </c>
      <c r="B1" s="1" t="s">
        <v>5</v>
      </c>
      <c r="D1" t="s">
        <v>1</v>
      </c>
      <c r="E1" s="1" t="s">
        <v>3</v>
      </c>
      <c r="G1" s="1" t="s">
        <v>2</v>
      </c>
    </row>
    <row r="2" spans="1:8" ht="26.25" customHeight="1">
      <c r="A2">
        <f ca="1">COUNTA(INDIRECT("Полномочия!A2:A500",TRUE))</f>
        <v>1</v>
      </c>
      <c r="B2">
        <f ca="1">IF(A2=0,0,A2+1)</f>
        <v>2</v>
      </c>
      <c r="D2">
        <f ca="1">COUNTA(INDIRECT("ВидыНПА!A2:A500",TRUE))</f>
        <v>1</v>
      </c>
      <c r="E2">
        <f ca="1">IF(D2=0,0,D2+1)</f>
        <v>2</v>
      </c>
      <c r="H2" s="1" t="s">
        <v>6</v>
      </c>
    </row>
    <row r="3" spans="1:8">
      <c r="B3" t="s">
        <v>0</v>
      </c>
      <c r="E3" t="s">
        <v>0</v>
      </c>
      <c r="G3">
        <f ca="1">COUNTA(INDIRECT("НПА!K3:K500"))</f>
        <v>1</v>
      </c>
      <c r="H3">
        <f ca="1">IF(G3=0,0,G3+2)</f>
        <v>3</v>
      </c>
    </row>
    <row r="4" spans="1:8">
      <c r="B4" t="str">
        <f ca="1">ADDRESS(2,1,,,"Полномочия")&amp;":"&amp;ADDRESS(B2,1)</f>
        <v>Полномочия!$A$2:$A$2</v>
      </c>
      <c r="E4" t="str">
        <f ca="1">ADDRESS(2,1,,,"ВидыНПА")&amp;":"&amp;ADDRESS(E2,1)</f>
        <v>ВидыНПА!$A$2:$A$2</v>
      </c>
      <c r="H4" t="s">
        <v>0</v>
      </c>
    </row>
    <row r="5" spans="1:8">
      <c r="H5" t="str">
        <f ca="1">ADDRESS(3,11,,,"НПА")&amp;":"&amp;ADDRESS(H3,11)</f>
        <v>НПА!$K$3:$K$3</v>
      </c>
    </row>
  </sheetData>
  <sheetProtection sheet="1" objects="1" scenarios="1"/>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XFD1260"/>
  <sheetViews>
    <sheetView tabSelected="1" view="pageBreakPreview" zoomScale="55" zoomScaleNormal="55" zoomScaleSheetLayoutView="55" workbookViewId="0">
      <pane ySplit="11" topLeftCell="A12" activePane="bottomLeft" state="frozen"/>
      <selection pane="bottomLeft" activeCell="BJ1228" sqref="BJ1228"/>
    </sheetView>
  </sheetViews>
  <sheetFormatPr defaultRowHeight="24.95" customHeight="1"/>
  <cols>
    <col min="1" max="1" width="6.85546875" style="7" customWidth="1"/>
    <col min="2" max="2" width="14.7109375" style="8" customWidth="1"/>
    <col min="3" max="3" width="16.42578125" style="9" customWidth="1"/>
    <col min="4" max="4" width="13.7109375" style="8" customWidth="1"/>
    <col min="5" max="5" width="18.140625" style="10" customWidth="1"/>
    <col min="6" max="15" width="5.5703125" style="59" customWidth="1"/>
    <col min="16" max="16" width="17.5703125" style="60" customWidth="1"/>
    <col min="17" max="17" width="17.7109375" style="11" customWidth="1"/>
    <col min="18" max="23" width="5" style="59" customWidth="1"/>
    <col min="24" max="24" width="5.42578125" style="59" customWidth="1"/>
    <col min="25" max="27" width="5" style="59" customWidth="1"/>
    <col min="28" max="28" width="16.28515625" style="59" customWidth="1"/>
    <col min="29" max="29" width="25.140625" style="11" customWidth="1"/>
    <col min="30" max="30" width="6.85546875" style="59" customWidth="1"/>
    <col min="31" max="31" width="7.140625" style="59" customWidth="1"/>
    <col min="32" max="32" width="6" style="59" customWidth="1"/>
    <col min="33" max="33" width="6.140625" style="59" customWidth="1"/>
    <col min="34" max="34" width="6.5703125" style="59" customWidth="1"/>
    <col min="35" max="35" width="5.5703125" style="59" customWidth="1"/>
    <col min="36" max="36" width="6.140625" style="59" customWidth="1"/>
    <col min="37" max="37" width="7" style="59" customWidth="1"/>
    <col min="38" max="38" width="6.5703125" style="59" customWidth="1"/>
    <col min="39" max="39" width="6.140625" style="59" customWidth="1"/>
    <col min="40" max="40" width="16.28515625" style="59" customWidth="1"/>
    <col min="41" max="41" width="8.5703125" style="59" customWidth="1"/>
    <col min="42" max="42" width="6.42578125" style="59" customWidth="1"/>
    <col min="43" max="43" width="17.42578125" style="62" customWidth="1"/>
    <col min="44" max="44" width="18" style="8" customWidth="1"/>
    <col min="45" max="45" width="6.7109375" style="8" customWidth="1"/>
    <col min="46" max="46" width="23.140625" style="8" customWidth="1"/>
    <col min="47" max="47" width="22.28515625" style="8" customWidth="1"/>
    <col min="48" max="48" width="19" style="8" customWidth="1"/>
    <col min="49" max="50" width="18.85546875" style="8" customWidth="1"/>
    <col min="51" max="51" width="19" style="8" customWidth="1"/>
    <col min="52" max="52" width="14.85546875" style="8" customWidth="1"/>
    <col min="53" max="53" width="15.140625" style="8" customWidth="1"/>
    <col min="54" max="54" width="23.5703125" style="8" customWidth="1"/>
    <col min="55" max="55" width="23.140625" style="8" customWidth="1"/>
    <col min="56" max="56" width="23.28515625" style="8" customWidth="1"/>
    <col min="57" max="57" width="18.7109375" style="8" customWidth="1"/>
    <col min="58" max="58" width="25" style="8" bestFit="1" customWidth="1"/>
    <col min="59" max="59" width="16.140625" style="8" bestFit="1" customWidth="1"/>
    <col min="60" max="60" width="23" style="8" bestFit="1" customWidth="1"/>
    <col min="61" max="61" width="22.85546875" style="8" customWidth="1"/>
    <col min="62" max="62" width="18.7109375" style="8" customWidth="1"/>
    <col min="63" max="63" width="23.7109375" style="8" customWidth="1"/>
    <col min="64" max="64" width="9" style="8" customWidth="1"/>
    <col min="65" max="65" width="22.28515625" style="8" customWidth="1"/>
    <col min="66" max="66" width="22.85546875" style="8" customWidth="1"/>
    <col min="67" max="67" width="18.7109375" style="8" customWidth="1"/>
    <col min="68" max="68" width="20" style="8" customWidth="1"/>
    <col min="69" max="69" width="9" style="8" customWidth="1"/>
    <col min="70" max="70" width="22.28515625" style="8" customWidth="1"/>
    <col min="71" max="71" width="22.7109375" style="8" hidden="1" customWidth="1"/>
    <col min="72" max="72" width="19" style="8" hidden="1" customWidth="1"/>
    <col min="73" max="73" width="20.140625" style="8" hidden="1" customWidth="1"/>
    <col min="74" max="74" width="8.42578125" style="8" hidden="1" customWidth="1"/>
    <col min="75" max="75" width="23.5703125" style="8" hidden="1" customWidth="1"/>
    <col min="76" max="76" width="23.42578125" style="8" customWidth="1"/>
    <col min="77" max="77" width="18.7109375" style="8" customWidth="1"/>
    <col min="78" max="78" width="20.7109375" style="8" customWidth="1"/>
    <col min="79" max="79" width="8" style="8" customWidth="1"/>
    <col min="80" max="80" width="24.42578125" style="8" customWidth="1"/>
    <col min="81" max="81" width="22.85546875" style="8" hidden="1" customWidth="1"/>
    <col min="82" max="82" width="18.7109375" style="8" hidden="1" customWidth="1"/>
    <col min="83" max="83" width="20.42578125" style="8" hidden="1" customWidth="1"/>
    <col min="84" max="84" width="9" style="8" hidden="1" customWidth="1"/>
    <col min="85" max="85" width="22.28515625" style="8" hidden="1" customWidth="1"/>
    <col min="86" max="86" width="22.7109375" style="8" hidden="1" customWidth="1"/>
    <col min="87" max="87" width="19" style="8" hidden="1" customWidth="1"/>
    <col min="88" max="88" width="20.140625" style="8" hidden="1" customWidth="1"/>
    <col min="89" max="89" width="8.42578125" style="8" hidden="1" customWidth="1"/>
    <col min="90" max="90" width="23.5703125" style="8" hidden="1" customWidth="1"/>
    <col min="91" max="91" width="23.42578125" style="8" hidden="1" customWidth="1"/>
    <col min="92" max="92" width="18.7109375" style="8" hidden="1" customWidth="1"/>
    <col min="93" max="93" width="20.140625" style="8" hidden="1" customWidth="1"/>
    <col min="94" max="94" width="8" style="8" hidden="1" customWidth="1"/>
    <col min="95" max="95" width="24.42578125" style="8" hidden="1" customWidth="1"/>
    <col min="96" max="16384" width="9.140625" style="8"/>
  </cols>
  <sheetData>
    <row r="1" spans="1:95" s="3" customFormat="1" ht="39" customHeight="1">
      <c r="A1" s="513"/>
      <c r="C1" s="4"/>
      <c r="E1" s="5"/>
      <c r="F1" s="59"/>
      <c r="G1" s="59"/>
      <c r="H1" s="59"/>
      <c r="I1" s="59"/>
      <c r="J1" s="59"/>
      <c r="K1" s="59"/>
      <c r="L1" s="59"/>
      <c r="M1" s="59"/>
      <c r="N1" s="59"/>
      <c r="O1" s="59"/>
      <c r="P1" s="60"/>
      <c r="Q1" s="6"/>
      <c r="R1" s="59"/>
      <c r="S1" s="59"/>
      <c r="T1" s="59"/>
      <c r="U1" s="59"/>
      <c r="V1" s="59"/>
      <c r="W1" s="59"/>
      <c r="X1" s="59"/>
      <c r="Y1" s="59"/>
      <c r="Z1" s="59"/>
      <c r="AA1" s="59"/>
      <c r="AB1" s="59"/>
      <c r="AC1" s="6"/>
      <c r="AD1" s="59"/>
      <c r="AE1" s="59"/>
      <c r="AF1" s="59"/>
      <c r="AG1" s="59"/>
      <c r="AH1" s="59"/>
      <c r="AI1" s="59"/>
      <c r="AJ1" s="59"/>
      <c r="AK1" s="59"/>
      <c r="AL1" s="59"/>
      <c r="AM1" s="59"/>
      <c r="AN1" s="59"/>
      <c r="AO1" s="59"/>
      <c r="AP1" s="59"/>
      <c r="AQ1" s="62"/>
    </row>
    <row r="2" spans="1:95" s="3" customFormat="1" ht="24.95" customHeight="1">
      <c r="A2" s="103" t="s">
        <v>160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row>
    <row r="3" spans="1:95" ht="24.95" customHeight="1">
      <c r="Q3" s="12"/>
      <c r="R3" s="61"/>
      <c r="S3" s="61"/>
      <c r="T3" s="61"/>
      <c r="U3" s="61"/>
      <c r="V3" s="61"/>
      <c r="W3" s="61"/>
      <c r="X3" s="61"/>
      <c r="Y3" s="61"/>
      <c r="Z3" s="61"/>
      <c r="AA3" s="61"/>
      <c r="AB3" s="61"/>
      <c r="AC3" s="12"/>
      <c r="AD3" s="61"/>
      <c r="AE3" s="61"/>
      <c r="AF3" s="61"/>
      <c r="AG3" s="61"/>
      <c r="AH3" s="61"/>
      <c r="AI3" s="61"/>
      <c r="AJ3" s="61"/>
      <c r="AK3" s="61"/>
      <c r="AL3" s="61"/>
      <c r="AM3" s="61"/>
      <c r="AN3" s="61"/>
      <c r="AO3" s="61"/>
      <c r="AP3" s="61"/>
      <c r="AQ3" s="61"/>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CC3" s="12"/>
      <c r="CD3" s="12"/>
      <c r="CE3" s="12"/>
      <c r="CF3" s="12"/>
      <c r="CG3" s="12"/>
      <c r="CH3" s="12"/>
      <c r="CI3" s="12"/>
      <c r="CJ3" s="12"/>
      <c r="CK3" s="12"/>
      <c r="CL3" s="12"/>
    </row>
    <row r="5" spans="1:95" ht="24.95" customHeight="1">
      <c r="A5" s="104" t="s">
        <v>240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row>
    <row r="7" spans="1:95" s="2" customFormat="1" ht="24.95" customHeight="1">
      <c r="A7" s="411" t="s">
        <v>16</v>
      </c>
      <c r="B7" s="411"/>
      <c r="C7" s="411" t="s">
        <v>7</v>
      </c>
      <c r="D7" s="411"/>
      <c r="E7" s="419" t="s">
        <v>18</v>
      </c>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1"/>
      <c r="AO7" s="414" t="s">
        <v>8</v>
      </c>
      <c r="AP7" s="414"/>
      <c r="AQ7" s="414"/>
      <c r="AR7" s="414"/>
      <c r="AS7" s="414"/>
      <c r="AT7" s="100" t="s">
        <v>36</v>
      </c>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2"/>
      <c r="CC7" s="101"/>
      <c r="CD7" s="101"/>
      <c r="CE7" s="101"/>
      <c r="CF7" s="101"/>
      <c r="CG7" s="101"/>
      <c r="CH7" s="101"/>
      <c r="CI7" s="101"/>
      <c r="CJ7" s="101"/>
      <c r="CK7" s="101"/>
      <c r="CL7" s="101"/>
      <c r="CM7" s="101"/>
      <c r="CN7" s="101"/>
      <c r="CO7" s="101"/>
      <c r="CP7" s="101"/>
      <c r="CQ7" s="102"/>
    </row>
    <row r="8" spans="1:95" s="2" customFormat="1" ht="24.95" customHeight="1">
      <c r="A8" s="411"/>
      <c r="B8" s="411"/>
      <c r="C8" s="411"/>
      <c r="D8" s="411"/>
      <c r="E8" s="411" t="s">
        <v>19</v>
      </c>
      <c r="F8" s="411"/>
      <c r="G8" s="411"/>
      <c r="H8" s="411"/>
      <c r="I8" s="411"/>
      <c r="J8" s="411"/>
      <c r="K8" s="411"/>
      <c r="L8" s="411"/>
      <c r="M8" s="411"/>
      <c r="N8" s="411"/>
      <c r="O8" s="411"/>
      <c r="P8" s="411"/>
      <c r="Q8" s="411" t="s">
        <v>20</v>
      </c>
      <c r="R8" s="411"/>
      <c r="S8" s="411"/>
      <c r="T8" s="411"/>
      <c r="U8" s="411"/>
      <c r="V8" s="411"/>
      <c r="W8" s="411"/>
      <c r="X8" s="411"/>
      <c r="Y8" s="411"/>
      <c r="Z8" s="411"/>
      <c r="AA8" s="411"/>
      <c r="AB8" s="411"/>
      <c r="AC8" s="411" t="s">
        <v>161</v>
      </c>
      <c r="AD8" s="411"/>
      <c r="AE8" s="411"/>
      <c r="AF8" s="411"/>
      <c r="AG8" s="411"/>
      <c r="AH8" s="411"/>
      <c r="AI8" s="411"/>
      <c r="AJ8" s="411"/>
      <c r="AK8" s="411"/>
      <c r="AL8" s="411"/>
      <c r="AM8" s="411"/>
      <c r="AN8" s="411"/>
      <c r="AO8" s="414"/>
      <c r="AP8" s="414"/>
      <c r="AQ8" s="414"/>
      <c r="AR8" s="414"/>
      <c r="AS8" s="414"/>
      <c r="AT8" s="419" t="s">
        <v>155</v>
      </c>
      <c r="AU8" s="420"/>
      <c r="AV8" s="420"/>
      <c r="AW8" s="420"/>
      <c r="AX8" s="420"/>
      <c r="AY8" s="420"/>
      <c r="AZ8" s="420"/>
      <c r="BA8" s="420"/>
      <c r="BB8" s="420"/>
      <c r="BC8" s="421"/>
      <c r="BD8" s="419" t="s">
        <v>239</v>
      </c>
      <c r="BE8" s="420"/>
      <c r="BF8" s="420"/>
      <c r="BG8" s="420"/>
      <c r="BH8" s="421"/>
      <c r="BI8" s="419" t="s">
        <v>247</v>
      </c>
      <c r="BJ8" s="420"/>
      <c r="BK8" s="420"/>
      <c r="BL8" s="420"/>
      <c r="BM8" s="421"/>
      <c r="BN8" s="419" t="s">
        <v>241</v>
      </c>
      <c r="BO8" s="420"/>
      <c r="BP8" s="420"/>
      <c r="BQ8" s="420"/>
      <c r="BR8" s="421"/>
      <c r="BS8" s="419" t="s">
        <v>242</v>
      </c>
      <c r="BT8" s="420"/>
      <c r="BU8" s="420"/>
      <c r="BV8" s="420"/>
      <c r="BW8" s="421"/>
      <c r="BX8" s="419" t="s">
        <v>23</v>
      </c>
      <c r="BY8" s="420"/>
      <c r="BZ8" s="420"/>
      <c r="CA8" s="420"/>
      <c r="CB8" s="420"/>
      <c r="CC8" s="420"/>
      <c r="CD8" s="420"/>
      <c r="CE8" s="420"/>
      <c r="CF8" s="420"/>
      <c r="CG8" s="420"/>
      <c r="CH8" s="420"/>
      <c r="CI8" s="420"/>
      <c r="CJ8" s="420"/>
      <c r="CK8" s="420"/>
      <c r="CL8" s="420"/>
      <c r="CM8" s="420"/>
      <c r="CN8" s="420"/>
      <c r="CO8" s="420"/>
      <c r="CP8" s="420"/>
      <c r="CQ8" s="421"/>
    </row>
    <row r="9" spans="1:95" s="2" customFormat="1" ht="24.95" customHeight="1">
      <c r="A9" s="415" t="s">
        <v>17</v>
      </c>
      <c r="B9" s="415" t="s">
        <v>9</v>
      </c>
      <c r="C9" s="415" t="s">
        <v>10</v>
      </c>
      <c r="D9" s="415" t="s">
        <v>11</v>
      </c>
      <c r="E9" s="415" t="s">
        <v>34</v>
      </c>
      <c r="F9" s="514" t="s">
        <v>35</v>
      </c>
      <c r="G9" s="515"/>
      <c r="H9" s="515"/>
      <c r="I9" s="515"/>
      <c r="J9" s="515"/>
      <c r="K9" s="515"/>
      <c r="L9" s="515"/>
      <c r="M9" s="515"/>
      <c r="N9" s="515"/>
      <c r="O9" s="516"/>
      <c r="P9" s="415" t="s">
        <v>21</v>
      </c>
      <c r="Q9" s="415" t="s">
        <v>34</v>
      </c>
      <c r="R9" s="514" t="s">
        <v>35</v>
      </c>
      <c r="S9" s="515"/>
      <c r="T9" s="515"/>
      <c r="U9" s="515"/>
      <c r="V9" s="515"/>
      <c r="W9" s="515"/>
      <c r="X9" s="515"/>
      <c r="Y9" s="515"/>
      <c r="Z9" s="515"/>
      <c r="AA9" s="516"/>
      <c r="AB9" s="415" t="s">
        <v>21</v>
      </c>
      <c r="AC9" s="415" t="s">
        <v>34</v>
      </c>
      <c r="AD9" s="514" t="s">
        <v>35</v>
      </c>
      <c r="AE9" s="515"/>
      <c r="AF9" s="515"/>
      <c r="AG9" s="515"/>
      <c r="AH9" s="515"/>
      <c r="AI9" s="515"/>
      <c r="AJ9" s="515"/>
      <c r="AK9" s="515"/>
      <c r="AL9" s="515"/>
      <c r="AM9" s="516"/>
      <c r="AN9" s="415" t="s">
        <v>21</v>
      </c>
      <c r="AO9" s="415" t="s">
        <v>13</v>
      </c>
      <c r="AP9" s="415" t="s">
        <v>14</v>
      </c>
      <c r="AQ9" s="417" t="s">
        <v>15</v>
      </c>
      <c r="AR9" s="418"/>
      <c r="AS9" s="412" t="s">
        <v>22</v>
      </c>
      <c r="AT9" s="422" t="s">
        <v>37</v>
      </c>
      <c r="AU9" s="423"/>
      <c r="AV9" s="403" t="s">
        <v>38</v>
      </c>
      <c r="AW9" s="405"/>
      <c r="AX9" s="403" t="s">
        <v>39</v>
      </c>
      <c r="AY9" s="405"/>
      <c r="AZ9" s="403" t="s">
        <v>40</v>
      </c>
      <c r="BA9" s="405"/>
      <c r="BB9" s="403" t="s">
        <v>41</v>
      </c>
      <c r="BC9" s="405"/>
      <c r="BD9" s="409" t="s">
        <v>37</v>
      </c>
      <c r="BE9" s="409" t="s">
        <v>38</v>
      </c>
      <c r="BF9" s="409" t="s">
        <v>39</v>
      </c>
      <c r="BG9" s="409" t="s">
        <v>40</v>
      </c>
      <c r="BH9" s="409" t="s">
        <v>41</v>
      </c>
      <c r="BI9" s="409" t="s">
        <v>37</v>
      </c>
      <c r="BJ9" s="409" t="s">
        <v>38</v>
      </c>
      <c r="BK9" s="409" t="s">
        <v>39</v>
      </c>
      <c r="BL9" s="409" t="s">
        <v>40</v>
      </c>
      <c r="BM9" s="409" t="s">
        <v>41</v>
      </c>
      <c r="BN9" s="409" t="s">
        <v>37</v>
      </c>
      <c r="BO9" s="409" t="s">
        <v>38</v>
      </c>
      <c r="BP9" s="409" t="s">
        <v>39</v>
      </c>
      <c r="BQ9" s="409" t="s">
        <v>40</v>
      </c>
      <c r="BR9" s="409" t="s">
        <v>41</v>
      </c>
      <c r="BS9" s="409" t="s">
        <v>37</v>
      </c>
      <c r="BT9" s="409" t="s">
        <v>38</v>
      </c>
      <c r="BU9" s="409" t="s">
        <v>39</v>
      </c>
      <c r="BV9" s="409" t="s">
        <v>40</v>
      </c>
      <c r="BW9" s="409" t="s">
        <v>41</v>
      </c>
      <c r="BX9" s="403" t="s">
        <v>243</v>
      </c>
      <c r="BY9" s="404"/>
      <c r="BZ9" s="404"/>
      <c r="CA9" s="404"/>
      <c r="CB9" s="405"/>
      <c r="CC9" s="403" t="s">
        <v>244</v>
      </c>
      <c r="CD9" s="404"/>
      <c r="CE9" s="404"/>
      <c r="CF9" s="404"/>
      <c r="CG9" s="405"/>
      <c r="CH9" s="403" t="s">
        <v>245</v>
      </c>
      <c r="CI9" s="404"/>
      <c r="CJ9" s="404"/>
      <c r="CK9" s="404"/>
      <c r="CL9" s="405"/>
      <c r="CM9" s="403" t="s">
        <v>246</v>
      </c>
      <c r="CN9" s="404"/>
      <c r="CO9" s="404"/>
      <c r="CP9" s="404"/>
      <c r="CQ9" s="405"/>
    </row>
    <row r="10" spans="1:95" s="2" customFormat="1" ht="24.95" customHeight="1">
      <c r="A10" s="416"/>
      <c r="B10" s="416"/>
      <c r="C10" s="416"/>
      <c r="D10" s="416"/>
      <c r="E10" s="416"/>
      <c r="F10" s="493" t="s">
        <v>13</v>
      </c>
      <c r="G10" s="493" t="s">
        <v>14</v>
      </c>
      <c r="H10" s="493" t="s">
        <v>24</v>
      </c>
      <c r="I10" s="493" t="s">
        <v>25</v>
      </c>
      <c r="J10" s="493" t="s">
        <v>26</v>
      </c>
      <c r="K10" s="493" t="s">
        <v>27</v>
      </c>
      <c r="L10" s="493" t="s">
        <v>28</v>
      </c>
      <c r="M10" s="493" t="s">
        <v>29</v>
      </c>
      <c r="N10" s="493" t="s">
        <v>30</v>
      </c>
      <c r="O10" s="493" t="s">
        <v>31</v>
      </c>
      <c r="P10" s="416"/>
      <c r="Q10" s="416"/>
      <c r="R10" s="493" t="s">
        <v>13</v>
      </c>
      <c r="S10" s="493" t="s">
        <v>14</v>
      </c>
      <c r="T10" s="493" t="s">
        <v>24</v>
      </c>
      <c r="U10" s="493" t="s">
        <v>25</v>
      </c>
      <c r="V10" s="493" t="s">
        <v>26</v>
      </c>
      <c r="W10" s="493" t="s">
        <v>27</v>
      </c>
      <c r="X10" s="493" t="s">
        <v>28</v>
      </c>
      <c r="Y10" s="493" t="s">
        <v>29</v>
      </c>
      <c r="Z10" s="493" t="s">
        <v>30</v>
      </c>
      <c r="AA10" s="493" t="s">
        <v>31</v>
      </c>
      <c r="AB10" s="416"/>
      <c r="AC10" s="416"/>
      <c r="AD10" s="493" t="s">
        <v>13</v>
      </c>
      <c r="AE10" s="493" t="s">
        <v>14</v>
      </c>
      <c r="AF10" s="493" t="s">
        <v>24</v>
      </c>
      <c r="AG10" s="493" t="s">
        <v>25</v>
      </c>
      <c r="AH10" s="493" t="s">
        <v>26</v>
      </c>
      <c r="AI10" s="493" t="s">
        <v>27</v>
      </c>
      <c r="AJ10" s="493" t="s">
        <v>28</v>
      </c>
      <c r="AK10" s="493" t="s">
        <v>29</v>
      </c>
      <c r="AL10" s="493" t="s">
        <v>30</v>
      </c>
      <c r="AM10" s="493" t="s">
        <v>31</v>
      </c>
      <c r="AN10" s="416"/>
      <c r="AO10" s="416"/>
      <c r="AP10" s="416"/>
      <c r="AQ10" s="109" t="s">
        <v>10</v>
      </c>
      <c r="AR10" s="107" t="s">
        <v>12</v>
      </c>
      <c r="AS10" s="413"/>
      <c r="AT10" s="14" t="s">
        <v>42</v>
      </c>
      <c r="AU10" s="14" t="s">
        <v>43</v>
      </c>
      <c r="AV10" s="14" t="s">
        <v>42</v>
      </c>
      <c r="AW10" s="14" t="s">
        <v>43</v>
      </c>
      <c r="AX10" s="14" t="s">
        <v>42</v>
      </c>
      <c r="AY10" s="14" t="s">
        <v>43</v>
      </c>
      <c r="AZ10" s="14" t="s">
        <v>42</v>
      </c>
      <c r="BA10" s="14" t="s">
        <v>43</v>
      </c>
      <c r="BB10" s="14" t="s">
        <v>42</v>
      </c>
      <c r="BC10" s="14" t="s">
        <v>43</v>
      </c>
      <c r="BD10" s="410"/>
      <c r="BE10" s="410"/>
      <c r="BF10" s="410"/>
      <c r="BG10" s="410"/>
      <c r="BH10" s="410"/>
      <c r="BI10" s="410"/>
      <c r="BJ10" s="410"/>
      <c r="BK10" s="410"/>
      <c r="BL10" s="410"/>
      <c r="BM10" s="410"/>
      <c r="BN10" s="410"/>
      <c r="BO10" s="410"/>
      <c r="BP10" s="410"/>
      <c r="BQ10" s="410"/>
      <c r="BR10" s="410"/>
      <c r="BS10" s="410"/>
      <c r="BT10" s="410"/>
      <c r="BU10" s="410"/>
      <c r="BV10" s="410"/>
      <c r="BW10" s="410"/>
      <c r="BX10" s="15" t="s">
        <v>37</v>
      </c>
      <c r="BY10" s="15" t="s">
        <v>38</v>
      </c>
      <c r="BZ10" s="15" t="s">
        <v>39</v>
      </c>
      <c r="CA10" s="15" t="s">
        <v>40</v>
      </c>
      <c r="CB10" s="15" t="s">
        <v>41</v>
      </c>
      <c r="CC10" s="15" t="s">
        <v>37</v>
      </c>
      <c r="CD10" s="15" t="s">
        <v>38</v>
      </c>
      <c r="CE10" s="15" t="s">
        <v>39</v>
      </c>
      <c r="CF10" s="15" t="s">
        <v>40</v>
      </c>
      <c r="CG10" s="15" t="s">
        <v>41</v>
      </c>
      <c r="CH10" s="15" t="s">
        <v>37</v>
      </c>
      <c r="CI10" s="15" t="s">
        <v>38</v>
      </c>
      <c r="CJ10" s="15" t="s">
        <v>39</v>
      </c>
      <c r="CK10" s="15" t="s">
        <v>40</v>
      </c>
      <c r="CL10" s="15" t="s">
        <v>41</v>
      </c>
      <c r="CM10" s="15" t="s">
        <v>37</v>
      </c>
      <c r="CN10" s="15" t="s">
        <v>38</v>
      </c>
      <c r="CO10" s="15" t="s">
        <v>39</v>
      </c>
      <c r="CP10" s="15" t="s">
        <v>40</v>
      </c>
      <c r="CQ10" s="15" t="s">
        <v>41</v>
      </c>
    </row>
    <row r="11" spans="1:95" s="2" customFormat="1" ht="24.95" customHeight="1">
      <c r="A11" s="107">
        <v>1</v>
      </c>
      <c r="B11" s="107">
        <v>2</v>
      </c>
      <c r="C11" s="107">
        <v>3</v>
      </c>
      <c r="D11" s="107">
        <v>4</v>
      </c>
      <c r="E11" s="107">
        <v>5</v>
      </c>
      <c r="F11" s="107">
        <v>6</v>
      </c>
      <c r="G11" s="107">
        <v>7</v>
      </c>
      <c r="H11" s="107">
        <v>8</v>
      </c>
      <c r="I11" s="107">
        <v>9</v>
      </c>
      <c r="J11" s="107">
        <v>10</v>
      </c>
      <c r="K11" s="107">
        <v>11</v>
      </c>
      <c r="L11" s="107">
        <v>12</v>
      </c>
      <c r="M11" s="107">
        <v>13</v>
      </c>
      <c r="N11" s="107">
        <v>14</v>
      </c>
      <c r="O11" s="107">
        <v>15</v>
      </c>
      <c r="P11" s="107">
        <v>16</v>
      </c>
      <c r="Q11" s="107">
        <v>17</v>
      </c>
      <c r="R11" s="107">
        <v>18</v>
      </c>
      <c r="S11" s="107">
        <v>19</v>
      </c>
      <c r="T11" s="107">
        <v>20</v>
      </c>
      <c r="U11" s="107">
        <v>21</v>
      </c>
      <c r="V11" s="107">
        <v>22</v>
      </c>
      <c r="W11" s="107">
        <v>23</v>
      </c>
      <c r="X11" s="107">
        <v>24</v>
      </c>
      <c r="Y11" s="107">
        <v>25</v>
      </c>
      <c r="Z11" s="107">
        <v>26</v>
      </c>
      <c r="AA11" s="107">
        <v>27</v>
      </c>
      <c r="AB11" s="107">
        <v>28</v>
      </c>
      <c r="AC11" s="107">
        <v>29</v>
      </c>
      <c r="AD11" s="107">
        <v>30</v>
      </c>
      <c r="AE11" s="107">
        <v>31</v>
      </c>
      <c r="AF11" s="107">
        <v>32</v>
      </c>
      <c r="AG11" s="107">
        <v>33</v>
      </c>
      <c r="AH11" s="107">
        <v>34</v>
      </c>
      <c r="AI11" s="107">
        <v>35</v>
      </c>
      <c r="AJ11" s="107">
        <v>36</v>
      </c>
      <c r="AK11" s="107">
        <v>37</v>
      </c>
      <c r="AL11" s="107">
        <v>38</v>
      </c>
      <c r="AM11" s="107">
        <v>39</v>
      </c>
      <c r="AN11" s="107">
        <v>40</v>
      </c>
      <c r="AO11" s="107">
        <v>41</v>
      </c>
      <c r="AP11" s="107">
        <v>42</v>
      </c>
      <c r="AQ11" s="107">
        <v>43</v>
      </c>
      <c r="AR11" s="107">
        <v>44</v>
      </c>
      <c r="AS11" s="107">
        <v>45</v>
      </c>
      <c r="AT11" s="107">
        <v>46</v>
      </c>
      <c r="AU11" s="107">
        <v>47</v>
      </c>
      <c r="AV11" s="107">
        <v>48</v>
      </c>
      <c r="AW11" s="107">
        <v>49</v>
      </c>
      <c r="AX11" s="107">
        <v>50</v>
      </c>
      <c r="AY11" s="107">
        <v>51</v>
      </c>
      <c r="AZ11" s="107">
        <v>52</v>
      </c>
      <c r="BA11" s="107">
        <v>53</v>
      </c>
      <c r="BB11" s="107">
        <v>54</v>
      </c>
      <c r="BC11" s="107">
        <v>55</v>
      </c>
      <c r="BD11" s="107">
        <v>56</v>
      </c>
      <c r="BE11" s="107">
        <v>57</v>
      </c>
      <c r="BF11" s="107">
        <v>58</v>
      </c>
      <c r="BG11" s="107">
        <v>59</v>
      </c>
      <c r="BH11" s="107">
        <v>60</v>
      </c>
      <c r="BI11" s="107">
        <v>61</v>
      </c>
      <c r="BJ11" s="107">
        <v>62</v>
      </c>
      <c r="BK11" s="107">
        <v>63</v>
      </c>
      <c r="BL11" s="107">
        <v>64</v>
      </c>
      <c r="BM11" s="107">
        <v>65</v>
      </c>
      <c r="BN11" s="107">
        <v>61</v>
      </c>
      <c r="BO11" s="107">
        <v>62</v>
      </c>
      <c r="BP11" s="107">
        <v>63</v>
      </c>
      <c r="BQ11" s="107">
        <v>64</v>
      </c>
      <c r="BR11" s="107">
        <v>65</v>
      </c>
      <c r="BS11" s="107">
        <v>66</v>
      </c>
      <c r="BT11" s="107">
        <v>67</v>
      </c>
      <c r="BU11" s="107">
        <v>68</v>
      </c>
      <c r="BV11" s="107">
        <v>69</v>
      </c>
      <c r="BW11" s="107">
        <v>70</v>
      </c>
      <c r="BX11" s="107">
        <v>71</v>
      </c>
      <c r="BY11" s="107">
        <v>72</v>
      </c>
      <c r="BZ11" s="107">
        <v>73</v>
      </c>
      <c r="CA11" s="107">
        <v>74</v>
      </c>
      <c r="CB11" s="107">
        <v>75</v>
      </c>
      <c r="CC11" s="107">
        <v>61</v>
      </c>
      <c r="CD11" s="107">
        <v>62</v>
      </c>
      <c r="CE11" s="107">
        <v>63</v>
      </c>
      <c r="CF11" s="107">
        <v>64</v>
      </c>
      <c r="CG11" s="107">
        <v>65</v>
      </c>
      <c r="CH11" s="107">
        <v>66</v>
      </c>
      <c r="CI11" s="107">
        <v>67</v>
      </c>
      <c r="CJ11" s="107">
        <v>68</v>
      </c>
      <c r="CK11" s="107">
        <v>69</v>
      </c>
      <c r="CL11" s="107">
        <v>70</v>
      </c>
      <c r="CM11" s="107">
        <v>71</v>
      </c>
      <c r="CN11" s="107">
        <v>72</v>
      </c>
      <c r="CO11" s="107">
        <v>73</v>
      </c>
      <c r="CP11" s="107">
        <v>74</v>
      </c>
      <c r="CQ11" s="107">
        <v>75</v>
      </c>
    </row>
    <row r="12" spans="1:95" ht="24.95" customHeight="1">
      <c r="A12" s="43">
        <v>600</v>
      </c>
      <c r="B12" s="44" t="s">
        <v>164</v>
      </c>
      <c r="C12" s="45">
        <v>402000001</v>
      </c>
      <c r="D12" s="46" t="s">
        <v>48</v>
      </c>
      <c r="E12" s="47" t="s">
        <v>165</v>
      </c>
      <c r="F12" s="50"/>
      <c r="G12" s="51"/>
      <c r="H12" s="52" t="s">
        <v>166</v>
      </c>
      <c r="I12" s="51"/>
      <c r="J12" s="52" t="s">
        <v>167</v>
      </c>
      <c r="K12" s="52" t="s">
        <v>168</v>
      </c>
      <c r="L12" s="52"/>
      <c r="M12" s="52"/>
      <c r="N12" s="52" t="s">
        <v>169</v>
      </c>
      <c r="O12" s="52"/>
      <c r="P12" s="54" t="s">
        <v>170</v>
      </c>
      <c r="Q12" s="48" t="s">
        <v>171</v>
      </c>
      <c r="R12" s="53"/>
      <c r="S12" s="53"/>
      <c r="T12" s="53" t="s">
        <v>172</v>
      </c>
      <c r="U12" s="52"/>
      <c r="V12" s="52" t="s">
        <v>173</v>
      </c>
      <c r="W12" s="52" t="s">
        <v>174</v>
      </c>
      <c r="X12" s="52" t="s">
        <v>175</v>
      </c>
      <c r="Y12" s="53"/>
      <c r="Z12" s="53"/>
      <c r="AA12" s="53"/>
      <c r="AB12" s="54" t="s">
        <v>176</v>
      </c>
      <c r="AC12" s="48" t="s">
        <v>177</v>
      </c>
      <c r="AD12" s="54"/>
      <c r="AE12" s="54"/>
      <c r="AF12" s="54"/>
      <c r="AG12" s="54"/>
      <c r="AH12" s="54"/>
      <c r="AI12" s="54"/>
      <c r="AJ12" s="54"/>
      <c r="AK12" s="54"/>
      <c r="AL12" s="54"/>
      <c r="AM12" s="54" t="s">
        <v>178</v>
      </c>
      <c r="AN12" s="54" t="s">
        <v>179</v>
      </c>
      <c r="AO12" s="57" t="s">
        <v>51</v>
      </c>
      <c r="AP12" s="57" t="s">
        <v>54</v>
      </c>
      <c r="AQ12" s="57" t="s">
        <v>180</v>
      </c>
      <c r="AR12" s="17" t="s">
        <v>55</v>
      </c>
      <c r="AS12" s="93" t="s">
        <v>56</v>
      </c>
      <c r="AT12" s="91">
        <v>1022761.68</v>
      </c>
      <c r="AU12" s="91">
        <v>1022761.68</v>
      </c>
      <c r="AV12" s="92">
        <v>0</v>
      </c>
      <c r="AW12" s="92">
        <v>0</v>
      </c>
      <c r="AX12" s="92">
        <v>0</v>
      </c>
      <c r="AY12" s="92">
        <v>0</v>
      </c>
      <c r="AZ12" s="92">
        <v>0</v>
      </c>
      <c r="BA12" s="92">
        <v>0</v>
      </c>
      <c r="BB12" s="91">
        <v>1022761.68</v>
      </c>
      <c r="BC12" s="91">
        <v>1022761.68</v>
      </c>
      <c r="BD12" s="91">
        <f>BH12</f>
        <v>1001085.14</v>
      </c>
      <c r="BE12" s="92">
        <v>0</v>
      </c>
      <c r="BF12" s="92">
        <v>0</v>
      </c>
      <c r="BG12" s="92">
        <v>0</v>
      </c>
      <c r="BH12" s="91">
        <v>1001085.14</v>
      </c>
      <c r="BI12" s="91">
        <f>BM12</f>
        <v>1001085.14</v>
      </c>
      <c r="BJ12" s="92">
        <v>0</v>
      </c>
      <c r="BK12" s="92">
        <v>0</v>
      </c>
      <c r="BL12" s="92">
        <v>0</v>
      </c>
      <c r="BM12" s="91">
        <v>1001085.14</v>
      </c>
      <c r="BN12" s="91">
        <v>1260341.5</v>
      </c>
      <c r="BO12" s="92">
        <v>0</v>
      </c>
      <c r="BP12" s="92">
        <v>0</v>
      </c>
      <c r="BQ12" s="92">
        <v>0</v>
      </c>
      <c r="BR12" s="91">
        <f>BN12</f>
        <v>1260341.5</v>
      </c>
      <c r="BS12" s="91">
        <v>1260341.5</v>
      </c>
      <c r="BT12" s="92">
        <v>0</v>
      </c>
      <c r="BU12" s="92">
        <v>0</v>
      </c>
      <c r="BV12" s="92">
        <v>0</v>
      </c>
      <c r="BW12" s="91">
        <v>1260341.5</v>
      </c>
      <c r="BX12" s="91">
        <v>1260341.5</v>
      </c>
      <c r="BY12" s="92">
        <v>0</v>
      </c>
      <c r="BZ12" s="92">
        <v>0</v>
      </c>
      <c r="CA12" s="92">
        <v>0</v>
      </c>
      <c r="CB12" s="91">
        <v>1260341.5</v>
      </c>
      <c r="CC12" s="91">
        <v>1260341.5</v>
      </c>
      <c r="CD12" s="92">
        <v>0</v>
      </c>
      <c r="CE12" s="92">
        <v>0</v>
      </c>
      <c r="CF12" s="92">
        <v>0</v>
      </c>
      <c r="CG12" s="91">
        <v>1260341.5</v>
      </c>
      <c r="CH12" s="91">
        <v>1260341.5</v>
      </c>
      <c r="CI12" s="92">
        <v>0</v>
      </c>
      <c r="CJ12" s="92">
        <v>0</v>
      </c>
      <c r="CK12" s="92">
        <v>0</v>
      </c>
      <c r="CL12" s="91">
        <v>1260341.5</v>
      </c>
      <c r="CM12" s="91">
        <v>1260341.5</v>
      </c>
      <c r="CN12" s="92">
        <v>0</v>
      </c>
      <c r="CO12" s="92">
        <v>0</v>
      </c>
      <c r="CP12" s="92">
        <v>0</v>
      </c>
      <c r="CQ12" s="91">
        <v>1260341.5</v>
      </c>
    </row>
    <row r="13" spans="1:95" ht="24.95" customHeight="1">
      <c r="A13" s="43">
        <v>600</v>
      </c>
      <c r="B13" s="44" t="s">
        <v>164</v>
      </c>
      <c r="C13" s="45">
        <v>402000001</v>
      </c>
      <c r="D13" s="46" t="s">
        <v>48</v>
      </c>
      <c r="E13" s="47" t="s">
        <v>181</v>
      </c>
      <c r="F13" s="50"/>
      <c r="G13" s="50"/>
      <c r="H13" s="53">
        <v>6</v>
      </c>
      <c r="I13" s="50"/>
      <c r="J13" s="53" t="s">
        <v>182</v>
      </c>
      <c r="K13" s="53" t="s">
        <v>183</v>
      </c>
      <c r="L13" s="53"/>
      <c r="M13" s="53"/>
      <c r="N13" s="53" t="s">
        <v>45</v>
      </c>
      <c r="O13" s="53"/>
      <c r="P13" s="54" t="s">
        <v>184</v>
      </c>
      <c r="Q13" s="48" t="s">
        <v>185</v>
      </c>
      <c r="R13" s="53"/>
      <c r="S13" s="53"/>
      <c r="T13" s="53">
        <v>3</v>
      </c>
      <c r="U13" s="53"/>
      <c r="V13" s="53" t="s">
        <v>46</v>
      </c>
      <c r="W13" s="53" t="s">
        <v>45</v>
      </c>
      <c r="X13" s="53" t="s">
        <v>47</v>
      </c>
      <c r="Y13" s="53"/>
      <c r="Z13" s="53"/>
      <c r="AA13" s="53"/>
      <c r="AB13" s="54" t="s">
        <v>186</v>
      </c>
      <c r="AC13" s="48" t="s">
        <v>187</v>
      </c>
      <c r="AD13" s="54"/>
      <c r="AE13" s="54"/>
      <c r="AF13" s="54"/>
      <c r="AG13" s="54"/>
      <c r="AH13" s="54"/>
      <c r="AI13" s="54"/>
      <c r="AJ13" s="54"/>
      <c r="AK13" s="54"/>
      <c r="AL13" s="54"/>
      <c r="AM13" s="54" t="s">
        <v>188</v>
      </c>
      <c r="AN13" s="54" t="s">
        <v>163</v>
      </c>
      <c r="AO13" s="57" t="s">
        <v>51</v>
      </c>
      <c r="AP13" s="57" t="s">
        <v>54</v>
      </c>
      <c r="AQ13" s="57" t="s">
        <v>180</v>
      </c>
      <c r="AR13" s="17" t="s">
        <v>55</v>
      </c>
      <c r="AS13" s="93" t="s">
        <v>189</v>
      </c>
      <c r="AT13" s="91">
        <v>2911950</v>
      </c>
      <c r="AU13" s="91">
        <v>2911950</v>
      </c>
      <c r="AV13" s="92">
        <v>0</v>
      </c>
      <c r="AW13" s="92">
        <v>0</v>
      </c>
      <c r="AX13" s="92">
        <v>0</v>
      </c>
      <c r="AY13" s="92">
        <v>0</v>
      </c>
      <c r="AZ13" s="92">
        <v>0</v>
      </c>
      <c r="BA13" s="92">
        <v>0</v>
      </c>
      <c r="BB13" s="91">
        <v>2911950</v>
      </c>
      <c r="BC13" s="91">
        <v>2911950</v>
      </c>
      <c r="BD13" s="91">
        <f t="shared" ref="BD13:BD19" si="0">BH13</f>
        <v>2911950</v>
      </c>
      <c r="BE13" s="92">
        <v>0</v>
      </c>
      <c r="BF13" s="92">
        <v>0</v>
      </c>
      <c r="BG13" s="92">
        <v>0</v>
      </c>
      <c r="BH13" s="91">
        <v>2911950</v>
      </c>
      <c r="BI13" s="91">
        <f t="shared" ref="BI13:BI19" si="1">BM13</f>
        <v>2836886.04</v>
      </c>
      <c r="BJ13" s="92">
        <v>0</v>
      </c>
      <c r="BK13" s="92">
        <v>0</v>
      </c>
      <c r="BL13" s="92">
        <v>0</v>
      </c>
      <c r="BM13" s="91">
        <v>2836886.04</v>
      </c>
      <c r="BN13" s="91">
        <v>3016930</v>
      </c>
      <c r="BO13" s="92">
        <v>0</v>
      </c>
      <c r="BP13" s="92">
        <v>0</v>
      </c>
      <c r="BQ13" s="92">
        <v>0</v>
      </c>
      <c r="BR13" s="91">
        <v>3016930</v>
      </c>
      <c r="BS13" s="91">
        <v>3016930</v>
      </c>
      <c r="BT13" s="92">
        <v>0</v>
      </c>
      <c r="BU13" s="92">
        <v>0</v>
      </c>
      <c r="BV13" s="92">
        <v>0</v>
      </c>
      <c r="BW13" s="91">
        <v>3016930</v>
      </c>
      <c r="BX13" s="91">
        <v>3016930</v>
      </c>
      <c r="BY13" s="92">
        <v>0</v>
      </c>
      <c r="BZ13" s="92">
        <v>0</v>
      </c>
      <c r="CA13" s="92">
        <v>0</v>
      </c>
      <c r="CB13" s="91">
        <v>3016930</v>
      </c>
      <c r="CC13" s="91">
        <v>3016930</v>
      </c>
      <c r="CD13" s="92">
        <v>0</v>
      </c>
      <c r="CE13" s="92">
        <v>0</v>
      </c>
      <c r="CF13" s="92">
        <v>0</v>
      </c>
      <c r="CG13" s="91">
        <v>3016930</v>
      </c>
      <c r="CH13" s="91">
        <v>3016930</v>
      </c>
      <c r="CI13" s="92">
        <v>0</v>
      </c>
      <c r="CJ13" s="92">
        <v>0</v>
      </c>
      <c r="CK13" s="92">
        <v>0</v>
      </c>
      <c r="CL13" s="91">
        <v>3016930</v>
      </c>
      <c r="CM13" s="91">
        <v>3016930</v>
      </c>
      <c r="CN13" s="92">
        <v>0</v>
      </c>
      <c r="CO13" s="92">
        <v>0</v>
      </c>
      <c r="CP13" s="92">
        <v>0</v>
      </c>
      <c r="CQ13" s="91">
        <v>3016930</v>
      </c>
    </row>
    <row r="14" spans="1:95" ht="24.95" customHeight="1">
      <c r="A14" s="43">
        <v>600</v>
      </c>
      <c r="B14" s="44" t="s">
        <v>164</v>
      </c>
      <c r="C14" s="45">
        <v>402000001</v>
      </c>
      <c r="D14" s="46" t="s">
        <v>48</v>
      </c>
      <c r="E14" s="47" t="s">
        <v>181</v>
      </c>
      <c r="F14" s="50"/>
      <c r="G14" s="50"/>
      <c r="H14" s="53">
        <v>6</v>
      </c>
      <c r="I14" s="50"/>
      <c r="J14" s="53" t="s">
        <v>182</v>
      </c>
      <c r="K14" s="53" t="s">
        <v>183</v>
      </c>
      <c r="L14" s="53"/>
      <c r="M14" s="53"/>
      <c r="N14" s="53" t="s">
        <v>45</v>
      </c>
      <c r="O14" s="53"/>
      <c r="P14" s="54" t="s">
        <v>184</v>
      </c>
      <c r="Q14" s="54" t="s">
        <v>185</v>
      </c>
      <c r="R14" s="53"/>
      <c r="S14" s="53"/>
      <c r="T14" s="53">
        <v>3</v>
      </c>
      <c r="U14" s="53"/>
      <c r="V14" s="53" t="s">
        <v>46</v>
      </c>
      <c r="W14" s="53" t="s">
        <v>45</v>
      </c>
      <c r="X14" s="53" t="s">
        <v>47</v>
      </c>
      <c r="Y14" s="53"/>
      <c r="Z14" s="53"/>
      <c r="AA14" s="53"/>
      <c r="AB14" s="54" t="s">
        <v>186</v>
      </c>
      <c r="AC14" s="48" t="s">
        <v>187</v>
      </c>
      <c r="AD14" s="54"/>
      <c r="AE14" s="54"/>
      <c r="AF14" s="54"/>
      <c r="AG14" s="54"/>
      <c r="AH14" s="54"/>
      <c r="AI14" s="54"/>
      <c r="AJ14" s="54"/>
      <c r="AK14" s="54"/>
      <c r="AL14" s="54"/>
      <c r="AM14" s="54" t="s">
        <v>188</v>
      </c>
      <c r="AN14" s="54" t="s">
        <v>163</v>
      </c>
      <c r="AO14" s="57" t="s">
        <v>51</v>
      </c>
      <c r="AP14" s="57" t="s">
        <v>54</v>
      </c>
      <c r="AQ14" s="57" t="s">
        <v>180</v>
      </c>
      <c r="AR14" s="18" t="s">
        <v>55</v>
      </c>
      <c r="AS14" s="94" t="s">
        <v>57</v>
      </c>
      <c r="AT14" s="91">
        <v>210324.04</v>
      </c>
      <c r="AU14" s="91">
        <v>210324.04</v>
      </c>
      <c r="AV14" s="92">
        <v>0</v>
      </c>
      <c r="AW14" s="92">
        <v>0</v>
      </c>
      <c r="AX14" s="92">
        <v>0</v>
      </c>
      <c r="AY14" s="92">
        <v>0</v>
      </c>
      <c r="AZ14" s="92">
        <v>0</v>
      </c>
      <c r="BA14" s="92">
        <v>0</v>
      </c>
      <c r="BB14" s="91">
        <v>210324.04</v>
      </c>
      <c r="BC14" s="91">
        <v>210324.04</v>
      </c>
      <c r="BD14" s="91">
        <f t="shared" si="0"/>
        <v>300637.95999999996</v>
      </c>
      <c r="BE14" s="92">
        <v>0</v>
      </c>
      <c r="BF14" s="92">
        <v>0</v>
      </c>
      <c r="BG14" s="92">
        <v>0</v>
      </c>
      <c r="BH14" s="91">
        <v>300637.95999999996</v>
      </c>
      <c r="BI14" s="91">
        <f t="shared" si="1"/>
        <v>202925.96</v>
      </c>
      <c r="BJ14" s="92">
        <v>0</v>
      </c>
      <c r="BK14" s="92">
        <v>0</v>
      </c>
      <c r="BL14" s="92">
        <v>0</v>
      </c>
      <c r="BM14" s="91">
        <v>202925.96</v>
      </c>
      <c r="BN14" s="91">
        <v>304908.5</v>
      </c>
      <c r="BO14" s="92">
        <v>0</v>
      </c>
      <c r="BP14" s="92">
        <v>0</v>
      </c>
      <c r="BQ14" s="92">
        <v>0</v>
      </c>
      <c r="BR14" s="91">
        <v>304908.5</v>
      </c>
      <c r="BS14" s="91">
        <v>304908.5</v>
      </c>
      <c r="BT14" s="92">
        <v>0</v>
      </c>
      <c r="BU14" s="92">
        <v>0</v>
      </c>
      <c r="BV14" s="92">
        <v>0</v>
      </c>
      <c r="BW14" s="91">
        <v>304908.5</v>
      </c>
      <c r="BX14" s="91">
        <v>304908.5</v>
      </c>
      <c r="BY14" s="92">
        <v>0</v>
      </c>
      <c r="BZ14" s="92">
        <v>0</v>
      </c>
      <c r="CA14" s="92">
        <v>0</v>
      </c>
      <c r="CB14" s="91">
        <v>304908.5</v>
      </c>
      <c r="CC14" s="91">
        <v>304908.5</v>
      </c>
      <c r="CD14" s="92">
        <v>0</v>
      </c>
      <c r="CE14" s="92">
        <v>0</v>
      </c>
      <c r="CF14" s="92">
        <v>0</v>
      </c>
      <c r="CG14" s="91">
        <v>304908.5</v>
      </c>
      <c r="CH14" s="91">
        <v>304908.5</v>
      </c>
      <c r="CI14" s="92">
        <v>0</v>
      </c>
      <c r="CJ14" s="92">
        <v>0</v>
      </c>
      <c r="CK14" s="92">
        <v>0</v>
      </c>
      <c r="CL14" s="91">
        <v>304908.5</v>
      </c>
      <c r="CM14" s="91">
        <v>304908.5</v>
      </c>
      <c r="CN14" s="92">
        <v>0</v>
      </c>
      <c r="CO14" s="92">
        <v>0</v>
      </c>
      <c r="CP14" s="92">
        <v>0</v>
      </c>
      <c r="CQ14" s="91">
        <v>304908.5</v>
      </c>
    </row>
    <row r="15" spans="1:95" ht="24.95" customHeight="1">
      <c r="A15" s="43">
        <v>600</v>
      </c>
      <c r="B15" s="44" t="s">
        <v>164</v>
      </c>
      <c r="C15" s="45">
        <v>402000001</v>
      </c>
      <c r="D15" s="46" t="s">
        <v>48</v>
      </c>
      <c r="E15" s="47" t="s">
        <v>181</v>
      </c>
      <c r="F15" s="50"/>
      <c r="G15" s="50"/>
      <c r="H15" s="53">
        <v>6</v>
      </c>
      <c r="I15" s="50"/>
      <c r="J15" s="53" t="s">
        <v>182</v>
      </c>
      <c r="K15" s="53" t="s">
        <v>183</v>
      </c>
      <c r="L15" s="53"/>
      <c r="M15" s="53"/>
      <c r="N15" s="53" t="s">
        <v>45</v>
      </c>
      <c r="O15" s="53"/>
      <c r="P15" s="54" t="s">
        <v>184</v>
      </c>
      <c r="Q15" s="54" t="s">
        <v>185</v>
      </c>
      <c r="R15" s="53"/>
      <c r="S15" s="53"/>
      <c r="T15" s="53">
        <v>3</v>
      </c>
      <c r="U15" s="53"/>
      <c r="V15" s="53" t="s">
        <v>46</v>
      </c>
      <c r="W15" s="53" t="s">
        <v>45</v>
      </c>
      <c r="X15" s="53" t="s">
        <v>47</v>
      </c>
      <c r="Y15" s="53"/>
      <c r="Z15" s="53"/>
      <c r="AA15" s="53"/>
      <c r="AB15" s="54" t="s">
        <v>186</v>
      </c>
      <c r="AC15" s="48" t="s">
        <v>187</v>
      </c>
      <c r="AD15" s="54"/>
      <c r="AE15" s="54"/>
      <c r="AF15" s="54"/>
      <c r="AG15" s="54"/>
      <c r="AH15" s="54"/>
      <c r="AI15" s="54"/>
      <c r="AJ15" s="54"/>
      <c r="AK15" s="54"/>
      <c r="AL15" s="54"/>
      <c r="AM15" s="54" t="s">
        <v>190</v>
      </c>
      <c r="AN15" s="54" t="s">
        <v>163</v>
      </c>
      <c r="AO15" s="57" t="s">
        <v>51</v>
      </c>
      <c r="AP15" s="57" t="s">
        <v>54</v>
      </c>
      <c r="AQ15" s="57" t="s">
        <v>180</v>
      </c>
      <c r="AR15" s="18" t="s">
        <v>55</v>
      </c>
      <c r="AS15" s="94" t="s">
        <v>53</v>
      </c>
      <c r="AT15" s="91">
        <v>5915805.5599999996</v>
      </c>
      <c r="AU15" s="91">
        <v>5843642.3300000001</v>
      </c>
      <c r="AV15" s="92">
        <v>0</v>
      </c>
      <c r="AW15" s="92">
        <v>0</v>
      </c>
      <c r="AX15" s="92">
        <v>0</v>
      </c>
      <c r="AY15" s="92">
        <v>0</v>
      </c>
      <c r="AZ15" s="92">
        <v>0</v>
      </c>
      <c r="BA15" s="92">
        <v>0</v>
      </c>
      <c r="BB15" s="91">
        <v>5915805.5599999996</v>
      </c>
      <c r="BC15" s="91">
        <v>5843642.3300000001</v>
      </c>
      <c r="BD15" s="91">
        <f t="shared" si="0"/>
        <v>5611047.46</v>
      </c>
      <c r="BE15" s="92">
        <v>0</v>
      </c>
      <c r="BF15" s="92">
        <v>0</v>
      </c>
      <c r="BG15" s="92">
        <v>0</v>
      </c>
      <c r="BH15" s="91">
        <f>5622747.46-BH16</f>
        <v>5611047.46</v>
      </c>
      <c r="BI15" s="91">
        <f t="shared" si="1"/>
        <v>5576255.0099999998</v>
      </c>
      <c r="BJ15" s="92">
        <v>0</v>
      </c>
      <c r="BK15" s="92">
        <v>0</v>
      </c>
      <c r="BL15" s="92">
        <v>0</v>
      </c>
      <c r="BM15" s="91">
        <f>5576255.01-BM16</f>
        <v>5576255.0099999998</v>
      </c>
      <c r="BN15" s="91">
        <v>6354470</v>
      </c>
      <c r="BO15" s="92">
        <v>0</v>
      </c>
      <c r="BP15" s="92">
        <v>0</v>
      </c>
      <c r="BQ15" s="92">
        <v>0</v>
      </c>
      <c r="BR15" s="91">
        <v>6354470</v>
      </c>
      <c r="BS15" s="91">
        <v>4952990.2</v>
      </c>
      <c r="BT15" s="92">
        <v>0</v>
      </c>
      <c r="BU15" s="92">
        <v>0</v>
      </c>
      <c r="BV15" s="92">
        <v>0</v>
      </c>
      <c r="BW15" s="91">
        <v>4952990.2</v>
      </c>
      <c r="BX15" s="91">
        <v>6354470</v>
      </c>
      <c r="BY15" s="92">
        <v>0</v>
      </c>
      <c r="BZ15" s="92">
        <v>0</v>
      </c>
      <c r="CA15" s="92">
        <v>0</v>
      </c>
      <c r="CB15" s="91">
        <v>6354470</v>
      </c>
      <c r="CC15" s="91">
        <v>4955027.87</v>
      </c>
      <c r="CD15" s="92">
        <v>0</v>
      </c>
      <c r="CE15" s="92">
        <v>0</v>
      </c>
      <c r="CF15" s="92">
        <v>0</v>
      </c>
      <c r="CG15" s="91">
        <v>4955027.87</v>
      </c>
      <c r="CH15" s="91">
        <v>6354470</v>
      </c>
      <c r="CI15" s="92">
        <v>0</v>
      </c>
      <c r="CJ15" s="92">
        <v>0</v>
      </c>
      <c r="CK15" s="92">
        <v>0</v>
      </c>
      <c r="CL15" s="91">
        <v>6354470</v>
      </c>
      <c r="CM15" s="91">
        <v>4955027.87</v>
      </c>
      <c r="CN15" s="92">
        <v>0</v>
      </c>
      <c r="CO15" s="92">
        <v>0</v>
      </c>
      <c r="CP15" s="92">
        <v>0</v>
      </c>
      <c r="CQ15" s="91">
        <v>4955027.87</v>
      </c>
    </row>
    <row r="16" spans="1:95" ht="24.95" customHeight="1">
      <c r="A16" s="43">
        <v>600</v>
      </c>
      <c r="B16" s="44" t="s">
        <v>164</v>
      </c>
      <c r="C16" s="45">
        <v>402000025</v>
      </c>
      <c r="D16" s="46" t="s">
        <v>153</v>
      </c>
      <c r="E16" s="47" t="s">
        <v>191</v>
      </c>
      <c r="F16" s="50"/>
      <c r="G16" s="50"/>
      <c r="H16" s="53">
        <v>1</v>
      </c>
      <c r="I16" s="50"/>
      <c r="J16" s="53">
        <v>2</v>
      </c>
      <c r="K16" s="53"/>
      <c r="L16" s="53">
        <v>2</v>
      </c>
      <c r="M16" s="53"/>
      <c r="N16" s="53">
        <v>3</v>
      </c>
      <c r="O16" s="53"/>
      <c r="P16" s="54" t="s">
        <v>219</v>
      </c>
      <c r="Q16" s="54" t="s">
        <v>185</v>
      </c>
      <c r="R16" s="53"/>
      <c r="S16" s="53"/>
      <c r="T16" s="53">
        <v>3</v>
      </c>
      <c r="U16" s="53"/>
      <c r="V16" s="53" t="s">
        <v>46</v>
      </c>
      <c r="W16" s="53" t="s">
        <v>45</v>
      </c>
      <c r="X16" s="53">
        <v>15</v>
      </c>
      <c r="Y16" s="53"/>
      <c r="Z16" s="53"/>
      <c r="AA16" s="53"/>
      <c r="AB16" s="54" t="s">
        <v>186</v>
      </c>
      <c r="AC16" s="48" t="s">
        <v>187</v>
      </c>
      <c r="AD16" s="54"/>
      <c r="AE16" s="54"/>
      <c r="AF16" s="54"/>
      <c r="AG16" s="54"/>
      <c r="AH16" s="54"/>
      <c r="AI16" s="54"/>
      <c r="AJ16" s="54"/>
      <c r="AK16" s="54"/>
      <c r="AL16" s="54"/>
      <c r="AM16" s="54" t="s">
        <v>190</v>
      </c>
      <c r="AN16" s="54" t="s">
        <v>163</v>
      </c>
      <c r="AO16" s="57" t="s">
        <v>51</v>
      </c>
      <c r="AP16" s="57" t="s">
        <v>54</v>
      </c>
      <c r="AQ16" s="57" t="s">
        <v>180</v>
      </c>
      <c r="AR16" s="18" t="s">
        <v>55</v>
      </c>
      <c r="AS16" s="94" t="s">
        <v>53</v>
      </c>
      <c r="AT16" s="91">
        <v>131560</v>
      </c>
      <c r="AU16" s="91">
        <v>131560</v>
      </c>
      <c r="AV16" s="92">
        <v>0</v>
      </c>
      <c r="AW16" s="92">
        <v>0</v>
      </c>
      <c r="AX16" s="92">
        <v>0</v>
      </c>
      <c r="AY16" s="92">
        <v>0</v>
      </c>
      <c r="AZ16" s="92">
        <v>0</v>
      </c>
      <c r="BA16" s="92">
        <v>0</v>
      </c>
      <c r="BB16" s="91">
        <v>131560</v>
      </c>
      <c r="BC16" s="91">
        <v>131560</v>
      </c>
      <c r="BD16" s="91">
        <f t="shared" si="0"/>
        <v>11700</v>
      </c>
      <c r="BE16" s="92">
        <v>0</v>
      </c>
      <c r="BF16" s="92">
        <v>0</v>
      </c>
      <c r="BG16" s="92">
        <v>0</v>
      </c>
      <c r="BH16" s="91">
        <v>11700</v>
      </c>
      <c r="BI16" s="91">
        <f t="shared" si="1"/>
        <v>0</v>
      </c>
      <c r="BJ16" s="92">
        <v>0</v>
      </c>
      <c r="BK16" s="92">
        <v>0</v>
      </c>
      <c r="BL16" s="92">
        <v>0</v>
      </c>
      <c r="BM16" s="91">
        <v>0</v>
      </c>
      <c r="BN16" s="91">
        <v>0</v>
      </c>
      <c r="BO16" s="92">
        <v>0</v>
      </c>
      <c r="BP16" s="92">
        <v>0</v>
      </c>
      <c r="BQ16" s="92">
        <v>0</v>
      </c>
      <c r="BR16" s="91">
        <v>0</v>
      </c>
      <c r="BS16" s="91">
        <v>0</v>
      </c>
      <c r="BT16" s="92">
        <v>0</v>
      </c>
      <c r="BU16" s="92">
        <v>0</v>
      </c>
      <c r="BV16" s="92">
        <v>0</v>
      </c>
      <c r="BW16" s="91">
        <v>0</v>
      </c>
      <c r="BX16" s="91">
        <v>0</v>
      </c>
      <c r="BY16" s="92">
        <v>0</v>
      </c>
      <c r="BZ16" s="92">
        <v>0</v>
      </c>
      <c r="CA16" s="92">
        <v>0</v>
      </c>
      <c r="CB16" s="91">
        <v>0</v>
      </c>
      <c r="CC16" s="91">
        <v>0</v>
      </c>
      <c r="CD16" s="92">
        <v>0</v>
      </c>
      <c r="CE16" s="92">
        <v>0</v>
      </c>
      <c r="CF16" s="92">
        <v>0</v>
      </c>
      <c r="CG16" s="91">
        <v>0</v>
      </c>
      <c r="CH16" s="91">
        <v>0</v>
      </c>
      <c r="CI16" s="92">
        <v>0</v>
      </c>
      <c r="CJ16" s="92">
        <v>0</v>
      </c>
      <c r="CK16" s="92">
        <v>0</v>
      </c>
      <c r="CL16" s="91">
        <v>0</v>
      </c>
      <c r="CM16" s="91">
        <v>0</v>
      </c>
      <c r="CN16" s="92">
        <v>0</v>
      </c>
      <c r="CO16" s="92">
        <v>0</v>
      </c>
      <c r="CP16" s="92">
        <v>0</v>
      </c>
      <c r="CQ16" s="91">
        <v>0</v>
      </c>
    </row>
    <row r="17" spans="1:95" ht="24.95" customHeight="1">
      <c r="A17" s="43">
        <v>600</v>
      </c>
      <c r="B17" s="44" t="s">
        <v>164</v>
      </c>
      <c r="C17" s="45">
        <v>402000001</v>
      </c>
      <c r="D17" s="46" t="s">
        <v>48</v>
      </c>
      <c r="E17" s="47" t="s">
        <v>181</v>
      </c>
      <c r="F17" s="50"/>
      <c r="G17" s="50"/>
      <c r="H17" s="53">
        <v>6</v>
      </c>
      <c r="I17" s="50"/>
      <c r="J17" s="53" t="s">
        <v>182</v>
      </c>
      <c r="K17" s="53" t="s">
        <v>183</v>
      </c>
      <c r="L17" s="53"/>
      <c r="M17" s="53"/>
      <c r="N17" s="53" t="s">
        <v>45</v>
      </c>
      <c r="O17" s="53"/>
      <c r="P17" s="54" t="s">
        <v>184</v>
      </c>
      <c r="Q17" s="54" t="s">
        <v>185</v>
      </c>
      <c r="R17" s="53"/>
      <c r="S17" s="53"/>
      <c r="T17" s="53">
        <v>3</v>
      </c>
      <c r="U17" s="53"/>
      <c r="V17" s="53" t="s">
        <v>46</v>
      </c>
      <c r="W17" s="53" t="s">
        <v>45</v>
      </c>
      <c r="X17" s="53" t="s">
        <v>47</v>
      </c>
      <c r="Y17" s="53"/>
      <c r="Z17" s="53"/>
      <c r="AA17" s="53"/>
      <c r="AB17" s="54" t="s">
        <v>186</v>
      </c>
      <c r="AC17" s="48" t="s">
        <v>187</v>
      </c>
      <c r="AD17" s="54"/>
      <c r="AE17" s="54"/>
      <c r="AF17" s="54"/>
      <c r="AG17" s="54"/>
      <c r="AH17" s="54"/>
      <c r="AI17" s="54"/>
      <c r="AJ17" s="54"/>
      <c r="AK17" s="54"/>
      <c r="AL17" s="54"/>
      <c r="AM17" s="54" t="s">
        <v>190</v>
      </c>
      <c r="AN17" s="54" t="s">
        <v>163</v>
      </c>
      <c r="AO17" s="57" t="s">
        <v>51</v>
      </c>
      <c r="AP17" s="57" t="s">
        <v>54</v>
      </c>
      <c r="AQ17" s="57" t="s">
        <v>180</v>
      </c>
      <c r="AR17" s="18" t="s">
        <v>55</v>
      </c>
      <c r="AS17" s="94" t="s">
        <v>192</v>
      </c>
      <c r="AT17" s="91">
        <v>0</v>
      </c>
      <c r="AU17" s="91">
        <v>0</v>
      </c>
      <c r="AV17" s="92">
        <v>0</v>
      </c>
      <c r="AW17" s="92">
        <v>0</v>
      </c>
      <c r="AX17" s="92">
        <v>0</v>
      </c>
      <c r="AY17" s="92">
        <v>0</v>
      </c>
      <c r="AZ17" s="92">
        <v>0</v>
      </c>
      <c r="BA17" s="92">
        <v>0</v>
      </c>
      <c r="BB17" s="91">
        <v>0</v>
      </c>
      <c r="BC17" s="91">
        <v>0</v>
      </c>
      <c r="BD17" s="91">
        <f t="shared" si="0"/>
        <v>106050.87</v>
      </c>
      <c r="BE17" s="92">
        <v>0</v>
      </c>
      <c r="BF17" s="92">
        <v>0</v>
      </c>
      <c r="BG17" s="92">
        <v>0</v>
      </c>
      <c r="BH17" s="91">
        <v>106050.87</v>
      </c>
      <c r="BI17" s="91">
        <f t="shared" si="1"/>
        <v>76044</v>
      </c>
      <c r="BJ17" s="92">
        <v>0</v>
      </c>
      <c r="BK17" s="92">
        <v>0</v>
      </c>
      <c r="BL17" s="92">
        <v>0</v>
      </c>
      <c r="BM17" s="91">
        <v>76044</v>
      </c>
      <c r="BN17" s="91">
        <v>108670</v>
      </c>
      <c r="BO17" s="92">
        <v>0</v>
      </c>
      <c r="BP17" s="92">
        <v>0</v>
      </c>
      <c r="BQ17" s="92">
        <v>0</v>
      </c>
      <c r="BR17" s="91">
        <v>108670</v>
      </c>
      <c r="BS17" s="91">
        <v>737.67</v>
      </c>
      <c r="BT17" s="92">
        <v>0</v>
      </c>
      <c r="BU17" s="92">
        <v>0</v>
      </c>
      <c r="BV17" s="92">
        <v>0</v>
      </c>
      <c r="BW17" s="91">
        <v>737.67</v>
      </c>
      <c r="BX17" s="91">
        <v>109970</v>
      </c>
      <c r="BY17" s="92">
        <v>0</v>
      </c>
      <c r="BZ17" s="92">
        <v>0</v>
      </c>
      <c r="CA17" s="92">
        <v>0</v>
      </c>
      <c r="CB17" s="91">
        <v>109970</v>
      </c>
      <c r="CC17" s="91">
        <v>0</v>
      </c>
      <c r="CD17" s="92">
        <v>0</v>
      </c>
      <c r="CE17" s="92">
        <v>0</v>
      </c>
      <c r="CF17" s="92">
        <v>0</v>
      </c>
      <c r="CG17" s="91">
        <v>0</v>
      </c>
      <c r="CH17" s="91">
        <v>109970</v>
      </c>
      <c r="CI17" s="92">
        <v>0</v>
      </c>
      <c r="CJ17" s="92">
        <v>0</v>
      </c>
      <c r="CK17" s="92">
        <v>0</v>
      </c>
      <c r="CL17" s="91">
        <v>109970</v>
      </c>
      <c r="CM17" s="91">
        <v>0</v>
      </c>
      <c r="CN17" s="92">
        <v>0</v>
      </c>
      <c r="CO17" s="92">
        <v>0</v>
      </c>
      <c r="CP17" s="92">
        <v>0</v>
      </c>
      <c r="CQ17" s="91">
        <v>0</v>
      </c>
    </row>
    <row r="18" spans="1:95" ht="24.95" customHeight="1">
      <c r="A18" s="43">
        <v>600</v>
      </c>
      <c r="B18" s="44" t="s">
        <v>164</v>
      </c>
      <c r="C18" s="45">
        <v>402000001</v>
      </c>
      <c r="D18" s="46" t="s">
        <v>48</v>
      </c>
      <c r="E18" s="47" t="s">
        <v>181</v>
      </c>
      <c r="F18" s="50"/>
      <c r="G18" s="50"/>
      <c r="H18" s="53">
        <v>6</v>
      </c>
      <c r="I18" s="50"/>
      <c r="J18" s="53" t="s">
        <v>182</v>
      </c>
      <c r="K18" s="53" t="s">
        <v>183</v>
      </c>
      <c r="L18" s="53"/>
      <c r="M18" s="53"/>
      <c r="N18" s="53" t="s">
        <v>45</v>
      </c>
      <c r="O18" s="53"/>
      <c r="P18" s="54" t="s">
        <v>184</v>
      </c>
      <c r="Q18" s="54" t="s">
        <v>185</v>
      </c>
      <c r="R18" s="53"/>
      <c r="S18" s="53"/>
      <c r="T18" s="53">
        <v>3</v>
      </c>
      <c r="U18" s="53"/>
      <c r="V18" s="53" t="s">
        <v>46</v>
      </c>
      <c r="W18" s="53" t="s">
        <v>45</v>
      </c>
      <c r="X18" s="53" t="s">
        <v>47</v>
      </c>
      <c r="Y18" s="53"/>
      <c r="Z18" s="53"/>
      <c r="AA18" s="53"/>
      <c r="AB18" s="54" t="s">
        <v>186</v>
      </c>
      <c r="AC18" s="48" t="s">
        <v>187</v>
      </c>
      <c r="AD18" s="54"/>
      <c r="AE18" s="54"/>
      <c r="AF18" s="54"/>
      <c r="AG18" s="54"/>
      <c r="AH18" s="54"/>
      <c r="AI18" s="54"/>
      <c r="AJ18" s="54"/>
      <c r="AK18" s="54"/>
      <c r="AL18" s="54"/>
      <c r="AM18" s="54" t="s">
        <v>188</v>
      </c>
      <c r="AN18" s="54" t="s">
        <v>163</v>
      </c>
      <c r="AO18" s="57" t="s">
        <v>51</v>
      </c>
      <c r="AP18" s="57" t="s">
        <v>54</v>
      </c>
      <c r="AQ18" s="57" t="s">
        <v>180</v>
      </c>
      <c r="AR18" s="18" t="s">
        <v>55</v>
      </c>
      <c r="AS18" s="94" t="s">
        <v>193</v>
      </c>
      <c r="AT18" s="91">
        <v>1154</v>
      </c>
      <c r="AU18" s="91">
        <v>1154</v>
      </c>
      <c r="AV18" s="92">
        <v>0</v>
      </c>
      <c r="AW18" s="92">
        <v>0</v>
      </c>
      <c r="AX18" s="92">
        <v>0</v>
      </c>
      <c r="AY18" s="92">
        <v>0</v>
      </c>
      <c r="AZ18" s="92">
        <v>0</v>
      </c>
      <c r="BA18" s="92">
        <v>0</v>
      </c>
      <c r="BB18" s="91">
        <v>1154</v>
      </c>
      <c r="BC18" s="91">
        <v>1154</v>
      </c>
      <c r="BD18" s="91">
        <f t="shared" si="0"/>
        <v>2500</v>
      </c>
      <c r="BE18" s="92">
        <v>0</v>
      </c>
      <c r="BF18" s="92">
        <v>0</v>
      </c>
      <c r="BG18" s="92">
        <v>0</v>
      </c>
      <c r="BH18" s="91">
        <v>2500</v>
      </c>
      <c r="BI18" s="91">
        <f t="shared" si="1"/>
        <v>2250</v>
      </c>
      <c r="BJ18" s="92">
        <v>0</v>
      </c>
      <c r="BK18" s="92">
        <v>0</v>
      </c>
      <c r="BL18" s="92">
        <v>0</v>
      </c>
      <c r="BM18" s="91">
        <v>2250</v>
      </c>
      <c r="BN18" s="91">
        <v>2250</v>
      </c>
      <c r="BO18" s="92">
        <v>0</v>
      </c>
      <c r="BP18" s="92">
        <v>0</v>
      </c>
      <c r="BQ18" s="92">
        <v>0</v>
      </c>
      <c r="BR18" s="91">
        <v>2250</v>
      </c>
      <c r="BS18" s="91">
        <v>0</v>
      </c>
      <c r="BT18" s="92">
        <v>0</v>
      </c>
      <c r="BU18" s="92">
        <v>0</v>
      </c>
      <c r="BV18" s="92">
        <v>0</v>
      </c>
      <c r="BW18" s="91">
        <v>0</v>
      </c>
      <c r="BX18" s="91">
        <v>2250</v>
      </c>
      <c r="BY18" s="92">
        <v>0</v>
      </c>
      <c r="BZ18" s="92">
        <v>0</v>
      </c>
      <c r="CA18" s="92">
        <v>0</v>
      </c>
      <c r="CB18" s="91">
        <v>2250</v>
      </c>
      <c r="CC18" s="91">
        <v>0</v>
      </c>
      <c r="CD18" s="92">
        <v>0</v>
      </c>
      <c r="CE18" s="92">
        <v>0</v>
      </c>
      <c r="CF18" s="92">
        <v>0</v>
      </c>
      <c r="CG18" s="91">
        <v>0</v>
      </c>
      <c r="CH18" s="91">
        <v>2250</v>
      </c>
      <c r="CI18" s="92">
        <v>0</v>
      </c>
      <c r="CJ18" s="92">
        <v>0</v>
      </c>
      <c r="CK18" s="92">
        <v>0</v>
      </c>
      <c r="CL18" s="91">
        <v>2250</v>
      </c>
      <c r="CM18" s="91">
        <v>0</v>
      </c>
      <c r="CN18" s="92">
        <v>0</v>
      </c>
      <c r="CO18" s="92">
        <v>0</v>
      </c>
      <c r="CP18" s="92">
        <v>0</v>
      </c>
      <c r="CQ18" s="91">
        <v>0</v>
      </c>
    </row>
    <row r="19" spans="1:95" ht="24.95" customHeight="1">
      <c r="A19" s="43">
        <v>600</v>
      </c>
      <c r="B19" s="44" t="s">
        <v>164</v>
      </c>
      <c r="C19" s="45">
        <v>402000001</v>
      </c>
      <c r="D19" s="46" t="s">
        <v>48</v>
      </c>
      <c r="E19" s="47" t="s">
        <v>181</v>
      </c>
      <c r="F19" s="50"/>
      <c r="G19" s="50"/>
      <c r="H19" s="53">
        <v>6</v>
      </c>
      <c r="I19" s="50"/>
      <c r="J19" s="53" t="s">
        <v>182</v>
      </c>
      <c r="K19" s="53" t="s">
        <v>183</v>
      </c>
      <c r="L19" s="53"/>
      <c r="M19" s="53"/>
      <c r="N19" s="53" t="s">
        <v>45</v>
      </c>
      <c r="O19" s="53"/>
      <c r="P19" s="54" t="s">
        <v>184</v>
      </c>
      <c r="Q19" s="54" t="s">
        <v>185</v>
      </c>
      <c r="R19" s="53"/>
      <c r="S19" s="53"/>
      <c r="T19" s="53">
        <v>3</v>
      </c>
      <c r="U19" s="53"/>
      <c r="V19" s="53" t="s">
        <v>46</v>
      </c>
      <c r="W19" s="53" t="s">
        <v>45</v>
      </c>
      <c r="X19" s="53" t="s">
        <v>47</v>
      </c>
      <c r="Y19" s="53"/>
      <c r="Z19" s="53"/>
      <c r="AA19" s="53"/>
      <c r="AB19" s="54" t="s">
        <v>186</v>
      </c>
      <c r="AC19" s="48" t="s">
        <v>187</v>
      </c>
      <c r="AD19" s="54"/>
      <c r="AE19" s="54"/>
      <c r="AF19" s="54"/>
      <c r="AG19" s="54"/>
      <c r="AH19" s="54"/>
      <c r="AI19" s="54"/>
      <c r="AJ19" s="54"/>
      <c r="AK19" s="54"/>
      <c r="AL19" s="54"/>
      <c r="AM19" s="54" t="s">
        <v>188</v>
      </c>
      <c r="AN19" s="54" t="s">
        <v>163</v>
      </c>
      <c r="AO19" s="57" t="s">
        <v>51</v>
      </c>
      <c r="AP19" s="57" t="s">
        <v>54</v>
      </c>
      <c r="AQ19" s="57" t="s">
        <v>180</v>
      </c>
      <c r="AR19" s="18" t="s">
        <v>55</v>
      </c>
      <c r="AS19" s="94" t="s">
        <v>58</v>
      </c>
      <c r="AT19" s="91">
        <v>76341</v>
      </c>
      <c r="AU19" s="91">
        <v>76341</v>
      </c>
      <c r="AV19" s="92">
        <v>0</v>
      </c>
      <c r="AW19" s="92">
        <v>0</v>
      </c>
      <c r="AX19" s="92">
        <v>0</v>
      </c>
      <c r="AY19" s="92">
        <v>0</v>
      </c>
      <c r="AZ19" s="92">
        <v>0</v>
      </c>
      <c r="BA19" s="92">
        <v>0</v>
      </c>
      <c r="BB19" s="91">
        <v>76341</v>
      </c>
      <c r="BC19" s="91">
        <v>76341</v>
      </c>
      <c r="BD19" s="91">
        <f t="shared" si="0"/>
        <v>76340</v>
      </c>
      <c r="BE19" s="92">
        <v>0</v>
      </c>
      <c r="BF19" s="92">
        <v>0</v>
      </c>
      <c r="BG19" s="92">
        <v>0</v>
      </c>
      <c r="BH19" s="91">
        <v>76340</v>
      </c>
      <c r="BI19" s="91">
        <f t="shared" si="1"/>
        <v>76340</v>
      </c>
      <c r="BJ19" s="92">
        <v>0</v>
      </c>
      <c r="BK19" s="92">
        <v>0</v>
      </c>
      <c r="BL19" s="92">
        <v>0</v>
      </c>
      <c r="BM19" s="91">
        <v>76340</v>
      </c>
      <c r="BN19" s="91">
        <v>76340</v>
      </c>
      <c r="BO19" s="92">
        <v>0</v>
      </c>
      <c r="BP19" s="92">
        <v>0</v>
      </c>
      <c r="BQ19" s="92">
        <v>0</v>
      </c>
      <c r="BR19" s="91">
        <v>76340</v>
      </c>
      <c r="BS19" s="91">
        <v>0</v>
      </c>
      <c r="BT19" s="92">
        <v>0</v>
      </c>
      <c r="BU19" s="92">
        <v>0</v>
      </c>
      <c r="BV19" s="92">
        <v>0</v>
      </c>
      <c r="BW19" s="91">
        <v>0</v>
      </c>
      <c r="BX19" s="91">
        <v>76340</v>
      </c>
      <c r="BY19" s="92">
        <v>0</v>
      </c>
      <c r="BZ19" s="92">
        <v>0</v>
      </c>
      <c r="CA19" s="92">
        <v>0</v>
      </c>
      <c r="CB19" s="91">
        <v>76340</v>
      </c>
      <c r="CC19" s="91">
        <v>0</v>
      </c>
      <c r="CD19" s="92">
        <v>0</v>
      </c>
      <c r="CE19" s="92">
        <v>0</v>
      </c>
      <c r="CF19" s="92">
        <v>0</v>
      </c>
      <c r="CG19" s="91">
        <v>0</v>
      </c>
      <c r="CH19" s="91">
        <v>76340</v>
      </c>
      <c r="CI19" s="92">
        <v>0</v>
      </c>
      <c r="CJ19" s="92">
        <v>0</v>
      </c>
      <c r="CK19" s="92">
        <v>0</v>
      </c>
      <c r="CL19" s="91">
        <v>76340</v>
      </c>
      <c r="CM19" s="91">
        <v>0</v>
      </c>
      <c r="CN19" s="92">
        <v>0</v>
      </c>
      <c r="CO19" s="92">
        <v>0</v>
      </c>
      <c r="CP19" s="92">
        <v>0</v>
      </c>
      <c r="CQ19" s="91">
        <v>0</v>
      </c>
    </row>
    <row r="20" spans="1:95" ht="24.95" customHeight="1">
      <c r="A20" s="43">
        <v>600</v>
      </c>
      <c r="B20" s="44" t="s">
        <v>164</v>
      </c>
      <c r="C20" s="45">
        <v>402000001</v>
      </c>
      <c r="D20" s="46" t="s">
        <v>48</v>
      </c>
      <c r="E20" s="47" t="s">
        <v>181</v>
      </c>
      <c r="F20" s="50"/>
      <c r="G20" s="50"/>
      <c r="H20" s="53">
        <v>6</v>
      </c>
      <c r="I20" s="50"/>
      <c r="J20" s="53" t="s">
        <v>182</v>
      </c>
      <c r="K20" s="53" t="s">
        <v>183</v>
      </c>
      <c r="L20" s="53"/>
      <c r="M20" s="53"/>
      <c r="N20" s="53" t="s">
        <v>45</v>
      </c>
      <c r="O20" s="53"/>
      <c r="P20" s="54" t="s">
        <v>184</v>
      </c>
      <c r="Q20" s="54" t="s">
        <v>185</v>
      </c>
      <c r="R20" s="53"/>
      <c r="S20" s="53"/>
      <c r="T20" s="53">
        <v>3</v>
      </c>
      <c r="U20" s="53"/>
      <c r="V20" s="53" t="s">
        <v>46</v>
      </c>
      <c r="W20" s="53" t="s">
        <v>45</v>
      </c>
      <c r="X20" s="53" t="s">
        <v>47</v>
      </c>
      <c r="Y20" s="53"/>
      <c r="Z20" s="53"/>
      <c r="AA20" s="53"/>
      <c r="AB20" s="54" t="s">
        <v>186</v>
      </c>
      <c r="AC20" s="48" t="s">
        <v>187</v>
      </c>
      <c r="AD20" s="54"/>
      <c r="AE20" s="54"/>
      <c r="AF20" s="54"/>
      <c r="AG20" s="54"/>
      <c r="AH20" s="54"/>
      <c r="AI20" s="54"/>
      <c r="AJ20" s="54"/>
      <c r="AK20" s="54"/>
      <c r="AL20" s="54"/>
      <c r="AM20" s="54" t="s">
        <v>188</v>
      </c>
      <c r="AN20" s="54" t="s">
        <v>163</v>
      </c>
      <c r="AO20" s="57" t="s">
        <v>51</v>
      </c>
      <c r="AP20" s="57" t="s">
        <v>54</v>
      </c>
      <c r="AQ20" s="57" t="s">
        <v>180</v>
      </c>
      <c r="AR20" s="18" t="s">
        <v>55</v>
      </c>
      <c r="AS20" s="94" t="s">
        <v>59</v>
      </c>
      <c r="AT20" s="91"/>
      <c r="AU20" s="91"/>
      <c r="AV20" s="92"/>
      <c r="AW20" s="92"/>
      <c r="AX20" s="92"/>
      <c r="AY20" s="92"/>
      <c r="AZ20" s="92"/>
      <c r="BA20" s="92"/>
      <c r="BB20" s="91"/>
      <c r="BC20" s="91"/>
      <c r="BD20" s="91">
        <f t="shared" ref="BD20:BD40" si="2">BH20</f>
        <v>155.74</v>
      </c>
      <c r="BE20" s="92">
        <v>0</v>
      </c>
      <c r="BF20" s="92">
        <v>0</v>
      </c>
      <c r="BG20" s="92">
        <v>0</v>
      </c>
      <c r="BH20" s="91">
        <v>155.74</v>
      </c>
      <c r="BI20" s="91">
        <f t="shared" ref="BI20:BI40" si="3">BM20</f>
        <v>155.74</v>
      </c>
      <c r="BJ20" s="92">
        <v>0</v>
      </c>
      <c r="BK20" s="92">
        <v>0</v>
      </c>
      <c r="BL20" s="92">
        <v>0</v>
      </c>
      <c r="BM20" s="91">
        <v>155.74</v>
      </c>
      <c r="BN20" s="91">
        <v>0</v>
      </c>
      <c r="BO20" s="92">
        <v>0</v>
      </c>
      <c r="BP20" s="92">
        <v>0</v>
      </c>
      <c r="BQ20" s="92">
        <v>0</v>
      </c>
      <c r="BR20" s="91">
        <v>0</v>
      </c>
      <c r="BS20" s="91">
        <v>0</v>
      </c>
      <c r="BT20" s="91">
        <v>0</v>
      </c>
      <c r="BU20" s="91">
        <v>0</v>
      </c>
      <c r="BV20" s="91">
        <v>0</v>
      </c>
      <c r="BW20" s="91">
        <v>0</v>
      </c>
      <c r="BX20" s="91">
        <v>0</v>
      </c>
      <c r="BY20" s="91">
        <v>0</v>
      </c>
      <c r="BZ20" s="91">
        <v>0</v>
      </c>
      <c r="CA20" s="91">
        <v>0</v>
      </c>
      <c r="CB20" s="91">
        <v>0</v>
      </c>
      <c r="CC20" s="91">
        <v>0</v>
      </c>
      <c r="CD20" s="91">
        <v>0</v>
      </c>
      <c r="CE20" s="91">
        <v>0</v>
      </c>
      <c r="CF20" s="91">
        <v>0</v>
      </c>
      <c r="CG20" s="91">
        <v>0</v>
      </c>
      <c r="CH20" s="91">
        <v>0</v>
      </c>
      <c r="CI20" s="91">
        <v>0</v>
      </c>
      <c r="CJ20" s="91">
        <v>0</v>
      </c>
      <c r="CK20" s="91">
        <v>0</v>
      </c>
      <c r="CL20" s="91">
        <v>0</v>
      </c>
      <c r="CM20" s="91">
        <v>0</v>
      </c>
      <c r="CN20" s="91">
        <v>0</v>
      </c>
      <c r="CO20" s="91">
        <v>0</v>
      </c>
      <c r="CP20" s="91">
        <v>0</v>
      </c>
      <c r="CQ20" s="91">
        <v>0</v>
      </c>
    </row>
    <row r="21" spans="1:95" ht="24.95" customHeight="1">
      <c r="A21" s="43">
        <v>600</v>
      </c>
      <c r="B21" s="44" t="s">
        <v>164</v>
      </c>
      <c r="C21" s="45">
        <v>402000001</v>
      </c>
      <c r="D21" s="46" t="s">
        <v>48</v>
      </c>
      <c r="E21" s="47" t="s">
        <v>181</v>
      </c>
      <c r="F21" s="50"/>
      <c r="G21" s="50"/>
      <c r="H21" s="53">
        <v>6</v>
      </c>
      <c r="I21" s="50"/>
      <c r="J21" s="53" t="s">
        <v>182</v>
      </c>
      <c r="K21" s="53" t="s">
        <v>183</v>
      </c>
      <c r="L21" s="53"/>
      <c r="M21" s="53"/>
      <c r="N21" s="53" t="s">
        <v>45</v>
      </c>
      <c r="O21" s="53"/>
      <c r="P21" s="54" t="s">
        <v>184</v>
      </c>
      <c r="Q21" s="54" t="s">
        <v>185</v>
      </c>
      <c r="R21" s="53"/>
      <c r="S21" s="53"/>
      <c r="T21" s="53">
        <v>3</v>
      </c>
      <c r="U21" s="53"/>
      <c r="V21" s="53" t="s">
        <v>46</v>
      </c>
      <c r="W21" s="53" t="s">
        <v>45</v>
      </c>
      <c r="X21" s="53" t="s">
        <v>47</v>
      </c>
      <c r="Y21" s="53"/>
      <c r="Z21" s="53"/>
      <c r="AA21" s="53"/>
      <c r="AB21" s="54" t="s">
        <v>186</v>
      </c>
      <c r="AC21" s="42" t="s">
        <v>194</v>
      </c>
      <c r="AD21" s="54"/>
      <c r="AE21" s="54"/>
      <c r="AF21" s="54"/>
      <c r="AG21" s="54"/>
      <c r="AH21" s="54"/>
      <c r="AI21" s="54"/>
      <c r="AJ21" s="54" t="s">
        <v>195</v>
      </c>
      <c r="AK21" s="54"/>
      <c r="AL21" s="54"/>
      <c r="AM21" s="54"/>
      <c r="AN21" s="55" t="s">
        <v>196</v>
      </c>
      <c r="AO21" s="57" t="s">
        <v>51</v>
      </c>
      <c r="AP21" s="57" t="s">
        <v>54</v>
      </c>
      <c r="AQ21" s="57" t="s">
        <v>197</v>
      </c>
      <c r="AR21" s="18" t="s">
        <v>75</v>
      </c>
      <c r="AS21" s="94" t="s">
        <v>57</v>
      </c>
      <c r="AT21" s="91">
        <v>9731558.4100000001</v>
      </c>
      <c r="AU21" s="91">
        <v>9731558.3599999994</v>
      </c>
      <c r="AV21" s="92">
        <v>0</v>
      </c>
      <c r="AW21" s="92">
        <v>0</v>
      </c>
      <c r="AX21" s="92">
        <v>0</v>
      </c>
      <c r="AY21" s="92">
        <v>0</v>
      </c>
      <c r="AZ21" s="92">
        <v>0</v>
      </c>
      <c r="BA21" s="92">
        <v>0</v>
      </c>
      <c r="BB21" s="91">
        <v>9731558.4100000001</v>
      </c>
      <c r="BC21" s="91">
        <v>9731558.3599999994</v>
      </c>
      <c r="BD21" s="91">
        <f t="shared" si="2"/>
        <v>9668207.8399999999</v>
      </c>
      <c r="BE21" s="92">
        <v>0</v>
      </c>
      <c r="BF21" s="92">
        <v>0</v>
      </c>
      <c r="BG21" s="92">
        <v>0</v>
      </c>
      <c r="BH21" s="91">
        <v>9668207.8399999999</v>
      </c>
      <c r="BI21" s="91">
        <f t="shared" si="3"/>
        <v>9668059.7699999996</v>
      </c>
      <c r="BJ21" s="92">
        <v>0</v>
      </c>
      <c r="BK21" s="92">
        <v>0</v>
      </c>
      <c r="BL21" s="92">
        <v>0</v>
      </c>
      <c r="BM21" s="91">
        <v>9668059.7699999996</v>
      </c>
      <c r="BN21" s="91">
        <v>8980750</v>
      </c>
      <c r="BO21" s="92">
        <v>0</v>
      </c>
      <c r="BP21" s="92">
        <v>0</v>
      </c>
      <c r="BQ21" s="92">
        <v>0</v>
      </c>
      <c r="BR21" s="91">
        <v>8980750</v>
      </c>
      <c r="BS21" s="91">
        <v>8564170</v>
      </c>
      <c r="BT21" s="92">
        <v>0</v>
      </c>
      <c r="BU21" s="92">
        <v>0</v>
      </c>
      <c r="BV21" s="92">
        <v>0</v>
      </c>
      <c r="BW21" s="91">
        <v>8564170</v>
      </c>
      <c r="BX21" s="91">
        <v>8980750</v>
      </c>
      <c r="BY21" s="92">
        <v>0</v>
      </c>
      <c r="BZ21" s="92">
        <v>0</v>
      </c>
      <c r="CA21" s="92">
        <v>0</v>
      </c>
      <c r="CB21" s="91">
        <v>8980750</v>
      </c>
      <c r="CC21" s="91">
        <v>8564170</v>
      </c>
      <c r="CD21" s="92">
        <v>0</v>
      </c>
      <c r="CE21" s="92">
        <v>0</v>
      </c>
      <c r="CF21" s="92">
        <v>0</v>
      </c>
      <c r="CG21" s="91">
        <v>8564170</v>
      </c>
      <c r="CH21" s="91">
        <v>8980750</v>
      </c>
      <c r="CI21" s="92">
        <v>0</v>
      </c>
      <c r="CJ21" s="92">
        <v>0</v>
      </c>
      <c r="CK21" s="92">
        <v>0</v>
      </c>
      <c r="CL21" s="91">
        <v>8980750</v>
      </c>
      <c r="CM21" s="91">
        <v>8564170</v>
      </c>
      <c r="CN21" s="92">
        <v>0</v>
      </c>
      <c r="CO21" s="92">
        <v>0</v>
      </c>
      <c r="CP21" s="92">
        <v>0</v>
      </c>
      <c r="CQ21" s="91">
        <v>8564170</v>
      </c>
    </row>
    <row r="22" spans="1:95" ht="24.95" customHeight="1">
      <c r="A22" s="43">
        <v>600</v>
      </c>
      <c r="B22" s="44" t="s">
        <v>164</v>
      </c>
      <c r="C22" s="45">
        <v>402000002</v>
      </c>
      <c r="D22" s="46" t="s">
        <v>49</v>
      </c>
      <c r="E22" s="47"/>
      <c r="F22" s="50"/>
      <c r="G22" s="50"/>
      <c r="H22" s="53"/>
      <c r="I22" s="50"/>
      <c r="J22" s="53"/>
      <c r="K22" s="53"/>
      <c r="L22" s="53"/>
      <c r="M22" s="53"/>
      <c r="N22" s="53"/>
      <c r="O22" s="53"/>
      <c r="P22" s="54"/>
      <c r="Q22" s="54"/>
      <c r="R22" s="53"/>
      <c r="S22" s="53"/>
      <c r="T22" s="53"/>
      <c r="U22" s="53"/>
      <c r="V22" s="53"/>
      <c r="W22" s="53"/>
      <c r="X22" s="53"/>
      <c r="Y22" s="53"/>
      <c r="Z22" s="53"/>
      <c r="AA22" s="53"/>
      <c r="AB22" s="54"/>
      <c r="AC22" s="42"/>
      <c r="AD22" s="54"/>
      <c r="AE22" s="54"/>
      <c r="AF22" s="54"/>
      <c r="AG22" s="54"/>
      <c r="AH22" s="54"/>
      <c r="AI22" s="54"/>
      <c r="AJ22" s="54"/>
      <c r="AK22" s="54"/>
      <c r="AL22" s="54"/>
      <c r="AM22" s="54"/>
      <c r="AN22" s="55"/>
      <c r="AO22" s="57" t="s">
        <v>51</v>
      </c>
      <c r="AP22" s="57" t="s">
        <v>54</v>
      </c>
      <c r="AQ22" s="57" t="s">
        <v>248</v>
      </c>
      <c r="AR22" s="18" t="s">
        <v>249</v>
      </c>
      <c r="AS22" s="94" t="s">
        <v>60</v>
      </c>
      <c r="AT22" s="91"/>
      <c r="AU22" s="91"/>
      <c r="AV22" s="92"/>
      <c r="AW22" s="92"/>
      <c r="AX22" s="92"/>
      <c r="AY22" s="92"/>
      <c r="AZ22" s="92"/>
      <c r="BA22" s="92"/>
      <c r="BB22" s="91"/>
      <c r="BC22" s="91"/>
      <c r="BD22" s="91">
        <v>277005.18</v>
      </c>
      <c r="BE22" s="92">
        <v>0</v>
      </c>
      <c r="BF22" s="92">
        <v>277005.18</v>
      </c>
      <c r="BG22" s="92">
        <v>0</v>
      </c>
      <c r="BH22" s="91">
        <v>0</v>
      </c>
      <c r="BI22" s="91">
        <v>277005.18</v>
      </c>
      <c r="BJ22" s="92">
        <v>0</v>
      </c>
      <c r="BK22" s="92">
        <v>277005.18</v>
      </c>
      <c r="BL22" s="92">
        <v>0</v>
      </c>
      <c r="BM22" s="92">
        <v>0</v>
      </c>
      <c r="BN22" s="92">
        <v>0</v>
      </c>
      <c r="BO22" s="92">
        <v>0</v>
      </c>
      <c r="BP22" s="92">
        <v>0</v>
      </c>
      <c r="BQ22" s="92">
        <v>0</v>
      </c>
      <c r="BR22" s="92">
        <v>0</v>
      </c>
      <c r="BS22" s="92">
        <v>0</v>
      </c>
      <c r="BT22" s="92">
        <v>0</v>
      </c>
      <c r="BU22" s="92">
        <v>0</v>
      </c>
      <c r="BV22" s="92">
        <v>0</v>
      </c>
      <c r="BW22" s="92">
        <v>0</v>
      </c>
      <c r="BX22" s="92">
        <v>0</v>
      </c>
      <c r="BY22" s="92">
        <v>0</v>
      </c>
      <c r="BZ22" s="92">
        <v>0</v>
      </c>
      <c r="CA22" s="92">
        <v>0</v>
      </c>
      <c r="CB22" s="92">
        <v>0</v>
      </c>
      <c r="CC22" s="92">
        <v>0</v>
      </c>
      <c r="CD22" s="92">
        <v>0</v>
      </c>
      <c r="CE22" s="92">
        <v>0</v>
      </c>
      <c r="CF22" s="92">
        <v>0</v>
      </c>
      <c r="CG22" s="92">
        <v>0</v>
      </c>
      <c r="CH22" s="92">
        <v>0</v>
      </c>
      <c r="CI22" s="92">
        <v>0</v>
      </c>
      <c r="CJ22" s="92">
        <v>0</v>
      </c>
      <c r="CK22" s="92">
        <v>0</v>
      </c>
      <c r="CL22" s="92">
        <v>0</v>
      </c>
      <c r="CM22" s="92">
        <v>0</v>
      </c>
      <c r="CN22" s="92">
        <v>0</v>
      </c>
      <c r="CO22" s="92">
        <v>0</v>
      </c>
      <c r="CP22" s="92">
        <v>0</v>
      </c>
      <c r="CQ22" s="92">
        <v>0</v>
      </c>
    </row>
    <row r="23" spans="1:95" ht="24.95" customHeight="1">
      <c r="A23" s="43">
        <v>600</v>
      </c>
      <c r="B23" s="44" t="s">
        <v>164</v>
      </c>
      <c r="C23" s="45">
        <v>402000001</v>
      </c>
      <c r="D23" s="46" t="s">
        <v>48</v>
      </c>
      <c r="E23" s="47"/>
      <c r="F23" s="50"/>
      <c r="G23" s="50"/>
      <c r="H23" s="53"/>
      <c r="I23" s="50"/>
      <c r="J23" s="53"/>
      <c r="K23" s="53"/>
      <c r="L23" s="53"/>
      <c r="M23" s="53"/>
      <c r="N23" s="53"/>
      <c r="O23" s="53"/>
      <c r="P23" s="54"/>
      <c r="Q23" s="54"/>
      <c r="R23" s="53"/>
      <c r="S23" s="53"/>
      <c r="T23" s="53"/>
      <c r="U23" s="53"/>
      <c r="V23" s="53"/>
      <c r="W23" s="53"/>
      <c r="X23" s="53"/>
      <c r="Y23" s="53"/>
      <c r="Z23" s="53"/>
      <c r="AA23" s="53"/>
      <c r="AB23" s="54"/>
      <c r="AC23" s="42"/>
      <c r="AD23" s="54"/>
      <c r="AE23" s="54"/>
      <c r="AF23" s="54"/>
      <c r="AG23" s="54"/>
      <c r="AH23" s="54"/>
      <c r="AI23" s="54"/>
      <c r="AJ23" s="54"/>
      <c r="AK23" s="54"/>
      <c r="AL23" s="54"/>
      <c r="AM23" s="54"/>
      <c r="AN23" s="55"/>
      <c r="AO23" s="57" t="s">
        <v>51</v>
      </c>
      <c r="AP23" s="57" t="s">
        <v>54</v>
      </c>
      <c r="AQ23" s="57" t="s">
        <v>248</v>
      </c>
      <c r="AR23" s="18" t="s">
        <v>249</v>
      </c>
      <c r="AS23" s="94" t="s">
        <v>57</v>
      </c>
      <c r="AT23" s="91"/>
      <c r="AU23" s="91"/>
      <c r="AV23" s="92"/>
      <c r="AW23" s="92"/>
      <c r="AX23" s="92"/>
      <c r="AY23" s="92"/>
      <c r="AZ23" s="92"/>
      <c r="BA23" s="92"/>
      <c r="BB23" s="91"/>
      <c r="BC23" s="91"/>
      <c r="BD23" s="91">
        <v>83655.570000000007</v>
      </c>
      <c r="BE23" s="92">
        <v>0</v>
      </c>
      <c r="BF23" s="92">
        <v>83655.570000000007</v>
      </c>
      <c r="BG23" s="92">
        <v>0</v>
      </c>
      <c r="BH23" s="92">
        <v>0</v>
      </c>
      <c r="BI23" s="91">
        <v>83655.570000000007</v>
      </c>
      <c r="BJ23" s="92">
        <v>0</v>
      </c>
      <c r="BK23" s="92">
        <v>83655.570000000007</v>
      </c>
      <c r="BL23" s="92">
        <v>0</v>
      </c>
      <c r="BM23" s="92">
        <v>0</v>
      </c>
      <c r="BN23" s="92">
        <v>0</v>
      </c>
      <c r="BO23" s="92">
        <v>0</v>
      </c>
      <c r="BP23" s="92">
        <v>0</v>
      </c>
      <c r="BQ23" s="92">
        <v>0</v>
      </c>
      <c r="BR23" s="92">
        <v>0</v>
      </c>
      <c r="BS23" s="92">
        <v>0</v>
      </c>
      <c r="BT23" s="92">
        <v>0</v>
      </c>
      <c r="BU23" s="92">
        <v>0</v>
      </c>
      <c r="BV23" s="92">
        <v>0</v>
      </c>
      <c r="BW23" s="92">
        <v>0</v>
      </c>
      <c r="BX23" s="92">
        <v>0</v>
      </c>
      <c r="BY23" s="92">
        <v>0</v>
      </c>
      <c r="BZ23" s="92">
        <v>0</v>
      </c>
      <c r="CA23" s="92">
        <v>0</v>
      </c>
      <c r="CB23" s="92">
        <v>0</v>
      </c>
      <c r="CC23" s="92">
        <v>0</v>
      </c>
      <c r="CD23" s="92">
        <v>0</v>
      </c>
      <c r="CE23" s="92">
        <v>0</v>
      </c>
      <c r="CF23" s="92">
        <v>0</v>
      </c>
      <c r="CG23" s="92">
        <v>0</v>
      </c>
      <c r="CH23" s="92">
        <v>0</v>
      </c>
      <c r="CI23" s="92">
        <v>0</v>
      </c>
      <c r="CJ23" s="92">
        <v>0</v>
      </c>
      <c r="CK23" s="92">
        <v>0</v>
      </c>
      <c r="CL23" s="92">
        <v>0</v>
      </c>
      <c r="CM23" s="92">
        <v>0</v>
      </c>
      <c r="CN23" s="92">
        <v>0</v>
      </c>
      <c r="CO23" s="92">
        <v>0</v>
      </c>
      <c r="CP23" s="92">
        <v>0</v>
      </c>
      <c r="CQ23" s="92">
        <v>0</v>
      </c>
    </row>
    <row r="24" spans="1:95" ht="24.95" customHeight="1">
      <c r="A24" s="43">
        <v>600</v>
      </c>
      <c r="B24" s="44" t="s">
        <v>164</v>
      </c>
      <c r="C24" s="45">
        <v>402000001</v>
      </c>
      <c r="D24" s="46" t="s">
        <v>48</v>
      </c>
      <c r="E24" s="47" t="s">
        <v>181</v>
      </c>
      <c r="F24" s="50"/>
      <c r="G24" s="50"/>
      <c r="H24" s="53">
        <v>6</v>
      </c>
      <c r="I24" s="50"/>
      <c r="J24" s="53" t="s">
        <v>182</v>
      </c>
      <c r="K24" s="53" t="s">
        <v>183</v>
      </c>
      <c r="L24" s="53"/>
      <c r="M24" s="53"/>
      <c r="N24" s="53" t="s">
        <v>45</v>
      </c>
      <c r="O24" s="53"/>
      <c r="P24" s="54" t="s">
        <v>184</v>
      </c>
      <c r="Q24" s="54" t="s">
        <v>185</v>
      </c>
      <c r="R24" s="53"/>
      <c r="S24" s="53"/>
      <c r="T24" s="53">
        <v>3</v>
      </c>
      <c r="U24" s="53"/>
      <c r="V24" s="53" t="s">
        <v>46</v>
      </c>
      <c r="W24" s="53" t="s">
        <v>45</v>
      </c>
      <c r="X24" s="53" t="s">
        <v>47</v>
      </c>
      <c r="Y24" s="53"/>
      <c r="Z24" s="53"/>
      <c r="AA24" s="53"/>
      <c r="AB24" s="54" t="s">
        <v>198</v>
      </c>
      <c r="AC24" s="48" t="s">
        <v>199</v>
      </c>
      <c r="AD24" s="54"/>
      <c r="AE24" s="54"/>
      <c r="AF24" s="54"/>
      <c r="AG24" s="54"/>
      <c r="AH24" s="54"/>
      <c r="AI24" s="54"/>
      <c r="AJ24" s="54"/>
      <c r="AK24" s="54"/>
      <c r="AL24" s="54"/>
      <c r="AM24" s="54" t="s">
        <v>200</v>
      </c>
      <c r="AN24" s="54" t="s">
        <v>162</v>
      </c>
      <c r="AO24" s="57" t="s">
        <v>51</v>
      </c>
      <c r="AP24" s="57" t="s">
        <v>54</v>
      </c>
      <c r="AQ24" s="57" t="s">
        <v>201</v>
      </c>
      <c r="AR24" s="18" t="s">
        <v>55</v>
      </c>
      <c r="AS24" s="94" t="s">
        <v>56</v>
      </c>
      <c r="AT24" s="91">
        <v>31912.5</v>
      </c>
      <c r="AU24" s="91">
        <v>31912.5</v>
      </c>
      <c r="AV24" s="92">
        <v>0</v>
      </c>
      <c r="AW24" s="92">
        <v>0</v>
      </c>
      <c r="AX24" s="92">
        <v>0</v>
      </c>
      <c r="AY24" s="92">
        <v>0</v>
      </c>
      <c r="AZ24" s="92">
        <v>0</v>
      </c>
      <c r="BA24" s="92">
        <v>0</v>
      </c>
      <c r="BB24" s="91">
        <v>31912.5</v>
      </c>
      <c r="BC24" s="91">
        <v>31912.5</v>
      </c>
      <c r="BD24" s="91">
        <f t="shared" si="2"/>
        <v>31912.5</v>
      </c>
      <c r="BE24" s="92">
        <v>0</v>
      </c>
      <c r="BF24" s="92">
        <v>0</v>
      </c>
      <c r="BG24" s="92">
        <v>0</v>
      </c>
      <c r="BH24" s="91">
        <v>31912.5</v>
      </c>
      <c r="BI24" s="91">
        <f t="shared" si="3"/>
        <v>31912.5</v>
      </c>
      <c r="BJ24" s="92">
        <v>0</v>
      </c>
      <c r="BK24" s="92">
        <v>0</v>
      </c>
      <c r="BL24" s="92">
        <v>0</v>
      </c>
      <c r="BM24" s="91">
        <v>31912.5</v>
      </c>
      <c r="BN24" s="91">
        <v>31912.5</v>
      </c>
      <c r="BO24" s="92">
        <v>0</v>
      </c>
      <c r="BP24" s="92">
        <v>0</v>
      </c>
      <c r="BQ24" s="92">
        <v>0</v>
      </c>
      <c r="BR24" s="91">
        <v>31912.5</v>
      </c>
      <c r="BS24" s="91">
        <v>31912.5</v>
      </c>
      <c r="BT24" s="92">
        <v>0</v>
      </c>
      <c r="BU24" s="92">
        <v>0</v>
      </c>
      <c r="BV24" s="92">
        <v>0</v>
      </c>
      <c r="BW24" s="91">
        <v>31912.5</v>
      </c>
      <c r="BX24" s="91">
        <v>31912.5</v>
      </c>
      <c r="BY24" s="92">
        <v>0</v>
      </c>
      <c r="BZ24" s="92">
        <v>0</v>
      </c>
      <c r="CA24" s="92">
        <v>0</v>
      </c>
      <c r="CB24" s="91">
        <v>31912.5</v>
      </c>
      <c r="CC24" s="91">
        <v>31912.5</v>
      </c>
      <c r="CD24" s="92">
        <v>0</v>
      </c>
      <c r="CE24" s="92">
        <v>0</v>
      </c>
      <c r="CF24" s="92">
        <v>0</v>
      </c>
      <c r="CG24" s="91">
        <v>31912.5</v>
      </c>
      <c r="CH24" s="91">
        <v>31912.5</v>
      </c>
      <c r="CI24" s="92">
        <v>0</v>
      </c>
      <c r="CJ24" s="92">
        <v>0</v>
      </c>
      <c r="CK24" s="92">
        <v>0</v>
      </c>
      <c r="CL24" s="91">
        <v>31912.5</v>
      </c>
      <c r="CM24" s="91">
        <v>31912.5</v>
      </c>
      <c r="CN24" s="92">
        <v>0</v>
      </c>
      <c r="CO24" s="92">
        <v>0</v>
      </c>
      <c r="CP24" s="92">
        <v>0</v>
      </c>
      <c r="CQ24" s="91">
        <v>31912.5</v>
      </c>
    </row>
    <row r="25" spans="1:95" ht="24.95" customHeight="1">
      <c r="A25" s="43">
        <v>600</v>
      </c>
      <c r="B25" s="44" t="s">
        <v>164</v>
      </c>
      <c r="C25" s="45">
        <v>402000001</v>
      </c>
      <c r="D25" s="46" t="s">
        <v>48</v>
      </c>
      <c r="E25" s="47" t="s">
        <v>181</v>
      </c>
      <c r="F25" s="50"/>
      <c r="G25" s="50"/>
      <c r="H25" s="53">
        <v>6</v>
      </c>
      <c r="I25" s="50"/>
      <c r="J25" s="53" t="s">
        <v>182</v>
      </c>
      <c r="K25" s="53" t="s">
        <v>183</v>
      </c>
      <c r="L25" s="53"/>
      <c r="M25" s="53"/>
      <c r="N25" s="53" t="s">
        <v>45</v>
      </c>
      <c r="O25" s="53"/>
      <c r="P25" s="54" t="s">
        <v>184</v>
      </c>
      <c r="Q25" s="48" t="s">
        <v>185</v>
      </c>
      <c r="R25" s="53"/>
      <c r="S25" s="53"/>
      <c r="T25" s="53">
        <v>3</v>
      </c>
      <c r="U25" s="53"/>
      <c r="V25" s="53" t="s">
        <v>46</v>
      </c>
      <c r="W25" s="53" t="s">
        <v>45</v>
      </c>
      <c r="X25" s="53" t="s">
        <v>47</v>
      </c>
      <c r="Y25" s="53"/>
      <c r="Z25" s="53"/>
      <c r="AA25" s="53"/>
      <c r="AB25" s="54" t="s">
        <v>198</v>
      </c>
      <c r="AC25" s="48" t="s">
        <v>199</v>
      </c>
      <c r="AD25" s="54"/>
      <c r="AE25" s="54"/>
      <c r="AF25" s="54"/>
      <c r="AG25" s="54"/>
      <c r="AH25" s="54"/>
      <c r="AI25" s="54"/>
      <c r="AJ25" s="54"/>
      <c r="AK25" s="54"/>
      <c r="AL25" s="54"/>
      <c r="AM25" s="54" t="s">
        <v>200</v>
      </c>
      <c r="AN25" s="54" t="s">
        <v>162</v>
      </c>
      <c r="AO25" s="57" t="s">
        <v>51</v>
      </c>
      <c r="AP25" s="57" t="s">
        <v>54</v>
      </c>
      <c r="AQ25" s="57" t="s">
        <v>201</v>
      </c>
      <c r="AR25" s="18" t="s">
        <v>55</v>
      </c>
      <c r="AS25" s="94" t="s">
        <v>57</v>
      </c>
      <c r="AT25" s="91">
        <v>9637.5</v>
      </c>
      <c r="AU25" s="91">
        <v>9637.5</v>
      </c>
      <c r="AV25" s="92">
        <v>0</v>
      </c>
      <c r="AW25" s="92">
        <v>0</v>
      </c>
      <c r="AX25" s="92">
        <v>0</v>
      </c>
      <c r="AY25" s="92">
        <v>0</v>
      </c>
      <c r="AZ25" s="92">
        <v>0</v>
      </c>
      <c r="BA25" s="92">
        <v>0</v>
      </c>
      <c r="BB25" s="91">
        <v>9637.5</v>
      </c>
      <c r="BC25" s="91">
        <v>9637.5</v>
      </c>
      <c r="BD25" s="91">
        <f t="shared" si="2"/>
        <v>9637.5</v>
      </c>
      <c r="BE25" s="92">
        <v>0</v>
      </c>
      <c r="BF25" s="92">
        <v>0</v>
      </c>
      <c r="BG25" s="92">
        <v>0</v>
      </c>
      <c r="BH25" s="91">
        <v>9637.5</v>
      </c>
      <c r="BI25" s="91">
        <f t="shared" si="3"/>
        <v>9637.5</v>
      </c>
      <c r="BJ25" s="92">
        <v>0</v>
      </c>
      <c r="BK25" s="92">
        <v>0</v>
      </c>
      <c r="BL25" s="92">
        <v>0</v>
      </c>
      <c r="BM25" s="91">
        <v>9637.5</v>
      </c>
      <c r="BN25" s="91">
        <v>9637.5</v>
      </c>
      <c r="BO25" s="92">
        <v>0</v>
      </c>
      <c r="BP25" s="92">
        <v>0</v>
      </c>
      <c r="BQ25" s="92">
        <v>0</v>
      </c>
      <c r="BR25" s="91">
        <v>9637.5</v>
      </c>
      <c r="BS25" s="91">
        <v>9637.5</v>
      </c>
      <c r="BT25" s="92">
        <v>0</v>
      </c>
      <c r="BU25" s="92">
        <v>0</v>
      </c>
      <c r="BV25" s="92">
        <v>0</v>
      </c>
      <c r="BW25" s="91">
        <v>9637.5</v>
      </c>
      <c r="BX25" s="91">
        <v>9637.5</v>
      </c>
      <c r="BY25" s="92">
        <v>0</v>
      </c>
      <c r="BZ25" s="92">
        <v>0</v>
      </c>
      <c r="CA25" s="92">
        <v>0</v>
      </c>
      <c r="CB25" s="91">
        <v>9637.5</v>
      </c>
      <c r="CC25" s="91">
        <v>9637.5</v>
      </c>
      <c r="CD25" s="92">
        <v>0</v>
      </c>
      <c r="CE25" s="92">
        <v>0</v>
      </c>
      <c r="CF25" s="92">
        <v>0</v>
      </c>
      <c r="CG25" s="91">
        <v>9637.5</v>
      </c>
      <c r="CH25" s="91">
        <v>9637.5</v>
      </c>
      <c r="CI25" s="92">
        <v>0</v>
      </c>
      <c r="CJ25" s="92">
        <v>0</v>
      </c>
      <c r="CK25" s="92">
        <v>0</v>
      </c>
      <c r="CL25" s="91">
        <v>9637.5</v>
      </c>
      <c r="CM25" s="91">
        <v>9637.5</v>
      </c>
      <c r="CN25" s="92">
        <v>0</v>
      </c>
      <c r="CO25" s="92">
        <v>0</v>
      </c>
      <c r="CP25" s="92">
        <v>0</v>
      </c>
      <c r="CQ25" s="91">
        <v>9637.5</v>
      </c>
    </row>
    <row r="26" spans="1:95" ht="24.95" customHeight="1">
      <c r="A26" s="43">
        <v>600</v>
      </c>
      <c r="B26" s="44" t="s">
        <v>164</v>
      </c>
      <c r="C26" s="45">
        <v>402000001</v>
      </c>
      <c r="D26" s="46" t="s">
        <v>48</v>
      </c>
      <c r="E26" s="47" t="s">
        <v>181</v>
      </c>
      <c r="F26" s="50"/>
      <c r="G26" s="50"/>
      <c r="H26" s="53">
        <v>6</v>
      </c>
      <c r="I26" s="50"/>
      <c r="J26" s="53" t="s">
        <v>182</v>
      </c>
      <c r="K26" s="53" t="s">
        <v>183</v>
      </c>
      <c r="L26" s="53"/>
      <c r="M26" s="53"/>
      <c r="N26" s="53" t="s">
        <v>45</v>
      </c>
      <c r="O26" s="53"/>
      <c r="P26" s="54" t="s">
        <v>184</v>
      </c>
      <c r="Q26" s="48" t="s">
        <v>185</v>
      </c>
      <c r="R26" s="53"/>
      <c r="S26" s="53"/>
      <c r="T26" s="53">
        <v>3</v>
      </c>
      <c r="U26" s="53"/>
      <c r="V26" s="53" t="s">
        <v>46</v>
      </c>
      <c r="W26" s="53" t="s">
        <v>45</v>
      </c>
      <c r="X26" s="53" t="s">
        <v>47</v>
      </c>
      <c r="Y26" s="53"/>
      <c r="Z26" s="53"/>
      <c r="AA26" s="53"/>
      <c r="AB26" s="54" t="s">
        <v>198</v>
      </c>
      <c r="AC26" s="48" t="s">
        <v>202</v>
      </c>
      <c r="AD26" s="54"/>
      <c r="AE26" s="54"/>
      <c r="AF26" s="54"/>
      <c r="AG26" s="54"/>
      <c r="AH26" s="54"/>
      <c r="AI26" s="54"/>
      <c r="AJ26" s="54"/>
      <c r="AK26" s="54"/>
      <c r="AL26" s="54"/>
      <c r="AM26" s="54" t="s">
        <v>200</v>
      </c>
      <c r="AN26" s="54" t="s">
        <v>162</v>
      </c>
      <c r="AO26" s="57" t="s">
        <v>51</v>
      </c>
      <c r="AP26" s="57" t="s">
        <v>54</v>
      </c>
      <c r="AQ26" s="57" t="s">
        <v>203</v>
      </c>
      <c r="AR26" s="18" t="s">
        <v>75</v>
      </c>
      <c r="AS26" s="94" t="s">
        <v>57</v>
      </c>
      <c r="AT26" s="91">
        <v>385762.55</v>
      </c>
      <c r="AU26" s="91">
        <v>385762.55</v>
      </c>
      <c r="AV26" s="92">
        <v>0</v>
      </c>
      <c r="AW26" s="92">
        <v>0</v>
      </c>
      <c r="AX26" s="92">
        <v>0</v>
      </c>
      <c r="AY26" s="92">
        <v>0</v>
      </c>
      <c r="AZ26" s="92">
        <v>0</v>
      </c>
      <c r="BA26" s="92">
        <v>0</v>
      </c>
      <c r="BB26" s="91">
        <v>385762.55</v>
      </c>
      <c r="BC26" s="91">
        <v>385762.55</v>
      </c>
      <c r="BD26" s="91">
        <f t="shared" si="2"/>
        <v>497844.45</v>
      </c>
      <c r="BE26" s="92">
        <v>0</v>
      </c>
      <c r="BF26" s="92">
        <v>0</v>
      </c>
      <c r="BG26" s="92">
        <v>0</v>
      </c>
      <c r="BH26" s="91">
        <v>497844.45</v>
      </c>
      <c r="BI26" s="91">
        <f t="shared" si="3"/>
        <v>497844.45</v>
      </c>
      <c r="BJ26" s="92">
        <v>0</v>
      </c>
      <c r="BK26" s="92">
        <v>0</v>
      </c>
      <c r="BL26" s="92">
        <v>0</v>
      </c>
      <c r="BM26" s="91">
        <v>497844.45</v>
      </c>
      <c r="BN26" s="91">
        <v>366712</v>
      </c>
      <c r="BO26" s="92">
        <v>0</v>
      </c>
      <c r="BP26" s="92">
        <v>0</v>
      </c>
      <c r="BQ26" s="92">
        <v>0</v>
      </c>
      <c r="BR26" s="91">
        <v>366712</v>
      </c>
      <c r="BS26" s="91">
        <v>429939</v>
      </c>
      <c r="BT26" s="92">
        <v>0</v>
      </c>
      <c r="BU26" s="92">
        <v>0</v>
      </c>
      <c r="BV26" s="92">
        <v>0</v>
      </c>
      <c r="BW26" s="91">
        <v>429939</v>
      </c>
      <c r="BX26" s="91">
        <v>366712</v>
      </c>
      <c r="BY26" s="92">
        <v>0</v>
      </c>
      <c r="BZ26" s="92">
        <v>0</v>
      </c>
      <c r="CA26" s="92">
        <v>0</v>
      </c>
      <c r="CB26" s="91">
        <v>366712</v>
      </c>
      <c r="CC26" s="91">
        <v>429939</v>
      </c>
      <c r="CD26" s="92">
        <v>0</v>
      </c>
      <c r="CE26" s="92">
        <v>0</v>
      </c>
      <c r="CF26" s="92">
        <v>0</v>
      </c>
      <c r="CG26" s="91">
        <v>429939</v>
      </c>
      <c r="CH26" s="91">
        <v>366712</v>
      </c>
      <c r="CI26" s="92">
        <v>0</v>
      </c>
      <c r="CJ26" s="92">
        <v>0</v>
      </c>
      <c r="CK26" s="92">
        <v>0</v>
      </c>
      <c r="CL26" s="91">
        <v>366712</v>
      </c>
      <c r="CM26" s="91">
        <v>429939</v>
      </c>
      <c r="CN26" s="92">
        <v>0</v>
      </c>
      <c r="CO26" s="92">
        <v>0</v>
      </c>
      <c r="CP26" s="92">
        <v>0</v>
      </c>
      <c r="CQ26" s="91">
        <v>429939</v>
      </c>
    </row>
    <row r="27" spans="1:95" ht="24.95" customHeight="1">
      <c r="A27" s="43">
        <v>600</v>
      </c>
      <c r="B27" s="44" t="s">
        <v>164</v>
      </c>
      <c r="C27" s="45">
        <v>402000002</v>
      </c>
      <c r="D27" s="46" t="s">
        <v>49</v>
      </c>
      <c r="E27" s="47"/>
      <c r="F27" s="50"/>
      <c r="G27" s="50"/>
      <c r="H27" s="53"/>
      <c r="I27" s="50"/>
      <c r="J27" s="53"/>
      <c r="K27" s="53"/>
      <c r="L27" s="53"/>
      <c r="M27" s="53"/>
      <c r="N27" s="53"/>
      <c r="O27" s="53"/>
      <c r="P27" s="54"/>
      <c r="Q27" s="48"/>
      <c r="R27" s="53"/>
      <c r="S27" s="53"/>
      <c r="T27" s="53"/>
      <c r="U27" s="53"/>
      <c r="V27" s="53"/>
      <c r="W27" s="53"/>
      <c r="X27" s="53"/>
      <c r="Y27" s="53"/>
      <c r="Z27" s="53"/>
      <c r="AA27" s="53"/>
      <c r="AB27" s="54"/>
      <c r="AC27" s="48"/>
      <c r="AD27" s="54"/>
      <c r="AE27" s="54"/>
      <c r="AF27" s="54"/>
      <c r="AG27" s="54"/>
      <c r="AH27" s="54"/>
      <c r="AI27" s="54"/>
      <c r="AJ27" s="54"/>
      <c r="AK27" s="54"/>
      <c r="AL27" s="54"/>
      <c r="AM27" s="54"/>
      <c r="AN27" s="54"/>
      <c r="AO27" s="57" t="s">
        <v>51</v>
      </c>
      <c r="AP27" s="57" t="s">
        <v>54</v>
      </c>
      <c r="AQ27" s="57" t="s">
        <v>250</v>
      </c>
      <c r="AR27" s="18" t="s">
        <v>249</v>
      </c>
      <c r="AS27" s="94" t="s">
        <v>60</v>
      </c>
      <c r="AT27" s="91"/>
      <c r="AU27" s="91"/>
      <c r="AV27" s="92"/>
      <c r="AW27" s="92"/>
      <c r="AX27" s="92"/>
      <c r="AY27" s="92"/>
      <c r="AZ27" s="92"/>
      <c r="BA27" s="92"/>
      <c r="BB27" s="91"/>
      <c r="BC27" s="91"/>
      <c r="BD27" s="91">
        <v>10556</v>
      </c>
      <c r="BE27" s="92">
        <v>0</v>
      </c>
      <c r="BF27" s="92">
        <v>10556</v>
      </c>
      <c r="BG27" s="92">
        <v>0</v>
      </c>
      <c r="BH27" s="92">
        <v>0</v>
      </c>
      <c r="BI27" s="91">
        <v>10556</v>
      </c>
      <c r="BJ27" s="92">
        <v>0</v>
      </c>
      <c r="BK27" s="92">
        <v>10556</v>
      </c>
      <c r="BL27" s="92">
        <v>0</v>
      </c>
      <c r="BM27" s="92">
        <v>0</v>
      </c>
      <c r="BN27" s="92">
        <v>0</v>
      </c>
      <c r="BO27" s="92">
        <v>0</v>
      </c>
      <c r="BP27" s="92">
        <v>0</v>
      </c>
      <c r="BQ27" s="92">
        <v>0</v>
      </c>
      <c r="BR27" s="92">
        <v>0</v>
      </c>
      <c r="BS27" s="92">
        <v>0</v>
      </c>
      <c r="BT27" s="92">
        <v>0</v>
      </c>
      <c r="BU27" s="92">
        <v>0</v>
      </c>
      <c r="BV27" s="92">
        <v>0</v>
      </c>
      <c r="BW27" s="92">
        <v>0</v>
      </c>
      <c r="BX27" s="92">
        <v>0</v>
      </c>
      <c r="BY27" s="92">
        <v>0</v>
      </c>
      <c r="BZ27" s="92">
        <v>0</v>
      </c>
      <c r="CA27" s="92">
        <v>0</v>
      </c>
      <c r="CB27" s="92">
        <v>0</v>
      </c>
      <c r="CC27" s="92">
        <v>0</v>
      </c>
      <c r="CD27" s="92">
        <v>0</v>
      </c>
      <c r="CE27" s="92">
        <v>0</v>
      </c>
      <c r="CF27" s="92">
        <v>0</v>
      </c>
      <c r="CG27" s="92">
        <v>0</v>
      </c>
      <c r="CH27" s="92">
        <v>0</v>
      </c>
      <c r="CI27" s="92">
        <v>0</v>
      </c>
      <c r="CJ27" s="92">
        <v>0</v>
      </c>
      <c r="CK27" s="92">
        <v>0</v>
      </c>
      <c r="CL27" s="92">
        <v>0</v>
      </c>
      <c r="CM27" s="92">
        <v>0</v>
      </c>
      <c r="CN27" s="92">
        <v>0</v>
      </c>
      <c r="CO27" s="92">
        <v>0</v>
      </c>
      <c r="CP27" s="92">
        <v>0</v>
      </c>
      <c r="CQ27" s="92">
        <v>0</v>
      </c>
    </row>
    <row r="28" spans="1:95" ht="24.95" customHeight="1">
      <c r="A28" s="43">
        <v>600</v>
      </c>
      <c r="B28" s="44" t="s">
        <v>164</v>
      </c>
      <c r="C28" s="45">
        <v>402000001</v>
      </c>
      <c r="D28" s="46" t="s">
        <v>48</v>
      </c>
      <c r="E28" s="47"/>
      <c r="F28" s="50"/>
      <c r="G28" s="50"/>
      <c r="H28" s="53"/>
      <c r="I28" s="50"/>
      <c r="J28" s="53"/>
      <c r="K28" s="53"/>
      <c r="L28" s="53"/>
      <c r="M28" s="53"/>
      <c r="N28" s="53"/>
      <c r="O28" s="53"/>
      <c r="P28" s="54"/>
      <c r="Q28" s="48"/>
      <c r="R28" s="53"/>
      <c r="S28" s="53"/>
      <c r="T28" s="53"/>
      <c r="U28" s="53"/>
      <c r="V28" s="53"/>
      <c r="W28" s="53"/>
      <c r="X28" s="53"/>
      <c r="Y28" s="53"/>
      <c r="Z28" s="53"/>
      <c r="AA28" s="53"/>
      <c r="AB28" s="54"/>
      <c r="AC28" s="48"/>
      <c r="AD28" s="54"/>
      <c r="AE28" s="54"/>
      <c r="AF28" s="54"/>
      <c r="AG28" s="54"/>
      <c r="AH28" s="54"/>
      <c r="AI28" s="54"/>
      <c r="AJ28" s="54"/>
      <c r="AK28" s="54"/>
      <c r="AL28" s="54"/>
      <c r="AM28" s="54"/>
      <c r="AN28" s="54"/>
      <c r="AO28" s="57" t="s">
        <v>51</v>
      </c>
      <c r="AP28" s="57" t="s">
        <v>54</v>
      </c>
      <c r="AQ28" s="57" t="s">
        <v>250</v>
      </c>
      <c r="AR28" s="18" t="s">
        <v>249</v>
      </c>
      <c r="AS28" s="94" t="s">
        <v>57</v>
      </c>
      <c r="AT28" s="91"/>
      <c r="AU28" s="91"/>
      <c r="AV28" s="92"/>
      <c r="AW28" s="92"/>
      <c r="AX28" s="92"/>
      <c r="AY28" s="92"/>
      <c r="AZ28" s="92"/>
      <c r="BA28" s="92"/>
      <c r="BB28" s="91"/>
      <c r="BC28" s="91"/>
      <c r="BD28" s="91">
        <v>3187.91</v>
      </c>
      <c r="BE28" s="92">
        <v>0</v>
      </c>
      <c r="BF28" s="92">
        <v>3187.91</v>
      </c>
      <c r="BG28" s="92">
        <v>0</v>
      </c>
      <c r="BH28" s="92">
        <v>0</v>
      </c>
      <c r="BI28" s="91">
        <v>3187.91</v>
      </c>
      <c r="BJ28" s="92">
        <v>0</v>
      </c>
      <c r="BK28" s="92">
        <v>3187.91</v>
      </c>
      <c r="BL28" s="92">
        <v>0</v>
      </c>
      <c r="BM28" s="92">
        <v>0</v>
      </c>
      <c r="BN28" s="92">
        <v>0</v>
      </c>
      <c r="BO28" s="92">
        <v>0</v>
      </c>
      <c r="BP28" s="92">
        <v>0</v>
      </c>
      <c r="BQ28" s="92">
        <v>0</v>
      </c>
      <c r="BR28" s="92">
        <v>0</v>
      </c>
      <c r="BS28" s="92">
        <v>0</v>
      </c>
      <c r="BT28" s="92">
        <v>0</v>
      </c>
      <c r="BU28" s="92">
        <v>0</v>
      </c>
      <c r="BV28" s="92">
        <v>0</v>
      </c>
      <c r="BW28" s="92">
        <v>0</v>
      </c>
      <c r="BX28" s="92">
        <v>0</v>
      </c>
      <c r="BY28" s="92">
        <v>0</v>
      </c>
      <c r="BZ28" s="92">
        <v>0</v>
      </c>
      <c r="CA28" s="92">
        <v>0</v>
      </c>
      <c r="CB28" s="92">
        <v>0</v>
      </c>
      <c r="CC28" s="92">
        <v>0</v>
      </c>
      <c r="CD28" s="92">
        <v>0</v>
      </c>
      <c r="CE28" s="92">
        <v>0</v>
      </c>
      <c r="CF28" s="92">
        <v>0</v>
      </c>
      <c r="CG28" s="92">
        <v>0</v>
      </c>
      <c r="CH28" s="92">
        <v>0</v>
      </c>
      <c r="CI28" s="92">
        <v>0</v>
      </c>
      <c r="CJ28" s="92">
        <v>0</v>
      </c>
      <c r="CK28" s="92">
        <v>0</v>
      </c>
      <c r="CL28" s="92">
        <v>0</v>
      </c>
      <c r="CM28" s="92">
        <v>0</v>
      </c>
      <c r="CN28" s="92">
        <v>0</v>
      </c>
      <c r="CO28" s="92">
        <v>0</v>
      </c>
      <c r="CP28" s="92">
        <v>0</v>
      </c>
      <c r="CQ28" s="92">
        <v>0</v>
      </c>
    </row>
    <row r="29" spans="1:95" ht="24.95" customHeight="1">
      <c r="A29" s="43">
        <v>600</v>
      </c>
      <c r="B29" s="44" t="s">
        <v>164</v>
      </c>
      <c r="C29" s="45">
        <v>402000001</v>
      </c>
      <c r="D29" s="46" t="s">
        <v>48</v>
      </c>
      <c r="E29" s="47" t="s">
        <v>181</v>
      </c>
      <c r="F29" s="50"/>
      <c r="G29" s="50"/>
      <c r="H29" s="53">
        <v>6</v>
      </c>
      <c r="I29" s="50"/>
      <c r="J29" s="53" t="s">
        <v>182</v>
      </c>
      <c r="K29" s="53" t="s">
        <v>183</v>
      </c>
      <c r="L29" s="53"/>
      <c r="M29" s="53"/>
      <c r="N29" s="53" t="s">
        <v>45</v>
      </c>
      <c r="O29" s="53"/>
      <c r="P29" s="54" t="s">
        <v>184</v>
      </c>
      <c r="Q29" s="48" t="s">
        <v>185</v>
      </c>
      <c r="R29" s="53"/>
      <c r="S29" s="53"/>
      <c r="T29" s="53">
        <v>3</v>
      </c>
      <c r="U29" s="53"/>
      <c r="V29" s="53" t="s">
        <v>46</v>
      </c>
      <c r="W29" s="53" t="s">
        <v>45</v>
      </c>
      <c r="X29" s="53" t="s">
        <v>47</v>
      </c>
      <c r="Y29" s="53"/>
      <c r="Z29" s="53"/>
      <c r="AA29" s="53"/>
      <c r="AB29" s="54" t="s">
        <v>204</v>
      </c>
      <c r="AC29" s="48" t="s">
        <v>199</v>
      </c>
      <c r="AD29" s="54"/>
      <c r="AE29" s="54"/>
      <c r="AF29" s="54"/>
      <c r="AG29" s="54"/>
      <c r="AH29" s="54"/>
      <c r="AI29" s="54"/>
      <c r="AJ29" s="54"/>
      <c r="AK29" s="54"/>
      <c r="AL29" s="54"/>
      <c r="AM29" s="54" t="s">
        <v>200</v>
      </c>
      <c r="AN29" s="54" t="s">
        <v>162</v>
      </c>
      <c r="AO29" s="57" t="s">
        <v>51</v>
      </c>
      <c r="AP29" s="57" t="s">
        <v>54</v>
      </c>
      <c r="AQ29" s="57" t="s">
        <v>205</v>
      </c>
      <c r="AR29" s="18" t="s">
        <v>55</v>
      </c>
      <c r="AS29" s="94" t="s">
        <v>56</v>
      </c>
      <c r="AT29" s="91">
        <v>63825</v>
      </c>
      <c r="AU29" s="91">
        <v>63825</v>
      </c>
      <c r="AV29" s="92">
        <v>0</v>
      </c>
      <c r="AW29" s="92">
        <v>0</v>
      </c>
      <c r="AX29" s="92">
        <v>0</v>
      </c>
      <c r="AY29" s="92">
        <v>0</v>
      </c>
      <c r="AZ29" s="92">
        <v>0</v>
      </c>
      <c r="BA29" s="92">
        <v>0</v>
      </c>
      <c r="BB29" s="91">
        <v>63825</v>
      </c>
      <c r="BC29" s="91">
        <v>63825</v>
      </c>
      <c r="BD29" s="91">
        <f t="shared" si="2"/>
        <v>54382.400000000001</v>
      </c>
      <c r="BE29" s="92">
        <v>0</v>
      </c>
      <c r="BF29" s="92">
        <v>0</v>
      </c>
      <c r="BG29" s="92">
        <v>0</v>
      </c>
      <c r="BH29" s="91">
        <v>54382.400000000001</v>
      </c>
      <c r="BI29" s="91">
        <f t="shared" si="3"/>
        <v>54382.400000000001</v>
      </c>
      <c r="BJ29" s="92">
        <v>0</v>
      </c>
      <c r="BK29" s="92">
        <v>0</v>
      </c>
      <c r="BL29" s="92">
        <v>0</v>
      </c>
      <c r="BM29" s="91">
        <v>54382.400000000001</v>
      </c>
      <c r="BN29" s="91">
        <v>63825</v>
      </c>
      <c r="BO29" s="92">
        <v>0</v>
      </c>
      <c r="BP29" s="92">
        <v>0</v>
      </c>
      <c r="BQ29" s="92">
        <v>0</v>
      </c>
      <c r="BR29" s="91">
        <v>63825</v>
      </c>
      <c r="BS29" s="91">
        <v>63825</v>
      </c>
      <c r="BT29" s="92">
        <v>0</v>
      </c>
      <c r="BU29" s="92">
        <v>0</v>
      </c>
      <c r="BV29" s="92">
        <v>0</v>
      </c>
      <c r="BW29" s="91">
        <v>63825</v>
      </c>
      <c r="BX29" s="91">
        <v>63825</v>
      </c>
      <c r="BY29" s="92">
        <v>0</v>
      </c>
      <c r="BZ29" s="92">
        <v>0</v>
      </c>
      <c r="CA29" s="92">
        <v>0</v>
      </c>
      <c r="CB29" s="91">
        <v>63825</v>
      </c>
      <c r="CC29" s="91">
        <v>63825</v>
      </c>
      <c r="CD29" s="92">
        <v>0</v>
      </c>
      <c r="CE29" s="92">
        <v>0</v>
      </c>
      <c r="CF29" s="92">
        <v>0</v>
      </c>
      <c r="CG29" s="91">
        <v>63825</v>
      </c>
      <c r="CH29" s="91">
        <v>63825</v>
      </c>
      <c r="CI29" s="92">
        <v>0</v>
      </c>
      <c r="CJ29" s="92">
        <v>0</v>
      </c>
      <c r="CK29" s="92">
        <v>0</v>
      </c>
      <c r="CL29" s="91">
        <v>63825</v>
      </c>
      <c r="CM29" s="91">
        <v>63825</v>
      </c>
      <c r="CN29" s="92">
        <v>0</v>
      </c>
      <c r="CO29" s="92">
        <v>0</v>
      </c>
      <c r="CP29" s="92">
        <v>0</v>
      </c>
      <c r="CQ29" s="91">
        <v>63825</v>
      </c>
    </row>
    <row r="30" spans="1:95" ht="24.95" customHeight="1">
      <c r="A30" s="43">
        <v>600</v>
      </c>
      <c r="B30" s="44" t="s">
        <v>164</v>
      </c>
      <c r="C30" s="45">
        <v>402000001</v>
      </c>
      <c r="D30" s="46" t="s">
        <v>48</v>
      </c>
      <c r="E30" s="47" t="s">
        <v>181</v>
      </c>
      <c r="F30" s="50"/>
      <c r="G30" s="50"/>
      <c r="H30" s="53">
        <v>6</v>
      </c>
      <c r="I30" s="50"/>
      <c r="J30" s="53" t="s">
        <v>182</v>
      </c>
      <c r="K30" s="53" t="s">
        <v>183</v>
      </c>
      <c r="L30" s="53"/>
      <c r="M30" s="53"/>
      <c r="N30" s="53" t="s">
        <v>45</v>
      </c>
      <c r="O30" s="53"/>
      <c r="P30" s="54" t="s">
        <v>184</v>
      </c>
      <c r="Q30" s="48" t="s">
        <v>185</v>
      </c>
      <c r="R30" s="53"/>
      <c r="S30" s="53"/>
      <c r="T30" s="53">
        <v>3</v>
      </c>
      <c r="U30" s="53"/>
      <c r="V30" s="53" t="s">
        <v>46</v>
      </c>
      <c r="W30" s="53" t="s">
        <v>45</v>
      </c>
      <c r="X30" s="53" t="s">
        <v>47</v>
      </c>
      <c r="Y30" s="53"/>
      <c r="Z30" s="53"/>
      <c r="AA30" s="53"/>
      <c r="AB30" s="54" t="s">
        <v>204</v>
      </c>
      <c r="AC30" s="48" t="s">
        <v>199</v>
      </c>
      <c r="AD30" s="54"/>
      <c r="AE30" s="54"/>
      <c r="AF30" s="54"/>
      <c r="AG30" s="54"/>
      <c r="AH30" s="54"/>
      <c r="AI30" s="54"/>
      <c r="AJ30" s="54"/>
      <c r="AK30" s="54"/>
      <c r="AL30" s="54"/>
      <c r="AM30" s="54" t="s">
        <v>200</v>
      </c>
      <c r="AN30" s="54" t="s">
        <v>162</v>
      </c>
      <c r="AO30" s="57" t="s">
        <v>51</v>
      </c>
      <c r="AP30" s="57" t="s">
        <v>54</v>
      </c>
      <c r="AQ30" s="57" t="s">
        <v>205</v>
      </c>
      <c r="AR30" s="18" t="s">
        <v>55</v>
      </c>
      <c r="AS30" s="94" t="s">
        <v>57</v>
      </c>
      <c r="AT30" s="91">
        <v>19275</v>
      </c>
      <c r="AU30" s="91">
        <v>19275</v>
      </c>
      <c r="AV30" s="92">
        <v>0</v>
      </c>
      <c r="AW30" s="92">
        <v>0</v>
      </c>
      <c r="AX30" s="92">
        <v>0</v>
      </c>
      <c r="AY30" s="92">
        <v>0</v>
      </c>
      <c r="AZ30" s="92">
        <v>0</v>
      </c>
      <c r="BA30" s="92">
        <v>0</v>
      </c>
      <c r="BB30" s="91">
        <v>19275</v>
      </c>
      <c r="BC30" s="91">
        <v>19275</v>
      </c>
      <c r="BD30" s="91">
        <f t="shared" si="2"/>
        <v>16423.490000000002</v>
      </c>
      <c r="BE30" s="92">
        <v>0</v>
      </c>
      <c r="BF30" s="92">
        <v>0</v>
      </c>
      <c r="BG30" s="92">
        <v>0</v>
      </c>
      <c r="BH30" s="91">
        <v>16423.490000000002</v>
      </c>
      <c r="BI30" s="91">
        <f t="shared" si="3"/>
        <v>16423.490000000002</v>
      </c>
      <c r="BJ30" s="92">
        <v>0</v>
      </c>
      <c r="BK30" s="92">
        <v>0</v>
      </c>
      <c r="BL30" s="92">
        <v>0</v>
      </c>
      <c r="BM30" s="91">
        <v>16423.490000000002</v>
      </c>
      <c r="BN30" s="91">
        <v>19275</v>
      </c>
      <c r="BO30" s="92">
        <v>0</v>
      </c>
      <c r="BP30" s="92">
        <v>0</v>
      </c>
      <c r="BQ30" s="92">
        <v>0</v>
      </c>
      <c r="BR30" s="91">
        <v>19275</v>
      </c>
      <c r="BS30" s="91">
        <v>19275</v>
      </c>
      <c r="BT30" s="92">
        <v>0</v>
      </c>
      <c r="BU30" s="92">
        <v>0</v>
      </c>
      <c r="BV30" s="92">
        <v>0</v>
      </c>
      <c r="BW30" s="91">
        <v>19275</v>
      </c>
      <c r="BX30" s="91">
        <v>19275</v>
      </c>
      <c r="BY30" s="92">
        <v>0</v>
      </c>
      <c r="BZ30" s="92">
        <v>0</v>
      </c>
      <c r="CA30" s="92">
        <v>0</v>
      </c>
      <c r="CB30" s="91">
        <v>19275</v>
      </c>
      <c r="CC30" s="91">
        <v>19275</v>
      </c>
      <c r="CD30" s="92">
        <v>0</v>
      </c>
      <c r="CE30" s="92">
        <v>0</v>
      </c>
      <c r="CF30" s="92">
        <v>0</v>
      </c>
      <c r="CG30" s="91">
        <v>19275</v>
      </c>
      <c r="CH30" s="91">
        <v>19275</v>
      </c>
      <c r="CI30" s="92">
        <v>0</v>
      </c>
      <c r="CJ30" s="92">
        <v>0</v>
      </c>
      <c r="CK30" s="92">
        <v>0</v>
      </c>
      <c r="CL30" s="91">
        <v>19275</v>
      </c>
      <c r="CM30" s="91">
        <v>19275</v>
      </c>
      <c r="CN30" s="92">
        <v>0</v>
      </c>
      <c r="CO30" s="92">
        <v>0</v>
      </c>
      <c r="CP30" s="92">
        <v>0</v>
      </c>
      <c r="CQ30" s="91">
        <v>19275</v>
      </c>
    </row>
    <row r="31" spans="1:95" ht="24.95" customHeight="1">
      <c r="A31" s="43">
        <v>600</v>
      </c>
      <c r="B31" s="44" t="s">
        <v>164</v>
      </c>
      <c r="C31" s="45">
        <v>402000001</v>
      </c>
      <c r="D31" s="46" t="s">
        <v>48</v>
      </c>
      <c r="E31" s="47" t="s">
        <v>181</v>
      </c>
      <c r="F31" s="50"/>
      <c r="G31" s="50"/>
      <c r="H31" s="53">
        <v>6</v>
      </c>
      <c r="I31" s="50"/>
      <c r="J31" s="53" t="s">
        <v>182</v>
      </c>
      <c r="K31" s="53" t="s">
        <v>183</v>
      </c>
      <c r="L31" s="53"/>
      <c r="M31" s="53"/>
      <c r="N31" s="53" t="s">
        <v>45</v>
      </c>
      <c r="O31" s="53"/>
      <c r="P31" s="54" t="s">
        <v>184</v>
      </c>
      <c r="Q31" s="48" t="s">
        <v>185</v>
      </c>
      <c r="R31" s="53"/>
      <c r="S31" s="53"/>
      <c r="T31" s="53">
        <v>3</v>
      </c>
      <c r="U31" s="53"/>
      <c r="V31" s="53" t="s">
        <v>46</v>
      </c>
      <c r="W31" s="53" t="s">
        <v>45</v>
      </c>
      <c r="X31" s="53" t="s">
        <v>47</v>
      </c>
      <c r="Y31" s="53"/>
      <c r="Z31" s="53"/>
      <c r="AA31" s="53"/>
      <c r="AB31" s="54" t="s">
        <v>204</v>
      </c>
      <c r="AC31" s="48" t="s">
        <v>202</v>
      </c>
      <c r="AD31" s="54"/>
      <c r="AE31" s="54"/>
      <c r="AF31" s="54"/>
      <c r="AG31" s="54"/>
      <c r="AH31" s="54"/>
      <c r="AI31" s="54"/>
      <c r="AJ31" s="56">
        <v>1</v>
      </c>
      <c r="AK31" s="54"/>
      <c r="AL31" s="54"/>
      <c r="AM31" s="54"/>
      <c r="AN31" s="54" t="s">
        <v>206</v>
      </c>
      <c r="AO31" s="57" t="s">
        <v>51</v>
      </c>
      <c r="AP31" s="57" t="s">
        <v>54</v>
      </c>
      <c r="AQ31" s="57" t="s">
        <v>207</v>
      </c>
      <c r="AR31" s="18" t="s">
        <v>55</v>
      </c>
      <c r="AS31" s="94" t="s">
        <v>57</v>
      </c>
      <c r="AT31" s="92">
        <v>684548.32</v>
      </c>
      <c r="AU31" s="92">
        <v>684548.32</v>
      </c>
      <c r="AV31" s="92">
        <v>0</v>
      </c>
      <c r="AW31" s="92">
        <v>0</v>
      </c>
      <c r="AX31" s="92">
        <v>0</v>
      </c>
      <c r="AY31" s="92">
        <v>0</v>
      </c>
      <c r="AZ31" s="92">
        <v>0</v>
      </c>
      <c r="BA31" s="92">
        <v>0</v>
      </c>
      <c r="BB31" s="91">
        <v>684548.32</v>
      </c>
      <c r="BC31" s="91">
        <v>684548.32</v>
      </c>
      <c r="BD31" s="91">
        <f t="shared" si="2"/>
        <v>627671.05000000005</v>
      </c>
      <c r="BE31" s="92">
        <v>0</v>
      </c>
      <c r="BF31" s="92">
        <v>0</v>
      </c>
      <c r="BG31" s="92">
        <v>0</v>
      </c>
      <c r="BH31" s="91">
        <v>627671.05000000005</v>
      </c>
      <c r="BI31" s="91">
        <v>627671.05000000005</v>
      </c>
      <c r="BJ31" s="92">
        <v>0</v>
      </c>
      <c r="BK31" s="92">
        <v>0</v>
      </c>
      <c r="BL31" s="92">
        <v>0</v>
      </c>
      <c r="BM31" s="91">
        <v>627671.05000000005</v>
      </c>
      <c r="BN31" s="92">
        <v>626182</v>
      </c>
      <c r="BO31" s="92">
        <v>0</v>
      </c>
      <c r="BP31" s="92">
        <v>0</v>
      </c>
      <c r="BQ31" s="92">
        <v>0</v>
      </c>
      <c r="BR31" s="91">
        <v>626182</v>
      </c>
      <c r="BS31" s="91">
        <v>742140</v>
      </c>
      <c r="BT31" s="92">
        <v>0</v>
      </c>
      <c r="BU31" s="92">
        <v>0</v>
      </c>
      <c r="BV31" s="92">
        <v>0</v>
      </c>
      <c r="BW31" s="91">
        <v>742140</v>
      </c>
      <c r="BX31" s="92">
        <v>626182</v>
      </c>
      <c r="BY31" s="92">
        <v>0</v>
      </c>
      <c r="BZ31" s="92">
        <v>0</v>
      </c>
      <c r="CA31" s="92">
        <v>0</v>
      </c>
      <c r="CB31" s="91">
        <v>626182</v>
      </c>
      <c r="CC31" s="91">
        <v>742140</v>
      </c>
      <c r="CD31" s="92">
        <v>0</v>
      </c>
      <c r="CE31" s="92">
        <v>0</v>
      </c>
      <c r="CF31" s="92">
        <v>0</v>
      </c>
      <c r="CG31" s="91">
        <v>742140</v>
      </c>
      <c r="CH31" s="92">
        <v>626182</v>
      </c>
      <c r="CI31" s="92">
        <v>0</v>
      </c>
      <c r="CJ31" s="92">
        <v>0</v>
      </c>
      <c r="CK31" s="92">
        <v>0</v>
      </c>
      <c r="CL31" s="91">
        <v>626182</v>
      </c>
      <c r="CM31" s="91">
        <v>742140</v>
      </c>
      <c r="CN31" s="92">
        <v>0</v>
      </c>
      <c r="CO31" s="92">
        <v>0</v>
      </c>
      <c r="CP31" s="92">
        <v>0</v>
      </c>
      <c r="CQ31" s="91">
        <v>742140</v>
      </c>
    </row>
    <row r="32" spans="1:95" ht="24.95" customHeight="1">
      <c r="A32" s="43">
        <v>600</v>
      </c>
      <c r="B32" s="44" t="s">
        <v>164</v>
      </c>
      <c r="C32" s="45">
        <v>402000002</v>
      </c>
      <c r="D32" s="46" t="s">
        <v>49</v>
      </c>
      <c r="E32" s="47" t="s">
        <v>181</v>
      </c>
      <c r="F32" s="51"/>
      <c r="G32" s="51"/>
      <c r="H32" s="52">
        <v>6</v>
      </c>
      <c r="I32" s="51"/>
      <c r="J32" s="52" t="s">
        <v>182</v>
      </c>
      <c r="K32" s="52" t="s">
        <v>183</v>
      </c>
      <c r="L32" s="52"/>
      <c r="M32" s="52"/>
      <c r="N32" s="52" t="s">
        <v>45</v>
      </c>
      <c r="O32" s="52"/>
      <c r="P32" s="54" t="s">
        <v>184</v>
      </c>
      <c r="Q32" s="48" t="s">
        <v>185</v>
      </c>
      <c r="R32" s="52"/>
      <c r="S32" s="52"/>
      <c r="T32" s="58">
        <v>3</v>
      </c>
      <c r="U32" s="52"/>
      <c r="V32" s="52" t="s">
        <v>46</v>
      </c>
      <c r="W32" s="52" t="s">
        <v>45</v>
      </c>
      <c r="X32" s="58" t="s">
        <v>47</v>
      </c>
      <c r="Y32" s="52"/>
      <c r="Z32" s="52"/>
      <c r="AA32" s="52"/>
      <c r="AB32" s="54" t="s">
        <v>186</v>
      </c>
      <c r="AC32" s="42" t="s">
        <v>194</v>
      </c>
      <c r="AD32" s="54"/>
      <c r="AE32" s="54"/>
      <c r="AF32" s="54"/>
      <c r="AG32" s="54"/>
      <c r="AH32" s="54"/>
      <c r="AI32" s="54"/>
      <c r="AJ32" s="54" t="s">
        <v>195</v>
      </c>
      <c r="AK32" s="54"/>
      <c r="AL32" s="54"/>
      <c r="AM32" s="54"/>
      <c r="AN32" s="55" t="s">
        <v>237</v>
      </c>
      <c r="AO32" s="57" t="s">
        <v>51</v>
      </c>
      <c r="AP32" s="57" t="s">
        <v>54</v>
      </c>
      <c r="AQ32" s="57" t="s">
        <v>197</v>
      </c>
      <c r="AR32" s="18" t="s">
        <v>75</v>
      </c>
      <c r="AS32" s="94" t="s">
        <v>60</v>
      </c>
      <c r="AT32" s="92">
        <v>32627410.559999999</v>
      </c>
      <c r="AU32" s="92">
        <v>32627410.559999999</v>
      </c>
      <c r="AV32" s="92">
        <v>0</v>
      </c>
      <c r="AW32" s="92">
        <v>0</v>
      </c>
      <c r="AX32" s="92">
        <v>0</v>
      </c>
      <c r="AY32" s="92">
        <v>0</v>
      </c>
      <c r="AZ32" s="92">
        <v>0</v>
      </c>
      <c r="BA32" s="92">
        <v>0</v>
      </c>
      <c r="BB32" s="91">
        <v>32627410.559999999</v>
      </c>
      <c r="BC32" s="91">
        <v>32627410.559999999</v>
      </c>
      <c r="BD32" s="91">
        <f t="shared" si="2"/>
        <v>32517396.16</v>
      </c>
      <c r="BE32" s="92">
        <v>0</v>
      </c>
      <c r="BF32" s="92">
        <v>0</v>
      </c>
      <c r="BG32" s="92">
        <v>0</v>
      </c>
      <c r="BH32" s="91">
        <v>32517396.16</v>
      </c>
      <c r="BI32" s="91">
        <f t="shared" si="3"/>
        <v>32517396.16</v>
      </c>
      <c r="BJ32" s="92">
        <v>0</v>
      </c>
      <c r="BK32" s="92">
        <v>0</v>
      </c>
      <c r="BL32" s="92">
        <v>0</v>
      </c>
      <c r="BM32" s="91">
        <v>32517396.16</v>
      </c>
      <c r="BN32" s="92">
        <v>29737590</v>
      </c>
      <c r="BO32" s="92">
        <v>0</v>
      </c>
      <c r="BP32" s="92">
        <v>0</v>
      </c>
      <c r="BQ32" s="92">
        <v>0</v>
      </c>
      <c r="BR32" s="92">
        <v>29737590</v>
      </c>
      <c r="BS32" s="91">
        <v>28358186</v>
      </c>
      <c r="BT32" s="92">
        <v>0</v>
      </c>
      <c r="BU32" s="92">
        <v>0</v>
      </c>
      <c r="BV32" s="92">
        <v>0</v>
      </c>
      <c r="BW32" s="91">
        <v>28358186</v>
      </c>
      <c r="BX32" s="92">
        <v>29737590</v>
      </c>
      <c r="BY32" s="92">
        <v>0</v>
      </c>
      <c r="BZ32" s="92">
        <v>0</v>
      </c>
      <c r="CA32" s="92">
        <v>0</v>
      </c>
      <c r="CB32" s="92">
        <v>29737590</v>
      </c>
      <c r="CC32" s="91">
        <v>28358186</v>
      </c>
      <c r="CD32" s="92">
        <v>0</v>
      </c>
      <c r="CE32" s="92">
        <v>0</v>
      </c>
      <c r="CF32" s="92">
        <v>0</v>
      </c>
      <c r="CG32" s="91">
        <v>28358186</v>
      </c>
      <c r="CH32" s="92">
        <v>29737590</v>
      </c>
      <c r="CI32" s="92">
        <v>0</v>
      </c>
      <c r="CJ32" s="92">
        <v>0</v>
      </c>
      <c r="CK32" s="92">
        <v>0</v>
      </c>
      <c r="CL32" s="92">
        <v>29737590</v>
      </c>
      <c r="CM32" s="91">
        <v>28358186</v>
      </c>
      <c r="CN32" s="92">
        <v>0</v>
      </c>
      <c r="CO32" s="92">
        <v>0</v>
      </c>
      <c r="CP32" s="92">
        <v>0</v>
      </c>
      <c r="CQ32" s="91">
        <v>28358186</v>
      </c>
    </row>
    <row r="33" spans="1:16384" ht="24.95" customHeight="1">
      <c r="A33" s="43">
        <v>600</v>
      </c>
      <c r="B33" s="44" t="s">
        <v>164</v>
      </c>
      <c r="C33" s="45">
        <v>402000002</v>
      </c>
      <c r="D33" s="46" t="s">
        <v>49</v>
      </c>
      <c r="E33" s="47" t="s">
        <v>181</v>
      </c>
      <c r="F33" s="50"/>
      <c r="G33" s="50"/>
      <c r="H33" s="53">
        <v>6</v>
      </c>
      <c r="I33" s="50"/>
      <c r="J33" s="53" t="s">
        <v>182</v>
      </c>
      <c r="K33" s="53" t="s">
        <v>183</v>
      </c>
      <c r="L33" s="53"/>
      <c r="M33" s="53"/>
      <c r="N33" s="53" t="s">
        <v>45</v>
      </c>
      <c r="O33" s="53"/>
      <c r="P33" s="54" t="s">
        <v>184</v>
      </c>
      <c r="Q33" s="48" t="s">
        <v>185</v>
      </c>
      <c r="R33" s="53"/>
      <c r="S33" s="53"/>
      <c r="T33" s="53">
        <v>3</v>
      </c>
      <c r="U33" s="53"/>
      <c r="V33" s="53" t="s">
        <v>46</v>
      </c>
      <c r="W33" s="53" t="s">
        <v>45</v>
      </c>
      <c r="X33" s="53" t="s">
        <v>47</v>
      </c>
      <c r="Y33" s="53"/>
      <c r="Z33" s="53"/>
      <c r="AA33" s="53"/>
      <c r="AB33" s="54" t="s">
        <v>208</v>
      </c>
      <c r="AC33" s="42" t="s">
        <v>194</v>
      </c>
      <c r="AD33" s="54"/>
      <c r="AE33" s="54"/>
      <c r="AF33" s="54"/>
      <c r="AG33" s="54"/>
      <c r="AH33" s="54"/>
      <c r="AI33" s="54"/>
      <c r="AJ33" s="54" t="s">
        <v>195</v>
      </c>
      <c r="AK33" s="54"/>
      <c r="AL33" s="54"/>
      <c r="AM33" s="54"/>
      <c r="AN33" s="55" t="s">
        <v>237</v>
      </c>
      <c r="AO33" s="57" t="s">
        <v>51</v>
      </c>
      <c r="AP33" s="57" t="s">
        <v>54</v>
      </c>
      <c r="AQ33" s="57" t="s">
        <v>203</v>
      </c>
      <c r="AR33" s="18" t="s">
        <v>75</v>
      </c>
      <c r="AS33" s="94" t="s">
        <v>60</v>
      </c>
      <c r="AT33" s="92">
        <v>1370153.08</v>
      </c>
      <c r="AU33" s="92">
        <v>1370153.08</v>
      </c>
      <c r="AV33" s="92">
        <v>0</v>
      </c>
      <c r="AW33" s="92">
        <v>0</v>
      </c>
      <c r="AX33" s="92">
        <v>0</v>
      </c>
      <c r="AY33" s="92">
        <v>0</v>
      </c>
      <c r="AZ33" s="92">
        <v>0</v>
      </c>
      <c r="BA33" s="92">
        <v>0</v>
      </c>
      <c r="BB33" s="91">
        <v>1370153.08</v>
      </c>
      <c r="BC33" s="91">
        <v>1370153.08</v>
      </c>
      <c r="BD33" s="91">
        <f t="shared" si="2"/>
        <v>1967073.11</v>
      </c>
      <c r="BE33" s="92">
        <v>0</v>
      </c>
      <c r="BF33" s="92">
        <v>0</v>
      </c>
      <c r="BG33" s="92">
        <v>0</v>
      </c>
      <c r="BH33" s="91">
        <v>1967073.11</v>
      </c>
      <c r="BI33" s="91">
        <f t="shared" si="3"/>
        <v>1967073.11</v>
      </c>
      <c r="BJ33" s="92">
        <v>0</v>
      </c>
      <c r="BK33" s="92">
        <v>0</v>
      </c>
      <c r="BL33" s="92">
        <v>0</v>
      </c>
      <c r="BM33" s="91">
        <v>1967073.11</v>
      </c>
      <c r="BN33" s="92">
        <v>1214288</v>
      </c>
      <c r="BO33" s="92">
        <v>0</v>
      </c>
      <c r="BP33" s="92">
        <v>0</v>
      </c>
      <c r="BQ33" s="92">
        <v>0</v>
      </c>
      <c r="BR33" s="91">
        <v>1214288</v>
      </c>
      <c r="BS33" s="91">
        <v>1423648</v>
      </c>
      <c r="BT33" s="92">
        <v>0</v>
      </c>
      <c r="BU33" s="92">
        <v>0</v>
      </c>
      <c r="BV33" s="92">
        <v>0</v>
      </c>
      <c r="BW33" s="91">
        <v>1423648</v>
      </c>
      <c r="BX33" s="92">
        <v>1214288</v>
      </c>
      <c r="BY33" s="92">
        <v>0</v>
      </c>
      <c r="BZ33" s="92">
        <v>0</v>
      </c>
      <c r="CA33" s="92">
        <v>0</v>
      </c>
      <c r="CB33" s="91">
        <v>1214288</v>
      </c>
      <c r="CC33" s="91">
        <v>1423648</v>
      </c>
      <c r="CD33" s="92">
        <v>0</v>
      </c>
      <c r="CE33" s="92">
        <v>0</v>
      </c>
      <c r="CF33" s="92">
        <v>0</v>
      </c>
      <c r="CG33" s="91">
        <v>1423648</v>
      </c>
      <c r="CH33" s="92">
        <v>1214288</v>
      </c>
      <c r="CI33" s="92">
        <v>0</v>
      </c>
      <c r="CJ33" s="92">
        <v>0</v>
      </c>
      <c r="CK33" s="92">
        <v>0</v>
      </c>
      <c r="CL33" s="91">
        <v>1214288</v>
      </c>
      <c r="CM33" s="91">
        <v>1423648</v>
      </c>
      <c r="CN33" s="92">
        <v>0</v>
      </c>
      <c r="CO33" s="92">
        <v>0</v>
      </c>
      <c r="CP33" s="92">
        <v>0</v>
      </c>
      <c r="CQ33" s="91">
        <v>1423648</v>
      </c>
    </row>
    <row r="34" spans="1:16384" ht="24.95" customHeight="1">
      <c r="A34" s="43">
        <v>600</v>
      </c>
      <c r="B34" s="44" t="s">
        <v>164</v>
      </c>
      <c r="C34" s="45">
        <v>402000002</v>
      </c>
      <c r="D34" s="46" t="s">
        <v>49</v>
      </c>
      <c r="E34" s="47" t="s">
        <v>181</v>
      </c>
      <c r="F34" s="50"/>
      <c r="G34" s="50"/>
      <c r="H34" s="53">
        <v>6</v>
      </c>
      <c r="I34" s="50"/>
      <c r="J34" s="53" t="s">
        <v>182</v>
      </c>
      <c r="K34" s="53" t="s">
        <v>183</v>
      </c>
      <c r="L34" s="53"/>
      <c r="M34" s="53"/>
      <c r="N34" s="53" t="s">
        <v>45</v>
      </c>
      <c r="O34" s="53"/>
      <c r="P34" s="54" t="s">
        <v>184</v>
      </c>
      <c r="Q34" s="48" t="s">
        <v>185</v>
      </c>
      <c r="R34" s="53"/>
      <c r="S34" s="53"/>
      <c r="T34" s="53">
        <v>3</v>
      </c>
      <c r="U34" s="53"/>
      <c r="V34" s="53" t="s">
        <v>46</v>
      </c>
      <c r="W34" s="53" t="s">
        <v>45</v>
      </c>
      <c r="X34" s="53" t="s">
        <v>47</v>
      </c>
      <c r="Y34" s="53"/>
      <c r="Z34" s="53"/>
      <c r="AA34" s="53"/>
      <c r="AB34" s="54" t="s">
        <v>209</v>
      </c>
      <c r="AC34" s="42" t="s">
        <v>194</v>
      </c>
      <c r="AD34" s="54"/>
      <c r="AE34" s="54"/>
      <c r="AF34" s="54"/>
      <c r="AG34" s="54"/>
      <c r="AH34" s="54"/>
      <c r="AI34" s="54"/>
      <c r="AJ34" s="54" t="s">
        <v>195</v>
      </c>
      <c r="AK34" s="54"/>
      <c r="AL34" s="54"/>
      <c r="AM34" s="54"/>
      <c r="AN34" s="55" t="s">
        <v>237</v>
      </c>
      <c r="AO34" s="57" t="s">
        <v>51</v>
      </c>
      <c r="AP34" s="57" t="s">
        <v>54</v>
      </c>
      <c r="AQ34" s="57" t="s">
        <v>207</v>
      </c>
      <c r="AR34" s="18" t="s">
        <v>75</v>
      </c>
      <c r="AS34" s="94" t="s">
        <v>60</v>
      </c>
      <c r="AT34" s="91">
        <v>2328465.4500000002</v>
      </c>
      <c r="AU34" s="91">
        <v>2328465.4500000002</v>
      </c>
      <c r="AV34" s="92">
        <v>0</v>
      </c>
      <c r="AW34" s="92">
        <v>0</v>
      </c>
      <c r="AX34" s="92">
        <v>0</v>
      </c>
      <c r="AY34" s="92">
        <v>0</v>
      </c>
      <c r="AZ34" s="92">
        <v>0</v>
      </c>
      <c r="BA34" s="92">
        <v>0</v>
      </c>
      <c r="BB34" s="91">
        <v>2328465.4500000002</v>
      </c>
      <c r="BC34" s="91">
        <v>2328465.4500000002</v>
      </c>
      <c r="BD34" s="91">
        <f t="shared" si="2"/>
        <v>2094275</v>
      </c>
      <c r="BE34" s="92">
        <v>0</v>
      </c>
      <c r="BF34" s="92">
        <v>0</v>
      </c>
      <c r="BG34" s="92">
        <v>0</v>
      </c>
      <c r="BH34" s="91">
        <v>2094275</v>
      </c>
      <c r="BI34" s="91">
        <f t="shared" si="3"/>
        <v>2094275</v>
      </c>
      <c r="BJ34" s="92">
        <v>0</v>
      </c>
      <c r="BK34" s="92">
        <v>0</v>
      </c>
      <c r="BL34" s="92">
        <v>0</v>
      </c>
      <c r="BM34" s="91">
        <v>2094275</v>
      </c>
      <c r="BN34" s="91">
        <v>2073438</v>
      </c>
      <c r="BO34" s="92">
        <v>0</v>
      </c>
      <c r="BP34" s="92">
        <v>0</v>
      </c>
      <c r="BQ34" s="92">
        <v>0</v>
      </c>
      <c r="BR34" s="91">
        <v>2073438</v>
      </c>
      <c r="BS34" s="91">
        <v>2457408</v>
      </c>
      <c r="BT34" s="92">
        <v>0</v>
      </c>
      <c r="BU34" s="92">
        <v>0</v>
      </c>
      <c r="BV34" s="92">
        <v>0</v>
      </c>
      <c r="BW34" s="91">
        <v>2457408</v>
      </c>
      <c r="BX34" s="91">
        <v>2073438</v>
      </c>
      <c r="BY34" s="92">
        <v>0</v>
      </c>
      <c r="BZ34" s="92">
        <v>0</v>
      </c>
      <c r="CA34" s="92">
        <v>0</v>
      </c>
      <c r="CB34" s="91">
        <v>2073438</v>
      </c>
      <c r="CC34" s="91">
        <v>2457408</v>
      </c>
      <c r="CD34" s="92">
        <v>0</v>
      </c>
      <c r="CE34" s="92">
        <v>0</v>
      </c>
      <c r="CF34" s="92">
        <v>0</v>
      </c>
      <c r="CG34" s="91">
        <v>2457408</v>
      </c>
      <c r="CH34" s="91">
        <v>2073438</v>
      </c>
      <c r="CI34" s="92">
        <v>0</v>
      </c>
      <c r="CJ34" s="92">
        <v>0</v>
      </c>
      <c r="CK34" s="92">
        <v>0</v>
      </c>
      <c r="CL34" s="91">
        <v>2073438</v>
      </c>
      <c r="CM34" s="91">
        <v>2457408</v>
      </c>
      <c r="CN34" s="92">
        <v>0</v>
      </c>
      <c r="CO34" s="92">
        <v>0</v>
      </c>
      <c r="CP34" s="92">
        <v>0</v>
      </c>
      <c r="CQ34" s="91">
        <v>2457408</v>
      </c>
    </row>
    <row r="35" spans="1:16384" ht="24.95" customHeight="1">
      <c r="A35" s="43">
        <v>600</v>
      </c>
      <c r="B35" s="44" t="s">
        <v>164</v>
      </c>
      <c r="C35" s="45">
        <v>402000002</v>
      </c>
      <c r="D35" s="46" t="s">
        <v>49</v>
      </c>
      <c r="E35" s="47"/>
      <c r="F35" s="50"/>
      <c r="G35" s="50"/>
      <c r="H35" s="53"/>
      <c r="I35" s="50"/>
      <c r="J35" s="53"/>
      <c r="K35" s="53"/>
      <c r="L35" s="53"/>
      <c r="M35" s="53"/>
      <c r="N35" s="53"/>
      <c r="O35" s="53"/>
      <c r="P35" s="54"/>
      <c r="Q35" s="48"/>
      <c r="R35" s="53"/>
      <c r="S35" s="53"/>
      <c r="T35" s="53"/>
      <c r="U35" s="53"/>
      <c r="V35" s="53"/>
      <c r="W35" s="53"/>
      <c r="X35" s="53"/>
      <c r="Y35" s="53"/>
      <c r="Z35" s="53"/>
      <c r="AA35" s="53"/>
      <c r="AB35" s="54"/>
      <c r="AC35" s="42"/>
      <c r="AD35" s="54"/>
      <c r="AE35" s="54"/>
      <c r="AF35" s="54"/>
      <c r="AG35" s="54"/>
      <c r="AH35" s="54"/>
      <c r="AI35" s="54"/>
      <c r="AJ35" s="54"/>
      <c r="AK35" s="54"/>
      <c r="AL35" s="54"/>
      <c r="AM35" s="54"/>
      <c r="AN35" s="55"/>
      <c r="AO35" s="57" t="s">
        <v>51</v>
      </c>
      <c r="AP35" s="57" t="s">
        <v>54</v>
      </c>
      <c r="AQ35" s="57" t="s">
        <v>251</v>
      </c>
      <c r="AR35" s="18" t="s">
        <v>249</v>
      </c>
      <c r="AS35" s="94" t="s">
        <v>60</v>
      </c>
      <c r="AT35" s="91"/>
      <c r="AU35" s="91"/>
      <c r="AV35" s="92"/>
      <c r="AW35" s="92"/>
      <c r="AX35" s="92"/>
      <c r="AY35" s="92"/>
      <c r="AZ35" s="92"/>
      <c r="BA35" s="92"/>
      <c r="BB35" s="91"/>
      <c r="BC35" s="91"/>
      <c r="BD35" s="91">
        <v>8748</v>
      </c>
      <c r="BE35" s="92">
        <v>0</v>
      </c>
      <c r="BF35" s="92">
        <v>8748</v>
      </c>
      <c r="BG35" s="92">
        <v>0</v>
      </c>
      <c r="BH35" s="92">
        <v>0</v>
      </c>
      <c r="BI35" s="91">
        <v>8748</v>
      </c>
      <c r="BJ35" s="92">
        <v>0</v>
      </c>
      <c r="BK35" s="92">
        <v>8748</v>
      </c>
      <c r="BL35" s="92">
        <v>0</v>
      </c>
      <c r="BM35" s="92">
        <v>0</v>
      </c>
      <c r="BN35" s="92">
        <v>0</v>
      </c>
      <c r="BO35" s="92">
        <v>0</v>
      </c>
      <c r="BP35" s="92">
        <v>0</v>
      </c>
      <c r="BQ35" s="92">
        <v>0</v>
      </c>
      <c r="BR35" s="92">
        <v>0</v>
      </c>
      <c r="BS35" s="92">
        <v>0</v>
      </c>
      <c r="BT35" s="92">
        <v>0</v>
      </c>
      <c r="BU35" s="92">
        <v>0</v>
      </c>
      <c r="BV35" s="92">
        <v>0</v>
      </c>
      <c r="BW35" s="92">
        <v>0</v>
      </c>
      <c r="BX35" s="92">
        <v>0</v>
      </c>
      <c r="BY35" s="92">
        <v>0</v>
      </c>
      <c r="BZ35" s="92">
        <v>0</v>
      </c>
      <c r="CA35" s="92">
        <v>0</v>
      </c>
      <c r="CB35" s="92">
        <v>0</v>
      </c>
      <c r="CC35" s="92">
        <v>0</v>
      </c>
      <c r="CD35" s="92">
        <v>0</v>
      </c>
      <c r="CE35" s="92">
        <v>0</v>
      </c>
      <c r="CF35" s="92">
        <v>0</v>
      </c>
      <c r="CG35" s="92">
        <v>0</v>
      </c>
      <c r="CH35" s="92">
        <v>0</v>
      </c>
      <c r="CI35" s="92">
        <v>0</v>
      </c>
      <c r="CJ35" s="92">
        <v>0</v>
      </c>
      <c r="CK35" s="92">
        <v>0</v>
      </c>
      <c r="CL35" s="92">
        <v>0</v>
      </c>
      <c r="CM35" s="92">
        <v>0</v>
      </c>
      <c r="CN35" s="92">
        <v>0</v>
      </c>
      <c r="CO35" s="92">
        <v>0</v>
      </c>
      <c r="CP35" s="92">
        <v>0</v>
      </c>
      <c r="CQ35" s="92">
        <v>0</v>
      </c>
    </row>
    <row r="36" spans="1:16384" ht="24.95" customHeight="1">
      <c r="A36" s="43">
        <v>600</v>
      </c>
      <c r="B36" s="44" t="s">
        <v>164</v>
      </c>
      <c r="C36" s="45">
        <v>402000001</v>
      </c>
      <c r="D36" s="46" t="s">
        <v>48</v>
      </c>
      <c r="E36" s="47"/>
      <c r="F36" s="50"/>
      <c r="G36" s="50"/>
      <c r="H36" s="53"/>
      <c r="I36" s="50"/>
      <c r="J36" s="53"/>
      <c r="K36" s="53"/>
      <c r="L36" s="53"/>
      <c r="M36" s="53"/>
      <c r="N36" s="53"/>
      <c r="O36" s="53"/>
      <c r="P36" s="54"/>
      <c r="Q36" s="48"/>
      <c r="R36" s="53"/>
      <c r="S36" s="53"/>
      <c r="T36" s="53"/>
      <c r="U36" s="53"/>
      <c r="V36" s="53"/>
      <c r="W36" s="53"/>
      <c r="X36" s="53"/>
      <c r="Y36" s="53"/>
      <c r="Z36" s="53"/>
      <c r="AA36" s="53"/>
      <c r="AB36" s="54"/>
      <c r="AC36" s="42"/>
      <c r="AD36" s="54"/>
      <c r="AE36" s="54"/>
      <c r="AF36" s="54"/>
      <c r="AG36" s="54"/>
      <c r="AH36" s="54"/>
      <c r="AI36" s="54"/>
      <c r="AJ36" s="54"/>
      <c r="AK36" s="54"/>
      <c r="AL36" s="54"/>
      <c r="AM36" s="54"/>
      <c r="AN36" s="55"/>
      <c r="AO36" s="57" t="s">
        <v>51</v>
      </c>
      <c r="AP36" s="57" t="s">
        <v>54</v>
      </c>
      <c r="AQ36" s="57" t="s">
        <v>251</v>
      </c>
      <c r="AR36" s="18" t="s">
        <v>249</v>
      </c>
      <c r="AS36" s="94" t="s">
        <v>57</v>
      </c>
      <c r="AT36" s="91"/>
      <c r="AU36" s="91"/>
      <c r="AV36" s="92"/>
      <c r="AW36" s="92"/>
      <c r="AX36" s="92"/>
      <c r="AY36" s="92"/>
      <c r="AZ36" s="92"/>
      <c r="BA36" s="92"/>
      <c r="BB36" s="91"/>
      <c r="BC36" s="91"/>
      <c r="BD36" s="91">
        <v>2641.9</v>
      </c>
      <c r="BE36" s="92">
        <v>0</v>
      </c>
      <c r="BF36" s="92">
        <v>2641.9</v>
      </c>
      <c r="BG36" s="92">
        <v>0</v>
      </c>
      <c r="BH36" s="92">
        <v>0</v>
      </c>
      <c r="BI36" s="91">
        <v>2641.9</v>
      </c>
      <c r="BJ36" s="92">
        <v>0</v>
      </c>
      <c r="BK36" s="92">
        <v>2641.9</v>
      </c>
      <c r="BL36" s="92">
        <v>0</v>
      </c>
      <c r="BM36" s="92">
        <v>0</v>
      </c>
      <c r="BN36" s="92">
        <v>0</v>
      </c>
      <c r="BO36" s="92">
        <v>0</v>
      </c>
      <c r="BP36" s="92">
        <v>0</v>
      </c>
      <c r="BQ36" s="92">
        <v>0</v>
      </c>
      <c r="BR36" s="92">
        <v>0</v>
      </c>
      <c r="BS36" s="92">
        <v>0</v>
      </c>
      <c r="BT36" s="92">
        <v>0</v>
      </c>
      <c r="BU36" s="92">
        <v>0</v>
      </c>
      <c r="BV36" s="92">
        <v>0</v>
      </c>
      <c r="BW36" s="92">
        <v>0</v>
      </c>
      <c r="BX36" s="92">
        <v>0</v>
      </c>
      <c r="BY36" s="92">
        <v>0</v>
      </c>
      <c r="BZ36" s="92">
        <v>0</v>
      </c>
      <c r="CA36" s="92">
        <v>0</v>
      </c>
      <c r="CB36" s="92">
        <v>0</v>
      </c>
      <c r="CC36" s="92">
        <v>0</v>
      </c>
      <c r="CD36" s="92">
        <v>0</v>
      </c>
      <c r="CE36" s="92">
        <v>0</v>
      </c>
      <c r="CF36" s="92">
        <v>0</v>
      </c>
      <c r="CG36" s="92">
        <v>0</v>
      </c>
      <c r="CH36" s="92">
        <v>0</v>
      </c>
      <c r="CI36" s="92">
        <v>0</v>
      </c>
      <c r="CJ36" s="92">
        <v>0</v>
      </c>
      <c r="CK36" s="92">
        <v>0</v>
      </c>
      <c r="CL36" s="92">
        <v>0</v>
      </c>
      <c r="CM36" s="92">
        <v>0</v>
      </c>
      <c r="CN36" s="92">
        <v>0</v>
      </c>
      <c r="CO36" s="92">
        <v>0</v>
      </c>
      <c r="CP36" s="92">
        <v>0</v>
      </c>
      <c r="CQ36" s="92">
        <v>0</v>
      </c>
    </row>
    <row r="37" spans="1:16384" ht="24.95" customHeight="1">
      <c r="A37" s="43">
        <v>600</v>
      </c>
      <c r="B37" s="44" t="s">
        <v>164</v>
      </c>
      <c r="C37" s="45">
        <v>402000017</v>
      </c>
      <c r="D37" s="46" t="s">
        <v>50</v>
      </c>
      <c r="E37" s="47" t="s">
        <v>181</v>
      </c>
      <c r="F37" s="51"/>
      <c r="G37" s="51"/>
      <c r="H37" s="52">
        <v>6</v>
      </c>
      <c r="I37" s="51"/>
      <c r="J37" s="52" t="s">
        <v>182</v>
      </c>
      <c r="K37" s="52" t="s">
        <v>183</v>
      </c>
      <c r="L37" s="52"/>
      <c r="M37" s="52"/>
      <c r="N37" s="58" t="s">
        <v>45</v>
      </c>
      <c r="O37" s="52"/>
      <c r="P37" s="54" t="s">
        <v>184</v>
      </c>
      <c r="Q37" s="48" t="s">
        <v>185</v>
      </c>
      <c r="R37" s="52"/>
      <c r="S37" s="52"/>
      <c r="T37" s="52">
        <v>3</v>
      </c>
      <c r="U37" s="52"/>
      <c r="V37" s="52" t="s">
        <v>46</v>
      </c>
      <c r="W37" s="52" t="s">
        <v>45</v>
      </c>
      <c r="X37" s="52" t="s">
        <v>47</v>
      </c>
      <c r="Y37" s="52"/>
      <c r="Z37" s="52"/>
      <c r="AA37" s="52"/>
      <c r="AB37" s="54" t="s">
        <v>209</v>
      </c>
      <c r="AC37" s="48" t="s">
        <v>187</v>
      </c>
      <c r="AD37" s="54"/>
      <c r="AE37" s="54"/>
      <c r="AF37" s="54"/>
      <c r="AG37" s="54"/>
      <c r="AH37" s="56"/>
      <c r="AI37" s="56"/>
      <c r="AJ37" s="56"/>
      <c r="AK37" s="56"/>
      <c r="AL37" s="54"/>
      <c r="AM37" s="54" t="s">
        <v>210</v>
      </c>
      <c r="AN37" s="54" t="s">
        <v>163</v>
      </c>
      <c r="AO37" s="57" t="s">
        <v>46</v>
      </c>
      <c r="AP37" s="57" t="s">
        <v>51</v>
      </c>
      <c r="AQ37" s="57" t="s">
        <v>211</v>
      </c>
      <c r="AR37" s="18" t="s">
        <v>212</v>
      </c>
      <c r="AS37" s="94" t="s">
        <v>53</v>
      </c>
      <c r="AT37" s="91">
        <v>3590499.5</v>
      </c>
      <c r="AU37" s="91">
        <v>3590499.5</v>
      </c>
      <c r="AV37" s="92">
        <v>0</v>
      </c>
      <c r="AW37" s="92">
        <v>0</v>
      </c>
      <c r="AX37" s="92">
        <v>0</v>
      </c>
      <c r="AY37" s="92">
        <v>0</v>
      </c>
      <c r="AZ37" s="92">
        <v>0</v>
      </c>
      <c r="BA37" s="92">
        <v>0</v>
      </c>
      <c r="BB37" s="91">
        <v>3590499.5</v>
      </c>
      <c r="BC37" s="91">
        <v>3590499.5</v>
      </c>
      <c r="BD37" s="91">
        <f t="shared" si="2"/>
        <v>1590500</v>
      </c>
      <c r="BE37" s="92">
        <v>0</v>
      </c>
      <c r="BF37" s="92">
        <v>0</v>
      </c>
      <c r="BG37" s="92">
        <v>0</v>
      </c>
      <c r="BH37" s="91">
        <v>1590500</v>
      </c>
      <c r="BI37" s="91">
        <f t="shared" si="3"/>
        <v>1590500</v>
      </c>
      <c r="BJ37" s="92">
        <v>0</v>
      </c>
      <c r="BK37" s="92">
        <v>0</v>
      </c>
      <c r="BL37" s="92">
        <v>0</v>
      </c>
      <c r="BM37" s="91">
        <v>1590500</v>
      </c>
      <c r="BN37" s="91">
        <v>590500</v>
      </c>
      <c r="BO37" s="92">
        <v>0</v>
      </c>
      <c r="BP37" s="92">
        <v>0</v>
      </c>
      <c r="BQ37" s="92">
        <v>0</v>
      </c>
      <c r="BR37" s="91">
        <v>590500</v>
      </c>
      <c r="BS37" s="91">
        <v>1590500</v>
      </c>
      <c r="BT37" s="92">
        <v>0</v>
      </c>
      <c r="BU37" s="92">
        <v>0</v>
      </c>
      <c r="BV37" s="92">
        <v>0</v>
      </c>
      <c r="BW37" s="91">
        <v>1590500</v>
      </c>
      <c r="BX37" s="91">
        <v>590500</v>
      </c>
      <c r="BY37" s="92">
        <v>0</v>
      </c>
      <c r="BZ37" s="92">
        <v>0</v>
      </c>
      <c r="CA37" s="92">
        <v>0</v>
      </c>
      <c r="CB37" s="91">
        <v>590500</v>
      </c>
      <c r="CC37" s="91">
        <v>590500</v>
      </c>
      <c r="CD37" s="92">
        <v>0</v>
      </c>
      <c r="CE37" s="92">
        <v>0</v>
      </c>
      <c r="CF37" s="92">
        <v>0</v>
      </c>
      <c r="CG37" s="91">
        <v>590500</v>
      </c>
      <c r="CH37" s="91">
        <v>590500</v>
      </c>
      <c r="CI37" s="92">
        <v>0</v>
      </c>
      <c r="CJ37" s="92">
        <v>0</v>
      </c>
      <c r="CK37" s="92">
        <v>0</v>
      </c>
      <c r="CL37" s="91">
        <v>590500</v>
      </c>
      <c r="CM37" s="91">
        <v>590500</v>
      </c>
      <c r="CN37" s="92">
        <v>0</v>
      </c>
      <c r="CO37" s="92">
        <v>0</v>
      </c>
      <c r="CP37" s="92">
        <v>0</v>
      </c>
      <c r="CQ37" s="91">
        <v>590500</v>
      </c>
    </row>
    <row r="38" spans="1:16384" ht="24.95" customHeight="1">
      <c r="A38" s="43">
        <v>600</v>
      </c>
      <c r="B38" s="44" t="s">
        <v>164</v>
      </c>
      <c r="C38" s="45">
        <v>402000017</v>
      </c>
      <c r="D38" s="46" t="s">
        <v>50</v>
      </c>
      <c r="E38" s="47" t="s">
        <v>181</v>
      </c>
      <c r="F38" s="51"/>
      <c r="G38" s="51"/>
      <c r="H38" s="52">
        <v>6</v>
      </c>
      <c r="I38" s="51"/>
      <c r="J38" s="52" t="s">
        <v>182</v>
      </c>
      <c r="K38" s="52" t="s">
        <v>183</v>
      </c>
      <c r="L38" s="52"/>
      <c r="M38" s="52"/>
      <c r="N38" s="56" t="s">
        <v>45</v>
      </c>
      <c r="O38" s="52"/>
      <c r="P38" s="54" t="s">
        <v>184</v>
      </c>
      <c r="Q38" s="48" t="s">
        <v>185</v>
      </c>
      <c r="R38" s="52"/>
      <c r="S38" s="52"/>
      <c r="T38" s="52">
        <v>3</v>
      </c>
      <c r="U38" s="52"/>
      <c r="V38" s="52" t="s">
        <v>46</v>
      </c>
      <c r="W38" s="52" t="s">
        <v>45</v>
      </c>
      <c r="X38" s="52" t="s">
        <v>47</v>
      </c>
      <c r="Y38" s="52"/>
      <c r="Z38" s="52"/>
      <c r="AA38" s="52"/>
      <c r="AB38" s="54" t="s">
        <v>209</v>
      </c>
      <c r="AC38" s="48" t="s">
        <v>187</v>
      </c>
      <c r="AD38" s="54"/>
      <c r="AE38" s="54"/>
      <c r="AF38" s="54"/>
      <c r="AG38" s="54"/>
      <c r="AH38" s="56"/>
      <c r="AI38" s="56"/>
      <c r="AJ38" s="56"/>
      <c r="AK38" s="56"/>
      <c r="AL38" s="54"/>
      <c r="AM38" s="54" t="s">
        <v>210</v>
      </c>
      <c r="AN38" s="54" t="s">
        <v>163</v>
      </c>
      <c r="AO38" s="57" t="s">
        <v>46</v>
      </c>
      <c r="AP38" s="57" t="s">
        <v>61</v>
      </c>
      <c r="AQ38" s="57" t="s">
        <v>211</v>
      </c>
      <c r="AR38" s="18" t="s">
        <v>212</v>
      </c>
      <c r="AS38" s="94" t="s">
        <v>53</v>
      </c>
      <c r="AT38" s="92">
        <v>1999996</v>
      </c>
      <c r="AU38" s="92">
        <v>1999996</v>
      </c>
      <c r="AV38" s="92">
        <v>0</v>
      </c>
      <c r="AW38" s="92">
        <v>0</v>
      </c>
      <c r="AX38" s="92">
        <v>0</v>
      </c>
      <c r="AY38" s="92">
        <v>0</v>
      </c>
      <c r="AZ38" s="92">
        <v>0</v>
      </c>
      <c r="BA38" s="92">
        <v>0</v>
      </c>
      <c r="BB38" s="91">
        <v>1999996</v>
      </c>
      <c r="BC38" s="91">
        <v>1999996</v>
      </c>
      <c r="BD38" s="91">
        <f t="shared" si="2"/>
        <v>1000000</v>
      </c>
      <c r="BE38" s="92">
        <v>0</v>
      </c>
      <c r="BF38" s="92">
        <v>0</v>
      </c>
      <c r="BG38" s="92">
        <v>0</v>
      </c>
      <c r="BH38" s="91">
        <v>1000000</v>
      </c>
      <c r="BI38" s="91">
        <f t="shared" si="3"/>
        <v>999925</v>
      </c>
      <c r="BJ38" s="92">
        <v>0</v>
      </c>
      <c r="BK38" s="92">
        <v>0</v>
      </c>
      <c r="BL38" s="92">
        <v>0</v>
      </c>
      <c r="BM38" s="91">
        <v>999925</v>
      </c>
      <c r="BN38" s="92">
        <v>500000</v>
      </c>
      <c r="BO38" s="92">
        <v>0</v>
      </c>
      <c r="BP38" s="92">
        <v>0</v>
      </c>
      <c r="BQ38" s="92">
        <v>0</v>
      </c>
      <c r="BR38" s="91">
        <v>500000</v>
      </c>
      <c r="BS38" s="91">
        <v>1000000</v>
      </c>
      <c r="BT38" s="92">
        <v>0</v>
      </c>
      <c r="BU38" s="92">
        <v>0</v>
      </c>
      <c r="BV38" s="92">
        <v>0</v>
      </c>
      <c r="BW38" s="91">
        <v>1000000</v>
      </c>
      <c r="BX38" s="91">
        <v>500000</v>
      </c>
      <c r="BY38" s="92">
        <v>0</v>
      </c>
      <c r="BZ38" s="92">
        <v>0</v>
      </c>
      <c r="CA38" s="92">
        <v>0</v>
      </c>
      <c r="CB38" s="91">
        <v>500000</v>
      </c>
      <c r="CC38" s="92">
        <v>500000</v>
      </c>
      <c r="CD38" s="92">
        <v>0</v>
      </c>
      <c r="CE38" s="92">
        <v>0</v>
      </c>
      <c r="CF38" s="92">
        <v>0</v>
      </c>
      <c r="CG38" s="91">
        <v>500000</v>
      </c>
      <c r="CH38" s="91">
        <v>500000</v>
      </c>
      <c r="CI38" s="92">
        <v>0</v>
      </c>
      <c r="CJ38" s="92">
        <v>0</v>
      </c>
      <c r="CK38" s="92">
        <v>0</v>
      </c>
      <c r="CL38" s="91">
        <v>500000</v>
      </c>
      <c r="CM38" s="91">
        <v>500000</v>
      </c>
      <c r="CN38" s="92">
        <v>0</v>
      </c>
      <c r="CO38" s="92">
        <v>0</v>
      </c>
      <c r="CP38" s="92">
        <v>0</v>
      </c>
      <c r="CQ38" s="91">
        <v>500000</v>
      </c>
    </row>
    <row r="39" spans="1:16384" ht="24.95" customHeight="1">
      <c r="A39" s="43">
        <v>600</v>
      </c>
      <c r="B39" s="44" t="s">
        <v>164</v>
      </c>
      <c r="C39" s="45">
        <v>402000001</v>
      </c>
      <c r="D39" s="46" t="s">
        <v>48</v>
      </c>
      <c r="E39" s="47" t="s">
        <v>213</v>
      </c>
      <c r="F39" s="51"/>
      <c r="G39" s="51"/>
      <c r="H39" s="52">
        <v>7</v>
      </c>
      <c r="I39" s="51"/>
      <c r="J39" s="52">
        <v>26</v>
      </c>
      <c r="K39" s="52"/>
      <c r="L39" s="52"/>
      <c r="M39" s="52"/>
      <c r="N39" s="56"/>
      <c r="O39" s="52"/>
      <c r="P39" s="54" t="s">
        <v>214</v>
      </c>
      <c r="Q39" s="48" t="s">
        <v>215</v>
      </c>
      <c r="R39" s="52"/>
      <c r="S39" s="52"/>
      <c r="T39" s="52"/>
      <c r="U39" s="52"/>
      <c r="V39" s="52">
        <v>13</v>
      </c>
      <c r="W39" s="52" t="s">
        <v>64</v>
      </c>
      <c r="X39" s="52"/>
      <c r="Y39" s="52"/>
      <c r="Z39" s="52"/>
      <c r="AA39" s="52"/>
      <c r="AB39" s="54" t="s">
        <v>216</v>
      </c>
      <c r="AC39" s="48" t="s">
        <v>202</v>
      </c>
      <c r="AD39" s="54"/>
      <c r="AE39" s="54"/>
      <c r="AF39" s="54"/>
      <c r="AG39" s="54"/>
      <c r="AH39" s="54"/>
      <c r="AI39" s="54"/>
      <c r="AJ39" s="56"/>
      <c r="AK39" s="54"/>
      <c r="AL39" s="54"/>
      <c r="AM39" s="56" t="s">
        <v>217</v>
      </c>
      <c r="AN39" s="54" t="s">
        <v>206</v>
      </c>
      <c r="AO39" s="57" t="s">
        <v>51</v>
      </c>
      <c r="AP39" s="57" t="s">
        <v>52</v>
      </c>
      <c r="AQ39" s="57" t="s">
        <v>218</v>
      </c>
      <c r="AR39" s="18" t="s">
        <v>65</v>
      </c>
      <c r="AS39" s="94" t="s">
        <v>60</v>
      </c>
      <c r="AT39" s="92">
        <v>350975</v>
      </c>
      <c r="AU39" s="92">
        <v>350975</v>
      </c>
      <c r="AV39" s="92">
        <v>0</v>
      </c>
      <c r="AW39" s="92">
        <v>0</v>
      </c>
      <c r="AX39" s="92">
        <v>0</v>
      </c>
      <c r="AY39" s="92">
        <v>0</v>
      </c>
      <c r="AZ39" s="92">
        <v>0</v>
      </c>
      <c r="BA39" s="92">
        <v>0</v>
      </c>
      <c r="BB39" s="91">
        <v>350975</v>
      </c>
      <c r="BC39" s="91">
        <v>350975</v>
      </c>
      <c r="BD39" s="91">
        <f t="shared" si="2"/>
        <v>415760</v>
      </c>
      <c r="BE39" s="92">
        <v>0</v>
      </c>
      <c r="BF39" s="92">
        <v>0</v>
      </c>
      <c r="BG39" s="92">
        <v>0</v>
      </c>
      <c r="BH39" s="91">
        <v>415760</v>
      </c>
      <c r="BI39" s="91">
        <f t="shared" si="3"/>
        <v>415760</v>
      </c>
      <c r="BJ39" s="92">
        <v>0</v>
      </c>
      <c r="BK39" s="92">
        <v>0</v>
      </c>
      <c r="BL39" s="92">
        <v>0</v>
      </c>
      <c r="BM39" s="91">
        <v>415760</v>
      </c>
      <c r="BN39" s="92">
        <v>0</v>
      </c>
      <c r="BO39" s="92">
        <v>0</v>
      </c>
      <c r="BP39" s="92">
        <v>0</v>
      </c>
      <c r="BQ39" s="92">
        <v>0</v>
      </c>
      <c r="BR39" s="91">
        <v>0</v>
      </c>
      <c r="BS39" s="91">
        <v>0</v>
      </c>
      <c r="BT39" s="92">
        <v>0</v>
      </c>
      <c r="BU39" s="92">
        <v>0</v>
      </c>
      <c r="BV39" s="92">
        <v>0</v>
      </c>
      <c r="BW39" s="91">
        <v>0</v>
      </c>
      <c r="BX39" s="91">
        <v>0</v>
      </c>
      <c r="BY39" s="92">
        <v>0</v>
      </c>
      <c r="BZ39" s="92">
        <v>0</v>
      </c>
      <c r="CA39" s="92">
        <v>0</v>
      </c>
      <c r="CB39" s="91">
        <v>0</v>
      </c>
      <c r="CC39" s="92">
        <v>0</v>
      </c>
      <c r="CD39" s="92">
        <v>0</v>
      </c>
      <c r="CE39" s="92">
        <v>0</v>
      </c>
      <c r="CF39" s="92">
        <v>0</v>
      </c>
      <c r="CG39" s="91">
        <v>0</v>
      </c>
      <c r="CH39" s="91">
        <v>0</v>
      </c>
      <c r="CI39" s="92">
        <v>0</v>
      </c>
      <c r="CJ39" s="92">
        <v>0</v>
      </c>
      <c r="CK39" s="92">
        <v>0</v>
      </c>
      <c r="CL39" s="91">
        <v>0</v>
      </c>
      <c r="CM39" s="91">
        <v>0</v>
      </c>
      <c r="CN39" s="92">
        <v>0</v>
      </c>
      <c r="CO39" s="92">
        <v>0</v>
      </c>
      <c r="CP39" s="92">
        <v>0</v>
      </c>
      <c r="CQ39" s="91">
        <v>0</v>
      </c>
    </row>
    <row r="40" spans="1:16384" ht="24.95" customHeight="1">
      <c r="A40" s="43">
        <v>600</v>
      </c>
      <c r="B40" s="44" t="s">
        <v>164</v>
      </c>
      <c r="C40" s="45">
        <v>402000001</v>
      </c>
      <c r="D40" s="46" t="s">
        <v>48</v>
      </c>
      <c r="E40" s="47" t="s">
        <v>213</v>
      </c>
      <c r="F40" s="51"/>
      <c r="G40" s="51"/>
      <c r="H40" s="52">
        <v>7</v>
      </c>
      <c r="I40" s="51"/>
      <c r="J40" s="52">
        <v>26</v>
      </c>
      <c r="K40" s="52"/>
      <c r="L40" s="52"/>
      <c r="M40" s="52"/>
      <c r="N40" s="56"/>
      <c r="O40" s="52"/>
      <c r="P40" s="54" t="s">
        <v>214</v>
      </c>
      <c r="Q40" s="48" t="s">
        <v>215</v>
      </c>
      <c r="R40" s="52"/>
      <c r="S40" s="52"/>
      <c r="T40" s="52"/>
      <c r="U40" s="52"/>
      <c r="V40" s="52">
        <v>13</v>
      </c>
      <c r="W40" s="52" t="s">
        <v>64</v>
      </c>
      <c r="X40" s="52"/>
      <c r="Y40" s="52"/>
      <c r="Z40" s="52"/>
      <c r="AA40" s="52"/>
      <c r="AB40" s="54" t="s">
        <v>216</v>
      </c>
      <c r="AC40" s="48" t="s">
        <v>202</v>
      </c>
      <c r="AD40" s="54"/>
      <c r="AE40" s="54"/>
      <c r="AF40" s="54"/>
      <c r="AG40" s="54"/>
      <c r="AH40" s="54"/>
      <c r="AI40" s="54"/>
      <c r="AJ40" s="56"/>
      <c r="AK40" s="54"/>
      <c r="AL40" s="54"/>
      <c r="AM40" s="56" t="s">
        <v>217</v>
      </c>
      <c r="AN40" s="54" t="s">
        <v>206</v>
      </c>
      <c r="AO40" s="57" t="s">
        <v>51</v>
      </c>
      <c r="AP40" s="57" t="s">
        <v>52</v>
      </c>
      <c r="AQ40" s="57" t="s">
        <v>218</v>
      </c>
      <c r="AR40" s="18" t="s">
        <v>65</v>
      </c>
      <c r="AS40" s="94" t="s">
        <v>57</v>
      </c>
      <c r="AT40" s="92">
        <v>105994.45</v>
      </c>
      <c r="AU40" s="92">
        <v>105994.45</v>
      </c>
      <c r="AV40" s="92">
        <v>0</v>
      </c>
      <c r="AW40" s="92">
        <v>0</v>
      </c>
      <c r="AX40" s="92">
        <v>0</v>
      </c>
      <c r="AY40" s="92">
        <v>0</v>
      </c>
      <c r="AZ40" s="92">
        <v>0</v>
      </c>
      <c r="BA40" s="92">
        <v>0</v>
      </c>
      <c r="BB40" s="91">
        <v>105994.45</v>
      </c>
      <c r="BC40" s="91">
        <v>105994.45</v>
      </c>
      <c r="BD40" s="91">
        <f t="shared" si="2"/>
        <v>125559.52</v>
      </c>
      <c r="BE40" s="92">
        <v>0</v>
      </c>
      <c r="BF40" s="92">
        <v>0</v>
      </c>
      <c r="BG40" s="92">
        <v>0</v>
      </c>
      <c r="BH40" s="91">
        <v>125559.52</v>
      </c>
      <c r="BI40" s="91">
        <f t="shared" si="3"/>
        <v>125559.52</v>
      </c>
      <c r="BJ40" s="92">
        <v>0</v>
      </c>
      <c r="BK40" s="92">
        <v>0</v>
      </c>
      <c r="BL40" s="92">
        <v>0</v>
      </c>
      <c r="BM40" s="91">
        <v>125559.52</v>
      </c>
      <c r="BN40" s="92">
        <v>0</v>
      </c>
      <c r="BO40" s="92">
        <v>0</v>
      </c>
      <c r="BP40" s="92">
        <v>0</v>
      </c>
      <c r="BQ40" s="92">
        <v>0</v>
      </c>
      <c r="BR40" s="91">
        <v>0</v>
      </c>
      <c r="BS40" s="91">
        <v>0</v>
      </c>
      <c r="BT40" s="92">
        <v>0</v>
      </c>
      <c r="BU40" s="92">
        <v>0</v>
      </c>
      <c r="BV40" s="92">
        <v>0</v>
      </c>
      <c r="BW40" s="91">
        <v>0</v>
      </c>
      <c r="BX40" s="91">
        <v>0</v>
      </c>
      <c r="BY40" s="92">
        <v>0</v>
      </c>
      <c r="BZ40" s="92">
        <v>0</v>
      </c>
      <c r="CA40" s="92">
        <v>0</v>
      </c>
      <c r="CB40" s="91">
        <v>0</v>
      </c>
      <c r="CC40" s="92">
        <v>0</v>
      </c>
      <c r="CD40" s="92">
        <v>0</v>
      </c>
      <c r="CE40" s="92">
        <v>0</v>
      </c>
      <c r="CF40" s="92">
        <v>0</v>
      </c>
      <c r="CG40" s="91">
        <v>0</v>
      </c>
      <c r="CH40" s="91">
        <v>0</v>
      </c>
      <c r="CI40" s="92">
        <v>0</v>
      </c>
      <c r="CJ40" s="92">
        <v>0</v>
      </c>
      <c r="CK40" s="92">
        <v>0</v>
      </c>
      <c r="CL40" s="91">
        <v>0</v>
      </c>
      <c r="CM40" s="91">
        <v>0</v>
      </c>
      <c r="CN40" s="92">
        <v>0</v>
      </c>
      <c r="CO40" s="92">
        <v>0</v>
      </c>
      <c r="CP40" s="92">
        <v>0</v>
      </c>
      <c r="CQ40" s="91">
        <v>0</v>
      </c>
    </row>
    <row r="41" spans="1:16384" s="49" customFormat="1" ht="24.95" customHeight="1">
      <c r="A41" s="399" t="s">
        <v>238</v>
      </c>
      <c r="B41" s="400"/>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2"/>
      <c r="AT41" s="95">
        <v>63569909.600000001</v>
      </c>
      <c r="AU41" s="95">
        <v>63497746.320000008</v>
      </c>
      <c r="AV41" s="95">
        <v>0</v>
      </c>
      <c r="AW41" s="95">
        <v>0</v>
      </c>
      <c r="AX41" s="95">
        <v>0</v>
      </c>
      <c r="AY41" s="95">
        <v>0</v>
      </c>
      <c r="AZ41" s="95">
        <v>0</v>
      </c>
      <c r="BA41" s="95">
        <v>0</v>
      </c>
      <c r="BB41" s="95">
        <v>63569909.600000001</v>
      </c>
      <c r="BC41" s="95">
        <v>63497746.320000008</v>
      </c>
      <c r="BD41" s="95">
        <f>SUM(BD12:BD40)</f>
        <v>61023904.75</v>
      </c>
      <c r="BE41" s="95">
        <f t="shared" ref="BE41:CQ41" si="4">SUM(BE12:BE40)</f>
        <v>0</v>
      </c>
      <c r="BF41" s="95">
        <f t="shared" si="4"/>
        <v>385794.56</v>
      </c>
      <c r="BG41" s="95">
        <f t="shared" si="4"/>
        <v>0</v>
      </c>
      <c r="BH41" s="95">
        <f t="shared" si="4"/>
        <v>60638110.189999998</v>
      </c>
      <c r="BI41" s="95">
        <f t="shared" si="4"/>
        <v>60774156.399999999</v>
      </c>
      <c r="BJ41" s="95">
        <f t="shared" si="4"/>
        <v>0</v>
      </c>
      <c r="BK41" s="95">
        <f t="shared" si="4"/>
        <v>385794.56</v>
      </c>
      <c r="BL41" s="95">
        <f t="shared" si="4"/>
        <v>0</v>
      </c>
      <c r="BM41" s="95">
        <f t="shared" si="4"/>
        <v>60388361.839999996</v>
      </c>
      <c r="BN41" s="95">
        <f t="shared" si="4"/>
        <v>55338020</v>
      </c>
      <c r="BO41" s="95">
        <f t="shared" si="4"/>
        <v>0</v>
      </c>
      <c r="BP41" s="95">
        <f t="shared" si="4"/>
        <v>0</v>
      </c>
      <c r="BQ41" s="95">
        <f t="shared" si="4"/>
        <v>0</v>
      </c>
      <c r="BR41" s="95">
        <f t="shared" si="4"/>
        <v>55338020</v>
      </c>
      <c r="BS41" s="95">
        <f t="shared" si="4"/>
        <v>54226548.869999997</v>
      </c>
      <c r="BT41" s="95">
        <f t="shared" si="4"/>
        <v>0</v>
      </c>
      <c r="BU41" s="95">
        <f t="shared" si="4"/>
        <v>0</v>
      </c>
      <c r="BV41" s="95">
        <f t="shared" si="4"/>
        <v>0</v>
      </c>
      <c r="BW41" s="95">
        <f t="shared" si="4"/>
        <v>54226548.869999997</v>
      </c>
      <c r="BX41" s="95">
        <f t="shared" si="4"/>
        <v>55339320</v>
      </c>
      <c r="BY41" s="95">
        <f t="shared" si="4"/>
        <v>0</v>
      </c>
      <c r="BZ41" s="95">
        <f t="shared" si="4"/>
        <v>0</v>
      </c>
      <c r="CA41" s="95">
        <f t="shared" si="4"/>
        <v>0</v>
      </c>
      <c r="CB41" s="95">
        <f t="shared" si="4"/>
        <v>55339320</v>
      </c>
      <c r="CC41" s="95">
        <f t="shared" si="4"/>
        <v>52727848.870000005</v>
      </c>
      <c r="CD41" s="95">
        <f t="shared" si="4"/>
        <v>0</v>
      </c>
      <c r="CE41" s="95">
        <f t="shared" si="4"/>
        <v>0</v>
      </c>
      <c r="CF41" s="95">
        <f t="shared" si="4"/>
        <v>0</v>
      </c>
      <c r="CG41" s="95">
        <f t="shared" si="4"/>
        <v>52727848.870000005</v>
      </c>
      <c r="CH41" s="95">
        <f t="shared" si="4"/>
        <v>55339320</v>
      </c>
      <c r="CI41" s="95">
        <f t="shared" si="4"/>
        <v>0</v>
      </c>
      <c r="CJ41" s="95">
        <f t="shared" si="4"/>
        <v>0</v>
      </c>
      <c r="CK41" s="95">
        <f t="shared" si="4"/>
        <v>0</v>
      </c>
      <c r="CL41" s="95">
        <f t="shared" si="4"/>
        <v>55339320</v>
      </c>
      <c r="CM41" s="95">
        <f t="shared" si="4"/>
        <v>52727848.870000005</v>
      </c>
      <c r="CN41" s="95">
        <f t="shared" si="4"/>
        <v>0</v>
      </c>
      <c r="CO41" s="95">
        <f t="shared" si="4"/>
        <v>0</v>
      </c>
      <c r="CP41" s="95">
        <f t="shared" si="4"/>
        <v>0</v>
      </c>
      <c r="CQ41" s="95">
        <f t="shared" si="4"/>
        <v>52727848.870000005</v>
      </c>
      <c r="CR41" s="438">
        <f>IF(BD41=BE41+BF41+BG41+BH41,1,0)</f>
        <v>1</v>
      </c>
      <c r="CS41" s="438">
        <f>IF(BI41=BJ41+BK41+BL41+BM41,1,0)</f>
        <v>1</v>
      </c>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6"/>
      <c r="EF41" s="389"/>
      <c r="EG41" s="390"/>
      <c r="EH41" s="390"/>
      <c r="EI41" s="390"/>
      <c r="EJ41" s="390"/>
      <c r="EK41" s="390"/>
      <c r="EL41" s="390"/>
      <c r="EM41" s="390"/>
      <c r="EN41" s="390"/>
      <c r="EO41" s="390"/>
      <c r="EP41" s="390"/>
      <c r="EQ41" s="390"/>
      <c r="ER41" s="390"/>
      <c r="ES41" s="390"/>
      <c r="ET41" s="390"/>
      <c r="EU41" s="390"/>
      <c r="EV41" s="390"/>
      <c r="EW41" s="390"/>
      <c r="EX41" s="390"/>
      <c r="EY41" s="390"/>
      <c r="EZ41" s="390"/>
      <c r="FA41" s="390"/>
      <c r="FB41" s="390"/>
      <c r="FC41" s="390"/>
      <c r="FD41" s="390"/>
      <c r="FE41" s="390"/>
      <c r="FF41" s="390"/>
      <c r="FG41" s="390"/>
      <c r="FH41" s="390"/>
      <c r="FI41" s="390"/>
      <c r="FJ41" s="390"/>
      <c r="FK41" s="390"/>
      <c r="FL41" s="390"/>
      <c r="FM41" s="390"/>
      <c r="FN41" s="390"/>
      <c r="FO41" s="390"/>
      <c r="FP41" s="390"/>
      <c r="FQ41" s="390"/>
      <c r="FR41" s="390"/>
      <c r="FS41" s="390"/>
      <c r="FT41" s="390"/>
      <c r="FU41" s="390"/>
      <c r="FV41" s="390"/>
      <c r="FW41" s="390"/>
      <c r="FX41" s="391"/>
      <c r="FY41" s="389"/>
      <c r="FZ41" s="390"/>
      <c r="GA41" s="390"/>
      <c r="GB41" s="390"/>
      <c r="GC41" s="390"/>
      <c r="GD41" s="390"/>
      <c r="GE41" s="390"/>
      <c r="GF41" s="390"/>
      <c r="GG41" s="390"/>
      <c r="GH41" s="390"/>
      <c r="GI41" s="390"/>
      <c r="GJ41" s="390"/>
      <c r="GK41" s="390"/>
      <c r="GL41" s="390"/>
      <c r="GM41" s="390"/>
      <c r="GN41" s="390"/>
      <c r="GO41" s="390"/>
      <c r="GP41" s="390"/>
      <c r="GQ41" s="390"/>
      <c r="GR41" s="390"/>
      <c r="GS41" s="390"/>
      <c r="GT41" s="390"/>
      <c r="GU41" s="390"/>
      <c r="GV41" s="390"/>
      <c r="GW41" s="390"/>
      <c r="GX41" s="390"/>
      <c r="GY41" s="390"/>
      <c r="GZ41" s="390"/>
      <c r="HA41" s="390"/>
      <c r="HB41" s="390"/>
      <c r="HC41" s="390"/>
      <c r="HD41" s="390"/>
      <c r="HE41" s="390"/>
      <c r="HF41" s="390"/>
      <c r="HG41" s="390"/>
      <c r="HH41" s="390"/>
      <c r="HI41" s="390"/>
      <c r="HJ41" s="390"/>
      <c r="HK41" s="390"/>
      <c r="HL41" s="390"/>
      <c r="HM41" s="390"/>
      <c r="HN41" s="390"/>
      <c r="HO41" s="390"/>
      <c r="HP41" s="390"/>
      <c r="HQ41" s="391"/>
      <c r="HR41" s="389"/>
      <c r="HS41" s="390"/>
      <c r="HT41" s="390"/>
      <c r="HU41" s="390"/>
      <c r="HV41" s="390"/>
      <c r="HW41" s="390"/>
      <c r="HX41" s="390"/>
      <c r="HY41" s="390"/>
      <c r="HZ41" s="390"/>
      <c r="IA41" s="390"/>
      <c r="IB41" s="390"/>
      <c r="IC41" s="390"/>
      <c r="ID41" s="390"/>
      <c r="IE41" s="390"/>
      <c r="IF41" s="390"/>
      <c r="IG41" s="390"/>
      <c r="IH41" s="390"/>
      <c r="II41" s="390"/>
      <c r="IJ41" s="390"/>
      <c r="IK41" s="390"/>
      <c r="IL41" s="390"/>
      <c r="IM41" s="390"/>
      <c r="IN41" s="390"/>
      <c r="IO41" s="390"/>
      <c r="IP41" s="390"/>
      <c r="IQ41" s="390"/>
      <c r="IR41" s="390"/>
      <c r="IS41" s="390"/>
      <c r="IT41" s="390"/>
      <c r="IU41" s="390"/>
      <c r="IV41" s="390"/>
      <c r="IW41" s="390"/>
      <c r="IX41" s="390"/>
      <c r="IY41" s="390"/>
      <c r="IZ41" s="390"/>
      <c r="JA41" s="390"/>
      <c r="JB41" s="390"/>
      <c r="JC41" s="390"/>
      <c r="JD41" s="390"/>
      <c r="JE41" s="390"/>
      <c r="JF41" s="390"/>
      <c r="JG41" s="390"/>
      <c r="JH41" s="390"/>
      <c r="JI41" s="390"/>
      <c r="JJ41" s="391"/>
      <c r="JK41" s="389"/>
      <c r="JL41" s="390"/>
      <c r="JM41" s="390"/>
      <c r="JN41" s="390"/>
      <c r="JO41" s="390"/>
      <c r="JP41" s="390"/>
      <c r="JQ41" s="390"/>
      <c r="JR41" s="390"/>
      <c r="JS41" s="390"/>
      <c r="JT41" s="390"/>
      <c r="JU41" s="390"/>
      <c r="JV41" s="390"/>
      <c r="JW41" s="390"/>
      <c r="JX41" s="390"/>
      <c r="JY41" s="390"/>
      <c r="JZ41" s="390"/>
      <c r="KA41" s="390"/>
      <c r="KB41" s="390"/>
      <c r="KC41" s="390"/>
      <c r="KD41" s="390"/>
      <c r="KE41" s="390"/>
      <c r="KF41" s="390"/>
      <c r="KG41" s="390"/>
      <c r="KH41" s="390"/>
      <c r="KI41" s="390"/>
      <c r="KJ41" s="390"/>
      <c r="KK41" s="390"/>
      <c r="KL41" s="390"/>
      <c r="KM41" s="390"/>
      <c r="KN41" s="390"/>
      <c r="KO41" s="390"/>
      <c r="KP41" s="390"/>
      <c r="KQ41" s="390"/>
      <c r="KR41" s="390"/>
      <c r="KS41" s="390"/>
      <c r="KT41" s="390"/>
      <c r="KU41" s="390"/>
      <c r="KV41" s="390"/>
      <c r="KW41" s="390"/>
      <c r="KX41" s="390"/>
      <c r="KY41" s="390"/>
      <c r="KZ41" s="390"/>
      <c r="LA41" s="390"/>
      <c r="LB41" s="390"/>
      <c r="LC41" s="391"/>
      <c r="LD41" s="389"/>
      <c r="LE41" s="390"/>
      <c r="LF41" s="390"/>
      <c r="LG41" s="390"/>
      <c r="LH41" s="390"/>
      <c r="LI41" s="390"/>
      <c r="LJ41" s="390"/>
      <c r="LK41" s="390"/>
      <c r="LL41" s="390"/>
      <c r="LM41" s="390"/>
      <c r="LN41" s="390"/>
      <c r="LO41" s="390"/>
      <c r="LP41" s="390"/>
      <c r="LQ41" s="390"/>
      <c r="LR41" s="390"/>
      <c r="LS41" s="390"/>
      <c r="LT41" s="390"/>
      <c r="LU41" s="390"/>
      <c r="LV41" s="390"/>
      <c r="LW41" s="390"/>
      <c r="LX41" s="390"/>
      <c r="LY41" s="390"/>
      <c r="LZ41" s="390"/>
      <c r="MA41" s="390"/>
      <c r="MB41" s="390"/>
      <c r="MC41" s="390"/>
      <c r="MD41" s="390"/>
      <c r="ME41" s="390"/>
      <c r="MF41" s="390"/>
      <c r="MG41" s="390"/>
      <c r="MH41" s="390"/>
      <c r="MI41" s="390"/>
      <c r="MJ41" s="390"/>
      <c r="MK41" s="390"/>
      <c r="ML41" s="390"/>
      <c r="MM41" s="390"/>
      <c r="MN41" s="390"/>
      <c r="MO41" s="390"/>
      <c r="MP41" s="390"/>
      <c r="MQ41" s="390"/>
      <c r="MR41" s="390"/>
      <c r="MS41" s="390"/>
      <c r="MT41" s="390"/>
      <c r="MU41" s="390"/>
      <c r="MV41" s="391"/>
      <c r="MW41" s="389"/>
      <c r="MX41" s="390"/>
      <c r="MY41" s="390"/>
      <c r="MZ41" s="390"/>
      <c r="NA41" s="390"/>
      <c r="NB41" s="390"/>
      <c r="NC41" s="390"/>
      <c r="ND41" s="390"/>
      <c r="NE41" s="390"/>
      <c r="NF41" s="390"/>
      <c r="NG41" s="390"/>
      <c r="NH41" s="390"/>
      <c r="NI41" s="390"/>
      <c r="NJ41" s="390"/>
      <c r="NK41" s="390"/>
      <c r="NL41" s="390"/>
      <c r="NM41" s="390"/>
      <c r="NN41" s="390"/>
      <c r="NO41" s="390"/>
      <c r="NP41" s="390"/>
      <c r="NQ41" s="390"/>
      <c r="NR41" s="390"/>
      <c r="NS41" s="390"/>
      <c r="NT41" s="390"/>
      <c r="NU41" s="390"/>
      <c r="NV41" s="390"/>
      <c r="NW41" s="390"/>
      <c r="NX41" s="390"/>
      <c r="NY41" s="390"/>
      <c r="NZ41" s="390"/>
      <c r="OA41" s="390"/>
      <c r="OB41" s="390"/>
      <c r="OC41" s="390"/>
      <c r="OD41" s="390"/>
      <c r="OE41" s="390"/>
      <c r="OF41" s="390"/>
      <c r="OG41" s="390"/>
      <c r="OH41" s="390"/>
      <c r="OI41" s="390"/>
      <c r="OJ41" s="390"/>
      <c r="OK41" s="390"/>
      <c r="OL41" s="390"/>
      <c r="OM41" s="390"/>
      <c r="ON41" s="390"/>
      <c r="OO41" s="391"/>
      <c r="OP41" s="389"/>
      <c r="OQ41" s="390"/>
      <c r="OR41" s="390"/>
      <c r="OS41" s="390"/>
      <c r="OT41" s="390"/>
      <c r="OU41" s="390"/>
      <c r="OV41" s="390"/>
      <c r="OW41" s="390"/>
      <c r="OX41" s="390"/>
      <c r="OY41" s="390"/>
      <c r="OZ41" s="390"/>
      <c r="PA41" s="390"/>
      <c r="PB41" s="390"/>
      <c r="PC41" s="390"/>
      <c r="PD41" s="390"/>
      <c r="PE41" s="390"/>
      <c r="PF41" s="390"/>
      <c r="PG41" s="390"/>
      <c r="PH41" s="390"/>
      <c r="PI41" s="390"/>
      <c r="PJ41" s="390"/>
      <c r="PK41" s="390"/>
      <c r="PL41" s="390"/>
      <c r="PM41" s="390"/>
      <c r="PN41" s="390"/>
      <c r="PO41" s="390"/>
      <c r="PP41" s="390"/>
      <c r="PQ41" s="390"/>
      <c r="PR41" s="390"/>
      <c r="PS41" s="390"/>
      <c r="PT41" s="390"/>
      <c r="PU41" s="390"/>
      <c r="PV41" s="390"/>
      <c r="PW41" s="390"/>
      <c r="PX41" s="390"/>
      <c r="PY41" s="390"/>
      <c r="PZ41" s="390"/>
      <c r="QA41" s="390"/>
      <c r="QB41" s="390"/>
      <c r="QC41" s="390"/>
      <c r="QD41" s="390"/>
      <c r="QE41" s="390"/>
      <c r="QF41" s="390"/>
      <c r="QG41" s="390"/>
      <c r="QH41" s="391"/>
      <c r="QI41" s="389"/>
      <c r="QJ41" s="390"/>
      <c r="QK41" s="390"/>
      <c r="QL41" s="390"/>
      <c r="QM41" s="390"/>
      <c r="QN41" s="390"/>
      <c r="QO41" s="390"/>
      <c r="QP41" s="390"/>
      <c r="QQ41" s="390"/>
      <c r="QR41" s="390"/>
      <c r="QS41" s="390"/>
      <c r="QT41" s="390"/>
      <c r="QU41" s="390"/>
      <c r="QV41" s="390"/>
      <c r="QW41" s="390"/>
      <c r="QX41" s="390"/>
      <c r="QY41" s="390"/>
      <c r="QZ41" s="390"/>
      <c r="RA41" s="390"/>
      <c r="RB41" s="390"/>
      <c r="RC41" s="390"/>
      <c r="RD41" s="390"/>
      <c r="RE41" s="390"/>
      <c r="RF41" s="390"/>
      <c r="RG41" s="390"/>
      <c r="RH41" s="390"/>
      <c r="RI41" s="390"/>
      <c r="RJ41" s="390"/>
      <c r="RK41" s="390"/>
      <c r="RL41" s="390"/>
      <c r="RM41" s="390"/>
      <c r="RN41" s="390"/>
      <c r="RO41" s="390"/>
      <c r="RP41" s="390"/>
      <c r="RQ41" s="390"/>
      <c r="RR41" s="390"/>
      <c r="RS41" s="390"/>
      <c r="RT41" s="390"/>
      <c r="RU41" s="390"/>
      <c r="RV41" s="390"/>
      <c r="RW41" s="390"/>
      <c r="RX41" s="390"/>
      <c r="RY41" s="390"/>
      <c r="RZ41" s="390"/>
      <c r="SA41" s="391"/>
      <c r="SB41" s="389"/>
      <c r="SC41" s="390"/>
      <c r="SD41" s="390"/>
      <c r="SE41" s="390"/>
      <c r="SF41" s="390"/>
      <c r="SG41" s="390"/>
      <c r="SH41" s="390"/>
      <c r="SI41" s="390"/>
      <c r="SJ41" s="390"/>
      <c r="SK41" s="390"/>
      <c r="SL41" s="390"/>
      <c r="SM41" s="390"/>
      <c r="SN41" s="390"/>
      <c r="SO41" s="390"/>
      <c r="SP41" s="390"/>
      <c r="SQ41" s="390"/>
      <c r="SR41" s="390"/>
      <c r="SS41" s="390"/>
      <c r="ST41" s="390"/>
      <c r="SU41" s="390"/>
      <c r="SV41" s="390"/>
      <c r="SW41" s="390"/>
      <c r="SX41" s="390"/>
      <c r="SY41" s="390"/>
      <c r="SZ41" s="390"/>
      <c r="TA41" s="390"/>
      <c r="TB41" s="390"/>
      <c r="TC41" s="390"/>
      <c r="TD41" s="390"/>
      <c r="TE41" s="390"/>
      <c r="TF41" s="390"/>
      <c r="TG41" s="390"/>
      <c r="TH41" s="390"/>
      <c r="TI41" s="390"/>
      <c r="TJ41" s="390"/>
      <c r="TK41" s="390"/>
      <c r="TL41" s="390"/>
      <c r="TM41" s="390"/>
      <c r="TN41" s="390"/>
      <c r="TO41" s="390"/>
      <c r="TP41" s="390"/>
      <c r="TQ41" s="390"/>
      <c r="TR41" s="390"/>
      <c r="TS41" s="390"/>
      <c r="TT41" s="391"/>
      <c r="TU41" s="389"/>
      <c r="TV41" s="390"/>
      <c r="TW41" s="390"/>
      <c r="TX41" s="390"/>
      <c r="TY41" s="390"/>
      <c r="TZ41" s="390"/>
      <c r="UA41" s="390"/>
      <c r="UB41" s="390"/>
      <c r="UC41" s="390"/>
      <c r="UD41" s="390"/>
      <c r="UE41" s="390"/>
      <c r="UF41" s="390"/>
      <c r="UG41" s="390"/>
      <c r="UH41" s="390"/>
      <c r="UI41" s="390"/>
      <c r="UJ41" s="390"/>
      <c r="UK41" s="390"/>
      <c r="UL41" s="390"/>
      <c r="UM41" s="390"/>
      <c r="UN41" s="390"/>
      <c r="UO41" s="390"/>
      <c r="UP41" s="390"/>
      <c r="UQ41" s="390"/>
      <c r="UR41" s="390"/>
      <c r="US41" s="390"/>
      <c r="UT41" s="390"/>
      <c r="UU41" s="390"/>
      <c r="UV41" s="390"/>
      <c r="UW41" s="390"/>
      <c r="UX41" s="390"/>
      <c r="UY41" s="390"/>
      <c r="UZ41" s="390"/>
      <c r="VA41" s="390"/>
      <c r="VB41" s="390"/>
      <c r="VC41" s="390"/>
      <c r="VD41" s="390"/>
      <c r="VE41" s="390"/>
      <c r="VF41" s="390"/>
      <c r="VG41" s="390"/>
      <c r="VH41" s="390"/>
      <c r="VI41" s="390"/>
      <c r="VJ41" s="390"/>
      <c r="VK41" s="390"/>
      <c r="VL41" s="390"/>
      <c r="VM41" s="391"/>
      <c r="VN41" s="389"/>
      <c r="VO41" s="390"/>
      <c r="VP41" s="390"/>
      <c r="VQ41" s="390"/>
      <c r="VR41" s="390"/>
      <c r="VS41" s="390"/>
      <c r="VT41" s="390"/>
      <c r="VU41" s="390"/>
      <c r="VV41" s="390"/>
      <c r="VW41" s="390"/>
      <c r="VX41" s="390"/>
      <c r="VY41" s="390"/>
      <c r="VZ41" s="390"/>
      <c r="WA41" s="390"/>
      <c r="WB41" s="390"/>
      <c r="WC41" s="390"/>
      <c r="WD41" s="390"/>
      <c r="WE41" s="390"/>
      <c r="WF41" s="390"/>
      <c r="WG41" s="390"/>
      <c r="WH41" s="390"/>
      <c r="WI41" s="390"/>
      <c r="WJ41" s="390"/>
      <c r="WK41" s="390"/>
      <c r="WL41" s="390"/>
      <c r="WM41" s="390"/>
      <c r="WN41" s="390"/>
      <c r="WO41" s="390"/>
      <c r="WP41" s="390"/>
      <c r="WQ41" s="390"/>
      <c r="WR41" s="390"/>
      <c r="WS41" s="390"/>
      <c r="WT41" s="390"/>
      <c r="WU41" s="390"/>
      <c r="WV41" s="390"/>
      <c r="WW41" s="390"/>
      <c r="WX41" s="390"/>
      <c r="WY41" s="390"/>
      <c r="WZ41" s="390"/>
      <c r="XA41" s="390"/>
      <c r="XB41" s="390"/>
      <c r="XC41" s="390"/>
      <c r="XD41" s="390"/>
      <c r="XE41" s="390"/>
      <c r="XF41" s="391"/>
      <c r="XG41" s="389"/>
      <c r="XH41" s="390"/>
      <c r="XI41" s="390"/>
      <c r="XJ41" s="390"/>
      <c r="XK41" s="390"/>
      <c r="XL41" s="390"/>
      <c r="XM41" s="390"/>
      <c r="XN41" s="390"/>
      <c r="XO41" s="390"/>
      <c r="XP41" s="390"/>
      <c r="XQ41" s="390"/>
      <c r="XR41" s="390"/>
      <c r="XS41" s="390"/>
      <c r="XT41" s="390"/>
      <c r="XU41" s="390"/>
      <c r="XV41" s="390"/>
      <c r="XW41" s="390"/>
      <c r="XX41" s="390"/>
      <c r="XY41" s="390"/>
      <c r="XZ41" s="390"/>
      <c r="YA41" s="390"/>
      <c r="YB41" s="390"/>
      <c r="YC41" s="390"/>
      <c r="YD41" s="390"/>
      <c r="YE41" s="390"/>
      <c r="YF41" s="390"/>
      <c r="YG41" s="390"/>
      <c r="YH41" s="390"/>
      <c r="YI41" s="390"/>
      <c r="YJ41" s="390"/>
      <c r="YK41" s="390"/>
      <c r="YL41" s="390"/>
      <c r="YM41" s="390"/>
      <c r="YN41" s="390"/>
      <c r="YO41" s="390"/>
      <c r="YP41" s="390"/>
      <c r="YQ41" s="390"/>
      <c r="YR41" s="390"/>
      <c r="YS41" s="390"/>
      <c r="YT41" s="390"/>
      <c r="YU41" s="390"/>
      <c r="YV41" s="390"/>
      <c r="YW41" s="390"/>
      <c r="YX41" s="390"/>
      <c r="YY41" s="391"/>
      <c r="YZ41" s="389"/>
      <c r="ZA41" s="390"/>
      <c r="ZB41" s="390"/>
      <c r="ZC41" s="390"/>
      <c r="ZD41" s="390"/>
      <c r="ZE41" s="390"/>
      <c r="ZF41" s="390"/>
      <c r="ZG41" s="390"/>
      <c r="ZH41" s="390"/>
      <c r="ZI41" s="390"/>
      <c r="ZJ41" s="390"/>
      <c r="ZK41" s="390"/>
      <c r="ZL41" s="390"/>
      <c r="ZM41" s="390"/>
      <c r="ZN41" s="390"/>
      <c r="ZO41" s="390"/>
      <c r="ZP41" s="390"/>
      <c r="ZQ41" s="390"/>
      <c r="ZR41" s="390"/>
      <c r="ZS41" s="390"/>
      <c r="ZT41" s="390"/>
      <c r="ZU41" s="390"/>
      <c r="ZV41" s="390"/>
      <c r="ZW41" s="390"/>
      <c r="ZX41" s="390"/>
      <c r="ZY41" s="390"/>
      <c r="ZZ41" s="390"/>
      <c r="AAA41" s="390"/>
      <c r="AAB41" s="390"/>
      <c r="AAC41" s="390"/>
      <c r="AAD41" s="390"/>
      <c r="AAE41" s="390"/>
      <c r="AAF41" s="390"/>
      <c r="AAG41" s="390"/>
      <c r="AAH41" s="390"/>
      <c r="AAI41" s="390"/>
      <c r="AAJ41" s="390"/>
      <c r="AAK41" s="390"/>
      <c r="AAL41" s="390"/>
      <c r="AAM41" s="390"/>
      <c r="AAN41" s="390"/>
      <c r="AAO41" s="390"/>
      <c r="AAP41" s="390"/>
      <c r="AAQ41" s="390"/>
      <c r="AAR41" s="391"/>
      <c r="AAS41" s="389"/>
      <c r="AAT41" s="390"/>
      <c r="AAU41" s="390"/>
      <c r="AAV41" s="390"/>
      <c r="AAW41" s="390"/>
      <c r="AAX41" s="390"/>
      <c r="AAY41" s="390"/>
      <c r="AAZ41" s="390"/>
      <c r="ABA41" s="390"/>
      <c r="ABB41" s="390"/>
      <c r="ABC41" s="390"/>
      <c r="ABD41" s="390"/>
      <c r="ABE41" s="390"/>
      <c r="ABF41" s="390"/>
      <c r="ABG41" s="390"/>
      <c r="ABH41" s="390"/>
      <c r="ABI41" s="390"/>
      <c r="ABJ41" s="390"/>
      <c r="ABK41" s="390"/>
      <c r="ABL41" s="390"/>
      <c r="ABM41" s="390"/>
      <c r="ABN41" s="390"/>
      <c r="ABO41" s="390"/>
      <c r="ABP41" s="390"/>
      <c r="ABQ41" s="390"/>
      <c r="ABR41" s="390"/>
      <c r="ABS41" s="390"/>
      <c r="ABT41" s="390"/>
      <c r="ABU41" s="390"/>
      <c r="ABV41" s="390"/>
      <c r="ABW41" s="390"/>
      <c r="ABX41" s="390"/>
      <c r="ABY41" s="390"/>
      <c r="ABZ41" s="390"/>
      <c r="ACA41" s="390"/>
      <c r="ACB41" s="390"/>
      <c r="ACC41" s="390"/>
      <c r="ACD41" s="390"/>
      <c r="ACE41" s="390"/>
      <c r="ACF41" s="390"/>
      <c r="ACG41" s="390"/>
      <c r="ACH41" s="390"/>
      <c r="ACI41" s="390"/>
      <c r="ACJ41" s="390"/>
      <c r="ACK41" s="391"/>
      <c r="ACL41" s="389"/>
      <c r="ACM41" s="390"/>
      <c r="ACN41" s="390"/>
      <c r="ACO41" s="390"/>
      <c r="ACP41" s="390"/>
      <c r="ACQ41" s="390"/>
      <c r="ACR41" s="390"/>
      <c r="ACS41" s="390"/>
      <c r="ACT41" s="390"/>
      <c r="ACU41" s="390"/>
      <c r="ACV41" s="390"/>
      <c r="ACW41" s="390"/>
      <c r="ACX41" s="390"/>
      <c r="ACY41" s="390"/>
      <c r="ACZ41" s="390"/>
      <c r="ADA41" s="390"/>
      <c r="ADB41" s="390"/>
      <c r="ADC41" s="390"/>
      <c r="ADD41" s="390"/>
      <c r="ADE41" s="390"/>
      <c r="ADF41" s="390"/>
      <c r="ADG41" s="390"/>
      <c r="ADH41" s="390"/>
      <c r="ADI41" s="390"/>
      <c r="ADJ41" s="390"/>
      <c r="ADK41" s="390"/>
      <c r="ADL41" s="390"/>
      <c r="ADM41" s="390"/>
      <c r="ADN41" s="390"/>
      <c r="ADO41" s="390"/>
      <c r="ADP41" s="390"/>
      <c r="ADQ41" s="390"/>
      <c r="ADR41" s="390"/>
      <c r="ADS41" s="390"/>
      <c r="ADT41" s="390"/>
      <c r="ADU41" s="390"/>
      <c r="ADV41" s="390"/>
      <c r="ADW41" s="390"/>
      <c r="ADX41" s="390"/>
      <c r="ADY41" s="390"/>
      <c r="ADZ41" s="390"/>
      <c r="AEA41" s="390"/>
      <c r="AEB41" s="390"/>
      <c r="AEC41" s="390"/>
      <c r="AED41" s="391"/>
      <c r="AEE41" s="389"/>
      <c r="AEF41" s="390"/>
      <c r="AEG41" s="390"/>
      <c r="AEH41" s="390"/>
      <c r="AEI41" s="390"/>
      <c r="AEJ41" s="390"/>
      <c r="AEK41" s="390"/>
      <c r="AEL41" s="390"/>
      <c r="AEM41" s="390"/>
      <c r="AEN41" s="390"/>
      <c r="AEO41" s="390"/>
      <c r="AEP41" s="390"/>
      <c r="AEQ41" s="390"/>
      <c r="AER41" s="390"/>
      <c r="AES41" s="390"/>
      <c r="AET41" s="390"/>
      <c r="AEU41" s="390"/>
      <c r="AEV41" s="390"/>
      <c r="AEW41" s="390"/>
      <c r="AEX41" s="390"/>
      <c r="AEY41" s="390"/>
      <c r="AEZ41" s="390"/>
      <c r="AFA41" s="390"/>
      <c r="AFB41" s="390"/>
      <c r="AFC41" s="390"/>
      <c r="AFD41" s="390"/>
      <c r="AFE41" s="390"/>
      <c r="AFF41" s="390"/>
      <c r="AFG41" s="390"/>
      <c r="AFH41" s="390"/>
      <c r="AFI41" s="390"/>
      <c r="AFJ41" s="390"/>
      <c r="AFK41" s="390"/>
      <c r="AFL41" s="390"/>
      <c r="AFM41" s="390"/>
      <c r="AFN41" s="390"/>
      <c r="AFO41" s="390"/>
      <c r="AFP41" s="390"/>
      <c r="AFQ41" s="390"/>
      <c r="AFR41" s="390"/>
      <c r="AFS41" s="390"/>
      <c r="AFT41" s="390"/>
      <c r="AFU41" s="390"/>
      <c r="AFV41" s="390"/>
      <c r="AFW41" s="391"/>
      <c r="AFX41" s="389"/>
      <c r="AFY41" s="390"/>
      <c r="AFZ41" s="390"/>
      <c r="AGA41" s="390"/>
      <c r="AGB41" s="390"/>
      <c r="AGC41" s="390"/>
      <c r="AGD41" s="390"/>
      <c r="AGE41" s="390"/>
      <c r="AGF41" s="390"/>
      <c r="AGG41" s="390"/>
      <c r="AGH41" s="390"/>
      <c r="AGI41" s="390"/>
      <c r="AGJ41" s="390"/>
      <c r="AGK41" s="390"/>
      <c r="AGL41" s="390"/>
      <c r="AGM41" s="390"/>
      <c r="AGN41" s="390"/>
      <c r="AGO41" s="390"/>
      <c r="AGP41" s="390"/>
      <c r="AGQ41" s="390"/>
      <c r="AGR41" s="390"/>
      <c r="AGS41" s="390"/>
      <c r="AGT41" s="390"/>
      <c r="AGU41" s="390"/>
      <c r="AGV41" s="390"/>
      <c r="AGW41" s="390"/>
      <c r="AGX41" s="390"/>
      <c r="AGY41" s="390"/>
      <c r="AGZ41" s="390"/>
      <c r="AHA41" s="390"/>
      <c r="AHB41" s="390"/>
      <c r="AHC41" s="390"/>
      <c r="AHD41" s="390"/>
      <c r="AHE41" s="390"/>
      <c r="AHF41" s="390"/>
      <c r="AHG41" s="390"/>
      <c r="AHH41" s="390"/>
      <c r="AHI41" s="390"/>
      <c r="AHJ41" s="390"/>
      <c r="AHK41" s="390"/>
      <c r="AHL41" s="390"/>
      <c r="AHM41" s="390"/>
      <c r="AHN41" s="390"/>
      <c r="AHO41" s="390"/>
      <c r="AHP41" s="391"/>
      <c r="AHQ41" s="389"/>
      <c r="AHR41" s="390"/>
      <c r="AHS41" s="390"/>
      <c r="AHT41" s="390"/>
      <c r="AHU41" s="390"/>
      <c r="AHV41" s="390"/>
      <c r="AHW41" s="390"/>
      <c r="AHX41" s="390"/>
      <c r="AHY41" s="390"/>
      <c r="AHZ41" s="390"/>
      <c r="AIA41" s="390"/>
      <c r="AIB41" s="390"/>
      <c r="AIC41" s="390"/>
      <c r="AID41" s="390"/>
      <c r="AIE41" s="390"/>
      <c r="AIF41" s="390"/>
      <c r="AIG41" s="390"/>
      <c r="AIH41" s="390"/>
      <c r="AII41" s="390"/>
      <c r="AIJ41" s="390"/>
      <c r="AIK41" s="390"/>
      <c r="AIL41" s="390"/>
      <c r="AIM41" s="390"/>
      <c r="AIN41" s="390"/>
      <c r="AIO41" s="390"/>
      <c r="AIP41" s="390"/>
      <c r="AIQ41" s="390"/>
      <c r="AIR41" s="390"/>
      <c r="AIS41" s="390"/>
      <c r="AIT41" s="390"/>
      <c r="AIU41" s="390"/>
      <c r="AIV41" s="390"/>
      <c r="AIW41" s="390"/>
      <c r="AIX41" s="390"/>
      <c r="AIY41" s="390"/>
      <c r="AIZ41" s="390"/>
      <c r="AJA41" s="390"/>
      <c r="AJB41" s="390"/>
      <c r="AJC41" s="390"/>
      <c r="AJD41" s="390"/>
      <c r="AJE41" s="390"/>
      <c r="AJF41" s="390"/>
      <c r="AJG41" s="390"/>
      <c r="AJH41" s="390"/>
      <c r="AJI41" s="391"/>
      <c r="AJJ41" s="389"/>
      <c r="AJK41" s="390"/>
      <c r="AJL41" s="390"/>
      <c r="AJM41" s="390"/>
      <c r="AJN41" s="390"/>
      <c r="AJO41" s="390"/>
      <c r="AJP41" s="390"/>
      <c r="AJQ41" s="390"/>
      <c r="AJR41" s="390"/>
      <c r="AJS41" s="390"/>
      <c r="AJT41" s="390"/>
      <c r="AJU41" s="390"/>
      <c r="AJV41" s="390"/>
      <c r="AJW41" s="390"/>
      <c r="AJX41" s="390"/>
      <c r="AJY41" s="390"/>
      <c r="AJZ41" s="390"/>
      <c r="AKA41" s="390"/>
      <c r="AKB41" s="390"/>
      <c r="AKC41" s="390"/>
      <c r="AKD41" s="390"/>
      <c r="AKE41" s="390"/>
      <c r="AKF41" s="390"/>
      <c r="AKG41" s="390"/>
      <c r="AKH41" s="390"/>
      <c r="AKI41" s="390"/>
      <c r="AKJ41" s="390"/>
      <c r="AKK41" s="390"/>
      <c r="AKL41" s="390"/>
      <c r="AKM41" s="390"/>
      <c r="AKN41" s="390"/>
      <c r="AKO41" s="390"/>
      <c r="AKP41" s="390"/>
      <c r="AKQ41" s="390"/>
      <c r="AKR41" s="390"/>
      <c r="AKS41" s="390"/>
      <c r="AKT41" s="390"/>
      <c r="AKU41" s="390"/>
      <c r="AKV41" s="390"/>
      <c r="AKW41" s="390"/>
      <c r="AKX41" s="390"/>
      <c r="AKY41" s="390"/>
      <c r="AKZ41" s="390"/>
      <c r="ALA41" s="390"/>
      <c r="ALB41" s="391"/>
      <c r="ALC41" s="389"/>
      <c r="ALD41" s="390"/>
      <c r="ALE41" s="390"/>
      <c r="ALF41" s="390"/>
      <c r="ALG41" s="390"/>
      <c r="ALH41" s="390"/>
      <c r="ALI41" s="390"/>
      <c r="ALJ41" s="390"/>
      <c r="ALK41" s="390"/>
      <c r="ALL41" s="390"/>
      <c r="ALM41" s="390"/>
      <c r="ALN41" s="390"/>
      <c r="ALO41" s="390"/>
      <c r="ALP41" s="390"/>
      <c r="ALQ41" s="390"/>
      <c r="ALR41" s="390"/>
      <c r="ALS41" s="390"/>
      <c r="ALT41" s="390"/>
      <c r="ALU41" s="390"/>
      <c r="ALV41" s="390"/>
      <c r="ALW41" s="390"/>
      <c r="ALX41" s="390"/>
      <c r="ALY41" s="390"/>
      <c r="ALZ41" s="390"/>
      <c r="AMA41" s="390"/>
      <c r="AMB41" s="390"/>
      <c r="AMC41" s="390"/>
      <c r="AMD41" s="390"/>
      <c r="AME41" s="390"/>
      <c r="AMF41" s="390"/>
      <c r="AMG41" s="390"/>
      <c r="AMH41" s="390"/>
      <c r="AMI41" s="390"/>
      <c r="AMJ41" s="390"/>
      <c r="AMK41" s="390"/>
      <c r="AML41" s="390"/>
      <c r="AMM41" s="390"/>
      <c r="AMN41" s="390"/>
      <c r="AMO41" s="390"/>
      <c r="AMP41" s="390"/>
      <c r="AMQ41" s="390"/>
      <c r="AMR41" s="390"/>
      <c r="AMS41" s="390"/>
      <c r="AMT41" s="390"/>
      <c r="AMU41" s="391"/>
      <c r="AMV41" s="389"/>
      <c r="AMW41" s="390"/>
      <c r="AMX41" s="390"/>
      <c r="AMY41" s="390"/>
      <c r="AMZ41" s="390"/>
      <c r="ANA41" s="390"/>
      <c r="ANB41" s="390"/>
      <c r="ANC41" s="390"/>
      <c r="AND41" s="390"/>
      <c r="ANE41" s="390"/>
      <c r="ANF41" s="390"/>
      <c r="ANG41" s="390"/>
      <c r="ANH41" s="390"/>
      <c r="ANI41" s="390"/>
      <c r="ANJ41" s="390"/>
      <c r="ANK41" s="390"/>
      <c r="ANL41" s="390"/>
      <c r="ANM41" s="390"/>
      <c r="ANN41" s="390"/>
      <c r="ANO41" s="390"/>
      <c r="ANP41" s="390"/>
      <c r="ANQ41" s="390"/>
      <c r="ANR41" s="390"/>
      <c r="ANS41" s="390"/>
      <c r="ANT41" s="390"/>
      <c r="ANU41" s="390"/>
      <c r="ANV41" s="390"/>
      <c r="ANW41" s="390"/>
      <c r="ANX41" s="390"/>
      <c r="ANY41" s="390"/>
      <c r="ANZ41" s="390"/>
      <c r="AOA41" s="390"/>
      <c r="AOB41" s="390"/>
      <c r="AOC41" s="390"/>
      <c r="AOD41" s="390"/>
      <c r="AOE41" s="390"/>
      <c r="AOF41" s="390"/>
      <c r="AOG41" s="390"/>
      <c r="AOH41" s="390"/>
      <c r="AOI41" s="390"/>
      <c r="AOJ41" s="390"/>
      <c r="AOK41" s="390"/>
      <c r="AOL41" s="390"/>
      <c r="AOM41" s="390"/>
      <c r="AON41" s="391"/>
      <c r="AOO41" s="389"/>
      <c r="AOP41" s="390"/>
      <c r="AOQ41" s="390"/>
      <c r="AOR41" s="390"/>
      <c r="AOS41" s="390"/>
      <c r="AOT41" s="390"/>
      <c r="AOU41" s="390"/>
      <c r="AOV41" s="390"/>
      <c r="AOW41" s="390"/>
      <c r="AOX41" s="390"/>
      <c r="AOY41" s="390"/>
      <c r="AOZ41" s="390"/>
      <c r="APA41" s="390"/>
      <c r="APB41" s="390"/>
      <c r="APC41" s="390"/>
      <c r="APD41" s="390"/>
      <c r="APE41" s="390"/>
      <c r="APF41" s="390"/>
      <c r="APG41" s="390"/>
      <c r="APH41" s="390"/>
      <c r="API41" s="390"/>
      <c r="APJ41" s="390"/>
      <c r="APK41" s="390"/>
      <c r="APL41" s="390"/>
      <c r="APM41" s="390"/>
      <c r="APN41" s="390"/>
      <c r="APO41" s="390"/>
      <c r="APP41" s="390"/>
      <c r="APQ41" s="390"/>
      <c r="APR41" s="390"/>
      <c r="APS41" s="390"/>
      <c r="APT41" s="390"/>
      <c r="APU41" s="390"/>
      <c r="APV41" s="390"/>
      <c r="APW41" s="390"/>
      <c r="APX41" s="390"/>
      <c r="APY41" s="390"/>
      <c r="APZ41" s="390"/>
      <c r="AQA41" s="390"/>
      <c r="AQB41" s="390"/>
      <c r="AQC41" s="390"/>
      <c r="AQD41" s="390"/>
      <c r="AQE41" s="390"/>
      <c r="AQF41" s="390"/>
      <c r="AQG41" s="391"/>
      <c r="AQH41" s="389"/>
      <c r="AQI41" s="390"/>
      <c r="AQJ41" s="390"/>
      <c r="AQK41" s="390"/>
      <c r="AQL41" s="390"/>
      <c r="AQM41" s="390"/>
      <c r="AQN41" s="390"/>
      <c r="AQO41" s="390"/>
      <c r="AQP41" s="390"/>
      <c r="AQQ41" s="390"/>
      <c r="AQR41" s="390"/>
      <c r="AQS41" s="390"/>
      <c r="AQT41" s="390"/>
      <c r="AQU41" s="390"/>
      <c r="AQV41" s="390"/>
      <c r="AQW41" s="390"/>
      <c r="AQX41" s="390"/>
      <c r="AQY41" s="390"/>
      <c r="AQZ41" s="390"/>
      <c r="ARA41" s="390"/>
      <c r="ARB41" s="390"/>
      <c r="ARC41" s="390"/>
      <c r="ARD41" s="390"/>
      <c r="ARE41" s="390"/>
      <c r="ARF41" s="390"/>
      <c r="ARG41" s="390"/>
      <c r="ARH41" s="390"/>
      <c r="ARI41" s="390"/>
      <c r="ARJ41" s="390"/>
      <c r="ARK41" s="390"/>
      <c r="ARL41" s="390"/>
      <c r="ARM41" s="390"/>
      <c r="ARN41" s="390"/>
      <c r="ARO41" s="390"/>
      <c r="ARP41" s="390"/>
      <c r="ARQ41" s="390"/>
      <c r="ARR41" s="390"/>
      <c r="ARS41" s="390"/>
      <c r="ART41" s="390"/>
      <c r="ARU41" s="390"/>
      <c r="ARV41" s="390"/>
      <c r="ARW41" s="390"/>
      <c r="ARX41" s="390"/>
      <c r="ARY41" s="390"/>
      <c r="ARZ41" s="391"/>
      <c r="ASA41" s="389"/>
      <c r="ASB41" s="390"/>
      <c r="ASC41" s="390"/>
      <c r="ASD41" s="390"/>
      <c r="ASE41" s="390"/>
      <c r="ASF41" s="390"/>
      <c r="ASG41" s="390"/>
      <c r="ASH41" s="390"/>
      <c r="ASI41" s="390"/>
      <c r="ASJ41" s="390"/>
      <c r="ASK41" s="390"/>
      <c r="ASL41" s="390"/>
      <c r="ASM41" s="390"/>
      <c r="ASN41" s="390"/>
      <c r="ASO41" s="390"/>
      <c r="ASP41" s="390"/>
      <c r="ASQ41" s="390"/>
      <c r="ASR41" s="390"/>
      <c r="ASS41" s="390"/>
      <c r="AST41" s="390"/>
      <c r="ASU41" s="390"/>
      <c r="ASV41" s="390"/>
      <c r="ASW41" s="390"/>
      <c r="ASX41" s="390"/>
      <c r="ASY41" s="390"/>
      <c r="ASZ41" s="390"/>
      <c r="ATA41" s="390"/>
      <c r="ATB41" s="390"/>
      <c r="ATC41" s="390"/>
      <c r="ATD41" s="390"/>
      <c r="ATE41" s="390"/>
      <c r="ATF41" s="390"/>
      <c r="ATG41" s="390"/>
      <c r="ATH41" s="390"/>
      <c r="ATI41" s="390"/>
      <c r="ATJ41" s="390"/>
      <c r="ATK41" s="390"/>
      <c r="ATL41" s="390"/>
      <c r="ATM41" s="390"/>
      <c r="ATN41" s="390"/>
      <c r="ATO41" s="390"/>
      <c r="ATP41" s="390"/>
      <c r="ATQ41" s="390"/>
      <c r="ATR41" s="390"/>
      <c r="ATS41" s="391"/>
      <c r="ATT41" s="389"/>
      <c r="ATU41" s="390"/>
      <c r="ATV41" s="390"/>
      <c r="ATW41" s="390"/>
      <c r="ATX41" s="390"/>
      <c r="ATY41" s="390"/>
      <c r="ATZ41" s="390"/>
      <c r="AUA41" s="390"/>
      <c r="AUB41" s="390"/>
      <c r="AUC41" s="390"/>
      <c r="AUD41" s="390"/>
      <c r="AUE41" s="390"/>
      <c r="AUF41" s="390"/>
      <c r="AUG41" s="390"/>
      <c r="AUH41" s="390"/>
      <c r="AUI41" s="390"/>
      <c r="AUJ41" s="390"/>
      <c r="AUK41" s="390"/>
      <c r="AUL41" s="390"/>
      <c r="AUM41" s="390"/>
      <c r="AUN41" s="390"/>
      <c r="AUO41" s="390"/>
      <c r="AUP41" s="390"/>
      <c r="AUQ41" s="390"/>
      <c r="AUR41" s="390"/>
      <c r="AUS41" s="390"/>
      <c r="AUT41" s="390"/>
      <c r="AUU41" s="390"/>
      <c r="AUV41" s="390"/>
      <c r="AUW41" s="390"/>
      <c r="AUX41" s="390"/>
      <c r="AUY41" s="390"/>
      <c r="AUZ41" s="390"/>
      <c r="AVA41" s="390"/>
      <c r="AVB41" s="390"/>
      <c r="AVC41" s="390"/>
      <c r="AVD41" s="390"/>
      <c r="AVE41" s="390"/>
      <c r="AVF41" s="390"/>
      <c r="AVG41" s="390"/>
      <c r="AVH41" s="390"/>
      <c r="AVI41" s="390"/>
      <c r="AVJ41" s="390"/>
      <c r="AVK41" s="390"/>
      <c r="AVL41" s="391"/>
      <c r="AVM41" s="389"/>
      <c r="AVN41" s="390"/>
      <c r="AVO41" s="390"/>
      <c r="AVP41" s="390"/>
      <c r="AVQ41" s="390"/>
      <c r="AVR41" s="390"/>
      <c r="AVS41" s="390"/>
      <c r="AVT41" s="390"/>
      <c r="AVU41" s="390"/>
      <c r="AVV41" s="390"/>
      <c r="AVW41" s="390"/>
      <c r="AVX41" s="390"/>
      <c r="AVY41" s="390"/>
      <c r="AVZ41" s="390"/>
      <c r="AWA41" s="390"/>
      <c r="AWB41" s="390"/>
      <c r="AWC41" s="390"/>
      <c r="AWD41" s="390"/>
      <c r="AWE41" s="390"/>
      <c r="AWF41" s="390"/>
      <c r="AWG41" s="390"/>
      <c r="AWH41" s="390"/>
      <c r="AWI41" s="390"/>
      <c r="AWJ41" s="390"/>
      <c r="AWK41" s="390"/>
      <c r="AWL41" s="390"/>
      <c r="AWM41" s="390"/>
      <c r="AWN41" s="390"/>
      <c r="AWO41" s="390"/>
      <c r="AWP41" s="390"/>
      <c r="AWQ41" s="390"/>
      <c r="AWR41" s="390"/>
      <c r="AWS41" s="390"/>
      <c r="AWT41" s="390"/>
      <c r="AWU41" s="390"/>
      <c r="AWV41" s="390"/>
      <c r="AWW41" s="390"/>
      <c r="AWX41" s="390"/>
      <c r="AWY41" s="390"/>
      <c r="AWZ41" s="390"/>
      <c r="AXA41" s="390"/>
      <c r="AXB41" s="390"/>
      <c r="AXC41" s="390"/>
      <c r="AXD41" s="390"/>
      <c r="AXE41" s="391"/>
      <c r="AXF41" s="389"/>
      <c r="AXG41" s="390"/>
      <c r="AXH41" s="390"/>
      <c r="AXI41" s="390"/>
      <c r="AXJ41" s="390"/>
      <c r="AXK41" s="390"/>
      <c r="AXL41" s="390"/>
      <c r="AXM41" s="390"/>
      <c r="AXN41" s="390"/>
      <c r="AXO41" s="390"/>
      <c r="AXP41" s="390"/>
      <c r="AXQ41" s="390"/>
      <c r="AXR41" s="390"/>
      <c r="AXS41" s="390"/>
      <c r="AXT41" s="390"/>
      <c r="AXU41" s="390"/>
      <c r="AXV41" s="390"/>
      <c r="AXW41" s="390"/>
      <c r="AXX41" s="390"/>
      <c r="AXY41" s="390"/>
      <c r="AXZ41" s="390"/>
      <c r="AYA41" s="390"/>
      <c r="AYB41" s="390"/>
      <c r="AYC41" s="390"/>
      <c r="AYD41" s="390"/>
      <c r="AYE41" s="390"/>
      <c r="AYF41" s="390"/>
      <c r="AYG41" s="390"/>
      <c r="AYH41" s="390"/>
      <c r="AYI41" s="390"/>
      <c r="AYJ41" s="390"/>
      <c r="AYK41" s="390"/>
      <c r="AYL41" s="390"/>
      <c r="AYM41" s="390"/>
      <c r="AYN41" s="390"/>
      <c r="AYO41" s="390"/>
      <c r="AYP41" s="390"/>
      <c r="AYQ41" s="390"/>
      <c r="AYR41" s="390"/>
      <c r="AYS41" s="390"/>
      <c r="AYT41" s="390"/>
      <c r="AYU41" s="390"/>
      <c r="AYV41" s="390"/>
      <c r="AYW41" s="390"/>
      <c r="AYX41" s="391"/>
      <c r="AYY41" s="389"/>
      <c r="AYZ41" s="390"/>
      <c r="AZA41" s="390"/>
      <c r="AZB41" s="390"/>
      <c r="AZC41" s="390"/>
      <c r="AZD41" s="390"/>
      <c r="AZE41" s="390"/>
      <c r="AZF41" s="390"/>
      <c r="AZG41" s="390"/>
      <c r="AZH41" s="390"/>
      <c r="AZI41" s="390"/>
      <c r="AZJ41" s="390"/>
      <c r="AZK41" s="390"/>
      <c r="AZL41" s="390"/>
      <c r="AZM41" s="390"/>
      <c r="AZN41" s="390"/>
      <c r="AZO41" s="390"/>
      <c r="AZP41" s="390"/>
      <c r="AZQ41" s="390"/>
      <c r="AZR41" s="390"/>
      <c r="AZS41" s="390"/>
      <c r="AZT41" s="390"/>
      <c r="AZU41" s="390"/>
      <c r="AZV41" s="390"/>
      <c r="AZW41" s="390"/>
      <c r="AZX41" s="390"/>
      <c r="AZY41" s="390"/>
      <c r="AZZ41" s="390"/>
      <c r="BAA41" s="390"/>
      <c r="BAB41" s="390"/>
      <c r="BAC41" s="390"/>
      <c r="BAD41" s="390"/>
      <c r="BAE41" s="390"/>
      <c r="BAF41" s="390"/>
      <c r="BAG41" s="390"/>
      <c r="BAH41" s="390"/>
      <c r="BAI41" s="390"/>
      <c r="BAJ41" s="390"/>
      <c r="BAK41" s="390"/>
      <c r="BAL41" s="390"/>
      <c r="BAM41" s="390"/>
      <c r="BAN41" s="390"/>
      <c r="BAO41" s="390"/>
      <c r="BAP41" s="390"/>
      <c r="BAQ41" s="391"/>
      <c r="BAR41" s="389"/>
      <c r="BAS41" s="390"/>
      <c r="BAT41" s="390"/>
      <c r="BAU41" s="390"/>
      <c r="BAV41" s="390"/>
      <c r="BAW41" s="390"/>
      <c r="BAX41" s="390"/>
      <c r="BAY41" s="390"/>
      <c r="BAZ41" s="390"/>
      <c r="BBA41" s="390"/>
      <c r="BBB41" s="390"/>
      <c r="BBC41" s="390"/>
      <c r="BBD41" s="390"/>
      <c r="BBE41" s="390"/>
      <c r="BBF41" s="390"/>
      <c r="BBG41" s="390"/>
      <c r="BBH41" s="390"/>
      <c r="BBI41" s="390"/>
      <c r="BBJ41" s="390"/>
      <c r="BBK41" s="390"/>
      <c r="BBL41" s="390"/>
      <c r="BBM41" s="390"/>
      <c r="BBN41" s="390"/>
      <c r="BBO41" s="390"/>
      <c r="BBP41" s="390"/>
      <c r="BBQ41" s="390"/>
      <c r="BBR41" s="390"/>
      <c r="BBS41" s="390"/>
      <c r="BBT41" s="390"/>
      <c r="BBU41" s="390"/>
      <c r="BBV41" s="390"/>
      <c r="BBW41" s="390"/>
      <c r="BBX41" s="390"/>
      <c r="BBY41" s="390"/>
      <c r="BBZ41" s="390"/>
      <c r="BCA41" s="390"/>
      <c r="BCB41" s="390"/>
      <c r="BCC41" s="390"/>
      <c r="BCD41" s="390"/>
      <c r="BCE41" s="390"/>
      <c r="BCF41" s="390"/>
      <c r="BCG41" s="390"/>
      <c r="BCH41" s="390"/>
      <c r="BCI41" s="390"/>
      <c r="BCJ41" s="391"/>
      <c r="BCK41" s="389"/>
      <c r="BCL41" s="390"/>
      <c r="BCM41" s="390"/>
      <c r="BCN41" s="390"/>
      <c r="BCO41" s="390"/>
      <c r="BCP41" s="390"/>
      <c r="BCQ41" s="390"/>
      <c r="BCR41" s="390"/>
      <c r="BCS41" s="390"/>
      <c r="BCT41" s="390"/>
      <c r="BCU41" s="390"/>
      <c r="BCV41" s="390"/>
      <c r="BCW41" s="390"/>
      <c r="BCX41" s="390"/>
      <c r="BCY41" s="390"/>
      <c r="BCZ41" s="390"/>
      <c r="BDA41" s="390"/>
      <c r="BDB41" s="390"/>
      <c r="BDC41" s="390"/>
      <c r="BDD41" s="390"/>
      <c r="BDE41" s="390"/>
      <c r="BDF41" s="390"/>
      <c r="BDG41" s="390"/>
      <c r="BDH41" s="390"/>
      <c r="BDI41" s="390"/>
      <c r="BDJ41" s="390"/>
      <c r="BDK41" s="390"/>
      <c r="BDL41" s="390"/>
      <c r="BDM41" s="390"/>
      <c r="BDN41" s="390"/>
      <c r="BDO41" s="390"/>
      <c r="BDP41" s="390"/>
      <c r="BDQ41" s="390"/>
      <c r="BDR41" s="390"/>
      <c r="BDS41" s="390"/>
      <c r="BDT41" s="390"/>
      <c r="BDU41" s="390"/>
      <c r="BDV41" s="390"/>
      <c r="BDW41" s="390"/>
      <c r="BDX41" s="390"/>
      <c r="BDY41" s="390"/>
      <c r="BDZ41" s="390"/>
      <c r="BEA41" s="390"/>
      <c r="BEB41" s="390"/>
      <c r="BEC41" s="391"/>
      <c r="BED41" s="389"/>
      <c r="BEE41" s="390"/>
      <c r="BEF41" s="390"/>
      <c r="BEG41" s="390"/>
      <c r="BEH41" s="390"/>
      <c r="BEI41" s="390"/>
      <c r="BEJ41" s="390"/>
      <c r="BEK41" s="390"/>
      <c r="BEL41" s="390"/>
      <c r="BEM41" s="390"/>
      <c r="BEN41" s="390"/>
      <c r="BEO41" s="390"/>
      <c r="BEP41" s="390"/>
      <c r="BEQ41" s="390"/>
      <c r="BER41" s="390"/>
      <c r="BES41" s="390"/>
      <c r="BET41" s="390"/>
      <c r="BEU41" s="390"/>
      <c r="BEV41" s="390"/>
      <c r="BEW41" s="390"/>
      <c r="BEX41" s="390"/>
      <c r="BEY41" s="390"/>
      <c r="BEZ41" s="390"/>
      <c r="BFA41" s="390"/>
      <c r="BFB41" s="390"/>
      <c r="BFC41" s="390"/>
      <c r="BFD41" s="390"/>
      <c r="BFE41" s="390"/>
      <c r="BFF41" s="390"/>
      <c r="BFG41" s="390"/>
      <c r="BFH41" s="390"/>
      <c r="BFI41" s="390"/>
      <c r="BFJ41" s="390"/>
      <c r="BFK41" s="390"/>
      <c r="BFL41" s="390"/>
      <c r="BFM41" s="390"/>
      <c r="BFN41" s="390"/>
      <c r="BFO41" s="390"/>
      <c r="BFP41" s="390"/>
      <c r="BFQ41" s="390"/>
      <c r="BFR41" s="390"/>
      <c r="BFS41" s="390"/>
      <c r="BFT41" s="390"/>
      <c r="BFU41" s="390"/>
      <c r="BFV41" s="391"/>
      <c r="BFW41" s="389"/>
      <c r="BFX41" s="390"/>
      <c r="BFY41" s="390"/>
      <c r="BFZ41" s="390"/>
      <c r="BGA41" s="390"/>
      <c r="BGB41" s="390"/>
      <c r="BGC41" s="390"/>
      <c r="BGD41" s="390"/>
      <c r="BGE41" s="390"/>
      <c r="BGF41" s="390"/>
      <c r="BGG41" s="390"/>
      <c r="BGH41" s="390"/>
      <c r="BGI41" s="390"/>
      <c r="BGJ41" s="390"/>
      <c r="BGK41" s="390"/>
      <c r="BGL41" s="390"/>
      <c r="BGM41" s="390"/>
      <c r="BGN41" s="390"/>
      <c r="BGO41" s="390"/>
      <c r="BGP41" s="390"/>
      <c r="BGQ41" s="390"/>
      <c r="BGR41" s="390"/>
      <c r="BGS41" s="390"/>
      <c r="BGT41" s="390"/>
      <c r="BGU41" s="390"/>
      <c r="BGV41" s="390"/>
      <c r="BGW41" s="390"/>
      <c r="BGX41" s="390"/>
      <c r="BGY41" s="390"/>
      <c r="BGZ41" s="390"/>
      <c r="BHA41" s="390"/>
      <c r="BHB41" s="390"/>
      <c r="BHC41" s="390"/>
      <c r="BHD41" s="390"/>
      <c r="BHE41" s="390"/>
      <c r="BHF41" s="390"/>
      <c r="BHG41" s="390"/>
      <c r="BHH41" s="390"/>
      <c r="BHI41" s="390"/>
      <c r="BHJ41" s="390"/>
      <c r="BHK41" s="390"/>
      <c r="BHL41" s="390"/>
      <c r="BHM41" s="390"/>
      <c r="BHN41" s="390"/>
      <c r="BHO41" s="391"/>
      <c r="BHP41" s="389"/>
      <c r="BHQ41" s="390"/>
      <c r="BHR41" s="390"/>
      <c r="BHS41" s="390"/>
      <c r="BHT41" s="390"/>
      <c r="BHU41" s="390"/>
      <c r="BHV41" s="390"/>
      <c r="BHW41" s="390"/>
      <c r="BHX41" s="390"/>
      <c r="BHY41" s="390"/>
      <c r="BHZ41" s="390"/>
      <c r="BIA41" s="390"/>
      <c r="BIB41" s="390"/>
      <c r="BIC41" s="390"/>
      <c r="BID41" s="390"/>
      <c r="BIE41" s="390"/>
      <c r="BIF41" s="390"/>
      <c r="BIG41" s="390"/>
      <c r="BIH41" s="390"/>
      <c r="BII41" s="390"/>
      <c r="BIJ41" s="390"/>
      <c r="BIK41" s="390"/>
      <c r="BIL41" s="390"/>
      <c r="BIM41" s="390"/>
      <c r="BIN41" s="390"/>
      <c r="BIO41" s="390"/>
      <c r="BIP41" s="390"/>
      <c r="BIQ41" s="390"/>
      <c r="BIR41" s="390"/>
      <c r="BIS41" s="390"/>
      <c r="BIT41" s="390"/>
      <c r="BIU41" s="390"/>
      <c r="BIV41" s="390"/>
      <c r="BIW41" s="390"/>
      <c r="BIX41" s="390"/>
      <c r="BIY41" s="390"/>
      <c r="BIZ41" s="390"/>
      <c r="BJA41" s="390"/>
      <c r="BJB41" s="390"/>
      <c r="BJC41" s="390"/>
      <c r="BJD41" s="390"/>
      <c r="BJE41" s="390"/>
      <c r="BJF41" s="390"/>
      <c r="BJG41" s="390"/>
      <c r="BJH41" s="391"/>
      <c r="BJI41" s="389"/>
      <c r="BJJ41" s="390"/>
      <c r="BJK41" s="390"/>
      <c r="BJL41" s="390"/>
      <c r="BJM41" s="390"/>
      <c r="BJN41" s="390"/>
      <c r="BJO41" s="390"/>
      <c r="BJP41" s="390"/>
      <c r="BJQ41" s="390"/>
      <c r="BJR41" s="390"/>
      <c r="BJS41" s="390"/>
      <c r="BJT41" s="390"/>
      <c r="BJU41" s="390"/>
      <c r="BJV41" s="390"/>
      <c r="BJW41" s="390"/>
      <c r="BJX41" s="390"/>
      <c r="BJY41" s="390"/>
      <c r="BJZ41" s="390"/>
      <c r="BKA41" s="390"/>
      <c r="BKB41" s="390"/>
      <c r="BKC41" s="390"/>
      <c r="BKD41" s="390"/>
      <c r="BKE41" s="390"/>
      <c r="BKF41" s="390"/>
      <c r="BKG41" s="390"/>
      <c r="BKH41" s="390"/>
      <c r="BKI41" s="390"/>
      <c r="BKJ41" s="390"/>
      <c r="BKK41" s="390"/>
      <c r="BKL41" s="390"/>
      <c r="BKM41" s="390"/>
      <c r="BKN41" s="390"/>
      <c r="BKO41" s="390"/>
      <c r="BKP41" s="390"/>
      <c r="BKQ41" s="390"/>
      <c r="BKR41" s="390"/>
      <c r="BKS41" s="390"/>
      <c r="BKT41" s="390"/>
      <c r="BKU41" s="390"/>
      <c r="BKV41" s="390"/>
      <c r="BKW41" s="390"/>
      <c r="BKX41" s="390"/>
      <c r="BKY41" s="390"/>
      <c r="BKZ41" s="390"/>
      <c r="BLA41" s="391"/>
      <c r="BLB41" s="389"/>
      <c r="BLC41" s="390"/>
      <c r="BLD41" s="390"/>
      <c r="BLE41" s="390"/>
      <c r="BLF41" s="390"/>
      <c r="BLG41" s="390"/>
      <c r="BLH41" s="390"/>
      <c r="BLI41" s="390"/>
      <c r="BLJ41" s="390"/>
      <c r="BLK41" s="390"/>
      <c r="BLL41" s="390"/>
      <c r="BLM41" s="390"/>
      <c r="BLN41" s="390"/>
      <c r="BLO41" s="390"/>
      <c r="BLP41" s="390"/>
      <c r="BLQ41" s="390"/>
      <c r="BLR41" s="390"/>
      <c r="BLS41" s="390"/>
      <c r="BLT41" s="390"/>
      <c r="BLU41" s="390"/>
      <c r="BLV41" s="390"/>
      <c r="BLW41" s="390"/>
      <c r="BLX41" s="390"/>
      <c r="BLY41" s="390"/>
      <c r="BLZ41" s="390"/>
      <c r="BMA41" s="390"/>
      <c r="BMB41" s="390"/>
      <c r="BMC41" s="390"/>
      <c r="BMD41" s="390"/>
      <c r="BME41" s="390"/>
      <c r="BMF41" s="390"/>
      <c r="BMG41" s="390"/>
      <c r="BMH41" s="390"/>
      <c r="BMI41" s="390"/>
      <c r="BMJ41" s="390"/>
      <c r="BMK41" s="390"/>
      <c r="BML41" s="390"/>
      <c r="BMM41" s="390"/>
      <c r="BMN41" s="390"/>
      <c r="BMO41" s="390"/>
      <c r="BMP41" s="390"/>
      <c r="BMQ41" s="390"/>
      <c r="BMR41" s="390"/>
      <c r="BMS41" s="390"/>
      <c r="BMT41" s="391"/>
      <c r="BMU41" s="389"/>
      <c r="BMV41" s="390"/>
      <c r="BMW41" s="390"/>
      <c r="BMX41" s="390"/>
      <c r="BMY41" s="390"/>
      <c r="BMZ41" s="390"/>
      <c r="BNA41" s="390"/>
      <c r="BNB41" s="390"/>
      <c r="BNC41" s="390"/>
      <c r="BND41" s="390"/>
      <c r="BNE41" s="390"/>
      <c r="BNF41" s="390"/>
      <c r="BNG41" s="390"/>
      <c r="BNH41" s="390"/>
      <c r="BNI41" s="390"/>
      <c r="BNJ41" s="390"/>
      <c r="BNK41" s="390"/>
      <c r="BNL41" s="390"/>
      <c r="BNM41" s="390"/>
      <c r="BNN41" s="390"/>
      <c r="BNO41" s="390"/>
      <c r="BNP41" s="390"/>
      <c r="BNQ41" s="390"/>
      <c r="BNR41" s="390"/>
      <c r="BNS41" s="390"/>
      <c r="BNT41" s="390"/>
      <c r="BNU41" s="390"/>
      <c r="BNV41" s="390"/>
      <c r="BNW41" s="390"/>
      <c r="BNX41" s="390"/>
      <c r="BNY41" s="390"/>
      <c r="BNZ41" s="390"/>
      <c r="BOA41" s="390"/>
      <c r="BOB41" s="390"/>
      <c r="BOC41" s="390"/>
      <c r="BOD41" s="390"/>
      <c r="BOE41" s="390"/>
      <c r="BOF41" s="390"/>
      <c r="BOG41" s="390"/>
      <c r="BOH41" s="390"/>
      <c r="BOI41" s="390"/>
      <c r="BOJ41" s="390"/>
      <c r="BOK41" s="390"/>
      <c r="BOL41" s="390"/>
      <c r="BOM41" s="391"/>
      <c r="BON41" s="389"/>
      <c r="BOO41" s="390"/>
      <c r="BOP41" s="390"/>
      <c r="BOQ41" s="390"/>
      <c r="BOR41" s="390"/>
      <c r="BOS41" s="390"/>
      <c r="BOT41" s="390"/>
      <c r="BOU41" s="390"/>
      <c r="BOV41" s="390"/>
      <c r="BOW41" s="390"/>
      <c r="BOX41" s="390"/>
      <c r="BOY41" s="390"/>
      <c r="BOZ41" s="390"/>
      <c r="BPA41" s="390"/>
      <c r="BPB41" s="390"/>
      <c r="BPC41" s="390"/>
      <c r="BPD41" s="390"/>
      <c r="BPE41" s="390"/>
      <c r="BPF41" s="390"/>
      <c r="BPG41" s="390"/>
      <c r="BPH41" s="390"/>
      <c r="BPI41" s="390"/>
      <c r="BPJ41" s="390"/>
      <c r="BPK41" s="390"/>
      <c r="BPL41" s="390"/>
      <c r="BPM41" s="390"/>
      <c r="BPN41" s="390"/>
      <c r="BPO41" s="390"/>
      <c r="BPP41" s="390"/>
      <c r="BPQ41" s="390"/>
      <c r="BPR41" s="390"/>
      <c r="BPS41" s="390"/>
      <c r="BPT41" s="390"/>
      <c r="BPU41" s="390"/>
      <c r="BPV41" s="390"/>
      <c r="BPW41" s="390"/>
      <c r="BPX41" s="390"/>
      <c r="BPY41" s="390"/>
      <c r="BPZ41" s="390"/>
      <c r="BQA41" s="390"/>
      <c r="BQB41" s="390"/>
      <c r="BQC41" s="390"/>
      <c r="BQD41" s="390"/>
      <c r="BQE41" s="390"/>
      <c r="BQF41" s="391"/>
      <c r="BQG41" s="389"/>
      <c r="BQH41" s="390"/>
      <c r="BQI41" s="390"/>
      <c r="BQJ41" s="390"/>
      <c r="BQK41" s="390"/>
      <c r="BQL41" s="390"/>
      <c r="BQM41" s="390"/>
      <c r="BQN41" s="390"/>
      <c r="BQO41" s="390"/>
      <c r="BQP41" s="390"/>
      <c r="BQQ41" s="390"/>
      <c r="BQR41" s="390"/>
      <c r="BQS41" s="390"/>
      <c r="BQT41" s="390"/>
      <c r="BQU41" s="390"/>
      <c r="BQV41" s="390"/>
      <c r="BQW41" s="390"/>
      <c r="BQX41" s="390"/>
      <c r="BQY41" s="390"/>
      <c r="BQZ41" s="390"/>
      <c r="BRA41" s="390"/>
      <c r="BRB41" s="390"/>
      <c r="BRC41" s="390"/>
      <c r="BRD41" s="390"/>
      <c r="BRE41" s="390"/>
      <c r="BRF41" s="390"/>
      <c r="BRG41" s="390"/>
      <c r="BRH41" s="390"/>
      <c r="BRI41" s="390"/>
      <c r="BRJ41" s="390"/>
      <c r="BRK41" s="390"/>
      <c r="BRL41" s="390"/>
      <c r="BRM41" s="390"/>
      <c r="BRN41" s="390"/>
      <c r="BRO41" s="390"/>
      <c r="BRP41" s="390"/>
      <c r="BRQ41" s="390"/>
      <c r="BRR41" s="390"/>
      <c r="BRS41" s="390"/>
      <c r="BRT41" s="390"/>
      <c r="BRU41" s="390"/>
      <c r="BRV41" s="390"/>
      <c r="BRW41" s="390"/>
      <c r="BRX41" s="390"/>
      <c r="BRY41" s="391"/>
      <c r="BRZ41" s="389"/>
      <c r="BSA41" s="390"/>
      <c r="BSB41" s="390"/>
      <c r="BSC41" s="390"/>
      <c r="BSD41" s="390"/>
      <c r="BSE41" s="390"/>
      <c r="BSF41" s="390"/>
      <c r="BSG41" s="390"/>
      <c r="BSH41" s="390"/>
      <c r="BSI41" s="390"/>
      <c r="BSJ41" s="390"/>
      <c r="BSK41" s="390"/>
      <c r="BSL41" s="390"/>
      <c r="BSM41" s="390"/>
      <c r="BSN41" s="390"/>
      <c r="BSO41" s="390"/>
      <c r="BSP41" s="390"/>
      <c r="BSQ41" s="390"/>
      <c r="BSR41" s="390"/>
      <c r="BSS41" s="390"/>
      <c r="BST41" s="390"/>
      <c r="BSU41" s="390"/>
      <c r="BSV41" s="390"/>
      <c r="BSW41" s="390"/>
      <c r="BSX41" s="390"/>
      <c r="BSY41" s="390"/>
      <c r="BSZ41" s="390"/>
      <c r="BTA41" s="390"/>
      <c r="BTB41" s="390"/>
      <c r="BTC41" s="390"/>
      <c r="BTD41" s="390"/>
      <c r="BTE41" s="390"/>
      <c r="BTF41" s="390"/>
      <c r="BTG41" s="390"/>
      <c r="BTH41" s="390"/>
      <c r="BTI41" s="390"/>
      <c r="BTJ41" s="390"/>
      <c r="BTK41" s="390"/>
      <c r="BTL41" s="390"/>
      <c r="BTM41" s="390"/>
      <c r="BTN41" s="390"/>
      <c r="BTO41" s="390"/>
      <c r="BTP41" s="390"/>
      <c r="BTQ41" s="390"/>
      <c r="BTR41" s="391"/>
      <c r="BTS41" s="389"/>
      <c r="BTT41" s="390"/>
      <c r="BTU41" s="390"/>
      <c r="BTV41" s="390"/>
      <c r="BTW41" s="390"/>
      <c r="BTX41" s="390"/>
      <c r="BTY41" s="390"/>
      <c r="BTZ41" s="390"/>
      <c r="BUA41" s="390"/>
      <c r="BUB41" s="390"/>
      <c r="BUC41" s="390"/>
      <c r="BUD41" s="390"/>
      <c r="BUE41" s="390"/>
      <c r="BUF41" s="390"/>
      <c r="BUG41" s="390"/>
      <c r="BUH41" s="390"/>
      <c r="BUI41" s="390"/>
      <c r="BUJ41" s="390"/>
      <c r="BUK41" s="390"/>
      <c r="BUL41" s="390"/>
      <c r="BUM41" s="390"/>
      <c r="BUN41" s="390"/>
      <c r="BUO41" s="390"/>
      <c r="BUP41" s="390"/>
      <c r="BUQ41" s="390"/>
      <c r="BUR41" s="390"/>
      <c r="BUS41" s="390"/>
      <c r="BUT41" s="390"/>
      <c r="BUU41" s="390"/>
      <c r="BUV41" s="390"/>
      <c r="BUW41" s="390"/>
      <c r="BUX41" s="390"/>
      <c r="BUY41" s="390"/>
      <c r="BUZ41" s="390"/>
      <c r="BVA41" s="390"/>
      <c r="BVB41" s="390"/>
      <c r="BVC41" s="390"/>
      <c r="BVD41" s="390"/>
      <c r="BVE41" s="390"/>
      <c r="BVF41" s="390"/>
      <c r="BVG41" s="390"/>
      <c r="BVH41" s="390"/>
      <c r="BVI41" s="390"/>
      <c r="BVJ41" s="390"/>
      <c r="BVK41" s="391"/>
      <c r="BVL41" s="389"/>
      <c r="BVM41" s="390"/>
      <c r="BVN41" s="390"/>
      <c r="BVO41" s="390"/>
      <c r="BVP41" s="390"/>
      <c r="BVQ41" s="390"/>
      <c r="BVR41" s="390"/>
      <c r="BVS41" s="390"/>
      <c r="BVT41" s="390"/>
      <c r="BVU41" s="390"/>
      <c r="BVV41" s="390"/>
      <c r="BVW41" s="390"/>
      <c r="BVX41" s="390"/>
      <c r="BVY41" s="390"/>
      <c r="BVZ41" s="390"/>
      <c r="BWA41" s="390"/>
      <c r="BWB41" s="390"/>
      <c r="BWC41" s="390"/>
      <c r="BWD41" s="390"/>
      <c r="BWE41" s="390"/>
      <c r="BWF41" s="390"/>
      <c r="BWG41" s="390"/>
      <c r="BWH41" s="390"/>
      <c r="BWI41" s="390"/>
      <c r="BWJ41" s="390"/>
      <c r="BWK41" s="390"/>
      <c r="BWL41" s="390"/>
      <c r="BWM41" s="390"/>
      <c r="BWN41" s="390"/>
      <c r="BWO41" s="390"/>
      <c r="BWP41" s="390"/>
      <c r="BWQ41" s="390"/>
      <c r="BWR41" s="390"/>
      <c r="BWS41" s="390"/>
      <c r="BWT41" s="390"/>
      <c r="BWU41" s="390"/>
      <c r="BWV41" s="390"/>
      <c r="BWW41" s="390"/>
      <c r="BWX41" s="390"/>
      <c r="BWY41" s="390"/>
      <c r="BWZ41" s="390"/>
      <c r="BXA41" s="390"/>
      <c r="BXB41" s="390"/>
      <c r="BXC41" s="390"/>
      <c r="BXD41" s="391"/>
      <c r="BXE41" s="389"/>
      <c r="BXF41" s="390"/>
      <c r="BXG41" s="390"/>
      <c r="BXH41" s="390"/>
      <c r="BXI41" s="390"/>
      <c r="BXJ41" s="390"/>
      <c r="BXK41" s="390"/>
      <c r="BXL41" s="390"/>
      <c r="BXM41" s="390"/>
      <c r="BXN41" s="390"/>
      <c r="BXO41" s="390"/>
      <c r="BXP41" s="390"/>
      <c r="BXQ41" s="390"/>
      <c r="BXR41" s="390"/>
      <c r="BXS41" s="390"/>
      <c r="BXT41" s="390"/>
      <c r="BXU41" s="390"/>
      <c r="BXV41" s="390"/>
      <c r="BXW41" s="390"/>
      <c r="BXX41" s="390"/>
      <c r="BXY41" s="390"/>
      <c r="BXZ41" s="390"/>
      <c r="BYA41" s="390"/>
      <c r="BYB41" s="390"/>
      <c r="BYC41" s="390"/>
      <c r="BYD41" s="390"/>
      <c r="BYE41" s="390"/>
      <c r="BYF41" s="390"/>
      <c r="BYG41" s="390"/>
      <c r="BYH41" s="390"/>
      <c r="BYI41" s="390"/>
      <c r="BYJ41" s="390"/>
      <c r="BYK41" s="390"/>
      <c r="BYL41" s="390"/>
      <c r="BYM41" s="390"/>
      <c r="BYN41" s="390"/>
      <c r="BYO41" s="390"/>
      <c r="BYP41" s="390"/>
      <c r="BYQ41" s="390"/>
      <c r="BYR41" s="390"/>
      <c r="BYS41" s="390"/>
      <c r="BYT41" s="390"/>
      <c r="BYU41" s="390"/>
      <c r="BYV41" s="390"/>
      <c r="BYW41" s="391"/>
      <c r="BYX41" s="389"/>
      <c r="BYY41" s="390"/>
      <c r="BYZ41" s="390"/>
      <c r="BZA41" s="390"/>
      <c r="BZB41" s="390"/>
      <c r="BZC41" s="390"/>
      <c r="BZD41" s="390"/>
      <c r="BZE41" s="390"/>
      <c r="BZF41" s="390"/>
      <c r="BZG41" s="390"/>
      <c r="BZH41" s="390"/>
      <c r="BZI41" s="390"/>
      <c r="BZJ41" s="390"/>
      <c r="BZK41" s="390"/>
      <c r="BZL41" s="390"/>
      <c r="BZM41" s="390"/>
      <c r="BZN41" s="390"/>
      <c r="BZO41" s="390"/>
      <c r="BZP41" s="390"/>
      <c r="BZQ41" s="390"/>
      <c r="BZR41" s="390"/>
      <c r="BZS41" s="390"/>
      <c r="BZT41" s="390"/>
      <c r="BZU41" s="390"/>
      <c r="BZV41" s="390"/>
      <c r="BZW41" s="390"/>
      <c r="BZX41" s="390"/>
      <c r="BZY41" s="390"/>
      <c r="BZZ41" s="390"/>
      <c r="CAA41" s="390"/>
      <c r="CAB41" s="390"/>
      <c r="CAC41" s="390"/>
      <c r="CAD41" s="390"/>
      <c r="CAE41" s="390"/>
      <c r="CAF41" s="390"/>
      <c r="CAG41" s="390"/>
      <c r="CAH41" s="390"/>
      <c r="CAI41" s="390"/>
      <c r="CAJ41" s="390"/>
      <c r="CAK41" s="390"/>
      <c r="CAL41" s="390"/>
      <c r="CAM41" s="390"/>
      <c r="CAN41" s="390"/>
      <c r="CAO41" s="390"/>
      <c r="CAP41" s="391"/>
      <c r="CAQ41" s="389"/>
      <c r="CAR41" s="390"/>
      <c r="CAS41" s="390"/>
      <c r="CAT41" s="390"/>
      <c r="CAU41" s="390"/>
      <c r="CAV41" s="390"/>
      <c r="CAW41" s="390"/>
      <c r="CAX41" s="390"/>
      <c r="CAY41" s="390"/>
      <c r="CAZ41" s="390"/>
      <c r="CBA41" s="390"/>
      <c r="CBB41" s="390"/>
      <c r="CBC41" s="390"/>
      <c r="CBD41" s="390"/>
      <c r="CBE41" s="390"/>
      <c r="CBF41" s="390"/>
      <c r="CBG41" s="390"/>
      <c r="CBH41" s="390"/>
      <c r="CBI41" s="390"/>
      <c r="CBJ41" s="390"/>
      <c r="CBK41" s="390"/>
      <c r="CBL41" s="390"/>
      <c r="CBM41" s="390"/>
      <c r="CBN41" s="390"/>
      <c r="CBO41" s="390"/>
      <c r="CBP41" s="390"/>
      <c r="CBQ41" s="390"/>
      <c r="CBR41" s="390"/>
      <c r="CBS41" s="390"/>
      <c r="CBT41" s="390"/>
      <c r="CBU41" s="390"/>
      <c r="CBV41" s="390"/>
      <c r="CBW41" s="390"/>
      <c r="CBX41" s="390"/>
      <c r="CBY41" s="390"/>
      <c r="CBZ41" s="390"/>
      <c r="CCA41" s="390"/>
      <c r="CCB41" s="390"/>
      <c r="CCC41" s="390"/>
      <c r="CCD41" s="390"/>
      <c r="CCE41" s="390"/>
      <c r="CCF41" s="390"/>
      <c r="CCG41" s="390"/>
      <c r="CCH41" s="390"/>
      <c r="CCI41" s="391"/>
      <c r="CCJ41" s="389"/>
      <c r="CCK41" s="390"/>
      <c r="CCL41" s="390"/>
      <c r="CCM41" s="390"/>
      <c r="CCN41" s="390"/>
      <c r="CCO41" s="390"/>
      <c r="CCP41" s="390"/>
      <c r="CCQ41" s="390"/>
      <c r="CCR41" s="390"/>
      <c r="CCS41" s="390"/>
      <c r="CCT41" s="390"/>
      <c r="CCU41" s="390"/>
      <c r="CCV41" s="390"/>
      <c r="CCW41" s="390"/>
      <c r="CCX41" s="390"/>
      <c r="CCY41" s="390"/>
      <c r="CCZ41" s="390"/>
      <c r="CDA41" s="390"/>
      <c r="CDB41" s="390"/>
      <c r="CDC41" s="390"/>
      <c r="CDD41" s="390"/>
      <c r="CDE41" s="390"/>
      <c r="CDF41" s="390"/>
      <c r="CDG41" s="390"/>
      <c r="CDH41" s="390"/>
      <c r="CDI41" s="390"/>
      <c r="CDJ41" s="390"/>
      <c r="CDK41" s="390"/>
      <c r="CDL41" s="390"/>
      <c r="CDM41" s="390"/>
      <c r="CDN41" s="390"/>
      <c r="CDO41" s="390"/>
      <c r="CDP41" s="390"/>
      <c r="CDQ41" s="390"/>
      <c r="CDR41" s="390"/>
      <c r="CDS41" s="390"/>
      <c r="CDT41" s="390"/>
      <c r="CDU41" s="390"/>
      <c r="CDV41" s="390"/>
      <c r="CDW41" s="390"/>
      <c r="CDX41" s="390"/>
      <c r="CDY41" s="390"/>
      <c r="CDZ41" s="390"/>
      <c r="CEA41" s="390"/>
      <c r="CEB41" s="391"/>
      <c r="CEC41" s="389"/>
      <c r="CED41" s="390"/>
      <c r="CEE41" s="390"/>
      <c r="CEF41" s="390"/>
      <c r="CEG41" s="390"/>
      <c r="CEH41" s="390"/>
      <c r="CEI41" s="390"/>
      <c r="CEJ41" s="390"/>
      <c r="CEK41" s="390"/>
      <c r="CEL41" s="390"/>
      <c r="CEM41" s="390"/>
      <c r="CEN41" s="390"/>
      <c r="CEO41" s="390"/>
      <c r="CEP41" s="390"/>
      <c r="CEQ41" s="390"/>
      <c r="CER41" s="390"/>
      <c r="CES41" s="390"/>
      <c r="CET41" s="390"/>
      <c r="CEU41" s="390"/>
      <c r="CEV41" s="390"/>
      <c r="CEW41" s="390"/>
      <c r="CEX41" s="390"/>
      <c r="CEY41" s="390"/>
      <c r="CEZ41" s="390"/>
      <c r="CFA41" s="390"/>
      <c r="CFB41" s="390"/>
      <c r="CFC41" s="390"/>
      <c r="CFD41" s="390"/>
      <c r="CFE41" s="390"/>
      <c r="CFF41" s="390"/>
      <c r="CFG41" s="390"/>
      <c r="CFH41" s="390"/>
      <c r="CFI41" s="390"/>
      <c r="CFJ41" s="390"/>
      <c r="CFK41" s="390"/>
      <c r="CFL41" s="390"/>
      <c r="CFM41" s="390"/>
      <c r="CFN41" s="390"/>
      <c r="CFO41" s="390"/>
      <c r="CFP41" s="390"/>
      <c r="CFQ41" s="390"/>
      <c r="CFR41" s="390"/>
      <c r="CFS41" s="390"/>
      <c r="CFT41" s="390"/>
      <c r="CFU41" s="391"/>
      <c r="CFV41" s="389"/>
      <c r="CFW41" s="390"/>
      <c r="CFX41" s="390"/>
      <c r="CFY41" s="390"/>
      <c r="CFZ41" s="390"/>
      <c r="CGA41" s="390"/>
      <c r="CGB41" s="390"/>
      <c r="CGC41" s="390"/>
      <c r="CGD41" s="390"/>
      <c r="CGE41" s="390"/>
      <c r="CGF41" s="390"/>
      <c r="CGG41" s="390"/>
      <c r="CGH41" s="390"/>
      <c r="CGI41" s="390"/>
      <c r="CGJ41" s="390"/>
      <c r="CGK41" s="390"/>
      <c r="CGL41" s="390"/>
      <c r="CGM41" s="390"/>
      <c r="CGN41" s="390"/>
      <c r="CGO41" s="390"/>
      <c r="CGP41" s="390"/>
      <c r="CGQ41" s="390"/>
      <c r="CGR41" s="390"/>
      <c r="CGS41" s="390"/>
      <c r="CGT41" s="390"/>
      <c r="CGU41" s="390"/>
      <c r="CGV41" s="390"/>
      <c r="CGW41" s="390"/>
      <c r="CGX41" s="390"/>
      <c r="CGY41" s="390"/>
      <c r="CGZ41" s="390"/>
      <c r="CHA41" s="390"/>
      <c r="CHB41" s="390"/>
      <c r="CHC41" s="390"/>
      <c r="CHD41" s="390"/>
      <c r="CHE41" s="390"/>
      <c r="CHF41" s="390"/>
      <c r="CHG41" s="390"/>
      <c r="CHH41" s="390"/>
      <c r="CHI41" s="390"/>
      <c r="CHJ41" s="390"/>
      <c r="CHK41" s="390"/>
      <c r="CHL41" s="390"/>
      <c r="CHM41" s="390"/>
      <c r="CHN41" s="391"/>
      <c r="CHO41" s="389"/>
      <c r="CHP41" s="390"/>
      <c r="CHQ41" s="390"/>
      <c r="CHR41" s="390"/>
      <c r="CHS41" s="390"/>
      <c r="CHT41" s="390"/>
      <c r="CHU41" s="390"/>
      <c r="CHV41" s="390"/>
      <c r="CHW41" s="390"/>
      <c r="CHX41" s="390"/>
      <c r="CHY41" s="390"/>
      <c r="CHZ41" s="390"/>
      <c r="CIA41" s="390"/>
      <c r="CIB41" s="390"/>
      <c r="CIC41" s="390"/>
      <c r="CID41" s="390"/>
      <c r="CIE41" s="390"/>
      <c r="CIF41" s="390"/>
      <c r="CIG41" s="390"/>
      <c r="CIH41" s="390"/>
      <c r="CII41" s="390"/>
      <c r="CIJ41" s="390"/>
      <c r="CIK41" s="390"/>
      <c r="CIL41" s="390"/>
      <c r="CIM41" s="390"/>
      <c r="CIN41" s="390"/>
      <c r="CIO41" s="390"/>
      <c r="CIP41" s="390"/>
      <c r="CIQ41" s="390"/>
      <c r="CIR41" s="390"/>
      <c r="CIS41" s="390"/>
      <c r="CIT41" s="390"/>
      <c r="CIU41" s="390"/>
      <c r="CIV41" s="390"/>
      <c r="CIW41" s="390"/>
      <c r="CIX41" s="390"/>
      <c r="CIY41" s="390"/>
      <c r="CIZ41" s="390"/>
      <c r="CJA41" s="390"/>
      <c r="CJB41" s="390"/>
      <c r="CJC41" s="390"/>
      <c r="CJD41" s="390"/>
      <c r="CJE41" s="390"/>
      <c r="CJF41" s="390"/>
      <c r="CJG41" s="391"/>
      <c r="CJH41" s="389"/>
      <c r="CJI41" s="390"/>
      <c r="CJJ41" s="390"/>
      <c r="CJK41" s="390"/>
      <c r="CJL41" s="390"/>
      <c r="CJM41" s="390"/>
      <c r="CJN41" s="390"/>
      <c r="CJO41" s="390"/>
      <c r="CJP41" s="390"/>
      <c r="CJQ41" s="390"/>
      <c r="CJR41" s="390"/>
      <c r="CJS41" s="390"/>
      <c r="CJT41" s="390"/>
      <c r="CJU41" s="390"/>
      <c r="CJV41" s="390"/>
      <c r="CJW41" s="390"/>
      <c r="CJX41" s="390"/>
      <c r="CJY41" s="390"/>
      <c r="CJZ41" s="390"/>
      <c r="CKA41" s="390"/>
      <c r="CKB41" s="390"/>
      <c r="CKC41" s="390"/>
      <c r="CKD41" s="390"/>
      <c r="CKE41" s="390"/>
      <c r="CKF41" s="390"/>
      <c r="CKG41" s="390"/>
      <c r="CKH41" s="390"/>
      <c r="CKI41" s="390"/>
      <c r="CKJ41" s="390"/>
      <c r="CKK41" s="390"/>
      <c r="CKL41" s="390"/>
      <c r="CKM41" s="390"/>
      <c r="CKN41" s="390"/>
      <c r="CKO41" s="390"/>
      <c r="CKP41" s="390"/>
      <c r="CKQ41" s="390"/>
      <c r="CKR41" s="390"/>
      <c r="CKS41" s="390"/>
      <c r="CKT41" s="390"/>
      <c r="CKU41" s="390"/>
      <c r="CKV41" s="390"/>
      <c r="CKW41" s="390"/>
      <c r="CKX41" s="390"/>
      <c r="CKY41" s="390"/>
      <c r="CKZ41" s="391"/>
      <c r="CLA41" s="389"/>
      <c r="CLB41" s="390"/>
      <c r="CLC41" s="390"/>
      <c r="CLD41" s="390"/>
      <c r="CLE41" s="390"/>
      <c r="CLF41" s="390"/>
      <c r="CLG41" s="390"/>
      <c r="CLH41" s="390"/>
      <c r="CLI41" s="390"/>
      <c r="CLJ41" s="390"/>
      <c r="CLK41" s="390"/>
      <c r="CLL41" s="390"/>
      <c r="CLM41" s="390"/>
      <c r="CLN41" s="390"/>
      <c r="CLO41" s="390"/>
      <c r="CLP41" s="390"/>
      <c r="CLQ41" s="390"/>
      <c r="CLR41" s="390"/>
      <c r="CLS41" s="390"/>
      <c r="CLT41" s="390"/>
      <c r="CLU41" s="390"/>
      <c r="CLV41" s="390"/>
      <c r="CLW41" s="390"/>
      <c r="CLX41" s="390"/>
      <c r="CLY41" s="390"/>
      <c r="CLZ41" s="390"/>
      <c r="CMA41" s="390"/>
      <c r="CMB41" s="390"/>
      <c r="CMC41" s="390"/>
      <c r="CMD41" s="390"/>
      <c r="CME41" s="390"/>
      <c r="CMF41" s="390"/>
      <c r="CMG41" s="390"/>
      <c r="CMH41" s="390"/>
      <c r="CMI41" s="390"/>
      <c r="CMJ41" s="390"/>
      <c r="CMK41" s="390"/>
      <c r="CML41" s="390"/>
      <c r="CMM41" s="390"/>
      <c r="CMN41" s="390"/>
      <c r="CMO41" s="390"/>
      <c r="CMP41" s="390"/>
      <c r="CMQ41" s="390"/>
      <c r="CMR41" s="390"/>
      <c r="CMS41" s="391"/>
      <c r="CMT41" s="389"/>
      <c r="CMU41" s="390"/>
      <c r="CMV41" s="390"/>
      <c r="CMW41" s="390"/>
      <c r="CMX41" s="390"/>
      <c r="CMY41" s="390"/>
      <c r="CMZ41" s="390"/>
      <c r="CNA41" s="390"/>
      <c r="CNB41" s="390"/>
      <c r="CNC41" s="390"/>
      <c r="CND41" s="390"/>
      <c r="CNE41" s="390"/>
      <c r="CNF41" s="390"/>
      <c r="CNG41" s="390"/>
      <c r="CNH41" s="390"/>
      <c r="CNI41" s="390"/>
      <c r="CNJ41" s="390"/>
      <c r="CNK41" s="390"/>
      <c r="CNL41" s="390"/>
      <c r="CNM41" s="390"/>
      <c r="CNN41" s="390"/>
      <c r="CNO41" s="390"/>
      <c r="CNP41" s="390"/>
      <c r="CNQ41" s="390"/>
      <c r="CNR41" s="390"/>
      <c r="CNS41" s="390"/>
      <c r="CNT41" s="390"/>
      <c r="CNU41" s="390"/>
      <c r="CNV41" s="390"/>
      <c r="CNW41" s="390"/>
      <c r="CNX41" s="390"/>
      <c r="CNY41" s="390"/>
      <c r="CNZ41" s="390"/>
      <c r="COA41" s="390"/>
      <c r="COB41" s="390"/>
      <c r="COC41" s="390"/>
      <c r="COD41" s="390"/>
      <c r="COE41" s="390"/>
      <c r="COF41" s="390"/>
      <c r="COG41" s="390"/>
      <c r="COH41" s="390"/>
      <c r="COI41" s="390"/>
      <c r="COJ41" s="390"/>
      <c r="COK41" s="390"/>
      <c r="COL41" s="391"/>
      <c r="COM41" s="389"/>
      <c r="CON41" s="390"/>
      <c r="COO41" s="390"/>
      <c r="COP41" s="390"/>
      <c r="COQ41" s="390"/>
      <c r="COR41" s="390"/>
      <c r="COS41" s="390"/>
      <c r="COT41" s="390"/>
      <c r="COU41" s="390"/>
      <c r="COV41" s="390"/>
      <c r="COW41" s="390"/>
      <c r="COX41" s="390"/>
      <c r="COY41" s="390"/>
      <c r="COZ41" s="390"/>
      <c r="CPA41" s="390"/>
      <c r="CPB41" s="390"/>
      <c r="CPC41" s="390"/>
      <c r="CPD41" s="390"/>
      <c r="CPE41" s="390"/>
      <c r="CPF41" s="390"/>
      <c r="CPG41" s="390"/>
      <c r="CPH41" s="390"/>
      <c r="CPI41" s="390"/>
      <c r="CPJ41" s="390"/>
      <c r="CPK41" s="390"/>
      <c r="CPL41" s="390"/>
      <c r="CPM41" s="390"/>
      <c r="CPN41" s="390"/>
      <c r="CPO41" s="390"/>
      <c r="CPP41" s="390"/>
      <c r="CPQ41" s="390"/>
      <c r="CPR41" s="390"/>
      <c r="CPS41" s="390"/>
      <c r="CPT41" s="390"/>
      <c r="CPU41" s="390"/>
      <c r="CPV41" s="390"/>
      <c r="CPW41" s="390"/>
      <c r="CPX41" s="390"/>
      <c r="CPY41" s="390"/>
      <c r="CPZ41" s="390"/>
      <c r="CQA41" s="390"/>
      <c r="CQB41" s="390"/>
      <c r="CQC41" s="390"/>
      <c r="CQD41" s="390"/>
      <c r="CQE41" s="391"/>
      <c r="CQF41" s="389"/>
      <c r="CQG41" s="390"/>
      <c r="CQH41" s="390"/>
      <c r="CQI41" s="390"/>
      <c r="CQJ41" s="390"/>
      <c r="CQK41" s="390"/>
      <c r="CQL41" s="390"/>
      <c r="CQM41" s="390"/>
      <c r="CQN41" s="390"/>
      <c r="CQO41" s="390"/>
      <c r="CQP41" s="390"/>
      <c r="CQQ41" s="390"/>
      <c r="CQR41" s="390"/>
      <c r="CQS41" s="390"/>
      <c r="CQT41" s="390"/>
      <c r="CQU41" s="390"/>
      <c r="CQV41" s="390"/>
      <c r="CQW41" s="390"/>
      <c r="CQX41" s="390"/>
      <c r="CQY41" s="390"/>
      <c r="CQZ41" s="390"/>
      <c r="CRA41" s="390"/>
      <c r="CRB41" s="390"/>
      <c r="CRC41" s="390"/>
      <c r="CRD41" s="390"/>
      <c r="CRE41" s="390"/>
      <c r="CRF41" s="390"/>
      <c r="CRG41" s="390"/>
      <c r="CRH41" s="390"/>
      <c r="CRI41" s="390"/>
      <c r="CRJ41" s="390"/>
      <c r="CRK41" s="390"/>
      <c r="CRL41" s="390"/>
      <c r="CRM41" s="390"/>
      <c r="CRN41" s="390"/>
      <c r="CRO41" s="390"/>
      <c r="CRP41" s="390"/>
      <c r="CRQ41" s="390"/>
      <c r="CRR41" s="390"/>
      <c r="CRS41" s="390"/>
      <c r="CRT41" s="390"/>
      <c r="CRU41" s="390"/>
      <c r="CRV41" s="390"/>
      <c r="CRW41" s="390"/>
      <c r="CRX41" s="391"/>
      <c r="CRY41" s="389"/>
      <c r="CRZ41" s="390"/>
      <c r="CSA41" s="390"/>
      <c r="CSB41" s="390"/>
      <c r="CSC41" s="390"/>
      <c r="CSD41" s="390"/>
      <c r="CSE41" s="390"/>
      <c r="CSF41" s="390"/>
      <c r="CSG41" s="390"/>
      <c r="CSH41" s="390"/>
      <c r="CSI41" s="390"/>
      <c r="CSJ41" s="390"/>
      <c r="CSK41" s="390"/>
      <c r="CSL41" s="390"/>
      <c r="CSM41" s="390"/>
      <c r="CSN41" s="390"/>
      <c r="CSO41" s="390"/>
      <c r="CSP41" s="390"/>
      <c r="CSQ41" s="390"/>
      <c r="CSR41" s="390"/>
      <c r="CSS41" s="390"/>
      <c r="CST41" s="390"/>
      <c r="CSU41" s="390"/>
      <c r="CSV41" s="390"/>
      <c r="CSW41" s="390"/>
      <c r="CSX41" s="390"/>
      <c r="CSY41" s="390"/>
      <c r="CSZ41" s="390"/>
      <c r="CTA41" s="390"/>
      <c r="CTB41" s="390"/>
      <c r="CTC41" s="390"/>
      <c r="CTD41" s="390"/>
      <c r="CTE41" s="390"/>
      <c r="CTF41" s="390"/>
      <c r="CTG41" s="390"/>
      <c r="CTH41" s="390"/>
      <c r="CTI41" s="390"/>
      <c r="CTJ41" s="390"/>
      <c r="CTK41" s="390"/>
      <c r="CTL41" s="390"/>
      <c r="CTM41" s="390"/>
      <c r="CTN41" s="390"/>
      <c r="CTO41" s="390"/>
      <c r="CTP41" s="390"/>
      <c r="CTQ41" s="391"/>
      <c r="CTR41" s="389"/>
      <c r="CTS41" s="390"/>
      <c r="CTT41" s="390"/>
      <c r="CTU41" s="390"/>
      <c r="CTV41" s="390"/>
      <c r="CTW41" s="390"/>
      <c r="CTX41" s="390"/>
      <c r="CTY41" s="390"/>
      <c r="CTZ41" s="390"/>
      <c r="CUA41" s="390"/>
      <c r="CUB41" s="390"/>
      <c r="CUC41" s="390"/>
      <c r="CUD41" s="390"/>
      <c r="CUE41" s="390"/>
      <c r="CUF41" s="390"/>
      <c r="CUG41" s="390"/>
      <c r="CUH41" s="390"/>
      <c r="CUI41" s="390"/>
      <c r="CUJ41" s="390"/>
      <c r="CUK41" s="390"/>
      <c r="CUL41" s="390"/>
      <c r="CUM41" s="390"/>
      <c r="CUN41" s="390"/>
      <c r="CUO41" s="390"/>
      <c r="CUP41" s="390"/>
      <c r="CUQ41" s="390"/>
      <c r="CUR41" s="390"/>
      <c r="CUS41" s="390"/>
      <c r="CUT41" s="390"/>
      <c r="CUU41" s="390"/>
      <c r="CUV41" s="390"/>
      <c r="CUW41" s="390"/>
      <c r="CUX41" s="390"/>
      <c r="CUY41" s="390"/>
      <c r="CUZ41" s="390"/>
      <c r="CVA41" s="390"/>
      <c r="CVB41" s="390"/>
      <c r="CVC41" s="390"/>
      <c r="CVD41" s="390"/>
      <c r="CVE41" s="390"/>
      <c r="CVF41" s="390"/>
      <c r="CVG41" s="390"/>
      <c r="CVH41" s="390"/>
      <c r="CVI41" s="390"/>
      <c r="CVJ41" s="391"/>
      <c r="CVK41" s="389"/>
      <c r="CVL41" s="390"/>
      <c r="CVM41" s="390"/>
      <c r="CVN41" s="390"/>
      <c r="CVO41" s="390"/>
      <c r="CVP41" s="390"/>
      <c r="CVQ41" s="390"/>
      <c r="CVR41" s="390"/>
      <c r="CVS41" s="390"/>
      <c r="CVT41" s="390"/>
      <c r="CVU41" s="390"/>
      <c r="CVV41" s="390"/>
      <c r="CVW41" s="390"/>
      <c r="CVX41" s="390"/>
      <c r="CVY41" s="390"/>
      <c r="CVZ41" s="390"/>
      <c r="CWA41" s="390"/>
      <c r="CWB41" s="390"/>
      <c r="CWC41" s="390"/>
      <c r="CWD41" s="390"/>
      <c r="CWE41" s="390"/>
      <c r="CWF41" s="390"/>
      <c r="CWG41" s="390"/>
      <c r="CWH41" s="390"/>
      <c r="CWI41" s="390"/>
      <c r="CWJ41" s="390"/>
      <c r="CWK41" s="390"/>
      <c r="CWL41" s="390"/>
      <c r="CWM41" s="390"/>
      <c r="CWN41" s="390"/>
      <c r="CWO41" s="390"/>
      <c r="CWP41" s="390"/>
      <c r="CWQ41" s="390"/>
      <c r="CWR41" s="390"/>
      <c r="CWS41" s="390"/>
      <c r="CWT41" s="390"/>
      <c r="CWU41" s="390"/>
      <c r="CWV41" s="390"/>
      <c r="CWW41" s="390"/>
      <c r="CWX41" s="390"/>
      <c r="CWY41" s="390"/>
      <c r="CWZ41" s="390"/>
      <c r="CXA41" s="390"/>
      <c r="CXB41" s="390"/>
      <c r="CXC41" s="391"/>
      <c r="CXD41" s="389"/>
      <c r="CXE41" s="390"/>
      <c r="CXF41" s="390"/>
      <c r="CXG41" s="390"/>
      <c r="CXH41" s="390"/>
      <c r="CXI41" s="390"/>
      <c r="CXJ41" s="390"/>
      <c r="CXK41" s="390"/>
      <c r="CXL41" s="390"/>
      <c r="CXM41" s="390"/>
      <c r="CXN41" s="390"/>
      <c r="CXO41" s="390"/>
      <c r="CXP41" s="390"/>
      <c r="CXQ41" s="390"/>
      <c r="CXR41" s="390"/>
      <c r="CXS41" s="390"/>
      <c r="CXT41" s="390"/>
      <c r="CXU41" s="390"/>
      <c r="CXV41" s="390"/>
      <c r="CXW41" s="390"/>
      <c r="CXX41" s="390"/>
      <c r="CXY41" s="390"/>
      <c r="CXZ41" s="390"/>
      <c r="CYA41" s="390"/>
      <c r="CYB41" s="390"/>
      <c r="CYC41" s="390"/>
      <c r="CYD41" s="390"/>
      <c r="CYE41" s="390"/>
      <c r="CYF41" s="390"/>
      <c r="CYG41" s="390"/>
      <c r="CYH41" s="390"/>
      <c r="CYI41" s="390"/>
      <c r="CYJ41" s="390"/>
      <c r="CYK41" s="390"/>
      <c r="CYL41" s="390"/>
      <c r="CYM41" s="390"/>
      <c r="CYN41" s="390"/>
      <c r="CYO41" s="390"/>
      <c r="CYP41" s="390"/>
      <c r="CYQ41" s="390"/>
      <c r="CYR41" s="390"/>
      <c r="CYS41" s="390"/>
      <c r="CYT41" s="390"/>
      <c r="CYU41" s="390"/>
      <c r="CYV41" s="391"/>
      <c r="CYW41" s="389"/>
      <c r="CYX41" s="390"/>
      <c r="CYY41" s="390"/>
      <c r="CYZ41" s="390"/>
      <c r="CZA41" s="390"/>
      <c r="CZB41" s="390"/>
      <c r="CZC41" s="390"/>
      <c r="CZD41" s="390"/>
      <c r="CZE41" s="390"/>
      <c r="CZF41" s="390"/>
      <c r="CZG41" s="390"/>
      <c r="CZH41" s="390"/>
      <c r="CZI41" s="390"/>
      <c r="CZJ41" s="390"/>
      <c r="CZK41" s="390"/>
      <c r="CZL41" s="390"/>
      <c r="CZM41" s="390"/>
      <c r="CZN41" s="390"/>
      <c r="CZO41" s="390"/>
      <c r="CZP41" s="390"/>
      <c r="CZQ41" s="390"/>
      <c r="CZR41" s="390"/>
      <c r="CZS41" s="390"/>
      <c r="CZT41" s="390"/>
      <c r="CZU41" s="390"/>
      <c r="CZV41" s="390"/>
      <c r="CZW41" s="390"/>
      <c r="CZX41" s="390"/>
      <c r="CZY41" s="390"/>
      <c r="CZZ41" s="390"/>
      <c r="DAA41" s="390"/>
      <c r="DAB41" s="390"/>
      <c r="DAC41" s="390"/>
      <c r="DAD41" s="390"/>
      <c r="DAE41" s="390"/>
      <c r="DAF41" s="390"/>
      <c r="DAG41" s="390"/>
      <c r="DAH41" s="390"/>
      <c r="DAI41" s="390"/>
      <c r="DAJ41" s="390"/>
      <c r="DAK41" s="390"/>
      <c r="DAL41" s="390"/>
      <c r="DAM41" s="390"/>
      <c r="DAN41" s="390"/>
      <c r="DAO41" s="391"/>
      <c r="DAP41" s="389"/>
      <c r="DAQ41" s="390"/>
      <c r="DAR41" s="390"/>
      <c r="DAS41" s="390"/>
      <c r="DAT41" s="390"/>
      <c r="DAU41" s="390"/>
      <c r="DAV41" s="390"/>
      <c r="DAW41" s="390"/>
      <c r="DAX41" s="390"/>
      <c r="DAY41" s="390"/>
      <c r="DAZ41" s="390"/>
      <c r="DBA41" s="390"/>
      <c r="DBB41" s="390"/>
      <c r="DBC41" s="390"/>
      <c r="DBD41" s="390"/>
      <c r="DBE41" s="390"/>
      <c r="DBF41" s="390"/>
      <c r="DBG41" s="390"/>
      <c r="DBH41" s="390"/>
      <c r="DBI41" s="390"/>
      <c r="DBJ41" s="390"/>
      <c r="DBK41" s="390"/>
      <c r="DBL41" s="390"/>
      <c r="DBM41" s="390"/>
      <c r="DBN41" s="390"/>
      <c r="DBO41" s="390"/>
      <c r="DBP41" s="390"/>
      <c r="DBQ41" s="390"/>
      <c r="DBR41" s="390"/>
      <c r="DBS41" s="390"/>
      <c r="DBT41" s="390"/>
      <c r="DBU41" s="390"/>
      <c r="DBV41" s="390"/>
      <c r="DBW41" s="390"/>
      <c r="DBX41" s="390"/>
      <c r="DBY41" s="390"/>
      <c r="DBZ41" s="390"/>
      <c r="DCA41" s="390"/>
      <c r="DCB41" s="390"/>
      <c r="DCC41" s="390"/>
      <c r="DCD41" s="390"/>
      <c r="DCE41" s="390"/>
      <c r="DCF41" s="390"/>
      <c r="DCG41" s="390"/>
      <c r="DCH41" s="391"/>
      <c r="DCI41" s="389"/>
      <c r="DCJ41" s="390"/>
      <c r="DCK41" s="390"/>
      <c r="DCL41" s="390"/>
      <c r="DCM41" s="390"/>
      <c r="DCN41" s="390"/>
      <c r="DCO41" s="390"/>
      <c r="DCP41" s="390"/>
      <c r="DCQ41" s="390"/>
      <c r="DCR41" s="390"/>
      <c r="DCS41" s="390"/>
      <c r="DCT41" s="390"/>
      <c r="DCU41" s="390"/>
      <c r="DCV41" s="390"/>
      <c r="DCW41" s="390"/>
      <c r="DCX41" s="390"/>
      <c r="DCY41" s="390"/>
      <c r="DCZ41" s="390"/>
      <c r="DDA41" s="390"/>
      <c r="DDB41" s="390"/>
      <c r="DDC41" s="390"/>
      <c r="DDD41" s="390"/>
      <c r="DDE41" s="390"/>
      <c r="DDF41" s="390"/>
      <c r="DDG41" s="390"/>
      <c r="DDH41" s="390"/>
      <c r="DDI41" s="390"/>
      <c r="DDJ41" s="390"/>
      <c r="DDK41" s="390"/>
      <c r="DDL41" s="390"/>
      <c r="DDM41" s="390"/>
      <c r="DDN41" s="390"/>
      <c r="DDO41" s="390"/>
      <c r="DDP41" s="390"/>
      <c r="DDQ41" s="390"/>
      <c r="DDR41" s="390"/>
      <c r="DDS41" s="390"/>
      <c r="DDT41" s="390"/>
      <c r="DDU41" s="390"/>
      <c r="DDV41" s="390"/>
      <c r="DDW41" s="390"/>
      <c r="DDX41" s="390"/>
      <c r="DDY41" s="390"/>
      <c r="DDZ41" s="390"/>
      <c r="DEA41" s="391"/>
      <c r="DEB41" s="389"/>
      <c r="DEC41" s="390"/>
      <c r="DED41" s="390"/>
      <c r="DEE41" s="390"/>
      <c r="DEF41" s="390"/>
      <c r="DEG41" s="390"/>
      <c r="DEH41" s="390"/>
      <c r="DEI41" s="390"/>
      <c r="DEJ41" s="390"/>
      <c r="DEK41" s="390"/>
      <c r="DEL41" s="390"/>
      <c r="DEM41" s="390"/>
      <c r="DEN41" s="390"/>
      <c r="DEO41" s="390"/>
      <c r="DEP41" s="390"/>
      <c r="DEQ41" s="390"/>
      <c r="DER41" s="390"/>
      <c r="DES41" s="390"/>
      <c r="DET41" s="390"/>
      <c r="DEU41" s="390"/>
      <c r="DEV41" s="390"/>
      <c r="DEW41" s="390"/>
      <c r="DEX41" s="390"/>
      <c r="DEY41" s="390"/>
      <c r="DEZ41" s="390"/>
      <c r="DFA41" s="390"/>
      <c r="DFB41" s="390"/>
      <c r="DFC41" s="390"/>
      <c r="DFD41" s="390"/>
      <c r="DFE41" s="390"/>
      <c r="DFF41" s="390"/>
      <c r="DFG41" s="390"/>
      <c r="DFH41" s="390"/>
      <c r="DFI41" s="390"/>
      <c r="DFJ41" s="390"/>
      <c r="DFK41" s="390"/>
      <c r="DFL41" s="390"/>
      <c r="DFM41" s="390"/>
      <c r="DFN41" s="390"/>
      <c r="DFO41" s="390"/>
      <c r="DFP41" s="390"/>
      <c r="DFQ41" s="390"/>
      <c r="DFR41" s="390"/>
      <c r="DFS41" s="390"/>
      <c r="DFT41" s="391"/>
      <c r="DFU41" s="389"/>
      <c r="DFV41" s="390"/>
      <c r="DFW41" s="390"/>
      <c r="DFX41" s="390"/>
      <c r="DFY41" s="390"/>
      <c r="DFZ41" s="390"/>
      <c r="DGA41" s="390"/>
      <c r="DGB41" s="390"/>
      <c r="DGC41" s="390"/>
      <c r="DGD41" s="390"/>
      <c r="DGE41" s="390"/>
      <c r="DGF41" s="390"/>
      <c r="DGG41" s="390"/>
      <c r="DGH41" s="390"/>
      <c r="DGI41" s="390"/>
      <c r="DGJ41" s="390"/>
      <c r="DGK41" s="390"/>
      <c r="DGL41" s="390"/>
      <c r="DGM41" s="390"/>
      <c r="DGN41" s="390"/>
      <c r="DGO41" s="390"/>
      <c r="DGP41" s="390"/>
      <c r="DGQ41" s="390"/>
      <c r="DGR41" s="390"/>
      <c r="DGS41" s="390"/>
      <c r="DGT41" s="390"/>
      <c r="DGU41" s="390"/>
      <c r="DGV41" s="390"/>
      <c r="DGW41" s="390"/>
      <c r="DGX41" s="390"/>
      <c r="DGY41" s="390"/>
      <c r="DGZ41" s="390"/>
      <c r="DHA41" s="390"/>
      <c r="DHB41" s="390"/>
      <c r="DHC41" s="390"/>
      <c r="DHD41" s="390"/>
      <c r="DHE41" s="390"/>
      <c r="DHF41" s="390"/>
      <c r="DHG41" s="390"/>
      <c r="DHH41" s="390"/>
      <c r="DHI41" s="390"/>
      <c r="DHJ41" s="390"/>
      <c r="DHK41" s="390"/>
      <c r="DHL41" s="390"/>
      <c r="DHM41" s="391"/>
      <c r="DHN41" s="389"/>
      <c r="DHO41" s="390"/>
      <c r="DHP41" s="390"/>
      <c r="DHQ41" s="390"/>
      <c r="DHR41" s="390"/>
      <c r="DHS41" s="390"/>
      <c r="DHT41" s="390"/>
      <c r="DHU41" s="390"/>
      <c r="DHV41" s="390"/>
      <c r="DHW41" s="390"/>
      <c r="DHX41" s="390"/>
      <c r="DHY41" s="390"/>
      <c r="DHZ41" s="390"/>
      <c r="DIA41" s="390"/>
      <c r="DIB41" s="390"/>
      <c r="DIC41" s="390"/>
      <c r="DID41" s="390"/>
      <c r="DIE41" s="390"/>
      <c r="DIF41" s="390"/>
      <c r="DIG41" s="390"/>
      <c r="DIH41" s="390"/>
      <c r="DII41" s="390"/>
      <c r="DIJ41" s="390"/>
      <c r="DIK41" s="390"/>
      <c r="DIL41" s="390"/>
      <c r="DIM41" s="390"/>
      <c r="DIN41" s="390"/>
      <c r="DIO41" s="390"/>
      <c r="DIP41" s="390"/>
      <c r="DIQ41" s="390"/>
      <c r="DIR41" s="390"/>
      <c r="DIS41" s="390"/>
      <c r="DIT41" s="390"/>
      <c r="DIU41" s="390"/>
      <c r="DIV41" s="390"/>
      <c r="DIW41" s="390"/>
      <c r="DIX41" s="390"/>
      <c r="DIY41" s="390"/>
      <c r="DIZ41" s="390"/>
      <c r="DJA41" s="390"/>
      <c r="DJB41" s="390"/>
      <c r="DJC41" s="390"/>
      <c r="DJD41" s="390"/>
      <c r="DJE41" s="390"/>
      <c r="DJF41" s="391"/>
      <c r="DJG41" s="389"/>
      <c r="DJH41" s="390"/>
      <c r="DJI41" s="390"/>
      <c r="DJJ41" s="390"/>
      <c r="DJK41" s="390"/>
      <c r="DJL41" s="390"/>
      <c r="DJM41" s="390"/>
      <c r="DJN41" s="390"/>
      <c r="DJO41" s="390"/>
      <c r="DJP41" s="390"/>
      <c r="DJQ41" s="390"/>
      <c r="DJR41" s="390"/>
      <c r="DJS41" s="390"/>
      <c r="DJT41" s="390"/>
      <c r="DJU41" s="390"/>
      <c r="DJV41" s="390"/>
      <c r="DJW41" s="390"/>
      <c r="DJX41" s="390"/>
      <c r="DJY41" s="390"/>
      <c r="DJZ41" s="390"/>
      <c r="DKA41" s="390"/>
      <c r="DKB41" s="390"/>
      <c r="DKC41" s="390"/>
      <c r="DKD41" s="390"/>
      <c r="DKE41" s="390"/>
      <c r="DKF41" s="390"/>
      <c r="DKG41" s="390"/>
      <c r="DKH41" s="390"/>
      <c r="DKI41" s="390"/>
      <c r="DKJ41" s="390"/>
      <c r="DKK41" s="390"/>
      <c r="DKL41" s="390"/>
      <c r="DKM41" s="390"/>
      <c r="DKN41" s="390"/>
      <c r="DKO41" s="390"/>
      <c r="DKP41" s="390"/>
      <c r="DKQ41" s="390"/>
      <c r="DKR41" s="390"/>
      <c r="DKS41" s="390"/>
      <c r="DKT41" s="390"/>
      <c r="DKU41" s="390"/>
      <c r="DKV41" s="390"/>
      <c r="DKW41" s="390"/>
      <c r="DKX41" s="390"/>
      <c r="DKY41" s="391"/>
      <c r="DKZ41" s="389"/>
      <c r="DLA41" s="390"/>
      <c r="DLB41" s="390"/>
      <c r="DLC41" s="390"/>
      <c r="DLD41" s="390"/>
      <c r="DLE41" s="390"/>
      <c r="DLF41" s="390"/>
      <c r="DLG41" s="390"/>
      <c r="DLH41" s="390"/>
      <c r="DLI41" s="390"/>
      <c r="DLJ41" s="390"/>
      <c r="DLK41" s="390"/>
      <c r="DLL41" s="390"/>
      <c r="DLM41" s="390"/>
      <c r="DLN41" s="390"/>
      <c r="DLO41" s="390"/>
      <c r="DLP41" s="390"/>
      <c r="DLQ41" s="390"/>
      <c r="DLR41" s="390"/>
      <c r="DLS41" s="390"/>
      <c r="DLT41" s="390"/>
      <c r="DLU41" s="390"/>
      <c r="DLV41" s="390"/>
      <c r="DLW41" s="390"/>
      <c r="DLX41" s="390"/>
      <c r="DLY41" s="390"/>
      <c r="DLZ41" s="390"/>
      <c r="DMA41" s="390"/>
      <c r="DMB41" s="390"/>
      <c r="DMC41" s="390"/>
      <c r="DMD41" s="390"/>
      <c r="DME41" s="390"/>
      <c r="DMF41" s="390"/>
      <c r="DMG41" s="390"/>
      <c r="DMH41" s="390"/>
      <c r="DMI41" s="390"/>
      <c r="DMJ41" s="390"/>
      <c r="DMK41" s="390"/>
      <c r="DML41" s="390"/>
      <c r="DMM41" s="390"/>
      <c r="DMN41" s="390"/>
      <c r="DMO41" s="390"/>
      <c r="DMP41" s="390"/>
      <c r="DMQ41" s="390"/>
      <c r="DMR41" s="391"/>
      <c r="DMS41" s="389"/>
      <c r="DMT41" s="390"/>
      <c r="DMU41" s="390"/>
      <c r="DMV41" s="390"/>
      <c r="DMW41" s="390"/>
      <c r="DMX41" s="390"/>
      <c r="DMY41" s="390"/>
      <c r="DMZ41" s="390"/>
      <c r="DNA41" s="390"/>
      <c r="DNB41" s="390"/>
      <c r="DNC41" s="390"/>
      <c r="DND41" s="390"/>
      <c r="DNE41" s="390"/>
      <c r="DNF41" s="390"/>
      <c r="DNG41" s="390"/>
      <c r="DNH41" s="390"/>
      <c r="DNI41" s="390"/>
      <c r="DNJ41" s="390"/>
      <c r="DNK41" s="390"/>
      <c r="DNL41" s="390"/>
      <c r="DNM41" s="390"/>
      <c r="DNN41" s="390"/>
      <c r="DNO41" s="390"/>
      <c r="DNP41" s="390"/>
      <c r="DNQ41" s="390"/>
      <c r="DNR41" s="390"/>
      <c r="DNS41" s="390"/>
      <c r="DNT41" s="390"/>
      <c r="DNU41" s="390"/>
      <c r="DNV41" s="390"/>
      <c r="DNW41" s="390"/>
      <c r="DNX41" s="390"/>
      <c r="DNY41" s="390"/>
      <c r="DNZ41" s="390"/>
      <c r="DOA41" s="390"/>
      <c r="DOB41" s="390"/>
      <c r="DOC41" s="390"/>
      <c r="DOD41" s="390"/>
      <c r="DOE41" s="390"/>
      <c r="DOF41" s="390"/>
      <c r="DOG41" s="390"/>
      <c r="DOH41" s="390"/>
      <c r="DOI41" s="390"/>
      <c r="DOJ41" s="390"/>
      <c r="DOK41" s="391"/>
      <c r="DOL41" s="389"/>
      <c r="DOM41" s="390"/>
      <c r="DON41" s="390"/>
      <c r="DOO41" s="390"/>
      <c r="DOP41" s="390"/>
      <c r="DOQ41" s="390"/>
      <c r="DOR41" s="390"/>
      <c r="DOS41" s="390"/>
      <c r="DOT41" s="390"/>
      <c r="DOU41" s="390"/>
      <c r="DOV41" s="390"/>
      <c r="DOW41" s="390"/>
      <c r="DOX41" s="390"/>
      <c r="DOY41" s="390"/>
      <c r="DOZ41" s="390"/>
      <c r="DPA41" s="390"/>
      <c r="DPB41" s="390"/>
      <c r="DPC41" s="390"/>
      <c r="DPD41" s="390"/>
      <c r="DPE41" s="390"/>
      <c r="DPF41" s="390"/>
      <c r="DPG41" s="390"/>
      <c r="DPH41" s="390"/>
      <c r="DPI41" s="390"/>
      <c r="DPJ41" s="390"/>
      <c r="DPK41" s="390"/>
      <c r="DPL41" s="390"/>
      <c r="DPM41" s="390"/>
      <c r="DPN41" s="390"/>
      <c r="DPO41" s="390"/>
      <c r="DPP41" s="390"/>
      <c r="DPQ41" s="390"/>
      <c r="DPR41" s="390"/>
      <c r="DPS41" s="390"/>
      <c r="DPT41" s="390"/>
      <c r="DPU41" s="390"/>
      <c r="DPV41" s="390"/>
      <c r="DPW41" s="390"/>
      <c r="DPX41" s="390"/>
      <c r="DPY41" s="390"/>
      <c r="DPZ41" s="390"/>
      <c r="DQA41" s="390"/>
      <c r="DQB41" s="390"/>
      <c r="DQC41" s="390"/>
      <c r="DQD41" s="391"/>
      <c r="DQE41" s="389"/>
      <c r="DQF41" s="390"/>
      <c r="DQG41" s="390"/>
      <c r="DQH41" s="390"/>
      <c r="DQI41" s="390"/>
      <c r="DQJ41" s="390"/>
      <c r="DQK41" s="390"/>
      <c r="DQL41" s="390"/>
      <c r="DQM41" s="390"/>
      <c r="DQN41" s="390"/>
      <c r="DQO41" s="390"/>
      <c r="DQP41" s="390"/>
      <c r="DQQ41" s="390"/>
      <c r="DQR41" s="390"/>
      <c r="DQS41" s="390"/>
      <c r="DQT41" s="390"/>
      <c r="DQU41" s="390"/>
      <c r="DQV41" s="390"/>
      <c r="DQW41" s="390"/>
      <c r="DQX41" s="390"/>
      <c r="DQY41" s="390"/>
      <c r="DQZ41" s="390"/>
      <c r="DRA41" s="390"/>
      <c r="DRB41" s="390"/>
      <c r="DRC41" s="390"/>
      <c r="DRD41" s="390"/>
      <c r="DRE41" s="390"/>
      <c r="DRF41" s="390"/>
      <c r="DRG41" s="390"/>
      <c r="DRH41" s="390"/>
      <c r="DRI41" s="390"/>
      <c r="DRJ41" s="390"/>
      <c r="DRK41" s="390"/>
      <c r="DRL41" s="390"/>
      <c r="DRM41" s="390"/>
      <c r="DRN41" s="390"/>
      <c r="DRO41" s="390"/>
      <c r="DRP41" s="390"/>
      <c r="DRQ41" s="390"/>
      <c r="DRR41" s="390"/>
      <c r="DRS41" s="390"/>
      <c r="DRT41" s="390"/>
      <c r="DRU41" s="390"/>
      <c r="DRV41" s="390"/>
      <c r="DRW41" s="391"/>
      <c r="DRX41" s="389"/>
      <c r="DRY41" s="390"/>
      <c r="DRZ41" s="390"/>
      <c r="DSA41" s="390"/>
      <c r="DSB41" s="390"/>
      <c r="DSC41" s="390"/>
      <c r="DSD41" s="390"/>
      <c r="DSE41" s="390"/>
      <c r="DSF41" s="390"/>
      <c r="DSG41" s="390"/>
      <c r="DSH41" s="390"/>
      <c r="DSI41" s="390"/>
      <c r="DSJ41" s="390"/>
      <c r="DSK41" s="390"/>
      <c r="DSL41" s="390"/>
      <c r="DSM41" s="390"/>
      <c r="DSN41" s="390"/>
      <c r="DSO41" s="390"/>
      <c r="DSP41" s="390"/>
      <c r="DSQ41" s="390"/>
      <c r="DSR41" s="390"/>
      <c r="DSS41" s="390"/>
      <c r="DST41" s="390"/>
      <c r="DSU41" s="390"/>
      <c r="DSV41" s="390"/>
      <c r="DSW41" s="390"/>
      <c r="DSX41" s="390"/>
      <c r="DSY41" s="390"/>
      <c r="DSZ41" s="390"/>
      <c r="DTA41" s="390"/>
      <c r="DTB41" s="390"/>
      <c r="DTC41" s="390"/>
      <c r="DTD41" s="390"/>
      <c r="DTE41" s="390"/>
      <c r="DTF41" s="390"/>
      <c r="DTG41" s="390"/>
      <c r="DTH41" s="390"/>
      <c r="DTI41" s="390"/>
      <c r="DTJ41" s="390"/>
      <c r="DTK41" s="390"/>
      <c r="DTL41" s="390"/>
      <c r="DTM41" s="390"/>
      <c r="DTN41" s="390"/>
      <c r="DTO41" s="390"/>
      <c r="DTP41" s="391"/>
      <c r="DTQ41" s="389"/>
      <c r="DTR41" s="390"/>
      <c r="DTS41" s="390"/>
      <c r="DTT41" s="390"/>
      <c r="DTU41" s="390"/>
      <c r="DTV41" s="390"/>
      <c r="DTW41" s="390"/>
      <c r="DTX41" s="390"/>
      <c r="DTY41" s="390"/>
      <c r="DTZ41" s="390"/>
      <c r="DUA41" s="390"/>
      <c r="DUB41" s="390"/>
      <c r="DUC41" s="390"/>
      <c r="DUD41" s="390"/>
      <c r="DUE41" s="390"/>
      <c r="DUF41" s="390"/>
      <c r="DUG41" s="390"/>
      <c r="DUH41" s="390"/>
      <c r="DUI41" s="390"/>
      <c r="DUJ41" s="390"/>
      <c r="DUK41" s="390"/>
      <c r="DUL41" s="390"/>
      <c r="DUM41" s="390"/>
      <c r="DUN41" s="390"/>
      <c r="DUO41" s="390"/>
      <c r="DUP41" s="390"/>
      <c r="DUQ41" s="390"/>
      <c r="DUR41" s="390"/>
      <c r="DUS41" s="390"/>
      <c r="DUT41" s="390"/>
      <c r="DUU41" s="390"/>
      <c r="DUV41" s="390"/>
      <c r="DUW41" s="390"/>
      <c r="DUX41" s="390"/>
      <c r="DUY41" s="390"/>
      <c r="DUZ41" s="390"/>
      <c r="DVA41" s="390"/>
      <c r="DVB41" s="390"/>
      <c r="DVC41" s="390"/>
      <c r="DVD41" s="390"/>
      <c r="DVE41" s="390"/>
      <c r="DVF41" s="390"/>
      <c r="DVG41" s="390"/>
      <c r="DVH41" s="390"/>
      <c r="DVI41" s="391"/>
      <c r="DVJ41" s="389"/>
      <c r="DVK41" s="390"/>
      <c r="DVL41" s="390"/>
      <c r="DVM41" s="390"/>
      <c r="DVN41" s="390"/>
      <c r="DVO41" s="390"/>
      <c r="DVP41" s="390"/>
      <c r="DVQ41" s="390"/>
      <c r="DVR41" s="390"/>
      <c r="DVS41" s="390"/>
      <c r="DVT41" s="390"/>
      <c r="DVU41" s="390"/>
      <c r="DVV41" s="390"/>
      <c r="DVW41" s="390"/>
      <c r="DVX41" s="390"/>
      <c r="DVY41" s="390"/>
      <c r="DVZ41" s="390"/>
      <c r="DWA41" s="390"/>
      <c r="DWB41" s="390"/>
      <c r="DWC41" s="390"/>
      <c r="DWD41" s="390"/>
      <c r="DWE41" s="390"/>
      <c r="DWF41" s="390"/>
      <c r="DWG41" s="390"/>
      <c r="DWH41" s="390"/>
      <c r="DWI41" s="390"/>
      <c r="DWJ41" s="390"/>
      <c r="DWK41" s="390"/>
      <c r="DWL41" s="390"/>
      <c r="DWM41" s="390"/>
      <c r="DWN41" s="390"/>
      <c r="DWO41" s="390"/>
      <c r="DWP41" s="390"/>
      <c r="DWQ41" s="390"/>
      <c r="DWR41" s="390"/>
      <c r="DWS41" s="390"/>
      <c r="DWT41" s="390"/>
      <c r="DWU41" s="390"/>
      <c r="DWV41" s="390"/>
      <c r="DWW41" s="390"/>
      <c r="DWX41" s="390"/>
      <c r="DWY41" s="390"/>
      <c r="DWZ41" s="390"/>
      <c r="DXA41" s="390"/>
      <c r="DXB41" s="391"/>
      <c r="DXC41" s="389"/>
      <c r="DXD41" s="390"/>
      <c r="DXE41" s="390"/>
      <c r="DXF41" s="390"/>
      <c r="DXG41" s="390"/>
      <c r="DXH41" s="390"/>
      <c r="DXI41" s="390"/>
      <c r="DXJ41" s="390"/>
      <c r="DXK41" s="390"/>
      <c r="DXL41" s="390"/>
      <c r="DXM41" s="390"/>
      <c r="DXN41" s="390"/>
      <c r="DXO41" s="390"/>
      <c r="DXP41" s="390"/>
      <c r="DXQ41" s="390"/>
      <c r="DXR41" s="390"/>
      <c r="DXS41" s="390"/>
      <c r="DXT41" s="390"/>
      <c r="DXU41" s="390"/>
      <c r="DXV41" s="390"/>
      <c r="DXW41" s="390"/>
      <c r="DXX41" s="390"/>
      <c r="DXY41" s="390"/>
      <c r="DXZ41" s="390"/>
      <c r="DYA41" s="390"/>
      <c r="DYB41" s="390"/>
      <c r="DYC41" s="390"/>
      <c r="DYD41" s="390"/>
      <c r="DYE41" s="390"/>
      <c r="DYF41" s="390"/>
      <c r="DYG41" s="390"/>
      <c r="DYH41" s="390"/>
      <c r="DYI41" s="390"/>
      <c r="DYJ41" s="390"/>
      <c r="DYK41" s="390"/>
      <c r="DYL41" s="390"/>
      <c r="DYM41" s="390"/>
      <c r="DYN41" s="390"/>
      <c r="DYO41" s="390"/>
      <c r="DYP41" s="390"/>
      <c r="DYQ41" s="390"/>
      <c r="DYR41" s="390"/>
      <c r="DYS41" s="390"/>
      <c r="DYT41" s="390"/>
      <c r="DYU41" s="391"/>
      <c r="DYV41" s="389"/>
      <c r="DYW41" s="390"/>
      <c r="DYX41" s="390"/>
      <c r="DYY41" s="390"/>
      <c r="DYZ41" s="390"/>
      <c r="DZA41" s="390"/>
      <c r="DZB41" s="390"/>
      <c r="DZC41" s="390"/>
      <c r="DZD41" s="390"/>
      <c r="DZE41" s="390"/>
      <c r="DZF41" s="390"/>
      <c r="DZG41" s="390"/>
      <c r="DZH41" s="390"/>
      <c r="DZI41" s="390"/>
      <c r="DZJ41" s="390"/>
      <c r="DZK41" s="390"/>
      <c r="DZL41" s="390"/>
      <c r="DZM41" s="390"/>
      <c r="DZN41" s="390"/>
      <c r="DZO41" s="390"/>
      <c r="DZP41" s="390"/>
      <c r="DZQ41" s="390"/>
      <c r="DZR41" s="390"/>
      <c r="DZS41" s="390"/>
      <c r="DZT41" s="390"/>
      <c r="DZU41" s="390"/>
      <c r="DZV41" s="390"/>
      <c r="DZW41" s="390"/>
      <c r="DZX41" s="390"/>
      <c r="DZY41" s="390"/>
      <c r="DZZ41" s="390"/>
      <c r="EAA41" s="390"/>
      <c r="EAB41" s="390"/>
      <c r="EAC41" s="390"/>
      <c r="EAD41" s="390"/>
      <c r="EAE41" s="390"/>
      <c r="EAF41" s="390"/>
      <c r="EAG41" s="390"/>
      <c r="EAH41" s="390"/>
      <c r="EAI41" s="390"/>
      <c r="EAJ41" s="390"/>
      <c r="EAK41" s="390"/>
      <c r="EAL41" s="390"/>
      <c r="EAM41" s="390"/>
      <c r="EAN41" s="391"/>
      <c r="EAO41" s="389"/>
      <c r="EAP41" s="390"/>
      <c r="EAQ41" s="390"/>
      <c r="EAR41" s="390"/>
      <c r="EAS41" s="390"/>
      <c r="EAT41" s="390"/>
      <c r="EAU41" s="390"/>
      <c r="EAV41" s="390"/>
      <c r="EAW41" s="390"/>
      <c r="EAX41" s="390"/>
      <c r="EAY41" s="390"/>
      <c r="EAZ41" s="390"/>
      <c r="EBA41" s="390"/>
      <c r="EBB41" s="390"/>
      <c r="EBC41" s="390"/>
      <c r="EBD41" s="390"/>
      <c r="EBE41" s="390"/>
      <c r="EBF41" s="390"/>
      <c r="EBG41" s="390"/>
      <c r="EBH41" s="390"/>
      <c r="EBI41" s="390"/>
      <c r="EBJ41" s="390"/>
      <c r="EBK41" s="390"/>
      <c r="EBL41" s="390"/>
      <c r="EBM41" s="390"/>
      <c r="EBN41" s="390"/>
      <c r="EBO41" s="390"/>
      <c r="EBP41" s="390"/>
      <c r="EBQ41" s="390"/>
      <c r="EBR41" s="390"/>
      <c r="EBS41" s="390"/>
      <c r="EBT41" s="390"/>
      <c r="EBU41" s="390"/>
      <c r="EBV41" s="390"/>
      <c r="EBW41" s="390"/>
      <c r="EBX41" s="390"/>
      <c r="EBY41" s="390"/>
      <c r="EBZ41" s="390"/>
      <c r="ECA41" s="390"/>
      <c r="ECB41" s="390"/>
      <c r="ECC41" s="390"/>
      <c r="ECD41" s="390"/>
      <c r="ECE41" s="390"/>
      <c r="ECF41" s="390"/>
      <c r="ECG41" s="391"/>
      <c r="ECH41" s="389"/>
      <c r="ECI41" s="390"/>
      <c r="ECJ41" s="390"/>
      <c r="ECK41" s="390"/>
      <c r="ECL41" s="390"/>
      <c r="ECM41" s="390"/>
      <c r="ECN41" s="390"/>
      <c r="ECO41" s="390"/>
      <c r="ECP41" s="390"/>
      <c r="ECQ41" s="390"/>
      <c r="ECR41" s="390"/>
      <c r="ECS41" s="390"/>
      <c r="ECT41" s="390"/>
      <c r="ECU41" s="390"/>
      <c r="ECV41" s="390"/>
      <c r="ECW41" s="390"/>
      <c r="ECX41" s="390"/>
      <c r="ECY41" s="390"/>
      <c r="ECZ41" s="390"/>
      <c r="EDA41" s="390"/>
      <c r="EDB41" s="390"/>
      <c r="EDC41" s="390"/>
      <c r="EDD41" s="390"/>
      <c r="EDE41" s="390"/>
      <c r="EDF41" s="390"/>
      <c r="EDG41" s="390"/>
      <c r="EDH41" s="390"/>
      <c r="EDI41" s="390"/>
      <c r="EDJ41" s="390"/>
      <c r="EDK41" s="390"/>
      <c r="EDL41" s="390"/>
      <c r="EDM41" s="390"/>
      <c r="EDN41" s="390"/>
      <c r="EDO41" s="390"/>
      <c r="EDP41" s="390"/>
      <c r="EDQ41" s="390"/>
      <c r="EDR41" s="390"/>
      <c r="EDS41" s="390"/>
      <c r="EDT41" s="390"/>
      <c r="EDU41" s="390"/>
      <c r="EDV41" s="390"/>
      <c r="EDW41" s="390"/>
      <c r="EDX41" s="390"/>
      <c r="EDY41" s="390"/>
      <c r="EDZ41" s="391"/>
      <c r="EEA41" s="389"/>
      <c r="EEB41" s="390"/>
      <c r="EEC41" s="390"/>
      <c r="EED41" s="390"/>
      <c r="EEE41" s="390"/>
      <c r="EEF41" s="390"/>
      <c r="EEG41" s="390"/>
      <c r="EEH41" s="390"/>
      <c r="EEI41" s="390"/>
      <c r="EEJ41" s="390"/>
      <c r="EEK41" s="390"/>
      <c r="EEL41" s="390"/>
      <c r="EEM41" s="390"/>
      <c r="EEN41" s="390"/>
      <c r="EEO41" s="390"/>
      <c r="EEP41" s="390"/>
      <c r="EEQ41" s="390"/>
      <c r="EER41" s="390"/>
      <c r="EES41" s="390"/>
      <c r="EET41" s="390"/>
      <c r="EEU41" s="390"/>
      <c r="EEV41" s="390"/>
      <c r="EEW41" s="390"/>
      <c r="EEX41" s="390"/>
      <c r="EEY41" s="390"/>
      <c r="EEZ41" s="390"/>
      <c r="EFA41" s="390"/>
      <c r="EFB41" s="390"/>
      <c r="EFC41" s="390"/>
      <c r="EFD41" s="390"/>
      <c r="EFE41" s="390"/>
      <c r="EFF41" s="390"/>
      <c r="EFG41" s="390"/>
      <c r="EFH41" s="390"/>
      <c r="EFI41" s="390"/>
      <c r="EFJ41" s="390"/>
      <c r="EFK41" s="390"/>
      <c r="EFL41" s="390"/>
      <c r="EFM41" s="390"/>
      <c r="EFN41" s="390"/>
      <c r="EFO41" s="390"/>
      <c r="EFP41" s="390"/>
      <c r="EFQ41" s="390"/>
      <c r="EFR41" s="390"/>
      <c r="EFS41" s="391"/>
      <c r="EFT41" s="389"/>
      <c r="EFU41" s="390"/>
      <c r="EFV41" s="390"/>
      <c r="EFW41" s="390"/>
      <c r="EFX41" s="390"/>
      <c r="EFY41" s="390"/>
      <c r="EFZ41" s="390"/>
      <c r="EGA41" s="390"/>
      <c r="EGB41" s="390"/>
      <c r="EGC41" s="390"/>
      <c r="EGD41" s="390"/>
      <c r="EGE41" s="390"/>
      <c r="EGF41" s="390"/>
      <c r="EGG41" s="390"/>
      <c r="EGH41" s="390"/>
      <c r="EGI41" s="390"/>
      <c r="EGJ41" s="390"/>
      <c r="EGK41" s="390"/>
      <c r="EGL41" s="390"/>
      <c r="EGM41" s="390"/>
      <c r="EGN41" s="390"/>
      <c r="EGO41" s="390"/>
      <c r="EGP41" s="390"/>
      <c r="EGQ41" s="390"/>
      <c r="EGR41" s="390"/>
      <c r="EGS41" s="390"/>
      <c r="EGT41" s="390"/>
      <c r="EGU41" s="390"/>
      <c r="EGV41" s="390"/>
      <c r="EGW41" s="390"/>
      <c r="EGX41" s="390"/>
      <c r="EGY41" s="390"/>
      <c r="EGZ41" s="390"/>
      <c r="EHA41" s="390"/>
      <c r="EHB41" s="390"/>
      <c r="EHC41" s="390"/>
      <c r="EHD41" s="390"/>
      <c r="EHE41" s="390"/>
      <c r="EHF41" s="390"/>
      <c r="EHG41" s="390"/>
      <c r="EHH41" s="390"/>
      <c r="EHI41" s="390"/>
      <c r="EHJ41" s="390"/>
      <c r="EHK41" s="390"/>
      <c r="EHL41" s="391"/>
      <c r="EHM41" s="389"/>
      <c r="EHN41" s="390"/>
      <c r="EHO41" s="390"/>
      <c r="EHP41" s="390"/>
      <c r="EHQ41" s="390"/>
      <c r="EHR41" s="390"/>
      <c r="EHS41" s="390"/>
      <c r="EHT41" s="390"/>
      <c r="EHU41" s="390"/>
      <c r="EHV41" s="390"/>
      <c r="EHW41" s="390"/>
      <c r="EHX41" s="390"/>
      <c r="EHY41" s="390"/>
      <c r="EHZ41" s="390"/>
      <c r="EIA41" s="390"/>
      <c r="EIB41" s="390"/>
      <c r="EIC41" s="390"/>
      <c r="EID41" s="390"/>
      <c r="EIE41" s="390"/>
      <c r="EIF41" s="390"/>
      <c r="EIG41" s="390"/>
      <c r="EIH41" s="390"/>
      <c r="EII41" s="390"/>
      <c r="EIJ41" s="390"/>
      <c r="EIK41" s="390"/>
      <c r="EIL41" s="390"/>
      <c r="EIM41" s="390"/>
      <c r="EIN41" s="390"/>
      <c r="EIO41" s="390"/>
      <c r="EIP41" s="390"/>
      <c r="EIQ41" s="390"/>
      <c r="EIR41" s="390"/>
      <c r="EIS41" s="390"/>
      <c r="EIT41" s="390"/>
      <c r="EIU41" s="390"/>
      <c r="EIV41" s="390"/>
      <c r="EIW41" s="390"/>
      <c r="EIX41" s="390"/>
      <c r="EIY41" s="390"/>
      <c r="EIZ41" s="390"/>
      <c r="EJA41" s="390"/>
      <c r="EJB41" s="390"/>
      <c r="EJC41" s="390"/>
      <c r="EJD41" s="390"/>
      <c r="EJE41" s="391"/>
      <c r="EJF41" s="389"/>
      <c r="EJG41" s="390"/>
      <c r="EJH41" s="390"/>
      <c r="EJI41" s="390"/>
      <c r="EJJ41" s="390"/>
      <c r="EJK41" s="390"/>
      <c r="EJL41" s="390"/>
      <c r="EJM41" s="390"/>
      <c r="EJN41" s="390"/>
      <c r="EJO41" s="390"/>
      <c r="EJP41" s="390"/>
      <c r="EJQ41" s="390"/>
      <c r="EJR41" s="390"/>
      <c r="EJS41" s="390"/>
      <c r="EJT41" s="390"/>
      <c r="EJU41" s="390"/>
      <c r="EJV41" s="390"/>
      <c r="EJW41" s="390"/>
      <c r="EJX41" s="390"/>
      <c r="EJY41" s="390"/>
      <c r="EJZ41" s="390"/>
      <c r="EKA41" s="390"/>
      <c r="EKB41" s="390"/>
      <c r="EKC41" s="390"/>
      <c r="EKD41" s="390"/>
      <c r="EKE41" s="390"/>
      <c r="EKF41" s="390"/>
      <c r="EKG41" s="390"/>
      <c r="EKH41" s="390"/>
      <c r="EKI41" s="390"/>
      <c r="EKJ41" s="390"/>
      <c r="EKK41" s="390"/>
      <c r="EKL41" s="390"/>
      <c r="EKM41" s="390"/>
      <c r="EKN41" s="390"/>
      <c r="EKO41" s="390"/>
      <c r="EKP41" s="390"/>
      <c r="EKQ41" s="390"/>
      <c r="EKR41" s="390"/>
      <c r="EKS41" s="390"/>
      <c r="EKT41" s="390"/>
      <c r="EKU41" s="390"/>
      <c r="EKV41" s="390"/>
      <c r="EKW41" s="390"/>
      <c r="EKX41" s="391"/>
      <c r="EKY41" s="389"/>
      <c r="EKZ41" s="390"/>
      <c r="ELA41" s="390"/>
      <c r="ELB41" s="390"/>
      <c r="ELC41" s="390"/>
      <c r="ELD41" s="390"/>
      <c r="ELE41" s="390"/>
      <c r="ELF41" s="390"/>
      <c r="ELG41" s="390"/>
      <c r="ELH41" s="390"/>
      <c r="ELI41" s="390"/>
      <c r="ELJ41" s="390"/>
      <c r="ELK41" s="390"/>
      <c r="ELL41" s="390"/>
      <c r="ELM41" s="390"/>
      <c r="ELN41" s="390"/>
      <c r="ELO41" s="390"/>
      <c r="ELP41" s="390"/>
      <c r="ELQ41" s="390"/>
      <c r="ELR41" s="390"/>
      <c r="ELS41" s="390"/>
      <c r="ELT41" s="390"/>
      <c r="ELU41" s="390"/>
      <c r="ELV41" s="390"/>
      <c r="ELW41" s="390"/>
      <c r="ELX41" s="390"/>
      <c r="ELY41" s="390"/>
      <c r="ELZ41" s="390"/>
      <c r="EMA41" s="390"/>
      <c r="EMB41" s="390"/>
      <c r="EMC41" s="390"/>
      <c r="EMD41" s="390"/>
      <c r="EME41" s="390"/>
      <c r="EMF41" s="390"/>
      <c r="EMG41" s="390"/>
      <c r="EMH41" s="390"/>
      <c r="EMI41" s="390"/>
      <c r="EMJ41" s="390"/>
      <c r="EMK41" s="390"/>
      <c r="EML41" s="390"/>
      <c r="EMM41" s="390"/>
      <c r="EMN41" s="390"/>
      <c r="EMO41" s="390"/>
      <c r="EMP41" s="390"/>
      <c r="EMQ41" s="391"/>
      <c r="EMR41" s="389"/>
      <c r="EMS41" s="390"/>
      <c r="EMT41" s="390"/>
      <c r="EMU41" s="390"/>
      <c r="EMV41" s="390"/>
      <c r="EMW41" s="390"/>
      <c r="EMX41" s="390"/>
      <c r="EMY41" s="390"/>
      <c r="EMZ41" s="390"/>
      <c r="ENA41" s="390"/>
      <c r="ENB41" s="390"/>
      <c r="ENC41" s="390"/>
      <c r="END41" s="390"/>
      <c r="ENE41" s="390"/>
      <c r="ENF41" s="390"/>
      <c r="ENG41" s="390"/>
      <c r="ENH41" s="390"/>
      <c r="ENI41" s="390"/>
      <c r="ENJ41" s="390"/>
      <c r="ENK41" s="390"/>
      <c r="ENL41" s="390"/>
      <c r="ENM41" s="390"/>
      <c r="ENN41" s="390"/>
      <c r="ENO41" s="390"/>
      <c r="ENP41" s="390"/>
      <c r="ENQ41" s="390"/>
      <c r="ENR41" s="390"/>
      <c r="ENS41" s="390"/>
      <c r="ENT41" s="390"/>
      <c r="ENU41" s="390"/>
      <c r="ENV41" s="390"/>
      <c r="ENW41" s="390"/>
      <c r="ENX41" s="390"/>
      <c r="ENY41" s="390"/>
      <c r="ENZ41" s="390"/>
      <c r="EOA41" s="390"/>
      <c r="EOB41" s="390"/>
      <c r="EOC41" s="390"/>
      <c r="EOD41" s="390"/>
      <c r="EOE41" s="390"/>
      <c r="EOF41" s="390"/>
      <c r="EOG41" s="390"/>
      <c r="EOH41" s="390"/>
      <c r="EOI41" s="390"/>
      <c r="EOJ41" s="391"/>
      <c r="EOK41" s="389"/>
      <c r="EOL41" s="390"/>
      <c r="EOM41" s="390"/>
      <c r="EON41" s="390"/>
      <c r="EOO41" s="390"/>
      <c r="EOP41" s="390"/>
      <c r="EOQ41" s="390"/>
      <c r="EOR41" s="390"/>
      <c r="EOS41" s="390"/>
      <c r="EOT41" s="390"/>
      <c r="EOU41" s="390"/>
      <c r="EOV41" s="390"/>
      <c r="EOW41" s="390"/>
      <c r="EOX41" s="390"/>
      <c r="EOY41" s="390"/>
      <c r="EOZ41" s="390"/>
      <c r="EPA41" s="390"/>
      <c r="EPB41" s="390"/>
      <c r="EPC41" s="390"/>
      <c r="EPD41" s="390"/>
      <c r="EPE41" s="390"/>
      <c r="EPF41" s="390"/>
      <c r="EPG41" s="390"/>
      <c r="EPH41" s="390"/>
      <c r="EPI41" s="390"/>
      <c r="EPJ41" s="390"/>
      <c r="EPK41" s="390"/>
      <c r="EPL41" s="390"/>
      <c r="EPM41" s="390"/>
      <c r="EPN41" s="390"/>
      <c r="EPO41" s="390"/>
      <c r="EPP41" s="390"/>
      <c r="EPQ41" s="390"/>
      <c r="EPR41" s="390"/>
      <c r="EPS41" s="390"/>
      <c r="EPT41" s="390"/>
      <c r="EPU41" s="390"/>
      <c r="EPV41" s="390"/>
      <c r="EPW41" s="390"/>
      <c r="EPX41" s="390"/>
      <c r="EPY41" s="390"/>
      <c r="EPZ41" s="390"/>
      <c r="EQA41" s="390"/>
      <c r="EQB41" s="390"/>
      <c r="EQC41" s="391"/>
      <c r="EQD41" s="389"/>
      <c r="EQE41" s="390"/>
      <c r="EQF41" s="390"/>
      <c r="EQG41" s="390"/>
      <c r="EQH41" s="390"/>
      <c r="EQI41" s="390"/>
      <c r="EQJ41" s="390"/>
      <c r="EQK41" s="390"/>
      <c r="EQL41" s="390"/>
      <c r="EQM41" s="390"/>
      <c r="EQN41" s="390"/>
      <c r="EQO41" s="390"/>
      <c r="EQP41" s="390"/>
      <c r="EQQ41" s="390"/>
      <c r="EQR41" s="390"/>
      <c r="EQS41" s="390"/>
      <c r="EQT41" s="390"/>
      <c r="EQU41" s="390"/>
      <c r="EQV41" s="390"/>
      <c r="EQW41" s="390"/>
      <c r="EQX41" s="390"/>
      <c r="EQY41" s="390"/>
      <c r="EQZ41" s="390"/>
      <c r="ERA41" s="390"/>
      <c r="ERB41" s="390"/>
      <c r="ERC41" s="390"/>
      <c r="ERD41" s="390"/>
      <c r="ERE41" s="390"/>
      <c r="ERF41" s="390"/>
      <c r="ERG41" s="390"/>
      <c r="ERH41" s="390"/>
      <c r="ERI41" s="390"/>
      <c r="ERJ41" s="390"/>
      <c r="ERK41" s="390"/>
      <c r="ERL41" s="390"/>
      <c r="ERM41" s="390"/>
      <c r="ERN41" s="390"/>
      <c r="ERO41" s="390"/>
      <c r="ERP41" s="390"/>
      <c r="ERQ41" s="390"/>
      <c r="ERR41" s="390"/>
      <c r="ERS41" s="390"/>
      <c r="ERT41" s="390"/>
      <c r="ERU41" s="390"/>
      <c r="ERV41" s="391"/>
      <c r="ERW41" s="389"/>
      <c r="ERX41" s="390"/>
      <c r="ERY41" s="390"/>
      <c r="ERZ41" s="390"/>
      <c r="ESA41" s="390"/>
      <c r="ESB41" s="390"/>
      <c r="ESC41" s="390"/>
      <c r="ESD41" s="390"/>
      <c r="ESE41" s="390"/>
      <c r="ESF41" s="390"/>
      <c r="ESG41" s="390"/>
      <c r="ESH41" s="390"/>
      <c r="ESI41" s="390"/>
      <c r="ESJ41" s="390"/>
      <c r="ESK41" s="390"/>
      <c r="ESL41" s="390"/>
      <c r="ESM41" s="390"/>
      <c r="ESN41" s="390"/>
      <c r="ESO41" s="390"/>
      <c r="ESP41" s="390"/>
      <c r="ESQ41" s="390"/>
      <c r="ESR41" s="390"/>
      <c r="ESS41" s="390"/>
      <c r="EST41" s="390"/>
      <c r="ESU41" s="390"/>
      <c r="ESV41" s="390"/>
      <c r="ESW41" s="390"/>
      <c r="ESX41" s="390"/>
      <c r="ESY41" s="390"/>
      <c r="ESZ41" s="390"/>
      <c r="ETA41" s="390"/>
      <c r="ETB41" s="390"/>
      <c r="ETC41" s="390"/>
      <c r="ETD41" s="390"/>
      <c r="ETE41" s="390"/>
      <c r="ETF41" s="390"/>
      <c r="ETG41" s="390"/>
      <c r="ETH41" s="390"/>
      <c r="ETI41" s="390"/>
      <c r="ETJ41" s="390"/>
      <c r="ETK41" s="390"/>
      <c r="ETL41" s="390"/>
      <c r="ETM41" s="390"/>
      <c r="ETN41" s="390"/>
      <c r="ETO41" s="391"/>
      <c r="ETP41" s="389"/>
      <c r="ETQ41" s="390"/>
      <c r="ETR41" s="390"/>
      <c r="ETS41" s="390"/>
      <c r="ETT41" s="390"/>
      <c r="ETU41" s="390"/>
      <c r="ETV41" s="390"/>
      <c r="ETW41" s="390"/>
      <c r="ETX41" s="390"/>
      <c r="ETY41" s="390"/>
      <c r="ETZ41" s="390"/>
      <c r="EUA41" s="390"/>
      <c r="EUB41" s="390"/>
      <c r="EUC41" s="390"/>
      <c r="EUD41" s="390"/>
      <c r="EUE41" s="390"/>
      <c r="EUF41" s="390"/>
      <c r="EUG41" s="390"/>
      <c r="EUH41" s="390"/>
      <c r="EUI41" s="390"/>
      <c r="EUJ41" s="390"/>
      <c r="EUK41" s="390"/>
      <c r="EUL41" s="390"/>
      <c r="EUM41" s="390"/>
      <c r="EUN41" s="390"/>
      <c r="EUO41" s="390"/>
      <c r="EUP41" s="390"/>
      <c r="EUQ41" s="390"/>
      <c r="EUR41" s="390"/>
      <c r="EUS41" s="390"/>
      <c r="EUT41" s="390"/>
      <c r="EUU41" s="390"/>
      <c r="EUV41" s="390"/>
      <c r="EUW41" s="390"/>
      <c r="EUX41" s="390"/>
      <c r="EUY41" s="390"/>
      <c r="EUZ41" s="390"/>
      <c r="EVA41" s="390"/>
      <c r="EVB41" s="390"/>
      <c r="EVC41" s="390"/>
      <c r="EVD41" s="390"/>
      <c r="EVE41" s="390"/>
      <c r="EVF41" s="390"/>
      <c r="EVG41" s="390"/>
      <c r="EVH41" s="391"/>
      <c r="EVI41" s="389"/>
      <c r="EVJ41" s="390"/>
      <c r="EVK41" s="390"/>
      <c r="EVL41" s="390"/>
      <c r="EVM41" s="390"/>
      <c r="EVN41" s="390"/>
      <c r="EVO41" s="390"/>
      <c r="EVP41" s="390"/>
      <c r="EVQ41" s="390"/>
      <c r="EVR41" s="390"/>
      <c r="EVS41" s="390"/>
      <c r="EVT41" s="390"/>
      <c r="EVU41" s="390"/>
      <c r="EVV41" s="390"/>
      <c r="EVW41" s="390"/>
      <c r="EVX41" s="390"/>
      <c r="EVY41" s="390"/>
      <c r="EVZ41" s="390"/>
      <c r="EWA41" s="390"/>
      <c r="EWB41" s="390"/>
      <c r="EWC41" s="390"/>
      <c r="EWD41" s="390"/>
      <c r="EWE41" s="390"/>
      <c r="EWF41" s="390"/>
      <c r="EWG41" s="390"/>
      <c r="EWH41" s="390"/>
      <c r="EWI41" s="390"/>
      <c r="EWJ41" s="390"/>
      <c r="EWK41" s="390"/>
      <c r="EWL41" s="390"/>
      <c r="EWM41" s="390"/>
      <c r="EWN41" s="390"/>
      <c r="EWO41" s="390"/>
      <c r="EWP41" s="390"/>
      <c r="EWQ41" s="390"/>
      <c r="EWR41" s="390"/>
      <c r="EWS41" s="390"/>
      <c r="EWT41" s="390"/>
      <c r="EWU41" s="390"/>
      <c r="EWV41" s="390"/>
      <c r="EWW41" s="390"/>
      <c r="EWX41" s="390"/>
      <c r="EWY41" s="390"/>
      <c r="EWZ41" s="390"/>
      <c r="EXA41" s="391"/>
      <c r="EXB41" s="389"/>
      <c r="EXC41" s="390"/>
      <c r="EXD41" s="390"/>
      <c r="EXE41" s="390"/>
      <c r="EXF41" s="390"/>
      <c r="EXG41" s="390"/>
      <c r="EXH41" s="390"/>
      <c r="EXI41" s="390"/>
      <c r="EXJ41" s="390"/>
      <c r="EXK41" s="390"/>
      <c r="EXL41" s="390"/>
      <c r="EXM41" s="390"/>
      <c r="EXN41" s="390"/>
      <c r="EXO41" s="390"/>
      <c r="EXP41" s="390"/>
      <c r="EXQ41" s="390"/>
      <c r="EXR41" s="390"/>
      <c r="EXS41" s="390"/>
      <c r="EXT41" s="390"/>
      <c r="EXU41" s="390"/>
      <c r="EXV41" s="390"/>
      <c r="EXW41" s="390"/>
      <c r="EXX41" s="390"/>
      <c r="EXY41" s="390"/>
      <c r="EXZ41" s="390"/>
      <c r="EYA41" s="390"/>
      <c r="EYB41" s="390"/>
      <c r="EYC41" s="390"/>
      <c r="EYD41" s="390"/>
      <c r="EYE41" s="390"/>
      <c r="EYF41" s="390"/>
      <c r="EYG41" s="390"/>
      <c r="EYH41" s="390"/>
      <c r="EYI41" s="390"/>
      <c r="EYJ41" s="390"/>
      <c r="EYK41" s="390"/>
      <c r="EYL41" s="390"/>
      <c r="EYM41" s="390"/>
      <c r="EYN41" s="390"/>
      <c r="EYO41" s="390"/>
      <c r="EYP41" s="390"/>
      <c r="EYQ41" s="390"/>
      <c r="EYR41" s="390"/>
      <c r="EYS41" s="390"/>
      <c r="EYT41" s="391"/>
      <c r="EYU41" s="389"/>
      <c r="EYV41" s="390"/>
      <c r="EYW41" s="390"/>
      <c r="EYX41" s="390"/>
      <c r="EYY41" s="390"/>
      <c r="EYZ41" s="390"/>
      <c r="EZA41" s="390"/>
      <c r="EZB41" s="390"/>
      <c r="EZC41" s="390"/>
      <c r="EZD41" s="390"/>
      <c r="EZE41" s="390"/>
      <c r="EZF41" s="390"/>
      <c r="EZG41" s="390"/>
      <c r="EZH41" s="390"/>
      <c r="EZI41" s="390"/>
      <c r="EZJ41" s="390"/>
      <c r="EZK41" s="390"/>
      <c r="EZL41" s="390"/>
      <c r="EZM41" s="390"/>
      <c r="EZN41" s="390"/>
      <c r="EZO41" s="390"/>
      <c r="EZP41" s="390"/>
      <c r="EZQ41" s="390"/>
      <c r="EZR41" s="390"/>
      <c r="EZS41" s="390"/>
      <c r="EZT41" s="390"/>
      <c r="EZU41" s="390"/>
      <c r="EZV41" s="390"/>
      <c r="EZW41" s="390"/>
      <c r="EZX41" s="390"/>
      <c r="EZY41" s="390"/>
      <c r="EZZ41" s="390"/>
      <c r="FAA41" s="390"/>
      <c r="FAB41" s="390"/>
      <c r="FAC41" s="390"/>
      <c r="FAD41" s="390"/>
      <c r="FAE41" s="390"/>
      <c r="FAF41" s="390"/>
      <c r="FAG41" s="390"/>
      <c r="FAH41" s="390"/>
      <c r="FAI41" s="390"/>
      <c r="FAJ41" s="390"/>
      <c r="FAK41" s="390"/>
      <c r="FAL41" s="390"/>
      <c r="FAM41" s="391"/>
      <c r="FAN41" s="389"/>
      <c r="FAO41" s="390"/>
      <c r="FAP41" s="390"/>
      <c r="FAQ41" s="390"/>
      <c r="FAR41" s="390"/>
      <c r="FAS41" s="390"/>
      <c r="FAT41" s="390"/>
      <c r="FAU41" s="390"/>
      <c r="FAV41" s="390"/>
      <c r="FAW41" s="390"/>
      <c r="FAX41" s="390"/>
      <c r="FAY41" s="390"/>
      <c r="FAZ41" s="390"/>
      <c r="FBA41" s="390"/>
      <c r="FBB41" s="390"/>
      <c r="FBC41" s="390"/>
      <c r="FBD41" s="390"/>
      <c r="FBE41" s="390"/>
      <c r="FBF41" s="390"/>
      <c r="FBG41" s="390"/>
      <c r="FBH41" s="390"/>
      <c r="FBI41" s="390"/>
      <c r="FBJ41" s="390"/>
      <c r="FBK41" s="390"/>
      <c r="FBL41" s="390"/>
      <c r="FBM41" s="390"/>
      <c r="FBN41" s="390"/>
      <c r="FBO41" s="390"/>
      <c r="FBP41" s="390"/>
      <c r="FBQ41" s="390"/>
      <c r="FBR41" s="390"/>
      <c r="FBS41" s="390"/>
      <c r="FBT41" s="390"/>
      <c r="FBU41" s="390"/>
      <c r="FBV41" s="390"/>
      <c r="FBW41" s="390"/>
      <c r="FBX41" s="390"/>
      <c r="FBY41" s="390"/>
      <c r="FBZ41" s="390"/>
      <c r="FCA41" s="390"/>
      <c r="FCB41" s="390"/>
      <c r="FCC41" s="390"/>
      <c r="FCD41" s="390"/>
      <c r="FCE41" s="390"/>
      <c r="FCF41" s="391"/>
      <c r="FCG41" s="389"/>
      <c r="FCH41" s="390"/>
      <c r="FCI41" s="390"/>
      <c r="FCJ41" s="390"/>
      <c r="FCK41" s="390"/>
      <c r="FCL41" s="390"/>
      <c r="FCM41" s="390"/>
      <c r="FCN41" s="390"/>
      <c r="FCO41" s="390"/>
      <c r="FCP41" s="390"/>
      <c r="FCQ41" s="390"/>
      <c r="FCR41" s="390"/>
      <c r="FCS41" s="390"/>
      <c r="FCT41" s="390"/>
      <c r="FCU41" s="390"/>
      <c r="FCV41" s="390"/>
      <c r="FCW41" s="390"/>
      <c r="FCX41" s="390"/>
      <c r="FCY41" s="390"/>
      <c r="FCZ41" s="390"/>
      <c r="FDA41" s="390"/>
      <c r="FDB41" s="390"/>
      <c r="FDC41" s="390"/>
      <c r="FDD41" s="390"/>
      <c r="FDE41" s="390"/>
      <c r="FDF41" s="390"/>
      <c r="FDG41" s="390"/>
      <c r="FDH41" s="390"/>
      <c r="FDI41" s="390"/>
      <c r="FDJ41" s="390"/>
      <c r="FDK41" s="390"/>
      <c r="FDL41" s="390"/>
      <c r="FDM41" s="390"/>
      <c r="FDN41" s="390"/>
      <c r="FDO41" s="390"/>
      <c r="FDP41" s="390"/>
      <c r="FDQ41" s="390"/>
      <c r="FDR41" s="390"/>
      <c r="FDS41" s="390"/>
      <c r="FDT41" s="390"/>
      <c r="FDU41" s="390"/>
      <c r="FDV41" s="390"/>
      <c r="FDW41" s="390"/>
      <c r="FDX41" s="390"/>
      <c r="FDY41" s="391"/>
      <c r="FDZ41" s="389"/>
      <c r="FEA41" s="390"/>
      <c r="FEB41" s="390"/>
      <c r="FEC41" s="390"/>
      <c r="FED41" s="390"/>
      <c r="FEE41" s="390"/>
      <c r="FEF41" s="390"/>
      <c r="FEG41" s="390"/>
      <c r="FEH41" s="390"/>
      <c r="FEI41" s="390"/>
      <c r="FEJ41" s="390"/>
      <c r="FEK41" s="390"/>
      <c r="FEL41" s="390"/>
      <c r="FEM41" s="390"/>
      <c r="FEN41" s="390"/>
      <c r="FEO41" s="390"/>
      <c r="FEP41" s="390"/>
      <c r="FEQ41" s="390"/>
      <c r="FER41" s="390"/>
      <c r="FES41" s="390"/>
      <c r="FET41" s="390"/>
      <c r="FEU41" s="390"/>
      <c r="FEV41" s="390"/>
      <c r="FEW41" s="390"/>
      <c r="FEX41" s="390"/>
      <c r="FEY41" s="390"/>
      <c r="FEZ41" s="390"/>
      <c r="FFA41" s="390"/>
      <c r="FFB41" s="390"/>
      <c r="FFC41" s="390"/>
      <c r="FFD41" s="390"/>
      <c r="FFE41" s="390"/>
      <c r="FFF41" s="390"/>
      <c r="FFG41" s="390"/>
      <c r="FFH41" s="390"/>
      <c r="FFI41" s="390"/>
      <c r="FFJ41" s="390"/>
      <c r="FFK41" s="390"/>
      <c r="FFL41" s="390"/>
      <c r="FFM41" s="390"/>
      <c r="FFN41" s="390"/>
      <c r="FFO41" s="390"/>
      <c r="FFP41" s="390"/>
      <c r="FFQ41" s="390"/>
      <c r="FFR41" s="391"/>
      <c r="FFS41" s="389"/>
      <c r="FFT41" s="390"/>
      <c r="FFU41" s="390"/>
      <c r="FFV41" s="390"/>
      <c r="FFW41" s="390"/>
      <c r="FFX41" s="390"/>
      <c r="FFY41" s="390"/>
      <c r="FFZ41" s="390"/>
      <c r="FGA41" s="390"/>
      <c r="FGB41" s="390"/>
      <c r="FGC41" s="390"/>
      <c r="FGD41" s="390"/>
      <c r="FGE41" s="390"/>
      <c r="FGF41" s="390"/>
      <c r="FGG41" s="390"/>
      <c r="FGH41" s="390"/>
      <c r="FGI41" s="390"/>
      <c r="FGJ41" s="390"/>
      <c r="FGK41" s="390"/>
      <c r="FGL41" s="390"/>
      <c r="FGM41" s="390"/>
      <c r="FGN41" s="390"/>
      <c r="FGO41" s="390"/>
      <c r="FGP41" s="390"/>
      <c r="FGQ41" s="390"/>
      <c r="FGR41" s="390"/>
      <c r="FGS41" s="390"/>
      <c r="FGT41" s="390"/>
      <c r="FGU41" s="390"/>
      <c r="FGV41" s="390"/>
      <c r="FGW41" s="390"/>
      <c r="FGX41" s="390"/>
      <c r="FGY41" s="390"/>
      <c r="FGZ41" s="390"/>
      <c r="FHA41" s="390"/>
      <c r="FHB41" s="390"/>
      <c r="FHC41" s="390"/>
      <c r="FHD41" s="390"/>
      <c r="FHE41" s="390"/>
      <c r="FHF41" s="390"/>
      <c r="FHG41" s="390"/>
      <c r="FHH41" s="390"/>
      <c r="FHI41" s="390"/>
      <c r="FHJ41" s="390"/>
      <c r="FHK41" s="391"/>
      <c r="FHL41" s="389"/>
      <c r="FHM41" s="390"/>
      <c r="FHN41" s="390"/>
      <c r="FHO41" s="390"/>
      <c r="FHP41" s="390"/>
      <c r="FHQ41" s="390"/>
      <c r="FHR41" s="390"/>
      <c r="FHS41" s="390"/>
      <c r="FHT41" s="390"/>
      <c r="FHU41" s="390"/>
      <c r="FHV41" s="390"/>
      <c r="FHW41" s="390"/>
      <c r="FHX41" s="390"/>
      <c r="FHY41" s="390"/>
      <c r="FHZ41" s="390"/>
      <c r="FIA41" s="390"/>
      <c r="FIB41" s="390"/>
      <c r="FIC41" s="390"/>
      <c r="FID41" s="390"/>
      <c r="FIE41" s="390"/>
      <c r="FIF41" s="390"/>
      <c r="FIG41" s="390"/>
      <c r="FIH41" s="390"/>
      <c r="FII41" s="390"/>
      <c r="FIJ41" s="390"/>
      <c r="FIK41" s="390"/>
      <c r="FIL41" s="390"/>
      <c r="FIM41" s="390"/>
      <c r="FIN41" s="390"/>
      <c r="FIO41" s="390"/>
      <c r="FIP41" s="390"/>
      <c r="FIQ41" s="390"/>
      <c r="FIR41" s="390"/>
      <c r="FIS41" s="390"/>
      <c r="FIT41" s="390"/>
      <c r="FIU41" s="390"/>
      <c r="FIV41" s="390"/>
      <c r="FIW41" s="390"/>
      <c r="FIX41" s="390"/>
      <c r="FIY41" s="390"/>
      <c r="FIZ41" s="390"/>
      <c r="FJA41" s="390"/>
      <c r="FJB41" s="390"/>
      <c r="FJC41" s="390"/>
      <c r="FJD41" s="391"/>
      <c r="FJE41" s="389"/>
      <c r="FJF41" s="390"/>
      <c r="FJG41" s="390"/>
      <c r="FJH41" s="390"/>
      <c r="FJI41" s="390"/>
      <c r="FJJ41" s="390"/>
      <c r="FJK41" s="390"/>
      <c r="FJL41" s="390"/>
      <c r="FJM41" s="390"/>
      <c r="FJN41" s="390"/>
      <c r="FJO41" s="390"/>
      <c r="FJP41" s="390"/>
      <c r="FJQ41" s="390"/>
      <c r="FJR41" s="390"/>
      <c r="FJS41" s="390"/>
      <c r="FJT41" s="390"/>
      <c r="FJU41" s="390"/>
      <c r="FJV41" s="390"/>
      <c r="FJW41" s="390"/>
      <c r="FJX41" s="390"/>
      <c r="FJY41" s="390"/>
      <c r="FJZ41" s="390"/>
      <c r="FKA41" s="390"/>
      <c r="FKB41" s="390"/>
      <c r="FKC41" s="390"/>
      <c r="FKD41" s="390"/>
      <c r="FKE41" s="390"/>
      <c r="FKF41" s="390"/>
      <c r="FKG41" s="390"/>
      <c r="FKH41" s="390"/>
      <c r="FKI41" s="390"/>
      <c r="FKJ41" s="390"/>
      <c r="FKK41" s="390"/>
      <c r="FKL41" s="390"/>
      <c r="FKM41" s="390"/>
      <c r="FKN41" s="390"/>
      <c r="FKO41" s="390"/>
      <c r="FKP41" s="390"/>
      <c r="FKQ41" s="390"/>
      <c r="FKR41" s="390"/>
      <c r="FKS41" s="390"/>
      <c r="FKT41" s="390"/>
      <c r="FKU41" s="390"/>
      <c r="FKV41" s="390"/>
      <c r="FKW41" s="391"/>
      <c r="FKX41" s="389"/>
      <c r="FKY41" s="390"/>
      <c r="FKZ41" s="390"/>
      <c r="FLA41" s="390"/>
      <c r="FLB41" s="390"/>
      <c r="FLC41" s="390"/>
      <c r="FLD41" s="390"/>
      <c r="FLE41" s="390"/>
      <c r="FLF41" s="390"/>
      <c r="FLG41" s="390"/>
      <c r="FLH41" s="390"/>
      <c r="FLI41" s="390"/>
      <c r="FLJ41" s="390"/>
      <c r="FLK41" s="390"/>
      <c r="FLL41" s="390"/>
      <c r="FLM41" s="390"/>
      <c r="FLN41" s="390"/>
      <c r="FLO41" s="390"/>
      <c r="FLP41" s="390"/>
      <c r="FLQ41" s="390"/>
      <c r="FLR41" s="390"/>
      <c r="FLS41" s="390"/>
      <c r="FLT41" s="390"/>
      <c r="FLU41" s="390"/>
      <c r="FLV41" s="390"/>
      <c r="FLW41" s="390"/>
      <c r="FLX41" s="390"/>
      <c r="FLY41" s="390"/>
      <c r="FLZ41" s="390"/>
      <c r="FMA41" s="390"/>
      <c r="FMB41" s="390"/>
      <c r="FMC41" s="390"/>
      <c r="FMD41" s="390"/>
      <c r="FME41" s="390"/>
      <c r="FMF41" s="390"/>
      <c r="FMG41" s="390"/>
      <c r="FMH41" s="390"/>
      <c r="FMI41" s="390"/>
      <c r="FMJ41" s="390"/>
      <c r="FMK41" s="390"/>
      <c r="FML41" s="390"/>
      <c r="FMM41" s="390"/>
      <c r="FMN41" s="390"/>
      <c r="FMO41" s="390"/>
      <c r="FMP41" s="391"/>
      <c r="FMQ41" s="389"/>
      <c r="FMR41" s="390"/>
      <c r="FMS41" s="390"/>
      <c r="FMT41" s="390"/>
      <c r="FMU41" s="390"/>
      <c r="FMV41" s="390"/>
      <c r="FMW41" s="390"/>
      <c r="FMX41" s="390"/>
      <c r="FMY41" s="390"/>
      <c r="FMZ41" s="390"/>
      <c r="FNA41" s="390"/>
      <c r="FNB41" s="390"/>
      <c r="FNC41" s="390"/>
      <c r="FND41" s="390"/>
      <c r="FNE41" s="390"/>
      <c r="FNF41" s="390"/>
      <c r="FNG41" s="390"/>
      <c r="FNH41" s="390"/>
      <c r="FNI41" s="390"/>
      <c r="FNJ41" s="390"/>
      <c r="FNK41" s="390"/>
      <c r="FNL41" s="390"/>
      <c r="FNM41" s="390"/>
      <c r="FNN41" s="390"/>
      <c r="FNO41" s="390"/>
      <c r="FNP41" s="390"/>
      <c r="FNQ41" s="390"/>
      <c r="FNR41" s="390"/>
      <c r="FNS41" s="390"/>
      <c r="FNT41" s="390"/>
      <c r="FNU41" s="390"/>
      <c r="FNV41" s="390"/>
      <c r="FNW41" s="390"/>
      <c r="FNX41" s="390"/>
      <c r="FNY41" s="390"/>
      <c r="FNZ41" s="390"/>
      <c r="FOA41" s="390"/>
      <c r="FOB41" s="390"/>
      <c r="FOC41" s="390"/>
      <c r="FOD41" s="390"/>
      <c r="FOE41" s="390"/>
      <c r="FOF41" s="390"/>
      <c r="FOG41" s="390"/>
      <c r="FOH41" s="390"/>
      <c r="FOI41" s="391"/>
      <c r="FOJ41" s="389"/>
      <c r="FOK41" s="390"/>
      <c r="FOL41" s="390"/>
      <c r="FOM41" s="390"/>
      <c r="FON41" s="390"/>
      <c r="FOO41" s="390"/>
      <c r="FOP41" s="390"/>
      <c r="FOQ41" s="390"/>
      <c r="FOR41" s="390"/>
      <c r="FOS41" s="390"/>
      <c r="FOT41" s="390"/>
      <c r="FOU41" s="390"/>
      <c r="FOV41" s="390"/>
      <c r="FOW41" s="390"/>
      <c r="FOX41" s="390"/>
      <c r="FOY41" s="390"/>
      <c r="FOZ41" s="390"/>
      <c r="FPA41" s="390"/>
      <c r="FPB41" s="390"/>
      <c r="FPC41" s="390"/>
      <c r="FPD41" s="390"/>
      <c r="FPE41" s="390"/>
      <c r="FPF41" s="390"/>
      <c r="FPG41" s="390"/>
      <c r="FPH41" s="390"/>
      <c r="FPI41" s="390"/>
      <c r="FPJ41" s="390"/>
      <c r="FPK41" s="390"/>
      <c r="FPL41" s="390"/>
      <c r="FPM41" s="390"/>
      <c r="FPN41" s="390"/>
      <c r="FPO41" s="390"/>
      <c r="FPP41" s="390"/>
      <c r="FPQ41" s="390"/>
      <c r="FPR41" s="390"/>
      <c r="FPS41" s="390"/>
      <c r="FPT41" s="390"/>
      <c r="FPU41" s="390"/>
      <c r="FPV41" s="390"/>
      <c r="FPW41" s="390"/>
      <c r="FPX41" s="390"/>
      <c r="FPY41" s="390"/>
      <c r="FPZ41" s="390"/>
      <c r="FQA41" s="390"/>
      <c r="FQB41" s="391"/>
      <c r="FQC41" s="389"/>
      <c r="FQD41" s="390"/>
      <c r="FQE41" s="390"/>
      <c r="FQF41" s="390"/>
      <c r="FQG41" s="390"/>
      <c r="FQH41" s="390"/>
      <c r="FQI41" s="390"/>
      <c r="FQJ41" s="390"/>
      <c r="FQK41" s="390"/>
      <c r="FQL41" s="390"/>
      <c r="FQM41" s="390"/>
      <c r="FQN41" s="390"/>
      <c r="FQO41" s="390"/>
      <c r="FQP41" s="390"/>
      <c r="FQQ41" s="390"/>
      <c r="FQR41" s="390"/>
      <c r="FQS41" s="390"/>
      <c r="FQT41" s="390"/>
      <c r="FQU41" s="390"/>
      <c r="FQV41" s="390"/>
      <c r="FQW41" s="390"/>
      <c r="FQX41" s="390"/>
      <c r="FQY41" s="390"/>
      <c r="FQZ41" s="390"/>
      <c r="FRA41" s="390"/>
      <c r="FRB41" s="390"/>
      <c r="FRC41" s="390"/>
      <c r="FRD41" s="390"/>
      <c r="FRE41" s="390"/>
      <c r="FRF41" s="390"/>
      <c r="FRG41" s="390"/>
      <c r="FRH41" s="390"/>
      <c r="FRI41" s="390"/>
      <c r="FRJ41" s="390"/>
      <c r="FRK41" s="390"/>
      <c r="FRL41" s="390"/>
      <c r="FRM41" s="390"/>
      <c r="FRN41" s="390"/>
      <c r="FRO41" s="390"/>
      <c r="FRP41" s="390"/>
      <c r="FRQ41" s="390"/>
      <c r="FRR41" s="390"/>
      <c r="FRS41" s="390"/>
      <c r="FRT41" s="390"/>
      <c r="FRU41" s="391"/>
      <c r="FRV41" s="389"/>
      <c r="FRW41" s="390"/>
      <c r="FRX41" s="390"/>
      <c r="FRY41" s="390"/>
      <c r="FRZ41" s="390"/>
      <c r="FSA41" s="390"/>
      <c r="FSB41" s="390"/>
      <c r="FSC41" s="390"/>
      <c r="FSD41" s="390"/>
      <c r="FSE41" s="390"/>
      <c r="FSF41" s="390"/>
      <c r="FSG41" s="390"/>
      <c r="FSH41" s="390"/>
      <c r="FSI41" s="390"/>
      <c r="FSJ41" s="390"/>
      <c r="FSK41" s="390"/>
      <c r="FSL41" s="390"/>
      <c r="FSM41" s="390"/>
      <c r="FSN41" s="390"/>
      <c r="FSO41" s="390"/>
      <c r="FSP41" s="390"/>
      <c r="FSQ41" s="390"/>
      <c r="FSR41" s="390"/>
      <c r="FSS41" s="390"/>
      <c r="FST41" s="390"/>
      <c r="FSU41" s="390"/>
      <c r="FSV41" s="390"/>
      <c r="FSW41" s="390"/>
      <c r="FSX41" s="390"/>
      <c r="FSY41" s="390"/>
      <c r="FSZ41" s="390"/>
      <c r="FTA41" s="390"/>
      <c r="FTB41" s="390"/>
      <c r="FTC41" s="390"/>
      <c r="FTD41" s="390"/>
      <c r="FTE41" s="390"/>
      <c r="FTF41" s="390"/>
      <c r="FTG41" s="390"/>
      <c r="FTH41" s="390"/>
      <c r="FTI41" s="390"/>
      <c r="FTJ41" s="390"/>
      <c r="FTK41" s="390"/>
      <c r="FTL41" s="390"/>
      <c r="FTM41" s="390"/>
      <c r="FTN41" s="391"/>
      <c r="FTO41" s="389"/>
      <c r="FTP41" s="390"/>
      <c r="FTQ41" s="390"/>
      <c r="FTR41" s="390"/>
      <c r="FTS41" s="390"/>
      <c r="FTT41" s="390"/>
      <c r="FTU41" s="390"/>
      <c r="FTV41" s="390"/>
      <c r="FTW41" s="390"/>
      <c r="FTX41" s="390"/>
      <c r="FTY41" s="390"/>
      <c r="FTZ41" s="390"/>
      <c r="FUA41" s="390"/>
      <c r="FUB41" s="390"/>
      <c r="FUC41" s="390"/>
      <c r="FUD41" s="390"/>
      <c r="FUE41" s="390"/>
      <c r="FUF41" s="390"/>
      <c r="FUG41" s="390"/>
      <c r="FUH41" s="390"/>
      <c r="FUI41" s="390"/>
      <c r="FUJ41" s="390"/>
      <c r="FUK41" s="390"/>
      <c r="FUL41" s="390"/>
      <c r="FUM41" s="390"/>
      <c r="FUN41" s="390"/>
      <c r="FUO41" s="390"/>
      <c r="FUP41" s="390"/>
      <c r="FUQ41" s="390"/>
      <c r="FUR41" s="390"/>
      <c r="FUS41" s="390"/>
      <c r="FUT41" s="390"/>
      <c r="FUU41" s="390"/>
      <c r="FUV41" s="390"/>
      <c r="FUW41" s="390"/>
      <c r="FUX41" s="390"/>
      <c r="FUY41" s="390"/>
      <c r="FUZ41" s="390"/>
      <c r="FVA41" s="390"/>
      <c r="FVB41" s="390"/>
      <c r="FVC41" s="390"/>
      <c r="FVD41" s="390"/>
      <c r="FVE41" s="390"/>
      <c r="FVF41" s="390"/>
      <c r="FVG41" s="391"/>
      <c r="FVH41" s="389"/>
      <c r="FVI41" s="390"/>
      <c r="FVJ41" s="390"/>
      <c r="FVK41" s="390"/>
      <c r="FVL41" s="390"/>
      <c r="FVM41" s="390"/>
      <c r="FVN41" s="390"/>
      <c r="FVO41" s="390"/>
      <c r="FVP41" s="390"/>
      <c r="FVQ41" s="390"/>
      <c r="FVR41" s="390"/>
      <c r="FVS41" s="390"/>
      <c r="FVT41" s="390"/>
      <c r="FVU41" s="390"/>
      <c r="FVV41" s="390"/>
      <c r="FVW41" s="390"/>
      <c r="FVX41" s="390"/>
      <c r="FVY41" s="390"/>
      <c r="FVZ41" s="390"/>
      <c r="FWA41" s="390"/>
      <c r="FWB41" s="390"/>
      <c r="FWC41" s="390"/>
      <c r="FWD41" s="390"/>
      <c r="FWE41" s="390"/>
      <c r="FWF41" s="390"/>
      <c r="FWG41" s="390"/>
      <c r="FWH41" s="390"/>
      <c r="FWI41" s="390"/>
      <c r="FWJ41" s="390"/>
      <c r="FWK41" s="390"/>
      <c r="FWL41" s="390"/>
      <c r="FWM41" s="390"/>
      <c r="FWN41" s="390"/>
      <c r="FWO41" s="390"/>
      <c r="FWP41" s="390"/>
      <c r="FWQ41" s="390"/>
      <c r="FWR41" s="390"/>
      <c r="FWS41" s="390"/>
      <c r="FWT41" s="390"/>
      <c r="FWU41" s="390"/>
      <c r="FWV41" s="390"/>
      <c r="FWW41" s="390"/>
      <c r="FWX41" s="390"/>
      <c r="FWY41" s="390"/>
      <c r="FWZ41" s="391"/>
      <c r="FXA41" s="389"/>
      <c r="FXB41" s="390"/>
      <c r="FXC41" s="390"/>
      <c r="FXD41" s="390"/>
      <c r="FXE41" s="390"/>
      <c r="FXF41" s="390"/>
      <c r="FXG41" s="390"/>
      <c r="FXH41" s="390"/>
      <c r="FXI41" s="390"/>
      <c r="FXJ41" s="390"/>
      <c r="FXK41" s="390"/>
      <c r="FXL41" s="390"/>
      <c r="FXM41" s="390"/>
      <c r="FXN41" s="390"/>
      <c r="FXO41" s="390"/>
      <c r="FXP41" s="390"/>
      <c r="FXQ41" s="390"/>
      <c r="FXR41" s="390"/>
      <c r="FXS41" s="390"/>
      <c r="FXT41" s="390"/>
      <c r="FXU41" s="390"/>
      <c r="FXV41" s="390"/>
      <c r="FXW41" s="390"/>
      <c r="FXX41" s="390"/>
      <c r="FXY41" s="390"/>
      <c r="FXZ41" s="390"/>
      <c r="FYA41" s="390"/>
      <c r="FYB41" s="390"/>
      <c r="FYC41" s="390"/>
      <c r="FYD41" s="390"/>
      <c r="FYE41" s="390"/>
      <c r="FYF41" s="390"/>
      <c r="FYG41" s="390"/>
      <c r="FYH41" s="390"/>
      <c r="FYI41" s="390"/>
      <c r="FYJ41" s="390"/>
      <c r="FYK41" s="390"/>
      <c r="FYL41" s="390"/>
      <c r="FYM41" s="390"/>
      <c r="FYN41" s="390"/>
      <c r="FYO41" s="390"/>
      <c r="FYP41" s="390"/>
      <c r="FYQ41" s="390"/>
      <c r="FYR41" s="390"/>
      <c r="FYS41" s="391"/>
      <c r="FYT41" s="389"/>
      <c r="FYU41" s="390"/>
      <c r="FYV41" s="390"/>
      <c r="FYW41" s="390"/>
      <c r="FYX41" s="390"/>
      <c r="FYY41" s="390"/>
      <c r="FYZ41" s="390"/>
      <c r="FZA41" s="390"/>
      <c r="FZB41" s="390"/>
      <c r="FZC41" s="390"/>
      <c r="FZD41" s="390"/>
      <c r="FZE41" s="390"/>
      <c r="FZF41" s="390"/>
      <c r="FZG41" s="390"/>
      <c r="FZH41" s="390"/>
      <c r="FZI41" s="390"/>
      <c r="FZJ41" s="390"/>
      <c r="FZK41" s="390"/>
      <c r="FZL41" s="390"/>
      <c r="FZM41" s="390"/>
      <c r="FZN41" s="390"/>
      <c r="FZO41" s="390"/>
      <c r="FZP41" s="390"/>
      <c r="FZQ41" s="390"/>
      <c r="FZR41" s="390"/>
      <c r="FZS41" s="390"/>
      <c r="FZT41" s="390"/>
      <c r="FZU41" s="390"/>
      <c r="FZV41" s="390"/>
      <c r="FZW41" s="390"/>
      <c r="FZX41" s="390"/>
      <c r="FZY41" s="390"/>
      <c r="FZZ41" s="390"/>
      <c r="GAA41" s="390"/>
      <c r="GAB41" s="390"/>
      <c r="GAC41" s="390"/>
      <c r="GAD41" s="390"/>
      <c r="GAE41" s="390"/>
      <c r="GAF41" s="390"/>
      <c r="GAG41" s="390"/>
      <c r="GAH41" s="390"/>
      <c r="GAI41" s="390"/>
      <c r="GAJ41" s="390"/>
      <c r="GAK41" s="390"/>
      <c r="GAL41" s="391"/>
      <c r="GAM41" s="389"/>
      <c r="GAN41" s="390"/>
      <c r="GAO41" s="390"/>
      <c r="GAP41" s="390"/>
      <c r="GAQ41" s="390"/>
      <c r="GAR41" s="390"/>
      <c r="GAS41" s="390"/>
      <c r="GAT41" s="390"/>
      <c r="GAU41" s="390"/>
      <c r="GAV41" s="390"/>
      <c r="GAW41" s="390"/>
      <c r="GAX41" s="390"/>
      <c r="GAY41" s="390"/>
      <c r="GAZ41" s="390"/>
      <c r="GBA41" s="390"/>
      <c r="GBB41" s="390"/>
      <c r="GBC41" s="390"/>
      <c r="GBD41" s="390"/>
      <c r="GBE41" s="390"/>
      <c r="GBF41" s="390"/>
      <c r="GBG41" s="390"/>
      <c r="GBH41" s="390"/>
      <c r="GBI41" s="390"/>
      <c r="GBJ41" s="390"/>
      <c r="GBK41" s="390"/>
      <c r="GBL41" s="390"/>
      <c r="GBM41" s="390"/>
      <c r="GBN41" s="390"/>
      <c r="GBO41" s="390"/>
      <c r="GBP41" s="390"/>
      <c r="GBQ41" s="390"/>
      <c r="GBR41" s="390"/>
      <c r="GBS41" s="390"/>
      <c r="GBT41" s="390"/>
      <c r="GBU41" s="390"/>
      <c r="GBV41" s="390"/>
      <c r="GBW41" s="390"/>
      <c r="GBX41" s="390"/>
      <c r="GBY41" s="390"/>
      <c r="GBZ41" s="390"/>
      <c r="GCA41" s="390"/>
      <c r="GCB41" s="390"/>
      <c r="GCC41" s="390"/>
      <c r="GCD41" s="390"/>
      <c r="GCE41" s="391"/>
      <c r="GCF41" s="389"/>
      <c r="GCG41" s="390"/>
      <c r="GCH41" s="390"/>
      <c r="GCI41" s="390"/>
      <c r="GCJ41" s="390"/>
      <c r="GCK41" s="390"/>
      <c r="GCL41" s="390"/>
      <c r="GCM41" s="390"/>
      <c r="GCN41" s="390"/>
      <c r="GCO41" s="390"/>
      <c r="GCP41" s="390"/>
      <c r="GCQ41" s="390"/>
      <c r="GCR41" s="390"/>
      <c r="GCS41" s="390"/>
      <c r="GCT41" s="390"/>
      <c r="GCU41" s="390"/>
      <c r="GCV41" s="390"/>
      <c r="GCW41" s="390"/>
      <c r="GCX41" s="390"/>
      <c r="GCY41" s="390"/>
      <c r="GCZ41" s="390"/>
      <c r="GDA41" s="390"/>
      <c r="GDB41" s="390"/>
      <c r="GDC41" s="390"/>
      <c r="GDD41" s="390"/>
      <c r="GDE41" s="390"/>
      <c r="GDF41" s="390"/>
      <c r="GDG41" s="390"/>
      <c r="GDH41" s="390"/>
      <c r="GDI41" s="390"/>
      <c r="GDJ41" s="390"/>
      <c r="GDK41" s="390"/>
      <c r="GDL41" s="390"/>
      <c r="GDM41" s="390"/>
      <c r="GDN41" s="390"/>
      <c r="GDO41" s="390"/>
      <c r="GDP41" s="390"/>
      <c r="GDQ41" s="390"/>
      <c r="GDR41" s="390"/>
      <c r="GDS41" s="390"/>
      <c r="GDT41" s="390"/>
      <c r="GDU41" s="390"/>
      <c r="GDV41" s="390"/>
      <c r="GDW41" s="390"/>
      <c r="GDX41" s="391"/>
      <c r="GDY41" s="389"/>
      <c r="GDZ41" s="390"/>
      <c r="GEA41" s="390"/>
      <c r="GEB41" s="390"/>
      <c r="GEC41" s="390"/>
      <c r="GED41" s="390"/>
      <c r="GEE41" s="390"/>
      <c r="GEF41" s="390"/>
      <c r="GEG41" s="390"/>
      <c r="GEH41" s="390"/>
      <c r="GEI41" s="390"/>
      <c r="GEJ41" s="390"/>
      <c r="GEK41" s="390"/>
      <c r="GEL41" s="390"/>
      <c r="GEM41" s="390"/>
      <c r="GEN41" s="390"/>
      <c r="GEO41" s="390"/>
      <c r="GEP41" s="390"/>
      <c r="GEQ41" s="390"/>
      <c r="GER41" s="390"/>
      <c r="GES41" s="390"/>
      <c r="GET41" s="390"/>
      <c r="GEU41" s="390"/>
      <c r="GEV41" s="390"/>
      <c r="GEW41" s="390"/>
      <c r="GEX41" s="390"/>
      <c r="GEY41" s="390"/>
      <c r="GEZ41" s="390"/>
      <c r="GFA41" s="390"/>
      <c r="GFB41" s="390"/>
      <c r="GFC41" s="390"/>
      <c r="GFD41" s="390"/>
      <c r="GFE41" s="390"/>
      <c r="GFF41" s="390"/>
      <c r="GFG41" s="390"/>
      <c r="GFH41" s="390"/>
      <c r="GFI41" s="390"/>
      <c r="GFJ41" s="390"/>
      <c r="GFK41" s="390"/>
      <c r="GFL41" s="390"/>
      <c r="GFM41" s="390"/>
      <c r="GFN41" s="390"/>
      <c r="GFO41" s="390"/>
      <c r="GFP41" s="390"/>
      <c r="GFQ41" s="391"/>
      <c r="GFR41" s="389"/>
      <c r="GFS41" s="390"/>
      <c r="GFT41" s="390"/>
      <c r="GFU41" s="390"/>
      <c r="GFV41" s="390"/>
      <c r="GFW41" s="390"/>
      <c r="GFX41" s="390"/>
      <c r="GFY41" s="390"/>
      <c r="GFZ41" s="390"/>
      <c r="GGA41" s="390"/>
      <c r="GGB41" s="390"/>
      <c r="GGC41" s="390"/>
      <c r="GGD41" s="390"/>
      <c r="GGE41" s="390"/>
      <c r="GGF41" s="390"/>
      <c r="GGG41" s="390"/>
      <c r="GGH41" s="390"/>
      <c r="GGI41" s="390"/>
      <c r="GGJ41" s="390"/>
      <c r="GGK41" s="390"/>
      <c r="GGL41" s="390"/>
      <c r="GGM41" s="390"/>
      <c r="GGN41" s="390"/>
      <c r="GGO41" s="390"/>
      <c r="GGP41" s="390"/>
      <c r="GGQ41" s="390"/>
      <c r="GGR41" s="390"/>
      <c r="GGS41" s="390"/>
      <c r="GGT41" s="390"/>
      <c r="GGU41" s="390"/>
      <c r="GGV41" s="390"/>
      <c r="GGW41" s="390"/>
      <c r="GGX41" s="390"/>
      <c r="GGY41" s="390"/>
      <c r="GGZ41" s="390"/>
      <c r="GHA41" s="390"/>
      <c r="GHB41" s="390"/>
      <c r="GHC41" s="390"/>
      <c r="GHD41" s="390"/>
      <c r="GHE41" s="390"/>
      <c r="GHF41" s="390"/>
      <c r="GHG41" s="390"/>
      <c r="GHH41" s="390"/>
      <c r="GHI41" s="390"/>
      <c r="GHJ41" s="391"/>
      <c r="GHK41" s="389"/>
      <c r="GHL41" s="390"/>
      <c r="GHM41" s="390"/>
      <c r="GHN41" s="390"/>
      <c r="GHO41" s="390"/>
      <c r="GHP41" s="390"/>
      <c r="GHQ41" s="390"/>
      <c r="GHR41" s="390"/>
      <c r="GHS41" s="390"/>
      <c r="GHT41" s="390"/>
      <c r="GHU41" s="390"/>
      <c r="GHV41" s="390"/>
      <c r="GHW41" s="390"/>
      <c r="GHX41" s="390"/>
      <c r="GHY41" s="390"/>
      <c r="GHZ41" s="390"/>
      <c r="GIA41" s="390"/>
      <c r="GIB41" s="390"/>
      <c r="GIC41" s="390"/>
      <c r="GID41" s="390"/>
      <c r="GIE41" s="390"/>
      <c r="GIF41" s="390"/>
      <c r="GIG41" s="390"/>
      <c r="GIH41" s="390"/>
      <c r="GII41" s="390"/>
      <c r="GIJ41" s="390"/>
      <c r="GIK41" s="390"/>
      <c r="GIL41" s="390"/>
      <c r="GIM41" s="390"/>
      <c r="GIN41" s="390"/>
      <c r="GIO41" s="390"/>
      <c r="GIP41" s="390"/>
      <c r="GIQ41" s="390"/>
      <c r="GIR41" s="390"/>
      <c r="GIS41" s="390"/>
      <c r="GIT41" s="390"/>
      <c r="GIU41" s="390"/>
      <c r="GIV41" s="390"/>
      <c r="GIW41" s="390"/>
      <c r="GIX41" s="390"/>
      <c r="GIY41" s="390"/>
      <c r="GIZ41" s="390"/>
      <c r="GJA41" s="390"/>
      <c r="GJB41" s="390"/>
      <c r="GJC41" s="391"/>
      <c r="GJD41" s="389"/>
      <c r="GJE41" s="390"/>
      <c r="GJF41" s="390"/>
      <c r="GJG41" s="390"/>
      <c r="GJH41" s="390"/>
      <c r="GJI41" s="390"/>
      <c r="GJJ41" s="390"/>
      <c r="GJK41" s="390"/>
      <c r="GJL41" s="390"/>
      <c r="GJM41" s="390"/>
      <c r="GJN41" s="390"/>
      <c r="GJO41" s="390"/>
      <c r="GJP41" s="390"/>
      <c r="GJQ41" s="390"/>
      <c r="GJR41" s="390"/>
      <c r="GJS41" s="390"/>
      <c r="GJT41" s="390"/>
      <c r="GJU41" s="390"/>
      <c r="GJV41" s="390"/>
      <c r="GJW41" s="390"/>
      <c r="GJX41" s="390"/>
      <c r="GJY41" s="390"/>
      <c r="GJZ41" s="390"/>
      <c r="GKA41" s="390"/>
      <c r="GKB41" s="390"/>
      <c r="GKC41" s="390"/>
      <c r="GKD41" s="390"/>
      <c r="GKE41" s="390"/>
      <c r="GKF41" s="390"/>
      <c r="GKG41" s="390"/>
      <c r="GKH41" s="390"/>
      <c r="GKI41" s="390"/>
      <c r="GKJ41" s="390"/>
      <c r="GKK41" s="390"/>
      <c r="GKL41" s="390"/>
      <c r="GKM41" s="390"/>
      <c r="GKN41" s="390"/>
      <c r="GKO41" s="390"/>
      <c r="GKP41" s="390"/>
      <c r="GKQ41" s="390"/>
      <c r="GKR41" s="390"/>
      <c r="GKS41" s="390"/>
      <c r="GKT41" s="390"/>
      <c r="GKU41" s="390"/>
      <c r="GKV41" s="391"/>
      <c r="GKW41" s="389"/>
      <c r="GKX41" s="390"/>
      <c r="GKY41" s="390"/>
      <c r="GKZ41" s="390"/>
      <c r="GLA41" s="390"/>
      <c r="GLB41" s="390"/>
      <c r="GLC41" s="390"/>
      <c r="GLD41" s="390"/>
      <c r="GLE41" s="390"/>
      <c r="GLF41" s="390"/>
      <c r="GLG41" s="390"/>
      <c r="GLH41" s="390"/>
      <c r="GLI41" s="390"/>
      <c r="GLJ41" s="390"/>
      <c r="GLK41" s="390"/>
      <c r="GLL41" s="390"/>
      <c r="GLM41" s="390"/>
      <c r="GLN41" s="390"/>
      <c r="GLO41" s="390"/>
      <c r="GLP41" s="390"/>
      <c r="GLQ41" s="390"/>
      <c r="GLR41" s="390"/>
      <c r="GLS41" s="390"/>
      <c r="GLT41" s="390"/>
      <c r="GLU41" s="390"/>
      <c r="GLV41" s="390"/>
      <c r="GLW41" s="390"/>
      <c r="GLX41" s="390"/>
      <c r="GLY41" s="390"/>
      <c r="GLZ41" s="390"/>
      <c r="GMA41" s="390"/>
      <c r="GMB41" s="390"/>
      <c r="GMC41" s="390"/>
      <c r="GMD41" s="390"/>
      <c r="GME41" s="390"/>
      <c r="GMF41" s="390"/>
      <c r="GMG41" s="390"/>
      <c r="GMH41" s="390"/>
      <c r="GMI41" s="390"/>
      <c r="GMJ41" s="390"/>
      <c r="GMK41" s="390"/>
      <c r="GML41" s="390"/>
      <c r="GMM41" s="390"/>
      <c r="GMN41" s="390"/>
      <c r="GMO41" s="391"/>
      <c r="GMP41" s="389"/>
      <c r="GMQ41" s="390"/>
      <c r="GMR41" s="390"/>
      <c r="GMS41" s="390"/>
      <c r="GMT41" s="390"/>
      <c r="GMU41" s="390"/>
      <c r="GMV41" s="390"/>
      <c r="GMW41" s="390"/>
      <c r="GMX41" s="390"/>
      <c r="GMY41" s="390"/>
      <c r="GMZ41" s="390"/>
      <c r="GNA41" s="390"/>
      <c r="GNB41" s="390"/>
      <c r="GNC41" s="390"/>
      <c r="GND41" s="390"/>
      <c r="GNE41" s="390"/>
      <c r="GNF41" s="390"/>
      <c r="GNG41" s="390"/>
      <c r="GNH41" s="390"/>
      <c r="GNI41" s="390"/>
      <c r="GNJ41" s="390"/>
      <c r="GNK41" s="390"/>
      <c r="GNL41" s="390"/>
      <c r="GNM41" s="390"/>
      <c r="GNN41" s="390"/>
      <c r="GNO41" s="390"/>
      <c r="GNP41" s="390"/>
      <c r="GNQ41" s="390"/>
      <c r="GNR41" s="390"/>
      <c r="GNS41" s="390"/>
      <c r="GNT41" s="390"/>
      <c r="GNU41" s="390"/>
      <c r="GNV41" s="390"/>
      <c r="GNW41" s="390"/>
      <c r="GNX41" s="390"/>
      <c r="GNY41" s="390"/>
      <c r="GNZ41" s="390"/>
      <c r="GOA41" s="390"/>
      <c r="GOB41" s="390"/>
      <c r="GOC41" s="390"/>
      <c r="GOD41" s="390"/>
      <c r="GOE41" s="390"/>
      <c r="GOF41" s="390"/>
      <c r="GOG41" s="390"/>
      <c r="GOH41" s="391"/>
      <c r="GOI41" s="389"/>
      <c r="GOJ41" s="390"/>
      <c r="GOK41" s="390"/>
      <c r="GOL41" s="390"/>
      <c r="GOM41" s="390"/>
      <c r="GON41" s="390"/>
      <c r="GOO41" s="390"/>
      <c r="GOP41" s="390"/>
      <c r="GOQ41" s="390"/>
      <c r="GOR41" s="390"/>
      <c r="GOS41" s="390"/>
      <c r="GOT41" s="390"/>
      <c r="GOU41" s="390"/>
      <c r="GOV41" s="390"/>
      <c r="GOW41" s="390"/>
      <c r="GOX41" s="390"/>
      <c r="GOY41" s="390"/>
      <c r="GOZ41" s="390"/>
      <c r="GPA41" s="390"/>
      <c r="GPB41" s="390"/>
      <c r="GPC41" s="390"/>
      <c r="GPD41" s="390"/>
      <c r="GPE41" s="390"/>
      <c r="GPF41" s="390"/>
      <c r="GPG41" s="390"/>
      <c r="GPH41" s="390"/>
      <c r="GPI41" s="390"/>
      <c r="GPJ41" s="390"/>
      <c r="GPK41" s="390"/>
      <c r="GPL41" s="390"/>
      <c r="GPM41" s="390"/>
      <c r="GPN41" s="390"/>
      <c r="GPO41" s="390"/>
      <c r="GPP41" s="390"/>
      <c r="GPQ41" s="390"/>
      <c r="GPR41" s="390"/>
      <c r="GPS41" s="390"/>
      <c r="GPT41" s="390"/>
      <c r="GPU41" s="390"/>
      <c r="GPV41" s="390"/>
      <c r="GPW41" s="390"/>
      <c r="GPX41" s="390"/>
      <c r="GPY41" s="390"/>
      <c r="GPZ41" s="390"/>
      <c r="GQA41" s="391"/>
      <c r="GQB41" s="389"/>
      <c r="GQC41" s="390"/>
      <c r="GQD41" s="390"/>
      <c r="GQE41" s="390"/>
      <c r="GQF41" s="390"/>
      <c r="GQG41" s="390"/>
      <c r="GQH41" s="390"/>
      <c r="GQI41" s="390"/>
      <c r="GQJ41" s="390"/>
      <c r="GQK41" s="390"/>
      <c r="GQL41" s="390"/>
      <c r="GQM41" s="390"/>
      <c r="GQN41" s="390"/>
      <c r="GQO41" s="390"/>
      <c r="GQP41" s="390"/>
      <c r="GQQ41" s="390"/>
      <c r="GQR41" s="390"/>
      <c r="GQS41" s="390"/>
      <c r="GQT41" s="390"/>
      <c r="GQU41" s="390"/>
      <c r="GQV41" s="390"/>
      <c r="GQW41" s="390"/>
      <c r="GQX41" s="390"/>
      <c r="GQY41" s="390"/>
      <c r="GQZ41" s="390"/>
      <c r="GRA41" s="390"/>
      <c r="GRB41" s="390"/>
      <c r="GRC41" s="390"/>
      <c r="GRD41" s="390"/>
      <c r="GRE41" s="390"/>
      <c r="GRF41" s="390"/>
      <c r="GRG41" s="390"/>
      <c r="GRH41" s="390"/>
      <c r="GRI41" s="390"/>
      <c r="GRJ41" s="390"/>
      <c r="GRK41" s="390"/>
      <c r="GRL41" s="390"/>
      <c r="GRM41" s="390"/>
      <c r="GRN41" s="390"/>
      <c r="GRO41" s="390"/>
      <c r="GRP41" s="390"/>
      <c r="GRQ41" s="390"/>
      <c r="GRR41" s="390"/>
      <c r="GRS41" s="390"/>
      <c r="GRT41" s="391"/>
      <c r="GRU41" s="389"/>
      <c r="GRV41" s="390"/>
      <c r="GRW41" s="390"/>
      <c r="GRX41" s="390"/>
      <c r="GRY41" s="390"/>
      <c r="GRZ41" s="390"/>
      <c r="GSA41" s="390"/>
      <c r="GSB41" s="390"/>
      <c r="GSC41" s="390"/>
      <c r="GSD41" s="390"/>
      <c r="GSE41" s="390"/>
      <c r="GSF41" s="390"/>
      <c r="GSG41" s="390"/>
      <c r="GSH41" s="390"/>
      <c r="GSI41" s="390"/>
      <c r="GSJ41" s="390"/>
      <c r="GSK41" s="390"/>
      <c r="GSL41" s="390"/>
      <c r="GSM41" s="390"/>
      <c r="GSN41" s="390"/>
      <c r="GSO41" s="390"/>
      <c r="GSP41" s="390"/>
      <c r="GSQ41" s="390"/>
      <c r="GSR41" s="390"/>
      <c r="GSS41" s="390"/>
      <c r="GST41" s="390"/>
      <c r="GSU41" s="390"/>
      <c r="GSV41" s="390"/>
      <c r="GSW41" s="390"/>
      <c r="GSX41" s="390"/>
      <c r="GSY41" s="390"/>
      <c r="GSZ41" s="390"/>
      <c r="GTA41" s="390"/>
      <c r="GTB41" s="390"/>
      <c r="GTC41" s="390"/>
      <c r="GTD41" s="390"/>
      <c r="GTE41" s="390"/>
      <c r="GTF41" s="390"/>
      <c r="GTG41" s="390"/>
      <c r="GTH41" s="390"/>
      <c r="GTI41" s="390"/>
      <c r="GTJ41" s="390"/>
      <c r="GTK41" s="390"/>
      <c r="GTL41" s="390"/>
      <c r="GTM41" s="391"/>
      <c r="GTN41" s="389"/>
      <c r="GTO41" s="390"/>
      <c r="GTP41" s="390"/>
      <c r="GTQ41" s="390"/>
      <c r="GTR41" s="390"/>
      <c r="GTS41" s="390"/>
      <c r="GTT41" s="390"/>
      <c r="GTU41" s="390"/>
      <c r="GTV41" s="390"/>
      <c r="GTW41" s="390"/>
      <c r="GTX41" s="390"/>
      <c r="GTY41" s="390"/>
      <c r="GTZ41" s="390"/>
      <c r="GUA41" s="390"/>
      <c r="GUB41" s="390"/>
      <c r="GUC41" s="390"/>
      <c r="GUD41" s="390"/>
      <c r="GUE41" s="390"/>
      <c r="GUF41" s="390"/>
      <c r="GUG41" s="390"/>
      <c r="GUH41" s="390"/>
      <c r="GUI41" s="390"/>
      <c r="GUJ41" s="390"/>
      <c r="GUK41" s="390"/>
      <c r="GUL41" s="390"/>
      <c r="GUM41" s="390"/>
      <c r="GUN41" s="390"/>
      <c r="GUO41" s="390"/>
      <c r="GUP41" s="390"/>
      <c r="GUQ41" s="390"/>
      <c r="GUR41" s="390"/>
      <c r="GUS41" s="390"/>
      <c r="GUT41" s="390"/>
      <c r="GUU41" s="390"/>
      <c r="GUV41" s="390"/>
      <c r="GUW41" s="390"/>
      <c r="GUX41" s="390"/>
      <c r="GUY41" s="390"/>
      <c r="GUZ41" s="390"/>
      <c r="GVA41" s="390"/>
      <c r="GVB41" s="390"/>
      <c r="GVC41" s="390"/>
      <c r="GVD41" s="390"/>
      <c r="GVE41" s="390"/>
      <c r="GVF41" s="391"/>
      <c r="GVG41" s="389"/>
      <c r="GVH41" s="390"/>
      <c r="GVI41" s="390"/>
      <c r="GVJ41" s="390"/>
      <c r="GVK41" s="390"/>
      <c r="GVL41" s="390"/>
      <c r="GVM41" s="390"/>
      <c r="GVN41" s="390"/>
      <c r="GVO41" s="390"/>
      <c r="GVP41" s="390"/>
      <c r="GVQ41" s="390"/>
      <c r="GVR41" s="390"/>
      <c r="GVS41" s="390"/>
      <c r="GVT41" s="390"/>
      <c r="GVU41" s="390"/>
      <c r="GVV41" s="390"/>
      <c r="GVW41" s="390"/>
      <c r="GVX41" s="390"/>
      <c r="GVY41" s="390"/>
      <c r="GVZ41" s="390"/>
      <c r="GWA41" s="390"/>
      <c r="GWB41" s="390"/>
      <c r="GWC41" s="390"/>
      <c r="GWD41" s="390"/>
      <c r="GWE41" s="390"/>
      <c r="GWF41" s="390"/>
      <c r="GWG41" s="390"/>
      <c r="GWH41" s="390"/>
      <c r="GWI41" s="390"/>
      <c r="GWJ41" s="390"/>
      <c r="GWK41" s="390"/>
      <c r="GWL41" s="390"/>
      <c r="GWM41" s="390"/>
      <c r="GWN41" s="390"/>
      <c r="GWO41" s="390"/>
      <c r="GWP41" s="390"/>
      <c r="GWQ41" s="390"/>
      <c r="GWR41" s="390"/>
      <c r="GWS41" s="390"/>
      <c r="GWT41" s="390"/>
      <c r="GWU41" s="390"/>
      <c r="GWV41" s="390"/>
      <c r="GWW41" s="390"/>
      <c r="GWX41" s="390"/>
      <c r="GWY41" s="391"/>
      <c r="GWZ41" s="389"/>
      <c r="GXA41" s="390"/>
      <c r="GXB41" s="390"/>
      <c r="GXC41" s="390"/>
      <c r="GXD41" s="390"/>
      <c r="GXE41" s="390"/>
      <c r="GXF41" s="390"/>
      <c r="GXG41" s="390"/>
      <c r="GXH41" s="390"/>
      <c r="GXI41" s="390"/>
      <c r="GXJ41" s="390"/>
      <c r="GXK41" s="390"/>
      <c r="GXL41" s="390"/>
      <c r="GXM41" s="390"/>
      <c r="GXN41" s="390"/>
      <c r="GXO41" s="390"/>
      <c r="GXP41" s="390"/>
      <c r="GXQ41" s="390"/>
      <c r="GXR41" s="390"/>
      <c r="GXS41" s="390"/>
      <c r="GXT41" s="390"/>
      <c r="GXU41" s="390"/>
      <c r="GXV41" s="390"/>
      <c r="GXW41" s="390"/>
      <c r="GXX41" s="390"/>
      <c r="GXY41" s="390"/>
      <c r="GXZ41" s="390"/>
      <c r="GYA41" s="390"/>
      <c r="GYB41" s="390"/>
      <c r="GYC41" s="390"/>
      <c r="GYD41" s="390"/>
      <c r="GYE41" s="390"/>
      <c r="GYF41" s="390"/>
      <c r="GYG41" s="390"/>
      <c r="GYH41" s="390"/>
      <c r="GYI41" s="390"/>
      <c r="GYJ41" s="390"/>
      <c r="GYK41" s="390"/>
      <c r="GYL41" s="390"/>
      <c r="GYM41" s="390"/>
      <c r="GYN41" s="390"/>
      <c r="GYO41" s="390"/>
      <c r="GYP41" s="390"/>
      <c r="GYQ41" s="390"/>
      <c r="GYR41" s="391"/>
      <c r="GYS41" s="389"/>
      <c r="GYT41" s="390"/>
      <c r="GYU41" s="390"/>
      <c r="GYV41" s="390"/>
      <c r="GYW41" s="390"/>
      <c r="GYX41" s="390"/>
      <c r="GYY41" s="390"/>
      <c r="GYZ41" s="390"/>
      <c r="GZA41" s="390"/>
      <c r="GZB41" s="390"/>
      <c r="GZC41" s="390"/>
      <c r="GZD41" s="390"/>
      <c r="GZE41" s="390"/>
      <c r="GZF41" s="390"/>
      <c r="GZG41" s="390"/>
      <c r="GZH41" s="390"/>
      <c r="GZI41" s="390"/>
      <c r="GZJ41" s="390"/>
      <c r="GZK41" s="390"/>
      <c r="GZL41" s="390"/>
      <c r="GZM41" s="390"/>
      <c r="GZN41" s="390"/>
      <c r="GZO41" s="390"/>
      <c r="GZP41" s="390"/>
      <c r="GZQ41" s="390"/>
      <c r="GZR41" s="390"/>
      <c r="GZS41" s="390"/>
      <c r="GZT41" s="390"/>
      <c r="GZU41" s="390"/>
      <c r="GZV41" s="390"/>
      <c r="GZW41" s="390"/>
      <c r="GZX41" s="390"/>
      <c r="GZY41" s="390"/>
      <c r="GZZ41" s="390"/>
      <c r="HAA41" s="390"/>
      <c r="HAB41" s="390"/>
      <c r="HAC41" s="390"/>
      <c r="HAD41" s="390"/>
      <c r="HAE41" s="390"/>
      <c r="HAF41" s="390"/>
      <c r="HAG41" s="390"/>
      <c r="HAH41" s="390"/>
      <c r="HAI41" s="390"/>
      <c r="HAJ41" s="390"/>
      <c r="HAK41" s="391"/>
      <c r="HAL41" s="389"/>
      <c r="HAM41" s="390"/>
      <c r="HAN41" s="390"/>
      <c r="HAO41" s="390"/>
      <c r="HAP41" s="390"/>
      <c r="HAQ41" s="390"/>
      <c r="HAR41" s="390"/>
      <c r="HAS41" s="390"/>
      <c r="HAT41" s="390"/>
      <c r="HAU41" s="390"/>
      <c r="HAV41" s="390"/>
      <c r="HAW41" s="390"/>
      <c r="HAX41" s="390"/>
      <c r="HAY41" s="390"/>
      <c r="HAZ41" s="390"/>
      <c r="HBA41" s="390"/>
      <c r="HBB41" s="390"/>
      <c r="HBC41" s="390"/>
      <c r="HBD41" s="390"/>
      <c r="HBE41" s="390"/>
      <c r="HBF41" s="390"/>
      <c r="HBG41" s="390"/>
      <c r="HBH41" s="390"/>
      <c r="HBI41" s="390"/>
      <c r="HBJ41" s="390"/>
      <c r="HBK41" s="390"/>
      <c r="HBL41" s="390"/>
      <c r="HBM41" s="390"/>
      <c r="HBN41" s="390"/>
      <c r="HBO41" s="390"/>
      <c r="HBP41" s="390"/>
      <c r="HBQ41" s="390"/>
      <c r="HBR41" s="390"/>
      <c r="HBS41" s="390"/>
      <c r="HBT41" s="390"/>
      <c r="HBU41" s="390"/>
      <c r="HBV41" s="390"/>
      <c r="HBW41" s="390"/>
      <c r="HBX41" s="390"/>
      <c r="HBY41" s="390"/>
      <c r="HBZ41" s="390"/>
      <c r="HCA41" s="390"/>
      <c r="HCB41" s="390"/>
      <c r="HCC41" s="390"/>
      <c r="HCD41" s="391"/>
      <c r="HCE41" s="389"/>
      <c r="HCF41" s="390"/>
      <c r="HCG41" s="390"/>
      <c r="HCH41" s="390"/>
      <c r="HCI41" s="390"/>
      <c r="HCJ41" s="390"/>
      <c r="HCK41" s="390"/>
      <c r="HCL41" s="390"/>
      <c r="HCM41" s="390"/>
      <c r="HCN41" s="390"/>
      <c r="HCO41" s="390"/>
      <c r="HCP41" s="390"/>
      <c r="HCQ41" s="390"/>
      <c r="HCR41" s="390"/>
      <c r="HCS41" s="390"/>
      <c r="HCT41" s="390"/>
      <c r="HCU41" s="390"/>
      <c r="HCV41" s="390"/>
      <c r="HCW41" s="390"/>
      <c r="HCX41" s="390"/>
      <c r="HCY41" s="390"/>
      <c r="HCZ41" s="390"/>
      <c r="HDA41" s="390"/>
      <c r="HDB41" s="390"/>
      <c r="HDC41" s="390"/>
      <c r="HDD41" s="390"/>
      <c r="HDE41" s="390"/>
      <c r="HDF41" s="390"/>
      <c r="HDG41" s="390"/>
      <c r="HDH41" s="390"/>
      <c r="HDI41" s="390"/>
      <c r="HDJ41" s="390"/>
      <c r="HDK41" s="390"/>
      <c r="HDL41" s="390"/>
      <c r="HDM41" s="390"/>
      <c r="HDN41" s="390"/>
      <c r="HDO41" s="390"/>
      <c r="HDP41" s="390"/>
      <c r="HDQ41" s="390"/>
      <c r="HDR41" s="390"/>
      <c r="HDS41" s="390"/>
      <c r="HDT41" s="390"/>
      <c r="HDU41" s="390"/>
      <c r="HDV41" s="390"/>
      <c r="HDW41" s="391"/>
      <c r="HDX41" s="389"/>
      <c r="HDY41" s="390"/>
      <c r="HDZ41" s="390"/>
      <c r="HEA41" s="390"/>
      <c r="HEB41" s="390"/>
      <c r="HEC41" s="390"/>
      <c r="HED41" s="390"/>
      <c r="HEE41" s="390"/>
      <c r="HEF41" s="390"/>
      <c r="HEG41" s="390"/>
      <c r="HEH41" s="390"/>
      <c r="HEI41" s="390"/>
      <c r="HEJ41" s="390"/>
      <c r="HEK41" s="390"/>
      <c r="HEL41" s="390"/>
      <c r="HEM41" s="390"/>
      <c r="HEN41" s="390"/>
      <c r="HEO41" s="390"/>
      <c r="HEP41" s="390"/>
      <c r="HEQ41" s="390"/>
      <c r="HER41" s="390"/>
      <c r="HES41" s="390"/>
      <c r="HET41" s="390"/>
      <c r="HEU41" s="390"/>
      <c r="HEV41" s="390"/>
      <c r="HEW41" s="390"/>
      <c r="HEX41" s="390"/>
      <c r="HEY41" s="390"/>
      <c r="HEZ41" s="390"/>
      <c r="HFA41" s="390"/>
      <c r="HFB41" s="390"/>
      <c r="HFC41" s="390"/>
      <c r="HFD41" s="390"/>
      <c r="HFE41" s="390"/>
      <c r="HFF41" s="390"/>
      <c r="HFG41" s="390"/>
      <c r="HFH41" s="390"/>
      <c r="HFI41" s="390"/>
      <c r="HFJ41" s="390"/>
      <c r="HFK41" s="390"/>
      <c r="HFL41" s="390"/>
      <c r="HFM41" s="390"/>
      <c r="HFN41" s="390"/>
      <c r="HFO41" s="390"/>
      <c r="HFP41" s="391"/>
      <c r="HFQ41" s="389"/>
      <c r="HFR41" s="390"/>
      <c r="HFS41" s="390"/>
      <c r="HFT41" s="390"/>
      <c r="HFU41" s="390"/>
      <c r="HFV41" s="390"/>
      <c r="HFW41" s="390"/>
      <c r="HFX41" s="390"/>
      <c r="HFY41" s="390"/>
      <c r="HFZ41" s="390"/>
      <c r="HGA41" s="390"/>
      <c r="HGB41" s="390"/>
      <c r="HGC41" s="390"/>
      <c r="HGD41" s="390"/>
      <c r="HGE41" s="390"/>
      <c r="HGF41" s="390"/>
      <c r="HGG41" s="390"/>
      <c r="HGH41" s="390"/>
      <c r="HGI41" s="390"/>
      <c r="HGJ41" s="390"/>
      <c r="HGK41" s="390"/>
      <c r="HGL41" s="390"/>
      <c r="HGM41" s="390"/>
      <c r="HGN41" s="390"/>
      <c r="HGO41" s="390"/>
      <c r="HGP41" s="390"/>
      <c r="HGQ41" s="390"/>
      <c r="HGR41" s="390"/>
      <c r="HGS41" s="390"/>
      <c r="HGT41" s="390"/>
      <c r="HGU41" s="390"/>
      <c r="HGV41" s="390"/>
      <c r="HGW41" s="390"/>
      <c r="HGX41" s="390"/>
      <c r="HGY41" s="390"/>
      <c r="HGZ41" s="390"/>
      <c r="HHA41" s="390"/>
      <c r="HHB41" s="390"/>
      <c r="HHC41" s="390"/>
      <c r="HHD41" s="390"/>
      <c r="HHE41" s="390"/>
      <c r="HHF41" s="390"/>
      <c r="HHG41" s="390"/>
      <c r="HHH41" s="390"/>
      <c r="HHI41" s="391"/>
      <c r="HHJ41" s="389"/>
      <c r="HHK41" s="390"/>
      <c r="HHL41" s="390"/>
      <c r="HHM41" s="390"/>
      <c r="HHN41" s="390"/>
      <c r="HHO41" s="390"/>
      <c r="HHP41" s="390"/>
      <c r="HHQ41" s="390"/>
      <c r="HHR41" s="390"/>
      <c r="HHS41" s="390"/>
      <c r="HHT41" s="390"/>
      <c r="HHU41" s="390"/>
      <c r="HHV41" s="390"/>
      <c r="HHW41" s="390"/>
      <c r="HHX41" s="390"/>
      <c r="HHY41" s="390"/>
      <c r="HHZ41" s="390"/>
      <c r="HIA41" s="390"/>
      <c r="HIB41" s="390"/>
      <c r="HIC41" s="390"/>
      <c r="HID41" s="390"/>
      <c r="HIE41" s="390"/>
      <c r="HIF41" s="390"/>
      <c r="HIG41" s="390"/>
      <c r="HIH41" s="390"/>
      <c r="HII41" s="390"/>
      <c r="HIJ41" s="390"/>
      <c r="HIK41" s="390"/>
      <c r="HIL41" s="390"/>
      <c r="HIM41" s="390"/>
      <c r="HIN41" s="390"/>
      <c r="HIO41" s="390"/>
      <c r="HIP41" s="390"/>
      <c r="HIQ41" s="390"/>
      <c r="HIR41" s="390"/>
      <c r="HIS41" s="390"/>
      <c r="HIT41" s="390"/>
      <c r="HIU41" s="390"/>
      <c r="HIV41" s="390"/>
      <c r="HIW41" s="390"/>
      <c r="HIX41" s="390"/>
      <c r="HIY41" s="390"/>
      <c r="HIZ41" s="390"/>
      <c r="HJA41" s="390"/>
      <c r="HJB41" s="391"/>
      <c r="HJC41" s="389"/>
      <c r="HJD41" s="390"/>
      <c r="HJE41" s="390"/>
      <c r="HJF41" s="390"/>
      <c r="HJG41" s="390"/>
      <c r="HJH41" s="390"/>
      <c r="HJI41" s="390"/>
      <c r="HJJ41" s="390"/>
      <c r="HJK41" s="390"/>
      <c r="HJL41" s="390"/>
      <c r="HJM41" s="390"/>
      <c r="HJN41" s="390"/>
      <c r="HJO41" s="390"/>
      <c r="HJP41" s="390"/>
      <c r="HJQ41" s="390"/>
      <c r="HJR41" s="390"/>
      <c r="HJS41" s="390"/>
      <c r="HJT41" s="390"/>
      <c r="HJU41" s="390"/>
      <c r="HJV41" s="390"/>
      <c r="HJW41" s="390"/>
      <c r="HJX41" s="390"/>
      <c r="HJY41" s="390"/>
      <c r="HJZ41" s="390"/>
      <c r="HKA41" s="390"/>
      <c r="HKB41" s="390"/>
      <c r="HKC41" s="390"/>
      <c r="HKD41" s="390"/>
      <c r="HKE41" s="390"/>
      <c r="HKF41" s="390"/>
      <c r="HKG41" s="390"/>
      <c r="HKH41" s="390"/>
      <c r="HKI41" s="390"/>
      <c r="HKJ41" s="390"/>
      <c r="HKK41" s="390"/>
      <c r="HKL41" s="390"/>
      <c r="HKM41" s="390"/>
      <c r="HKN41" s="390"/>
      <c r="HKO41" s="390"/>
      <c r="HKP41" s="390"/>
      <c r="HKQ41" s="390"/>
      <c r="HKR41" s="390"/>
      <c r="HKS41" s="390"/>
      <c r="HKT41" s="390"/>
      <c r="HKU41" s="391"/>
      <c r="HKV41" s="389"/>
      <c r="HKW41" s="390"/>
      <c r="HKX41" s="390"/>
      <c r="HKY41" s="390"/>
      <c r="HKZ41" s="390"/>
      <c r="HLA41" s="390"/>
      <c r="HLB41" s="390"/>
      <c r="HLC41" s="390"/>
      <c r="HLD41" s="390"/>
      <c r="HLE41" s="390"/>
      <c r="HLF41" s="390"/>
      <c r="HLG41" s="390"/>
      <c r="HLH41" s="390"/>
      <c r="HLI41" s="390"/>
      <c r="HLJ41" s="390"/>
      <c r="HLK41" s="390"/>
      <c r="HLL41" s="390"/>
      <c r="HLM41" s="390"/>
      <c r="HLN41" s="390"/>
      <c r="HLO41" s="390"/>
      <c r="HLP41" s="390"/>
      <c r="HLQ41" s="390"/>
      <c r="HLR41" s="390"/>
      <c r="HLS41" s="390"/>
      <c r="HLT41" s="390"/>
      <c r="HLU41" s="390"/>
      <c r="HLV41" s="390"/>
      <c r="HLW41" s="390"/>
      <c r="HLX41" s="390"/>
      <c r="HLY41" s="390"/>
      <c r="HLZ41" s="390"/>
      <c r="HMA41" s="390"/>
      <c r="HMB41" s="390"/>
      <c r="HMC41" s="390"/>
      <c r="HMD41" s="390"/>
      <c r="HME41" s="390"/>
      <c r="HMF41" s="390"/>
      <c r="HMG41" s="390"/>
      <c r="HMH41" s="390"/>
      <c r="HMI41" s="390"/>
      <c r="HMJ41" s="390"/>
      <c r="HMK41" s="390"/>
      <c r="HML41" s="390"/>
      <c r="HMM41" s="390"/>
      <c r="HMN41" s="391"/>
      <c r="HMO41" s="389"/>
      <c r="HMP41" s="390"/>
      <c r="HMQ41" s="390"/>
      <c r="HMR41" s="390"/>
      <c r="HMS41" s="390"/>
      <c r="HMT41" s="390"/>
      <c r="HMU41" s="390"/>
      <c r="HMV41" s="390"/>
      <c r="HMW41" s="390"/>
      <c r="HMX41" s="390"/>
      <c r="HMY41" s="390"/>
      <c r="HMZ41" s="390"/>
      <c r="HNA41" s="390"/>
      <c r="HNB41" s="390"/>
      <c r="HNC41" s="390"/>
      <c r="HND41" s="390"/>
      <c r="HNE41" s="390"/>
      <c r="HNF41" s="390"/>
      <c r="HNG41" s="390"/>
      <c r="HNH41" s="390"/>
      <c r="HNI41" s="390"/>
      <c r="HNJ41" s="390"/>
      <c r="HNK41" s="390"/>
      <c r="HNL41" s="390"/>
      <c r="HNM41" s="390"/>
      <c r="HNN41" s="390"/>
      <c r="HNO41" s="390"/>
      <c r="HNP41" s="390"/>
      <c r="HNQ41" s="390"/>
      <c r="HNR41" s="390"/>
      <c r="HNS41" s="390"/>
      <c r="HNT41" s="390"/>
      <c r="HNU41" s="390"/>
      <c r="HNV41" s="390"/>
      <c r="HNW41" s="390"/>
      <c r="HNX41" s="390"/>
      <c r="HNY41" s="390"/>
      <c r="HNZ41" s="390"/>
      <c r="HOA41" s="390"/>
      <c r="HOB41" s="390"/>
      <c r="HOC41" s="390"/>
      <c r="HOD41" s="390"/>
      <c r="HOE41" s="390"/>
      <c r="HOF41" s="390"/>
      <c r="HOG41" s="391"/>
      <c r="HOH41" s="389"/>
      <c r="HOI41" s="390"/>
      <c r="HOJ41" s="390"/>
      <c r="HOK41" s="390"/>
      <c r="HOL41" s="390"/>
      <c r="HOM41" s="390"/>
      <c r="HON41" s="390"/>
      <c r="HOO41" s="390"/>
      <c r="HOP41" s="390"/>
      <c r="HOQ41" s="390"/>
      <c r="HOR41" s="390"/>
      <c r="HOS41" s="390"/>
      <c r="HOT41" s="390"/>
      <c r="HOU41" s="390"/>
      <c r="HOV41" s="390"/>
      <c r="HOW41" s="390"/>
      <c r="HOX41" s="390"/>
      <c r="HOY41" s="390"/>
      <c r="HOZ41" s="390"/>
      <c r="HPA41" s="390"/>
      <c r="HPB41" s="390"/>
      <c r="HPC41" s="390"/>
      <c r="HPD41" s="390"/>
      <c r="HPE41" s="390"/>
      <c r="HPF41" s="390"/>
      <c r="HPG41" s="390"/>
      <c r="HPH41" s="390"/>
      <c r="HPI41" s="390"/>
      <c r="HPJ41" s="390"/>
      <c r="HPK41" s="390"/>
      <c r="HPL41" s="390"/>
      <c r="HPM41" s="390"/>
      <c r="HPN41" s="390"/>
      <c r="HPO41" s="390"/>
      <c r="HPP41" s="390"/>
      <c r="HPQ41" s="390"/>
      <c r="HPR41" s="390"/>
      <c r="HPS41" s="390"/>
      <c r="HPT41" s="390"/>
      <c r="HPU41" s="390"/>
      <c r="HPV41" s="390"/>
      <c r="HPW41" s="390"/>
      <c r="HPX41" s="390"/>
      <c r="HPY41" s="390"/>
      <c r="HPZ41" s="391"/>
      <c r="HQA41" s="389"/>
      <c r="HQB41" s="390"/>
      <c r="HQC41" s="390"/>
      <c r="HQD41" s="390"/>
      <c r="HQE41" s="390"/>
      <c r="HQF41" s="390"/>
      <c r="HQG41" s="390"/>
      <c r="HQH41" s="390"/>
      <c r="HQI41" s="390"/>
      <c r="HQJ41" s="390"/>
      <c r="HQK41" s="390"/>
      <c r="HQL41" s="390"/>
      <c r="HQM41" s="390"/>
      <c r="HQN41" s="390"/>
      <c r="HQO41" s="390"/>
      <c r="HQP41" s="390"/>
      <c r="HQQ41" s="390"/>
      <c r="HQR41" s="390"/>
      <c r="HQS41" s="390"/>
      <c r="HQT41" s="390"/>
      <c r="HQU41" s="390"/>
      <c r="HQV41" s="390"/>
      <c r="HQW41" s="390"/>
      <c r="HQX41" s="390"/>
      <c r="HQY41" s="390"/>
      <c r="HQZ41" s="390"/>
      <c r="HRA41" s="390"/>
      <c r="HRB41" s="390"/>
      <c r="HRC41" s="390"/>
      <c r="HRD41" s="390"/>
      <c r="HRE41" s="390"/>
      <c r="HRF41" s="390"/>
      <c r="HRG41" s="390"/>
      <c r="HRH41" s="390"/>
      <c r="HRI41" s="390"/>
      <c r="HRJ41" s="390"/>
      <c r="HRK41" s="390"/>
      <c r="HRL41" s="390"/>
      <c r="HRM41" s="390"/>
      <c r="HRN41" s="390"/>
      <c r="HRO41" s="390"/>
      <c r="HRP41" s="390"/>
      <c r="HRQ41" s="390"/>
      <c r="HRR41" s="390"/>
      <c r="HRS41" s="391"/>
      <c r="HRT41" s="389"/>
      <c r="HRU41" s="390"/>
      <c r="HRV41" s="390"/>
      <c r="HRW41" s="390"/>
      <c r="HRX41" s="390"/>
      <c r="HRY41" s="390"/>
      <c r="HRZ41" s="390"/>
      <c r="HSA41" s="390"/>
      <c r="HSB41" s="390"/>
      <c r="HSC41" s="390"/>
      <c r="HSD41" s="390"/>
      <c r="HSE41" s="390"/>
      <c r="HSF41" s="390"/>
      <c r="HSG41" s="390"/>
      <c r="HSH41" s="390"/>
      <c r="HSI41" s="390"/>
      <c r="HSJ41" s="390"/>
      <c r="HSK41" s="390"/>
      <c r="HSL41" s="390"/>
      <c r="HSM41" s="390"/>
      <c r="HSN41" s="390"/>
      <c r="HSO41" s="390"/>
      <c r="HSP41" s="390"/>
      <c r="HSQ41" s="390"/>
      <c r="HSR41" s="390"/>
      <c r="HSS41" s="390"/>
      <c r="HST41" s="390"/>
      <c r="HSU41" s="390"/>
      <c r="HSV41" s="390"/>
      <c r="HSW41" s="390"/>
      <c r="HSX41" s="390"/>
      <c r="HSY41" s="390"/>
      <c r="HSZ41" s="390"/>
      <c r="HTA41" s="390"/>
      <c r="HTB41" s="390"/>
      <c r="HTC41" s="390"/>
      <c r="HTD41" s="390"/>
      <c r="HTE41" s="390"/>
      <c r="HTF41" s="390"/>
      <c r="HTG41" s="390"/>
      <c r="HTH41" s="390"/>
      <c r="HTI41" s="390"/>
      <c r="HTJ41" s="390"/>
      <c r="HTK41" s="390"/>
      <c r="HTL41" s="391"/>
      <c r="HTM41" s="389"/>
      <c r="HTN41" s="390"/>
      <c r="HTO41" s="390"/>
      <c r="HTP41" s="390"/>
      <c r="HTQ41" s="390"/>
      <c r="HTR41" s="390"/>
      <c r="HTS41" s="390"/>
      <c r="HTT41" s="390"/>
      <c r="HTU41" s="390"/>
      <c r="HTV41" s="390"/>
      <c r="HTW41" s="390"/>
      <c r="HTX41" s="390"/>
      <c r="HTY41" s="390"/>
      <c r="HTZ41" s="390"/>
      <c r="HUA41" s="390"/>
      <c r="HUB41" s="390"/>
      <c r="HUC41" s="390"/>
      <c r="HUD41" s="390"/>
      <c r="HUE41" s="390"/>
      <c r="HUF41" s="390"/>
      <c r="HUG41" s="390"/>
      <c r="HUH41" s="390"/>
      <c r="HUI41" s="390"/>
      <c r="HUJ41" s="390"/>
      <c r="HUK41" s="390"/>
      <c r="HUL41" s="390"/>
      <c r="HUM41" s="390"/>
      <c r="HUN41" s="390"/>
      <c r="HUO41" s="390"/>
      <c r="HUP41" s="390"/>
      <c r="HUQ41" s="390"/>
      <c r="HUR41" s="390"/>
      <c r="HUS41" s="390"/>
      <c r="HUT41" s="390"/>
      <c r="HUU41" s="390"/>
      <c r="HUV41" s="390"/>
      <c r="HUW41" s="390"/>
      <c r="HUX41" s="390"/>
      <c r="HUY41" s="390"/>
      <c r="HUZ41" s="390"/>
      <c r="HVA41" s="390"/>
      <c r="HVB41" s="390"/>
      <c r="HVC41" s="390"/>
      <c r="HVD41" s="390"/>
      <c r="HVE41" s="391"/>
      <c r="HVF41" s="389"/>
      <c r="HVG41" s="390"/>
      <c r="HVH41" s="390"/>
      <c r="HVI41" s="390"/>
      <c r="HVJ41" s="390"/>
      <c r="HVK41" s="390"/>
      <c r="HVL41" s="390"/>
      <c r="HVM41" s="390"/>
      <c r="HVN41" s="390"/>
      <c r="HVO41" s="390"/>
      <c r="HVP41" s="390"/>
      <c r="HVQ41" s="390"/>
      <c r="HVR41" s="390"/>
      <c r="HVS41" s="390"/>
      <c r="HVT41" s="390"/>
      <c r="HVU41" s="390"/>
      <c r="HVV41" s="390"/>
      <c r="HVW41" s="390"/>
      <c r="HVX41" s="390"/>
      <c r="HVY41" s="390"/>
      <c r="HVZ41" s="390"/>
      <c r="HWA41" s="390"/>
      <c r="HWB41" s="390"/>
      <c r="HWC41" s="390"/>
      <c r="HWD41" s="390"/>
      <c r="HWE41" s="390"/>
      <c r="HWF41" s="390"/>
      <c r="HWG41" s="390"/>
      <c r="HWH41" s="390"/>
      <c r="HWI41" s="390"/>
      <c r="HWJ41" s="390"/>
      <c r="HWK41" s="390"/>
      <c r="HWL41" s="390"/>
      <c r="HWM41" s="390"/>
      <c r="HWN41" s="390"/>
      <c r="HWO41" s="390"/>
      <c r="HWP41" s="390"/>
      <c r="HWQ41" s="390"/>
      <c r="HWR41" s="390"/>
      <c r="HWS41" s="390"/>
      <c r="HWT41" s="390"/>
      <c r="HWU41" s="390"/>
      <c r="HWV41" s="390"/>
      <c r="HWW41" s="390"/>
      <c r="HWX41" s="391"/>
      <c r="HWY41" s="389"/>
      <c r="HWZ41" s="390"/>
      <c r="HXA41" s="390"/>
      <c r="HXB41" s="390"/>
      <c r="HXC41" s="390"/>
      <c r="HXD41" s="390"/>
      <c r="HXE41" s="390"/>
      <c r="HXF41" s="390"/>
      <c r="HXG41" s="390"/>
      <c r="HXH41" s="390"/>
      <c r="HXI41" s="390"/>
      <c r="HXJ41" s="390"/>
      <c r="HXK41" s="390"/>
      <c r="HXL41" s="390"/>
      <c r="HXM41" s="390"/>
      <c r="HXN41" s="390"/>
      <c r="HXO41" s="390"/>
      <c r="HXP41" s="390"/>
      <c r="HXQ41" s="390"/>
      <c r="HXR41" s="390"/>
      <c r="HXS41" s="390"/>
      <c r="HXT41" s="390"/>
      <c r="HXU41" s="390"/>
      <c r="HXV41" s="390"/>
      <c r="HXW41" s="390"/>
      <c r="HXX41" s="390"/>
      <c r="HXY41" s="390"/>
      <c r="HXZ41" s="390"/>
      <c r="HYA41" s="390"/>
      <c r="HYB41" s="390"/>
      <c r="HYC41" s="390"/>
      <c r="HYD41" s="390"/>
      <c r="HYE41" s="390"/>
      <c r="HYF41" s="390"/>
      <c r="HYG41" s="390"/>
      <c r="HYH41" s="390"/>
      <c r="HYI41" s="390"/>
      <c r="HYJ41" s="390"/>
      <c r="HYK41" s="390"/>
      <c r="HYL41" s="390"/>
      <c r="HYM41" s="390"/>
      <c r="HYN41" s="390"/>
      <c r="HYO41" s="390"/>
      <c r="HYP41" s="390"/>
      <c r="HYQ41" s="391"/>
      <c r="HYR41" s="389"/>
      <c r="HYS41" s="390"/>
      <c r="HYT41" s="390"/>
      <c r="HYU41" s="390"/>
      <c r="HYV41" s="390"/>
      <c r="HYW41" s="390"/>
      <c r="HYX41" s="390"/>
      <c r="HYY41" s="390"/>
      <c r="HYZ41" s="390"/>
      <c r="HZA41" s="390"/>
      <c r="HZB41" s="390"/>
      <c r="HZC41" s="390"/>
      <c r="HZD41" s="390"/>
      <c r="HZE41" s="390"/>
      <c r="HZF41" s="390"/>
      <c r="HZG41" s="390"/>
      <c r="HZH41" s="390"/>
      <c r="HZI41" s="390"/>
      <c r="HZJ41" s="390"/>
      <c r="HZK41" s="390"/>
      <c r="HZL41" s="390"/>
      <c r="HZM41" s="390"/>
      <c r="HZN41" s="390"/>
      <c r="HZO41" s="390"/>
      <c r="HZP41" s="390"/>
      <c r="HZQ41" s="390"/>
      <c r="HZR41" s="390"/>
      <c r="HZS41" s="390"/>
      <c r="HZT41" s="390"/>
      <c r="HZU41" s="390"/>
      <c r="HZV41" s="390"/>
      <c r="HZW41" s="390"/>
      <c r="HZX41" s="390"/>
      <c r="HZY41" s="390"/>
      <c r="HZZ41" s="390"/>
      <c r="IAA41" s="390"/>
      <c r="IAB41" s="390"/>
      <c r="IAC41" s="390"/>
      <c r="IAD41" s="390"/>
      <c r="IAE41" s="390"/>
      <c r="IAF41" s="390"/>
      <c r="IAG41" s="390"/>
      <c r="IAH41" s="390"/>
      <c r="IAI41" s="390"/>
      <c r="IAJ41" s="391"/>
      <c r="IAK41" s="389"/>
      <c r="IAL41" s="390"/>
      <c r="IAM41" s="390"/>
      <c r="IAN41" s="390"/>
      <c r="IAO41" s="390"/>
      <c r="IAP41" s="390"/>
      <c r="IAQ41" s="390"/>
      <c r="IAR41" s="390"/>
      <c r="IAS41" s="390"/>
      <c r="IAT41" s="390"/>
      <c r="IAU41" s="390"/>
      <c r="IAV41" s="390"/>
      <c r="IAW41" s="390"/>
      <c r="IAX41" s="390"/>
      <c r="IAY41" s="390"/>
      <c r="IAZ41" s="390"/>
      <c r="IBA41" s="390"/>
      <c r="IBB41" s="390"/>
      <c r="IBC41" s="390"/>
      <c r="IBD41" s="390"/>
      <c r="IBE41" s="390"/>
      <c r="IBF41" s="390"/>
      <c r="IBG41" s="390"/>
      <c r="IBH41" s="390"/>
      <c r="IBI41" s="390"/>
      <c r="IBJ41" s="390"/>
      <c r="IBK41" s="390"/>
      <c r="IBL41" s="390"/>
      <c r="IBM41" s="390"/>
      <c r="IBN41" s="390"/>
      <c r="IBO41" s="390"/>
      <c r="IBP41" s="390"/>
      <c r="IBQ41" s="390"/>
      <c r="IBR41" s="390"/>
      <c r="IBS41" s="390"/>
      <c r="IBT41" s="390"/>
      <c r="IBU41" s="390"/>
      <c r="IBV41" s="390"/>
      <c r="IBW41" s="390"/>
      <c r="IBX41" s="390"/>
      <c r="IBY41" s="390"/>
      <c r="IBZ41" s="390"/>
      <c r="ICA41" s="390"/>
      <c r="ICB41" s="390"/>
      <c r="ICC41" s="391"/>
      <c r="ICD41" s="389"/>
      <c r="ICE41" s="390"/>
      <c r="ICF41" s="390"/>
      <c r="ICG41" s="390"/>
      <c r="ICH41" s="390"/>
      <c r="ICI41" s="390"/>
      <c r="ICJ41" s="390"/>
      <c r="ICK41" s="390"/>
      <c r="ICL41" s="390"/>
      <c r="ICM41" s="390"/>
      <c r="ICN41" s="390"/>
      <c r="ICO41" s="390"/>
      <c r="ICP41" s="390"/>
      <c r="ICQ41" s="390"/>
      <c r="ICR41" s="390"/>
      <c r="ICS41" s="390"/>
      <c r="ICT41" s="390"/>
      <c r="ICU41" s="390"/>
      <c r="ICV41" s="390"/>
      <c r="ICW41" s="390"/>
      <c r="ICX41" s="390"/>
      <c r="ICY41" s="390"/>
      <c r="ICZ41" s="390"/>
      <c r="IDA41" s="390"/>
      <c r="IDB41" s="390"/>
      <c r="IDC41" s="390"/>
      <c r="IDD41" s="390"/>
      <c r="IDE41" s="390"/>
      <c r="IDF41" s="390"/>
      <c r="IDG41" s="390"/>
      <c r="IDH41" s="390"/>
      <c r="IDI41" s="390"/>
      <c r="IDJ41" s="390"/>
      <c r="IDK41" s="390"/>
      <c r="IDL41" s="390"/>
      <c r="IDM41" s="390"/>
      <c r="IDN41" s="390"/>
      <c r="IDO41" s="390"/>
      <c r="IDP41" s="390"/>
      <c r="IDQ41" s="390"/>
      <c r="IDR41" s="390"/>
      <c r="IDS41" s="390"/>
      <c r="IDT41" s="390"/>
      <c r="IDU41" s="390"/>
      <c r="IDV41" s="391"/>
      <c r="IDW41" s="389"/>
      <c r="IDX41" s="390"/>
      <c r="IDY41" s="390"/>
      <c r="IDZ41" s="390"/>
      <c r="IEA41" s="390"/>
      <c r="IEB41" s="390"/>
      <c r="IEC41" s="390"/>
      <c r="IED41" s="390"/>
      <c r="IEE41" s="390"/>
      <c r="IEF41" s="390"/>
      <c r="IEG41" s="390"/>
      <c r="IEH41" s="390"/>
      <c r="IEI41" s="390"/>
      <c r="IEJ41" s="390"/>
      <c r="IEK41" s="390"/>
      <c r="IEL41" s="390"/>
      <c r="IEM41" s="390"/>
      <c r="IEN41" s="390"/>
      <c r="IEO41" s="390"/>
      <c r="IEP41" s="390"/>
      <c r="IEQ41" s="390"/>
      <c r="IER41" s="390"/>
      <c r="IES41" s="390"/>
      <c r="IET41" s="390"/>
      <c r="IEU41" s="390"/>
      <c r="IEV41" s="390"/>
      <c r="IEW41" s="390"/>
      <c r="IEX41" s="390"/>
      <c r="IEY41" s="390"/>
      <c r="IEZ41" s="390"/>
      <c r="IFA41" s="390"/>
      <c r="IFB41" s="390"/>
      <c r="IFC41" s="390"/>
      <c r="IFD41" s="390"/>
      <c r="IFE41" s="390"/>
      <c r="IFF41" s="390"/>
      <c r="IFG41" s="390"/>
      <c r="IFH41" s="390"/>
      <c r="IFI41" s="390"/>
      <c r="IFJ41" s="390"/>
      <c r="IFK41" s="390"/>
      <c r="IFL41" s="390"/>
      <c r="IFM41" s="390"/>
      <c r="IFN41" s="390"/>
      <c r="IFO41" s="391"/>
      <c r="IFP41" s="389"/>
      <c r="IFQ41" s="390"/>
      <c r="IFR41" s="390"/>
      <c r="IFS41" s="390"/>
      <c r="IFT41" s="390"/>
      <c r="IFU41" s="390"/>
      <c r="IFV41" s="390"/>
      <c r="IFW41" s="390"/>
      <c r="IFX41" s="390"/>
      <c r="IFY41" s="390"/>
      <c r="IFZ41" s="390"/>
      <c r="IGA41" s="390"/>
      <c r="IGB41" s="390"/>
      <c r="IGC41" s="390"/>
      <c r="IGD41" s="390"/>
      <c r="IGE41" s="390"/>
      <c r="IGF41" s="390"/>
      <c r="IGG41" s="390"/>
      <c r="IGH41" s="390"/>
      <c r="IGI41" s="390"/>
      <c r="IGJ41" s="390"/>
      <c r="IGK41" s="390"/>
      <c r="IGL41" s="390"/>
      <c r="IGM41" s="390"/>
      <c r="IGN41" s="390"/>
      <c r="IGO41" s="390"/>
      <c r="IGP41" s="390"/>
      <c r="IGQ41" s="390"/>
      <c r="IGR41" s="390"/>
      <c r="IGS41" s="390"/>
      <c r="IGT41" s="390"/>
      <c r="IGU41" s="390"/>
      <c r="IGV41" s="390"/>
      <c r="IGW41" s="390"/>
      <c r="IGX41" s="390"/>
      <c r="IGY41" s="390"/>
      <c r="IGZ41" s="390"/>
      <c r="IHA41" s="390"/>
      <c r="IHB41" s="390"/>
      <c r="IHC41" s="390"/>
      <c r="IHD41" s="390"/>
      <c r="IHE41" s="390"/>
      <c r="IHF41" s="390"/>
      <c r="IHG41" s="390"/>
      <c r="IHH41" s="391"/>
      <c r="IHI41" s="389"/>
      <c r="IHJ41" s="390"/>
      <c r="IHK41" s="390"/>
      <c r="IHL41" s="390"/>
      <c r="IHM41" s="390"/>
      <c r="IHN41" s="390"/>
      <c r="IHO41" s="390"/>
      <c r="IHP41" s="390"/>
      <c r="IHQ41" s="390"/>
      <c r="IHR41" s="390"/>
      <c r="IHS41" s="390"/>
      <c r="IHT41" s="390"/>
      <c r="IHU41" s="390"/>
      <c r="IHV41" s="390"/>
      <c r="IHW41" s="390"/>
      <c r="IHX41" s="390"/>
      <c r="IHY41" s="390"/>
      <c r="IHZ41" s="390"/>
      <c r="IIA41" s="390"/>
      <c r="IIB41" s="390"/>
      <c r="IIC41" s="390"/>
      <c r="IID41" s="390"/>
      <c r="IIE41" s="390"/>
      <c r="IIF41" s="390"/>
      <c r="IIG41" s="390"/>
      <c r="IIH41" s="390"/>
      <c r="III41" s="390"/>
      <c r="IIJ41" s="390"/>
      <c r="IIK41" s="390"/>
      <c r="IIL41" s="390"/>
      <c r="IIM41" s="390"/>
      <c r="IIN41" s="390"/>
      <c r="IIO41" s="390"/>
      <c r="IIP41" s="390"/>
      <c r="IIQ41" s="390"/>
      <c r="IIR41" s="390"/>
      <c r="IIS41" s="390"/>
      <c r="IIT41" s="390"/>
      <c r="IIU41" s="390"/>
      <c r="IIV41" s="390"/>
      <c r="IIW41" s="390"/>
      <c r="IIX41" s="390"/>
      <c r="IIY41" s="390"/>
      <c r="IIZ41" s="390"/>
      <c r="IJA41" s="391"/>
      <c r="IJB41" s="389"/>
      <c r="IJC41" s="390"/>
      <c r="IJD41" s="390"/>
      <c r="IJE41" s="390"/>
      <c r="IJF41" s="390"/>
      <c r="IJG41" s="390"/>
      <c r="IJH41" s="390"/>
      <c r="IJI41" s="390"/>
      <c r="IJJ41" s="390"/>
      <c r="IJK41" s="390"/>
      <c r="IJL41" s="390"/>
      <c r="IJM41" s="390"/>
      <c r="IJN41" s="390"/>
      <c r="IJO41" s="390"/>
      <c r="IJP41" s="390"/>
      <c r="IJQ41" s="390"/>
      <c r="IJR41" s="390"/>
      <c r="IJS41" s="390"/>
      <c r="IJT41" s="390"/>
      <c r="IJU41" s="390"/>
      <c r="IJV41" s="390"/>
      <c r="IJW41" s="390"/>
      <c r="IJX41" s="390"/>
      <c r="IJY41" s="390"/>
      <c r="IJZ41" s="390"/>
      <c r="IKA41" s="390"/>
      <c r="IKB41" s="390"/>
      <c r="IKC41" s="390"/>
      <c r="IKD41" s="390"/>
      <c r="IKE41" s="390"/>
      <c r="IKF41" s="390"/>
      <c r="IKG41" s="390"/>
      <c r="IKH41" s="390"/>
      <c r="IKI41" s="390"/>
      <c r="IKJ41" s="390"/>
      <c r="IKK41" s="390"/>
      <c r="IKL41" s="390"/>
      <c r="IKM41" s="390"/>
      <c r="IKN41" s="390"/>
      <c r="IKO41" s="390"/>
      <c r="IKP41" s="390"/>
      <c r="IKQ41" s="390"/>
      <c r="IKR41" s="390"/>
      <c r="IKS41" s="390"/>
      <c r="IKT41" s="391"/>
      <c r="IKU41" s="389"/>
      <c r="IKV41" s="390"/>
      <c r="IKW41" s="390"/>
      <c r="IKX41" s="390"/>
      <c r="IKY41" s="390"/>
      <c r="IKZ41" s="390"/>
      <c r="ILA41" s="390"/>
      <c r="ILB41" s="390"/>
      <c r="ILC41" s="390"/>
      <c r="ILD41" s="390"/>
      <c r="ILE41" s="390"/>
      <c r="ILF41" s="390"/>
      <c r="ILG41" s="390"/>
      <c r="ILH41" s="390"/>
      <c r="ILI41" s="390"/>
      <c r="ILJ41" s="390"/>
      <c r="ILK41" s="390"/>
      <c r="ILL41" s="390"/>
      <c r="ILM41" s="390"/>
      <c r="ILN41" s="390"/>
      <c r="ILO41" s="390"/>
      <c r="ILP41" s="390"/>
      <c r="ILQ41" s="390"/>
      <c r="ILR41" s="390"/>
      <c r="ILS41" s="390"/>
      <c r="ILT41" s="390"/>
      <c r="ILU41" s="390"/>
      <c r="ILV41" s="390"/>
      <c r="ILW41" s="390"/>
      <c r="ILX41" s="390"/>
      <c r="ILY41" s="390"/>
      <c r="ILZ41" s="390"/>
      <c r="IMA41" s="390"/>
      <c r="IMB41" s="390"/>
      <c r="IMC41" s="390"/>
      <c r="IMD41" s="390"/>
      <c r="IME41" s="390"/>
      <c r="IMF41" s="390"/>
      <c r="IMG41" s="390"/>
      <c r="IMH41" s="390"/>
      <c r="IMI41" s="390"/>
      <c r="IMJ41" s="390"/>
      <c r="IMK41" s="390"/>
      <c r="IML41" s="390"/>
      <c r="IMM41" s="391"/>
      <c r="IMN41" s="389"/>
      <c r="IMO41" s="390"/>
      <c r="IMP41" s="390"/>
      <c r="IMQ41" s="390"/>
      <c r="IMR41" s="390"/>
      <c r="IMS41" s="390"/>
      <c r="IMT41" s="390"/>
      <c r="IMU41" s="390"/>
      <c r="IMV41" s="390"/>
      <c r="IMW41" s="390"/>
      <c r="IMX41" s="390"/>
      <c r="IMY41" s="390"/>
      <c r="IMZ41" s="390"/>
      <c r="INA41" s="390"/>
      <c r="INB41" s="390"/>
      <c r="INC41" s="390"/>
      <c r="IND41" s="390"/>
      <c r="INE41" s="390"/>
      <c r="INF41" s="390"/>
      <c r="ING41" s="390"/>
      <c r="INH41" s="390"/>
      <c r="INI41" s="390"/>
      <c r="INJ41" s="390"/>
      <c r="INK41" s="390"/>
      <c r="INL41" s="390"/>
      <c r="INM41" s="390"/>
      <c r="INN41" s="390"/>
      <c r="INO41" s="390"/>
      <c r="INP41" s="390"/>
      <c r="INQ41" s="390"/>
      <c r="INR41" s="390"/>
      <c r="INS41" s="390"/>
      <c r="INT41" s="390"/>
      <c r="INU41" s="390"/>
      <c r="INV41" s="390"/>
      <c r="INW41" s="390"/>
      <c r="INX41" s="390"/>
      <c r="INY41" s="390"/>
      <c r="INZ41" s="390"/>
      <c r="IOA41" s="390"/>
      <c r="IOB41" s="390"/>
      <c r="IOC41" s="390"/>
      <c r="IOD41" s="390"/>
      <c r="IOE41" s="390"/>
      <c r="IOF41" s="391"/>
      <c r="IOG41" s="389"/>
      <c r="IOH41" s="390"/>
      <c r="IOI41" s="390"/>
      <c r="IOJ41" s="390"/>
      <c r="IOK41" s="390"/>
      <c r="IOL41" s="390"/>
      <c r="IOM41" s="390"/>
      <c r="ION41" s="390"/>
      <c r="IOO41" s="390"/>
      <c r="IOP41" s="390"/>
      <c r="IOQ41" s="390"/>
      <c r="IOR41" s="390"/>
      <c r="IOS41" s="390"/>
      <c r="IOT41" s="390"/>
      <c r="IOU41" s="390"/>
      <c r="IOV41" s="390"/>
      <c r="IOW41" s="390"/>
      <c r="IOX41" s="390"/>
      <c r="IOY41" s="390"/>
      <c r="IOZ41" s="390"/>
      <c r="IPA41" s="390"/>
      <c r="IPB41" s="390"/>
      <c r="IPC41" s="390"/>
      <c r="IPD41" s="390"/>
      <c r="IPE41" s="390"/>
      <c r="IPF41" s="390"/>
      <c r="IPG41" s="390"/>
      <c r="IPH41" s="390"/>
      <c r="IPI41" s="390"/>
      <c r="IPJ41" s="390"/>
      <c r="IPK41" s="390"/>
      <c r="IPL41" s="390"/>
      <c r="IPM41" s="390"/>
      <c r="IPN41" s="390"/>
      <c r="IPO41" s="390"/>
      <c r="IPP41" s="390"/>
      <c r="IPQ41" s="390"/>
      <c r="IPR41" s="390"/>
      <c r="IPS41" s="390"/>
      <c r="IPT41" s="390"/>
      <c r="IPU41" s="390"/>
      <c r="IPV41" s="390"/>
      <c r="IPW41" s="390"/>
      <c r="IPX41" s="390"/>
      <c r="IPY41" s="391"/>
      <c r="IPZ41" s="389"/>
      <c r="IQA41" s="390"/>
      <c r="IQB41" s="390"/>
      <c r="IQC41" s="390"/>
      <c r="IQD41" s="390"/>
      <c r="IQE41" s="390"/>
      <c r="IQF41" s="390"/>
      <c r="IQG41" s="390"/>
      <c r="IQH41" s="390"/>
      <c r="IQI41" s="390"/>
      <c r="IQJ41" s="390"/>
      <c r="IQK41" s="390"/>
      <c r="IQL41" s="390"/>
      <c r="IQM41" s="390"/>
      <c r="IQN41" s="390"/>
      <c r="IQO41" s="390"/>
      <c r="IQP41" s="390"/>
      <c r="IQQ41" s="390"/>
      <c r="IQR41" s="390"/>
      <c r="IQS41" s="390"/>
      <c r="IQT41" s="390"/>
      <c r="IQU41" s="390"/>
      <c r="IQV41" s="390"/>
      <c r="IQW41" s="390"/>
      <c r="IQX41" s="390"/>
      <c r="IQY41" s="390"/>
      <c r="IQZ41" s="390"/>
      <c r="IRA41" s="390"/>
      <c r="IRB41" s="390"/>
      <c r="IRC41" s="390"/>
      <c r="IRD41" s="390"/>
      <c r="IRE41" s="390"/>
      <c r="IRF41" s="390"/>
      <c r="IRG41" s="390"/>
      <c r="IRH41" s="390"/>
      <c r="IRI41" s="390"/>
      <c r="IRJ41" s="390"/>
      <c r="IRK41" s="390"/>
      <c r="IRL41" s="390"/>
      <c r="IRM41" s="390"/>
      <c r="IRN41" s="390"/>
      <c r="IRO41" s="390"/>
      <c r="IRP41" s="390"/>
      <c r="IRQ41" s="390"/>
      <c r="IRR41" s="391"/>
      <c r="IRS41" s="389"/>
      <c r="IRT41" s="390"/>
      <c r="IRU41" s="390"/>
      <c r="IRV41" s="390"/>
      <c r="IRW41" s="390"/>
      <c r="IRX41" s="390"/>
      <c r="IRY41" s="390"/>
      <c r="IRZ41" s="390"/>
      <c r="ISA41" s="390"/>
      <c r="ISB41" s="390"/>
      <c r="ISC41" s="390"/>
      <c r="ISD41" s="390"/>
      <c r="ISE41" s="390"/>
      <c r="ISF41" s="390"/>
      <c r="ISG41" s="390"/>
      <c r="ISH41" s="390"/>
      <c r="ISI41" s="390"/>
      <c r="ISJ41" s="390"/>
      <c r="ISK41" s="390"/>
      <c r="ISL41" s="390"/>
      <c r="ISM41" s="390"/>
      <c r="ISN41" s="390"/>
      <c r="ISO41" s="390"/>
      <c r="ISP41" s="390"/>
      <c r="ISQ41" s="390"/>
      <c r="ISR41" s="390"/>
      <c r="ISS41" s="390"/>
      <c r="IST41" s="390"/>
      <c r="ISU41" s="390"/>
      <c r="ISV41" s="390"/>
      <c r="ISW41" s="390"/>
      <c r="ISX41" s="390"/>
      <c r="ISY41" s="390"/>
      <c r="ISZ41" s="390"/>
      <c r="ITA41" s="390"/>
      <c r="ITB41" s="390"/>
      <c r="ITC41" s="390"/>
      <c r="ITD41" s="390"/>
      <c r="ITE41" s="390"/>
      <c r="ITF41" s="390"/>
      <c r="ITG41" s="390"/>
      <c r="ITH41" s="390"/>
      <c r="ITI41" s="390"/>
      <c r="ITJ41" s="390"/>
      <c r="ITK41" s="391"/>
      <c r="ITL41" s="389"/>
      <c r="ITM41" s="390"/>
      <c r="ITN41" s="390"/>
      <c r="ITO41" s="390"/>
      <c r="ITP41" s="390"/>
      <c r="ITQ41" s="390"/>
      <c r="ITR41" s="390"/>
      <c r="ITS41" s="390"/>
      <c r="ITT41" s="390"/>
      <c r="ITU41" s="390"/>
      <c r="ITV41" s="390"/>
      <c r="ITW41" s="390"/>
      <c r="ITX41" s="390"/>
      <c r="ITY41" s="390"/>
      <c r="ITZ41" s="390"/>
      <c r="IUA41" s="390"/>
      <c r="IUB41" s="390"/>
      <c r="IUC41" s="390"/>
      <c r="IUD41" s="390"/>
      <c r="IUE41" s="390"/>
      <c r="IUF41" s="390"/>
      <c r="IUG41" s="390"/>
      <c r="IUH41" s="390"/>
      <c r="IUI41" s="390"/>
      <c r="IUJ41" s="390"/>
      <c r="IUK41" s="390"/>
      <c r="IUL41" s="390"/>
      <c r="IUM41" s="390"/>
      <c r="IUN41" s="390"/>
      <c r="IUO41" s="390"/>
      <c r="IUP41" s="390"/>
      <c r="IUQ41" s="390"/>
      <c r="IUR41" s="390"/>
      <c r="IUS41" s="390"/>
      <c r="IUT41" s="390"/>
      <c r="IUU41" s="390"/>
      <c r="IUV41" s="390"/>
      <c r="IUW41" s="390"/>
      <c r="IUX41" s="390"/>
      <c r="IUY41" s="390"/>
      <c r="IUZ41" s="390"/>
      <c r="IVA41" s="390"/>
      <c r="IVB41" s="390"/>
      <c r="IVC41" s="390"/>
      <c r="IVD41" s="391"/>
      <c r="IVE41" s="389"/>
      <c r="IVF41" s="390"/>
      <c r="IVG41" s="390"/>
      <c r="IVH41" s="390"/>
      <c r="IVI41" s="390"/>
      <c r="IVJ41" s="390"/>
      <c r="IVK41" s="390"/>
      <c r="IVL41" s="390"/>
      <c r="IVM41" s="390"/>
      <c r="IVN41" s="390"/>
      <c r="IVO41" s="390"/>
      <c r="IVP41" s="390"/>
      <c r="IVQ41" s="390"/>
      <c r="IVR41" s="390"/>
      <c r="IVS41" s="390"/>
      <c r="IVT41" s="390"/>
      <c r="IVU41" s="390"/>
      <c r="IVV41" s="390"/>
      <c r="IVW41" s="390"/>
      <c r="IVX41" s="390"/>
      <c r="IVY41" s="390"/>
      <c r="IVZ41" s="390"/>
      <c r="IWA41" s="390"/>
      <c r="IWB41" s="390"/>
      <c r="IWC41" s="390"/>
      <c r="IWD41" s="390"/>
      <c r="IWE41" s="390"/>
      <c r="IWF41" s="390"/>
      <c r="IWG41" s="390"/>
      <c r="IWH41" s="390"/>
      <c r="IWI41" s="390"/>
      <c r="IWJ41" s="390"/>
      <c r="IWK41" s="390"/>
      <c r="IWL41" s="390"/>
      <c r="IWM41" s="390"/>
      <c r="IWN41" s="390"/>
      <c r="IWO41" s="390"/>
      <c r="IWP41" s="390"/>
      <c r="IWQ41" s="390"/>
      <c r="IWR41" s="390"/>
      <c r="IWS41" s="390"/>
      <c r="IWT41" s="390"/>
      <c r="IWU41" s="390"/>
      <c r="IWV41" s="390"/>
      <c r="IWW41" s="391"/>
      <c r="IWX41" s="389"/>
      <c r="IWY41" s="390"/>
      <c r="IWZ41" s="390"/>
      <c r="IXA41" s="390"/>
      <c r="IXB41" s="390"/>
      <c r="IXC41" s="390"/>
      <c r="IXD41" s="390"/>
      <c r="IXE41" s="390"/>
      <c r="IXF41" s="390"/>
      <c r="IXG41" s="390"/>
      <c r="IXH41" s="390"/>
      <c r="IXI41" s="390"/>
      <c r="IXJ41" s="390"/>
      <c r="IXK41" s="390"/>
      <c r="IXL41" s="390"/>
      <c r="IXM41" s="390"/>
      <c r="IXN41" s="390"/>
      <c r="IXO41" s="390"/>
      <c r="IXP41" s="390"/>
      <c r="IXQ41" s="390"/>
      <c r="IXR41" s="390"/>
      <c r="IXS41" s="390"/>
      <c r="IXT41" s="390"/>
      <c r="IXU41" s="390"/>
      <c r="IXV41" s="390"/>
      <c r="IXW41" s="390"/>
      <c r="IXX41" s="390"/>
      <c r="IXY41" s="390"/>
      <c r="IXZ41" s="390"/>
      <c r="IYA41" s="390"/>
      <c r="IYB41" s="390"/>
      <c r="IYC41" s="390"/>
      <c r="IYD41" s="390"/>
      <c r="IYE41" s="390"/>
      <c r="IYF41" s="390"/>
      <c r="IYG41" s="390"/>
      <c r="IYH41" s="390"/>
      <c r="IYI41" s="390"/>
      <c r="IYJ41" s="390"/>
      <c r="IYK41" s="390"/>
      <c r="IYL41" s="390"/>
      <c r="IYM41" s="390"/>
      <c r="IYN41" s="390"/>
      <c r="IYO41" s="390"/>
      <c r="IYP41" s="391"/>
      <c r="IYQ41" s="389"/>
      <c r="IYR41" s="390"/>
      <c r="IYS41" s="390"/>
      <c r="IYT41" s="390"/>
      <c r="IYU41" s="390"/>
      <c r="IYV41" s="390"/>
      <c r="IYW41" s="390"/>
      <c r="IYX41" s="390"/>
      <c r="IYY41" s="390"/>
      <c r="IYZ41" s="390"/>
      <c r="IZA41" s="390"/>
      <c r="IZB41" s="390"/>
      <c r="IZC41" s="390"/>
      <c r="IZD41" s="390"/>
      <c r="IZE41" s="390"/>
      <c r="IZF41" s="390"/>
      <c r="IZG41" s="390"/>
      <c r="IZH41" s="390"/>
      <c r="IZI41" s="390"/>
      <c r="IZJ41" s="390"/>
      <c r="IZK41" s="390"/>
      <c r="IZL41" s="390"/>
      <c r="IZM41" s="390"/>
      <c r="IZN41" s="390"/>
      <c r="IZO41" s="390"/>
      <c r="IZP41" s="390"/>
      <c r="IZQ41" s="390"/>
      <c r="IZR41" s="390"/>
      <c r="IZS41" s="390"/>
      <c r="IZT41" s="390"/>
      <c r="IZU41" s="390"/>
      <c r="IZV41" s="390"/>
      <c r="IZW41" s="390"/>
      <c r="IZX41" s="390"/>
      <c r="IZY41" s="390"/>
      <c r="IZZ41" s="390"/>
      <c r="JAA41" s="390"/>
      <c r="JAB41" s="390"/>
      <c r="JAC41" s="390"/>
      <c r="JAD41" s="390"/>
      <c r="JAE41" s="390"/>
      <c r="JAF41" s="390"/>
      <c r="JAG41" s="390"/>
      <c r="JAH41" s="390"/>
      <c r="JAI41" s="391"/>
      <c r="JAJ41" s="389"/>
      <c r="JAK41" s="390"/>
      <c r="JAL41" s="390"/>
      <c r="JAM41" s="390"/>
      <c r="JAN41" s="390"/>
      <c r="JAO41" s="390"/>
      <c r="JAP41" s="390"/>
      <c r="JAQ41" s="390"/>
      <c r="JAR41" s="390"/>
      <c r="JAS41" s="390"/>
      <c r="JAT41" s="390"/>
      <c r="JAU41" s="390"/>
      <c r="JAV41" s="390"/>
      <c r="JAW41" s="390"/>
      <c r="JAX41" s="390"/>
      <c r="JAY41" s="390"/>
      <c r="JAZ41" s="390"/>
      <c r="JBA41" s="390"/>
      <c r="JBB41" s="390"/>
      <c r="JBC41" s="390"/>
      <c r="JBD41" s="390"/>
      <c r="JBE41" s="390"/>
      <c r="JBF41" s="390"/>
      <c r="JBG41" s="390"/>
      <c r="JBH41" s="390"/>
      <c r="JBI41" s="390"/>
      <c r="JBJ41" s="390"/>
      <c r="JBK41" s="390"/>
      <c r="JBL41" s="390"/>
      <c r="JBM41" s="390"/>
      <c r="JBN41" s="390"/>
      <c r="JBO41" s="390"/>
      <c r="JBP41" s="390"/>
      <c r="JBQ41" s="390"/>
      <c r="JBR41" s="390"/>
      <c r="JBS41" s="390"/>
      <c r="JBT41" s="390"/>
      <c r="JBU41" s="390"/>
      <c r="JBV41" s="390"/>
      <c r="JBW41" s="390"/>
      <c r="JBX41" s="390"/>
      <c r="JBY41" s="390"/>
      <c r="JBZ41" s="390"/>
      <c r="JCA41" s="390"/>
      <c r="JCB41" s="391"/>
      <c r="JCC41" s="389"/>
      <c r="JCD41" s="390"/>
      <c r="JCE41" s="390"/>
      <c r="JCF41" s="390"/>
      <c r="JCG41" s="390"/>
      <c r="JCH41" s="390"/>
      <c r="JCI41" s="390"/>
      <c r="JCJ41" s="390"/>
      <c r="JCK41" s="390"/>
      <c r="JCL41" s="390"/>
      <c r="JCM41" s="390"/>
      <c r="JCN41" s="390"/>
      <c r="JCO41" s="390"/>
      <c r="JCP41" s="390"/>
      <c r="JCQ41" s="390"/>
      <c r="JCR41" s="390"/>
      <c r="JCS41" s="390"/>
      <c r="JCT41" s="390"/>
      <c r="JCU41" s="390"/>
      <c r="JCV41" s="390"/>
      <c r="JCW41" s="390"/>
      <c r="JCX41" s="390"/>
      <c r="JCY41" s="390"/>
      <c r="JCZ41" s="390"/>
      <c r="JDA41" s="390"/>
      <c r="JDB41" s="390"/>
      <c r="JDC41" s="390"/>
      <c r="JDD41" s="390"/>
      <c r="JDE41" s="390"/>
      <c r="JDF41" s="390"/>
      <c r="JDG41" s="390"/>
      <c r="JDH41" s="390"/>
      <c r="JDI41" s="390"/>
      <c r="JDJ41" s="390"/>
      <c r="JDK41" s="390"/>
      <c r="JDL41" s="390"/>
      <c r="JDM41" s="390"/>
      <c r="JDN41" s="390"/>
      <c r="JDO41" s="390"/>
      <c r="JDP41" s="390"/>
      <c r="JDQ41" s="390"/>
      <c r="JDR41" s="390"/>
      <c r="JDS41" s="390"/>
      <c r="JDT41" s="390"/>
      <c r="JDU41" s="391"/>
      <c r="JDV41" s="389"/>
      <c r="JDW41" s="390"/>
      <c r="JDX41" s="390"/>
      <c r="JDY41" s="390"/>
      <c r="JDZ41" s="390"/>
      <c r="JEA41" s="390"/>
      <c r="JEB41" s="390"/>
      <c r="JEC41" s="390"/>
      <c r="JED41" s="390"/>
      <c r="JEE41" s="390"/>
      <c r="JEF41" s="390"/>
      <c r="JEG41" s="390"/>
      <c r="JEH41" s="390"/>
      <c r="JEI41" s="390"/>
      <c r="JEJ41" s="390"/>
      <c r="JEK41" s="390"/>
      <c r="JEL41" s="390"/>
      <c r="JEM41" s="390"/>
      <c r="JEN41" s="390"/>
      <c r="JEO41" s="390"/>
      <c r="JEP41" s="390"/>
      <c r="JEQ41" s="390"/>
      <c r="JER41" s="390"/>
      <c r="JES41" s="390"/>
      <c r="JET41" s="390"/>
      <c r="JEU41" s="390"/>
      <c r="JEV41" s="390"/>
      <c r="JEW41" s="390"/>
      <c r="JEX41" s="390"/>
      <c r="JEY41" s="390"/>
      <c r="JEZ41" s="390"/>
      <c r="JFA41" s="390"/>
      <c r="JFB41" s="390"/>
      <c r="JFC41" s="390"/>
      <c r="JFD41" s="390"/>
      <c r="JFE41" s="390"/>
      <c r="JFF41" s="390"/>
      <c r="JFG41" s="390"/>
      <c r="JFH41" s="390"/>
      <c r="JFI41" s="390"/>
      <c r="JFJ41" s="390"/>
      <c r="JFK41" s="390"/>
      <c r="JFL41" s="390"/>
      <c r="JFM41" s="390"/>
      <c r="JFN41" s="391"/>
      <c r="JFO41" s="389"/>
      <c r="JFP41" s="390"/>
      <c r="JFQ41" s="390"/>
      <c r="JFR41" s="390"/>
      <c r="JFS41" s="390"/>
      <c r="JFT41" s="390"/>
      <c r="JFU41" s="390"/>
      <c r="JFV41" s="390"/>
      <c r="JFW41" s="390"/>
      <c r="JFX41" s="390"/>
      <c r="JFY41" s="390"/>
      <c r="JFZ41" s="390"/>
      <c r="JGA41" s="390"/>
      <c r="JGB41" s="390"/>
      <c r="JGC41" s="390"/>
      <c r="JGD41" s="390"/>
      <c r="JGE41" s="390"/>
      <c r="JGF41" s="390"/>
      <c r="JGG41" s="390"/>
      <c r="JGH41" s="390"/>
      <c r="JGI41" s="390"/>
      <c r="JGJ41" s="390"/>
      <c r="JGK41" s="390"/>
      <c r="JGL41" s="390"/>
      <c r="JGM41" s="390"/>
      <c r="JGN41" s="390"/>
      <c r="JGO41" s="390"/>
      <c r="JGP41" s="390"/>
      <c r="JGQ41" s="390"/>
      <c r="JGR41" s="390"/>
      <c r="JGS41" s="390"/>
      <c r="JGT41" s="390"/>
      <c r="JGU41" s="390"/>
      <c r="JGV41" s="390"/>
      <c r="JGW41" s="390"/>
      <c r="JGX41" s="390"/>
      <c r="JGY41" s="390"/>
      <c r="JGZ41" s="390"/>
      <c r="JHA41" s="390"/>
      <c r="JHB41" s="390"/>
      <c r="JHC41" s="390"/>
      <c r="JHD41" s="390"/>
      <c r="JHE41" s="390"/>
      <c r="JHF41" s="390"/>
      <c r="JHG41" s="391"/>
      <c r="JHH41" s="389"/>
      <c r="JHI41" s="390"/>
      <c r="JHJ41" s="390"/>
      <c r="JHK41" s="390"/>
      <c r="JHL41" s="390"/>
      <c r="JHM41" s="390"/>
      <c r="JHN41" s="390"/>
      <c r="JHO41" s="390"/>
      <c r="JHP41" s="390"/>
      <c r="JHQ41" s="390"/>
      <c r="JHR41" s="390"/>
      <c r="JHS41" s="390"/>
      <c r="JHT41" s="390"/>
      <c r="JHU41" s="390"/>
      <c r="JHV41" s="390"/>
      <c r="JHW41" s="390"/>
      <c r="JHX41" s="390"/>
      <c r="JHY41" s="390"/>
      <c r="JHZ41" s="390"/>
      <c r="JIA41" s="390"/>
      <c r="JIB41" s="390"/>
      <c r="JIC41" s="390"/>
      <c r="JID41" s="390"/>
      <c r="JIE41" s="390"/>
      <c r="JIF41" s="390"/>
      <c r="JIG41" s="390"/>
      <c r="JIH41" s="390"/>
      <c r="JII41" s="390"/>
      <c r="JIJ41" s="390"/>
      <c r="JIK41" s="390"/>
      <c r="JIL41" s="390"/>
      <c r="JIM41" s="390"/>
      <c r="JIN41" s="390"/>
      <c r="JIO41" s="390"/>
      <c r="JIP41" s="390"/>
      <c r="JIQ41" s="390"/>
      <c r="JIR41" s="390"/>
      <c r="JIS41" s="390"/>
      <c r="JIT41" s="390"/>
      <c r="JIU41" s="390"/>
      <c r="JIV41" s="390"/>
      <c r="JIW41" s="390"/>
      <c r="JIX41" s="390"/>
      <c r="JIY41" s="390"/>
      <c r="JIZ41" s="391"/>
      <c r="JJA41" s="389"/>
      <c r="JJB41" s="390"/>
      <c r="JJC41" s="390"/>
      <c r="JJD41" s="390"/>
      <c r="JJE41" s="390"/>
      <c r="JJF41" s="390"/>
      <c r="JJG41" s="390"/>
      <c r="JJH41" s="390"/>
      <c r="JJI41" s="390"/>
      <c r="JJJ41" s="390"/>
      <c r="JJK41" s="390"/>
      <c r="JJL41" s="390"/>
      <c r="JJM41" s="390"/>
      <c r="JJN41" s="390"/>
      <c r="JJO41" s="390"/>
      <c r="JJP41" s="390"/>
      <c r="JJQ41" s="390"/>
      <c r="JJR41" s="390"/>
      <c r="JJS41" s="390"/>
      <c r="JJT41" s="390"/>
      <c r="JJU41" s="390"/>
      <c r="JJV41" s="390"/>
      <c r="JJW41" s="390"/>
      <c r="JJX41" s="390"/>
      <c r="JJY41" s="390"/>
      <c r="JJZ41" s="390"/>
      <c r="JKA41" s="390"/>
      <c r="JKB41" s="390"/>
      <c r="JKC41" s="390"/>
      <c r="JKD41" s="390"/>
      <c r="JKE41" s="390"/>
      <c r="JKF41" s="390"/>
      <c r="JKG41" s="390"/>
      <c r="JKH41" s="390"/>
      <c r="JKI41" s="390"/>
      <c r="JKJ41" s="390"/>
      <c r="JKK41" s="390"/>
      <c r="JKL41" s="390"/>
      <c r="JKM41" s="390"/>
      <c r="JKN41" s="390"/>
      <c r="JKO41" s="390"/>
      <c r="JKP41" s="390"/>
      <c r="JKQ41" s="390"/>
      <c r="JKR41" s="390"/>
      <c r="JKS41" s="391"/>
      <c r="JKT41" s="389"/>
      <c r="JKU41" s="390"/>
      <c r="JKV41" s="390"/>
      <c r="JKW41" s="390"/>
      <c r="JKX41" s="390"/>
      <c r="JKY41" s="390"/>
      <c r="JKZ41" s="390"/>
      <c r="JLA41" s="390"/>
      <c r="JLB41" s="390"/>
      <c r="JLC41" s="390"/>
      <c r="JLD41" s="390"/>
      <c r="JLE41" s="390"/>
      <c r="JLF41" s="390"/>
      <c r="JLG41" s="390"/>
      <c r="JLH41" s="390"/>
      <c r="JLI41" s="390"/>
      <c r="JLJ41" s="390"/>
      <c r="JLK41" s="390"/>
      <c r="JLL41" s="390"/>
      <c r="JLM41" s="390"/>
      <c r="JLN41" s="390"/>
      <c r="JLO41" s="390"/>
      <c r="JLP41" s="390"/>
      <c r="JLQ41" s="390"/>
      <c r="JLR41" s="390"/>
      <c r="JLS41" s="390"/>
      <c r="JLT41" s="390"/>
      <c r="JLU41" s="390"/>
      <c r="JLV41" s="390"/>
      <c r="JLW41" s="390"/>
      <c r="JLX41" s="390"/>
      <c r="JLY41" s="390"/>
      <c r="JLZ41" s="390"/>
      <c r="JMA41" s="390"/>
      <c r="JMB41" s="390"/>
      <c r="JMC41" s="390"/>
      <c r="JMD41" s="390"/>
      <c r="JME41" s="390"/>
      <c r="JMF41" s="390"/>
      <c r="JMG41" s="390"/>
      <c r="JMH41" s="390"/>
      <c r="JMI41" s="390"/>
      <c r="JMJ41" s="390"/>
      <c r="JMK41" s="390"/>
      <c r="JML41" s="391"/>
      <c r="JMM41" s="389"/>
      <c r="JMN41" s="390"/>
      <c r="JMO41" s="390"/>
      <c r="JMP41" s="390"/>
      <c r="JMQ41" s="390"/>
      <c r="JMR41" s="390"/>
      <c r="JMS41" s="390"/>
      <c r="JMT41" s="390"/>
      <c r="JMU41" s="390"/>
      <c r="JMV41" s="390"/>
      <c r="JMW41" s="390"/>
      <c r="JMX41" s="390"/>
      <c r="JMY41" s="390"/>
      <c r="JMZ41" s="390"/>
      <c r="JNA41" s="390"/>
      <c r="JNB41" s="390"/>
      <c r="JNC41" s="390"/>
      <c r="JND41" s="390"/>
      <c r="JNE41" s="390"/>
      <c r="JNF41" s="390"/>
      <c r="JNG41" s="390"/>
      <c r="JNH41" s="390"/>
      <c r="JNI41" s="390"/>
      <c r="JNJ41" s="390"/>
      <c r="JNK41" s="390"/>
      <c r="JNL41" s="390"/>
      <c r="JNM41" s="390"/>
      <c r="JNN41" s="390"/>
      <c r="JNO41" s="390"/>
      <c r="JNP41" s="390"/>
      <c r="JNQ41" s="390"/>
      <c r="JNR41" s="390"/>
      <c r="JNS41" s="390"/>
      <c r="JNT41" s="390"/>
      <c r="JNU41" s="390"/>
      <c r="JNV41" s="390"/>
      <c r="JNW41" s="390"/>
      <c r="JNX41" s="390"/>
      <c r="JNY41" s="390"/>
      <c r="JNZ41" s="390"/>
      <c r="JOA41" s="390"/>
      <c r="JOB41" s="390"/>
      <c r="JOC41" s="390"/>
      <c r="JOD41" s="390"/>
      <c r="JOE41" s="391"/>
      <c r="JOF41" s="389"/>
      <c r="JOG41" s="390"/>
      <c r="JOH41" s="390"/>
      <c r="JOI41" s="390"/>
      <c r="JOJ41" s="390"/>
      <c r="JOK41" s="390"/>
      <c r="JOL41" s="390"/>
      <c r="JOM41" s="390"/>
      <c r="JON41" s="390"/>
      <c r="JOO41" s="390"/>
      <c r="JOP41" s="390"/>
      <c r="JOQ41" s="390"/>
      <c r="JOR41" s="390"/>
      <c r="JOS41" s="390"/>
      <c r="JOT41" s="390"/>
      <c r="JOU41" s="390"/>
      <c r="JOV41" s="390"/>
      <c r="JOW41" s="390"/>
      <c r="JOX41" s="390"/>
      <c r="JOY41" s="390"/>
      <c r="JOZ41" s="390"/>
      <c r="JPA41" s="390"/>
      <c r="JPB41" s="390"/>
      <c r="JPC41" s="390"/>
      <c r="JPD41" s="390"/>
      <c r="JPE41" s="390"/>
      <c r="JPF41" s="390"/>
      <c r="JPG41" s="390"/>
      <c r="JPH41" s="390"/>
      <c r="JPI41" s="390"/>
      <c r="JPJ41" s="390"/>
      <c r="JPK41" s="390"/>
      <c r="JPL41" s="390"/>
      <c r="JPM41" s="390"/>
      <c r="JPN41" s="390"/>
      <c r="JPO41" s="390"/>
      <c r="JPP41" s="390"/>
      <c r="JPQ41" s="390"/>
      <c r="JPR41" s="390"/>
      <c r="JPS41" s="390"/>
      <c r="JPT41" s="390"/>
      <c r="JPU41" s="390"/>
      <c r="JPV41" s="390"/>
      <c r="JPW41" s="390"/>
      <c r="JPX41" s="391"/>
      <c r="JPY41" s="389"/>
      <c r="JPZ41" s="390"/>
      <c r="JQA41" s="390"/>
      <c r="JQB41" s="390"/>
      <c r="JQC41" s="390"/>
      <c r="JQD41" s="390"/>
      <c r="JQE41" s="390"/>
      <c r="JQF41" s="390"/>
      <c r="JQG41" s="390"/>
      <c r="JQH41" s="390"/>
      <c r="JQI41" s="390"/>
      <c r="JQJ41" s="390"/>
      <c r="JQK41" s="390"/>
      <c r="JQL41" s="390"/>
      <c r="JQM41" s="390"/>
      <c r="JQN41" s="390"/>
      <c r="JQO41" s="390"/>
      <c r="JQP41" s="390"/>
      <c r="JQQ41" s="390"/>
      <c r="JQR41" s="390"/>
      <c r="JQS41" s="390"/>
      <c r="JQT41" s="390"/>
      <c r="JQU41" s="390"/>
      <c r="JQV41" s="390"/>
      <c r="JQW41" s="390"/>
      <c r="JQX41" s="390"/>
      <c r="JQY41" s="390"/>
      <c r="JQZ41" s="390"/>
      <c r="JRA41" s="390"/>
      <c r="JRB41" s="390"/>
      <c r="JRC41" s="390"/>
      <c r="JRD41" s="390"/>
      <c r="JRE41" s="390"/>
      <c r="JRF41" s="390"/>
      <c r="JRG41" s="390"/>
      <c r="JRH41" s="390"/>
      <c r="JRI41" s="390"/>
      <c r="JRJ41" s="390"/>
      <c r="JRK41" s="390"/>
      <c r="JRL41" s="390"/>
      <c r="JRM41" s="390"/>
      <c r="JRN41" s="390"/>
      <c r="JRO41" s="390"/>
      <c r="JRP41" s="390"/>
      <c r="JRQ41" s="391"/>
      <c r="JRR41" s="389"/>
      <c r="JRS41" s="390"/>
      <c r="JRT41" s="390"/>
      <c r="JRU41" s="390"/>
      <c r="JRV41" s="390"/>
      <c r="JRW41" s="390"/>
      <c r="JRX41" s="390"/>
      <c r="JRY41" s="390"/>
      <c r="JRZ41" s="390"/>
      <c r="JSA41" s="390"/>
      <c r="JSB41" s="390"/>
      <c r="JSC41" s="390"/>
      <c r="JSD41" s="390"/>
      <c r="JSE41" s="390"/>
      <c r="JSF41" s="390"/>
      <c r="JSG41" s="390"/>
      <c r="JSH41" s="390"/>
      <c r="JSI41" s="390"/>
      <c r="JSJ41" s="390"/>
      <c r="JSK41" s="390"/>
      <c r="JSL41" s="390"/>
      <c r="JSM41" s="390"/>
      <c r="JSN41" s="390"/>
      <c r="JSO41" s="390"/>
      <c r="JSP41" s="390"/>
      <c r="JSQ41" s="390"/>
      <c r="JSR41" s="390"/>
      <c r="JSS41" s="390"/>
      <c r="JST41" s="390"/>
      <c r="JSU41" s="390"/>
      <c r="JSV41" s="390"/>
      <c r="JSW41" s="390"/>
      <c r="JSX41" s="390"/>
      <c r="JSY41" s="390"/>
      <c r="JSZ41" s="390"/>
      <c r="JTA41" s="390"/>
      <c r="JTB41" s="390"/>
      <c r="JTC41" s="390"/>
      <c r="JTD41" s="390"/>
      <c r="JTE41" s="390"/>
      <c r="JTF41" s="390"/>
      <c r="JTG41" s="390"/>
      <c r="JTH41" s="390"/>
      <c r="JTI41" s="390"/>
      <c r="JTJ41" s="391"/>
      <c r="JTK41" s="389"/>
      <c r="JTL41" s="390"/>
      <c r="JTM41" s="390"/>
      <c r="JTN41" s="390"/>
      <c r="JTO41" s="390"/>
      <c r="JTP41" s="390"/>
      <c r="JTQ41" s="390"/>
      <c r="JTR41" s="390"/>
      <c r="JTS41" s="390"/>
      <c r="JTT41" s="390"/>
      <c r="JTU41" s="390"/>
      <c r="JTV41" s="390"/>
      <c r="JTW41" s="390"/>
      <c r="JTX41" s="390"/>
      <c r="JTY41" s="390"/>
      <c r="JTZ41" s="390"/>
      <c r="JUA41" s="390"/>
      <c r="JUB41" s="390"/>
      <c r="JUC41" s="390"/>
      <c r="JUD41" s="390"/>
      <c r="JUE41" s="390"/>
      <c r="JUF41" s="390"/>
      <c r="JUG41" s="390"/>
      <c r="JUH41" s="390"/>
      <c r="JUI41" s="390"/>
      <c r="JUJ41" s="390"/>
      <c r="JUK41" s="390"/>
      <c r="JUL41" s="390"/>
      <c r="JUM41" s="390"/>
      <c r="JUN41" s="390"/>
      <c r="JUO41" s="390"/>
      <c r="JUP41" s="390"/>
      <c r="JUQ41" s="390"/>
      <c r="JUR41" s="390"/>
      <c r="JUS41" s="390"/>
      <c r="JUT41" s="390"/>
      <c r="JUU41" s="390"/>
      <c r="JUV41" s="390"/>
      <c r="JUW41" s="390"/>
      <c r="JUX41" s="390"/>
      <c r="JUY41" s="390"/>
      <c r="JUZ41" s="390"/>
      <c r="JVA41" s="390"/>
      <c r="JVB41" s="390"/>
      <c r="JVC41" s="391"/>
      <c r="JVD41" s="389"/>
      <c r="JVE41" s="390"/>
      <c r="JVF41" s="390"/>
      <c r="JVG41" s="390"/>
      <c r="JVH41" s="390"/>
      <c r="JVI41" s="390"/>
      <c r="JVJ41" s="390"/>
      <c r="JVK41" s="390"/>
      <c r="JVL41" s="390"/>
      <c r="JVM41" s="390"/>
      <c r="JVN41" s="390"/>
      <c r="JVO41" s="390"/>
      <c r="JVP41" s="390"/>
      <c r="JVQ41" s="390"/>
      <c r="JVR41" s="390"/>
      <c r="JVS41" s="390"/>
      <c r="JVT41" s="390"/>
      <c r="JVU41" s="390"/>
      <c r="JVV41" s="390"/>
      <c r="JVW41" s="390"/>
      <c r="JVX41" s="390"/>
      <c r="JVY41" s="390"/>
      <c r="JVZ41" s="390"/>
      <c r="JWA41" s="390"/>
      <c r="JWB41" s="390"/>
      <c r="JWC41" s="390"/>
      <c r="JWD41" s="390"/>
      <c r="JWE41" s="390"/>
      <c r="JWF41" s="390"/>
      <c r="JWG41" s="390"/>
      <c r="JWH41" s="390"/>
      <c r="JWI41" s="390"/>
      <c r="JWJ41" s="390"/>
      <c r="JWK41" s="390"/>
      <c r="JWL41" s="390"/>
      <c r="JWM41" s="390"/>
      <c r="JWN41" s="390"/>
      <c r="JWO41" s="390"/>
      <c r="JWP41" s="390"/>
      <c r="JWQ41" s="390"/>
      <c r="JWR41" s="390"/>
      <c r="JWS41" s="390"/>
      <c r="JWT41" s="390"/>
      <c r="JWU41" s="390"/>
      <c r="JWV41" s="391"/>
      <c r="JWW41" s="389"/>
      <c r="JWX41" s="390"/>
      <c r="JWY41" s="390"/>
      <c r="JWZ41" s="390"/>
      <c r="JXA41" s="390"/>
      <c r="JXB41" s="390"/>
      <c r="JXC41" s="390"/>
      <c r="JXD41" s="390"/>
      <c r="JXE41" s="390"/>
      <c r="JXF41" s="390"/>
      <c r="JXG41" s="390"/>
      <c r="JXH41" s="390"/>
      <c r="JXI41" s="390"/>
      <c r="JXJ41" s="390"/>
      <c r="JXK41" s="390"/>
      <c r="JXL41" s="390"/>
      <c r="JXM41" s="390"/>
      <c r="JXN41" s="390"/>
      <c r="JXO41" s="390"/>
      <c r="JXP41" s="390"/>
      <c r="JXQ41" s="390"/>
      <c r="JXR41" s="390"/>
      <c r="JXS41" s="390"/>
      <c r="JXT41" s="390"/>
      <c r="JXU41" s="390"/>
      <c r="JXV41" s="390"/>
      <c r="JXW41" s="390"/>
      <c r="JXX41" s="390"/>
      <c r="JXY41" s="390"/>
      <c r="JXZ41" s="390"/>
      <c r="JYA41" s="390"/>
      <c r="JYB41" s="390"/>
      <c r="JYC41" s="390"/>
      <c r="JYD41" s="390"/>
      <c r="JYE41" s="390"/>
      <c r="JYF41" s="390"/>
      <c r="JYG41" s="390"/>
      <c r="JYH41" s="390"/>
      <c r="JYI41" s="390"/>
      <c r="JYJ41" s="390"/>
      <c r="JYK41" s="390"/>
      <c r="JYL41" s="390"/>
      <c r="JYM41" s="390"/>
      <c r="JYN41" s="390"/>
      <c r="JYO41" s="391"/>
      <c r="JYP41" s="389"/>
      <c r="JYQ41" s="390"/>
      <c r="JYR41" s="390"/>
      <c r="JYS41" s="390"/>
      <c r="JYT41" s="390"/>
      <c r="JYU41" s="390"/>
      <c r="JYV41" s="390"/>
      <c r="JYW41" s="390"/>
      <c r="JYX41" s="390"/>
      <c r="JYY41" s="390"/>
      <c r="JYZ41" s="390"/>
      <c r="JZA41" s="390"/>
      <c r="JZB41" s="390"/>
      <c r="JZC41" s="390"/>
      <c r="JZD41" s="390"/>
      <c r="JZE41" s="390"/>
      <c r="JZF41" s="390"/>
      <c r="JZG41" s="390"/>
      <c r="JZH41" s="390"/>
      <c r="JZI41" s="390"/>
      <c r="JZJ41" s="390"/>
      <c r="JZK41" s="390"/>
      <c r="JZL41" s="390"/>
      <c r="JZM41" s="390"/>
      <c r="JZN41" s="390"/>
      <c r="JZO41" s="390"/>
      <c r="JZP41" s="390"/>
      <c r="JZQ41" s="390"/>
      <c r="JZR41" s="390"/>
      <c r="JZS41" s="390"/>
      <c r="JZT41" s="390"/>
      <c r="JZU41" s="390"/>
      <c r="JZV41" s="390"/>
      <c r="JZW41" s="390"/>
      <c r="JZX41" s="390"/>
      <c r="JZY41" s="390"/>
      <c r="JZZ41" s="390"/>
      <c r="KAA41" s="390"/>
      <c r="KAB41" s="390"/>
      <c r="KAC41" s="390"/>
      <c r="KAD41" s="390"/>
      <c r="KAE41" s="390"/>
      <c r="KAF41" s="390"/>
      <c r="KAG41" s="390"/>
      <c r="KAH41" s="391"/>
      <c r="KAI41" s="389"/>
      <c r="KAJ41" s="390"/>
      <c r="KAK41" s="390"/>
      <c r="KAL41" s="390"/>
      <c r="KAM41" s="390"/>
      <c r="KAN41" s="390"/>
      <c r="KAO41" s="390"/>
      <c r="KAP41" s="390"/>
      <c r="KAQ41" s="390"/>
      <c r="KAR41" s="390"/>
      <c r="KAS41" s="390"/>
      <c r="KAT41" s="390"/>
      <c r="KAU41" s="390"/>
      <c r="KAV41" s="390"/>
      <c r="KAW41" s="390"/>
      <c r="KAX41" s="390"/>
      <c r="KAY41" s="390"/>
      <c r="KAZ41" s="390"/>
      <c r="KBA41" s="390"/>
      <c r="KBB41" s="390"/>
      <c r="KBC41" s="390"/>
      <c r="KBD41" s="390"/>
      <c r="KBE41" s="390"/>
      <c r="KBF41" s="390"/>
      <c r="KBG41" s="390"/>
      <c r="KBH41" s="390"/>
      <c r="KBI41" s="390"/>
      <c r="KBJ41" s="390"/>
      <c r="KBK41" s="390"/>
      <c r="KBL41" s="390"/>
      <c r="KBM41" s="390"/>
      <c r="KBN41" s="390"/>
      <c r="KBO41" s="390"/>
      <c r="KBP41" s="390"/>
      <c r="KBQ41" s="390"/>
      <c r="KBR41" s="390"/>
      <c r="KBS41" s="390"/>
      <c r="KBT41" s="390"/>
      <c r="KBU41" s="390"/>
      <c r="KBV41" s="390"/>
      <c r="KBW41" s="390"/>
      <c r="KBX41" s="390"/>
      <c r="KBY41" s="390"/>
      <c r="KBZ41" s="390"/>
      <c r="KCA41" s="391"/>
      <c r="KCB41" s="389"/>
      <c r="KCC41" s="390"/>
      <c r="KCD41" s="390"/>
      <c r="KCE41" s="390"/>
      <c r="KCF41" s="390"/>
      <c r="KCG41" s="390"/>
      <c r="KCH41" s="390"/>
      <c r="KCI41" s="390"/>
      <c r="KCJ41" s="390"/>
      <c r="KCK41" s="390"/>
      <c r="KCL41" s="390"/>
      <c r="KCM41" s="390"/>
      <c r="KCN41" s="390"/>
      <c r="KCO41" s="390"/>
      <c r="KCP41" s="390"/>
      <c r="KCQ41" s="390"/>
      <c r="KCR41" s="390"/>
      <c r="KCS41" s="390"/>
      <c r="KCT41" s="390"/>
      <c r="KCU41" s="390"/>
      <c r="KCV41" s="390"/>
      <c r="KCW41" s="390"/>
      <c r="KCX41" s="390"/>
      <c r="KCY41" s="390"/>
      <c r="KCZ41" s="390"/>
      <c r="KDA41" s="390"/>
      <c r="KDB41" s="390"/>
      <c r="KDC41" s="390"/>
      <c r="KDD41" s="390"/>
      <c r="KDE41" s="390"/>
      <c r="KDF41" s="390"/>
      <c r="KDG41" s="390"/>
      <c r="KDH41" s="390"/>
      <c r="KDI41" s="390"/>
      <c r="KDJ41" s="390"/>
      <c r="KDK41" s="390"/>
      <c r="KDL41" s="390"/>
      <c r="KDM41" s="390"/>
      <c r="KDN41" s="390"/>
      <c r="KDO41" s="390"/>
      <c r="KDP41" s="390"/>
      <c r="KDQ41" s="390"/>
      <c r="KDR41" s="390"/>
      <c r="KDS41" s="390"/>
      <c r="KDT41" s="391"/>
      <c r="KDU41" s="389"/>
      <c r="KDV41" s="390"/>
      <c r="KDW41" s="390"/>
      <c r="KDX41" s="390"/>
      <c r="KDY41" s="390"/>
      <c r="KDZ41" s="390"/>
      <c r="KEA41" s="390"/>
      <c r="KEB41" s="390"/>
      <c r="KEC41" s="390"/>
      <c r="KED41" s="390"/>
      <c r="KEE41" s="390"/>
      <c r="KEF41" s="390"/>
      <c r="KEG41" s="390"/>
      <c r="KEH41" s="390"/>
      <c r="KEI41" s="390"/>
      <c r="KEJ41" s="390"/>
      <c r="KEK41" s="390"/>
      <c r="KEL41" s="390"/>
      <c r="KEM41" s="390"/>
      <c r="KEN41" s="390"/>
      <c r="KEO41" s="390"/>
      <c r="KEP41" s="390"/>
      <c r="KEQ41" s="390"/>
      <c r="KER41" s="390"/>
      <c r="KES41" s="390"/>
      <c r="KET41" s="390"/>
      <c r="KEU41" s="390"/>
      <c r="KEV41" s="390"/>
      <c r="KEW41" s="390"/>
      <c r="KEX41" s="390"/>
      <c r="KEY41" s="390"/>
      <c r="KEZ41" s="390"/>
      <c r="KFA41" s="390"/>
      <c r="KFB41" s="390"/>
      <c r="KFC41" s="390"/>
      <c r="KFD41" s="390"/>
      <c r="KFE41" s="390"/>
      <c r="KFF41" s="390"/>
      <c r="KFG41" s="390"/>
      <c r="KFH41" s="390"/>
      <c r="KFI41" s="390"/>
      <c r="KFJ41" s="390"/>
      <c r="KFK41" s="390"/>
      <c r="KFL41" s="390"/>
      <c r="KFM41" s="391"/>
      <c r="KFN41" s="389"/>
      <c r="KFO41" s="390"/>
      <c r="KFP41" s="390"/>
      <c r="KFQ41" s="390"/>
      <c r="KFR41" s="390"/>
      <c r="KFS41" s="390"/>
      <c r="KFT41" s="390"/>
      <c r="KFU41" s="390"/>
      <c r="KFV41" s="390"/>
      <c r="KFW41" s="390"/>
      <c r="KFX41" s="390"/>
      <c r="KFY41" s="390"/>
      <c r="KFZ41" s="390"/>
      <c r="KGA41" s="390"/>
      <c r="KGB41" s="390"/>
      <c r="KGC41" s="390"/>
      <c r="KGD41" s="390"/>
      <c r="KGE41" s="390"/>
      <c r="KGF41" s="390"/>
      <c r="KGG41" s="390"/>
      <c r="KGH41" s="390"/>
      <c r="KGI41" s="390"/>
      <c r="KGJ41" s="390"/>
      <c r="KGK41" s="390"/>
      <c r="KGL41" s="390"/>
      <c r="KGM41" s="390"/>
      <c r="KGN41" s="390"/>
      <c r="KGO41" s="390"/>
      <c r="KGP41" s="390"/>
      <c r="KGQ41" s="390"/>
      <c r="KGR41" s="390"/>
      <c r="KGS41" s="390"/>
      <c r="KGT41" s="390"/>
      <c r="KGU41" s="390"/>
      <c r="KGV41" s="390"/>
      <c r="KGW41" s="390"/>
      <c r="KGX41" s="390"/>
      <c r="KGY41" s="390"/>
      <c r="KGZ41" s="390"/>
      <c r="KHA41" s="390"/>
      <c r="KHB41" s="390"/>
      <c r="KHC41" s="390"/>
      <c r="KHD41" s="390"/>
      <c r="KHE41" s="390"/>
      <c r="KHF41" s="391"/>
      <c r="KHG41" s="389"/>
      <c r="KHH41" s="390"/>
      <c r="KHI41" s="390"/>
      <c r="KHJ41" s="390"/>
      <c r="KHK41" s="390"/>
      <c r="KHL41" s="390"/>
      <c r="KHM41" s="390"/>
      <c r="KHN41" s="390"/>
      <c r="KHO41" s="390"/>
      <c r="KHP41" s="390"/>
      <c r="KHQ41" s="390"/>
      <c r="KHR41" s="390"/>
      <c r="KHS41" s="390"/>
      <c r="KHT41" s="390"/>
      <c r="KHU41" s="390"/>
      <c r="KHV41" s="390"/>
      <c r="KHW41" s="390"/>
      <c r="KHX41" s="390"/>
      <c r="KHY41" s="390"/>
      <c r="KHZ41" s="390"/>
      <c r="KIA41" s="390"/>
      <c r="KIB41" s="390"/>
      <c r="KIC41" s="390"/>
      <c r="KID41" s="390"/>
      <c r="KIE41" s="390"/>
      <c r="KIF41" s="390"/>
      <c r="KIG41" s="390"/>
      <c r="KIH41" s="390"/>
      <c r="KII41" s="390"/>
      <c r="KIJ41" s="390"/>
      <c r="KIK41" s="390"/>
      <c r="KIL41" s="390"/>
      <c r="KIM41" s="390"/>
      <c r="KIN41" s="390"/>
      <c r="KIO41" s="390"/>
      <c r="KIP41" s="390"/>
      <c r="KIQ41" s="390"/>
      <c r="KIR41" s="390"/>
      <c r="KIS41" s="390"/>
      <c r="KIT41" s="390"/>
      <c r="KIU41" s="390"/>
      <c r="KIV41" s="390"/>
      <c r="KIW41" s="390"/>
      <c r="KIX41" s="390"/>
      <c r="KIY41" s="391"/>
      <c r="KIZ41" s="389"/>
      <c r="KJA41" s="390"/>
      <c r="KJB41" s="390"/>
      <c r="KJC41" s="390"/>
      <c r="KJD41" s="390"/>
      <c r="KJE41" s="390"/>
      <c r="KJF41" s="390"/>
      <c r="KJG41" s="390"/>
      <c r="KJH41" s="390"/>
      <c r="KJI41" s="390"/>
      <c r="KJJ41" s="390"/>
      <c r="KJK41" s="390"/>
      <c r="KJL41" s="390"/>
      <c r="KJM41" s="390"/>
      <c r="KJN41" s="390"/>
      <c r="KJO41" s="390"/>
      <c r="KJP41" s="390"/>
      <c r="KJQ41" s="390"/>
      <c r="KJR41" s="390"/>
      <c r="KJS41" s="390"/>
      <c r="KJT41" s="390"/>
      <c r="KJU41" s="390"/>
      <c r="KJV41" s="390"/>
      <c r="KJW41" s="390"/>
      <c r="KJX41" s="390"/>
      <c r="KJY41" s="390"/>
      <c r="KJZ41" s="390"/>
      <c r="KKA41" s="390"/>
      <c r="KKB41" s="390"/>
      <c r="KKC41" s="390"/>
      <c r="KKD41" s="390"/>
      <c r="KKE41" s="390"/>
      <c r="KKF41" s="390"/>
      <c r="KKG41" s="390"/>
      <c r="KKH41" s="390"/>
      <c r="KKI41" s="390"/>
      <c r="KKJ41" s="390"/>
      <c r="KKK41" s="390"/>
      <c r="KKL41" s="390"/>
      <c r="KKM41" s="390"/>
      <c r="KKN41" s="390"/>
      <c r="KKO41" s="390"/>
      <c r="KKP41" s="390"/>
      <c r="KKQ41" s="390"/>
      <c r="KKR41" s="391"/>
      <c r="KKS41" s="389"/>
      <c r="KKT41" s="390"/>
      <c r="KKU41" s="390"/>
      <c r="KKV41" s="390"/>
      <c r="KKW41" s="390"/>
      <c r="KKX41" s="390"/>
      <c r="KKY41" s="390"/>
      <c r="KKZ41" s="390"/>
      <c r="KLA41" s="390"/>
      <c r="KLB41" s="390"/>
      <c r="KLC41" s="390"/>
      <c r="KLD41" s="390"/>
      <c r="KLE41" s="390"/>
      <c r="KLF41" s="390"/>
      <c r="KLG41" s="390"/>
      <c r="KLH41" s="390"/>
      <c r="KLI41" s="390"/>
      <c r="KLJ41" s="390"/>
      <c r="KLK41" s="390"/>
      <c r="KLL41" s="390"/>
      <c r="KLM41" s="390"/>
      <c r="KLN41" s="390"/>
      <c r="KLO41" s="390"/>
      <c r="KLP41" s="390"/>
      <c r="KLQ41" s="390"/>
      <c r="KLR41" s="390"/>
      <c r="KLS41" s="390"/>
      <c r="KLT41" s="390"/>
      <c r="KLU41" s="390"/>
      <c r="KLV41" s="390"/>
      <c r="KLW41" s="390"/>
      <c r="KLX41" s="390"/>
      <c r="KLY41" s="390"/>
      <c r="KLZ41" s="390"/>
      <c r="KMA41" s="390"/>
      <c r="KMB41" s="390"/>
      <c r="KMC41" s="390"/>
      <c r="KMD41" s="390"/>
      <c r="KME41" s="390"/>
      <c r="KMF41" s="390"/>
      <c r="KMG41" s="390"/>
      <c r="KMH41" s="390"/>
      <c r="KMI41" s="390"/>
      <c r="KMJ41" s="390"/>
      <c r="KMK41" s="391"/>
      <c r="KML41" s="389"/>
      <c r="KMM41" s="390"/>
      <c r="KMN41" s="390"/>
      <c r="KMO41" s="390"/>
      <c r="KMP41" s="390"/>
      <c r="KMQ41" s="390"/>
      <c r="KMR41" s="390"/>
      <c r="KMS41" s="390"/>
      <c r="KMT41" s="390"/>
      <c r="KMU41" s="390"/>
      <c r="KMV41" s="390"/>
      <c r="KMW41" s="390"/>
      <c r="KMX41" s="390"/>
      <c r="KMY41" s="390"/>
      <c r="KMZ41" s="390"/>
      <c r="KNA41" s="390"/>
      <c r="KNB41" s="390"/>
      <c r="KNC41" s="390"/>
      <c r="KND41" s="390"/>
      <c r="KNE41" s="390"/>
      <c r="KNF41" s="390"/>
      <c r="KNG41" s="390"/>
      <c r="KNH41" s="390"/>
      <c r="KNI41" s="390"/>
      <c r="KNJ41" s="390"/>
      <c r="KNK41" s="390"/>
      <c r="KNL41" s="390"/>
      <c r="KNM41" s="390"/>
      <c r="KNN41" s="390"/>
      <c r="KNO41" s="390"/>
      <c r="KNP41" s="390"/>
      <c r="KNQ41" s="390"/>
      <c r="KNR41" s="390"/>
      <c r="KNS41" s="390"/>
      <c r="KNT41" s="390"/>
      <c r="KNU41" s="390"/>
      <c r="KNV41" s="390"/>
      <c r="KNW41" s="390"/>
      <c r="KNX41" s="390"/>
      <c r="KNY41" s="390"/>
      <c r="KNZ41" s="390"/>
      <c r="KOA41" s="390"/>
      <c r="KOB41" s="390"/>
      <c r="KOC41" s="390"/>
      <c r="KOD41" s="391"/>
      <c r="KOE41" s="389"/>
      <c r="KOF41" s="390"/>
      <c r="KOG41" s="390"/>
      <c r="KOH41" s="390"/>
      <c r="KOI41" s="390"/>
      <c r="KOJ41" s="390"/>
      <c r="KOK41" s="390"/>
      <c r="KOL41" s="390"/>
      <c r="KOM41" s="390"/>
      <c r="KON41" s="390"/>
      <c r="KOO41" s="390"/>
      <c r="KOP41" s="390"/>
      <c r="KOQ41" s="390"/>
      <c r="KOR41" s="390"/>
      <c r="KOS41" s="390"/>
      <c r="KOT41" s="390"/>
      <c r="KOU41" s="390"/>
      <c r="KOV41" s="390"/>
      <c r="KOW41" s="390"/>
      <c r="KOX41" s="390"/>
      <c r="KOY41" s="390"/>
      <c r="KOZ41" s="390"/>
      <c r="KPA41" s="390"/>
      <c r="KPB41" s="390"/>
      <c r="KPC41" s="390"/>
      <c r="KPD41" s="390"/>
      <c r="KPE41" s="390"/>
      <c r="KPF41" s="390"/>
      <c r="KPG41" s="390"/>
      <c r="KPH41" s="390"/>
      <c r="KPI41" s="390"/>
      <c r="KPJ41" s="390"/>
      <c r="KPK41" s="390"/>
      <c r="KPL41" s="390"/>
      <c r="KPM41" s="390"/>
      <c r="KPN41" s="390"/>
      <c r="KPO41" s="390"/>
      <c r="KPP41" s="390"/>
      <c r="KPQ41" s="390"/>
      <c r="KPR41" s="390"/>
      <c r="KPS41" s="390"/>
      <c r="KPT41" s="390"/>
      <c r="KPU41" s="390"/>
      <c r="KPV41" s="390"/>
      <c r="KPW41" s="391"/>
      <c r="KPX41" s="389"/>
      <c r="KPY41" s="390"/>
      <c r="KPZ41" s="390"/>
      <c r="KQA41" s="390"/>
      <c r="KQB41" s="390"/>
      <c r="KQC41" s="390"/>
      <c r="KQD41" s="390"/>
      <c r="KQE41" s="390"/>
      <c r="KQF41" s="390"/>
      <c r="KQG41" s="390"/>
      <c r="KQH41" s="390"/>
      <c r="KQI41" s="390"/>
      <c r="KQJ41" s="390"/>
      <c r="KQK41" s="390"/>
      <c r="KQL41" s="390"/>
      <c r="KQM41" s="390"/>
      <c r="KQN41" s="390"/>
      <c r="KQO41" s="390"/>
      <c r="KQP41" s="390"/>
      <c r="KQQ41" s="390"/>
      <c r="KQR41" s="390"/>
      <c r="KQS41" s="390"/>
      <c r="KQT41" s="390"/>
      <c r="KQU41" s="390"/>
      <c r="KQV41" s="390"/>
      <c r="KQW41" s="390"/>
      <c r="KQX41" s="390"/>
      <c r="KQY41" s="390"/>
      <c r="KQZ41" s="390"/>
      <c r="KRA41" s="390"/>
      <c r="KRB41" s="390"/>
      <c r="KRC41" s="390"/>
      <c r="KRD41" s="390"/>
      <c r="KRE41" s="390"/>
      <c r="KRF41" s="390"/>
      <c r="KRG41" s="390"/>
      <c r="KRH41" s="390"/>
      <c r="KRI41" s="390"/>
      <c r="KRJ41" s="390"/>
      <c r="KRK41" s="390"/>
      <c r="KRL41" s="390"/>
      <c r="KRM41" s="390"/>
      <c r="KRN41" s="390"/>
      <c r="KRO41" s="390"/>
      <c r="KRP41" s="391"/>
      <c r="KRQ41" s="389"/>
      <c r="KRR41" s="390"/>
      <c r="KRS41" s="390"/>
      <c r="KRT41" s="390"/>
      <c r="KRU41" s="390"/>
      <c r="KRV41" s="390"/>
      <c r="KRW41" s="390"/>
      <c r="KRX41" s="390"/>
      <c r="KRY41" s="390"/>
      <c r="KRZ41" s="390"/>
      <c r="KSA41" s="390"/>
      <c r="KSB41" s="390"/>
      <c r="KSC41" s="390"/>
      <c r="KSD41" s="390"/>
      <c r="KSE41" s="390"/>
      <c r="KSF41" s="390"/>
      <c r="KSG41" s="390"/>
      <c r="KSH41" s="390"/>
      <c r="KSI41" s="390"/>
      <c r="KSJ41" s="390"/>
      <c r="KSK41" s="390"/>
      <c r="KSL41" s="390"/>
      <c r="KSM41" s="390"/>
      <c r="KSN41" s="390"/>
      <c r="KSO41" s="390"/>
      <c r="KSP41" s="390"/>
      <c r="KSQ41" s="390"/>
      <c r="KSR41" s="390"/>
      <c r="KSS41" s="390"/>
      <c r="KST41" s="390"/>
      <c r="KSU41" s="390"/>
      <c r="KSV41" s="390"/>
      <c r="KSW41" s="390"/>
      <c r="KSX41" s="390"/>
      <c r="KSY41" s="390"/>
      <c r="KSZ41" s="390"/>
      <c r="KTA41" s="390"/>
      <c r="KTB41" s="390"/>
      <c r="KTC41" s="390"/>
      <c r="KTD41" s="390"/>
      <c r="KTE41" s="390"/>
      <c r="KTF41" s="390"/>
      <c r="KTG41" s="390"/>
      <c r="KTH41" s="390"/>
      <c r="KTI41" s="391"/>
      <c r="KTJ41" s="389"/>
      <c r="KTK41" s="390"/>
      <c r="KTL41" s="390"/>
      <c r="KTM41" s="390"/>
      <c r="KTN41" s="390"/>
      <c r="KTO41" s="390"/>
      <c r="KTP41" s="390"/>
      <c r="KTQ41" s="390"/>
      <c r="KTR41" s="390"/>
      <c r="KTS41" s="390"/>
      <c r="KTT41" s="390"/>
      <c r="KTU41" s="390"/>
      <c r="KTV41" s="390"/>
      <c r="KTW41" s="390"/>
      <c r="KTX41" s="390"/>
      <c r="KTY41" s="390"/>
      <c r="KTZ41" s="390"/>
      <c r="KUA41" s="390"/>
      <c r="KUB41" s="390"/>
      <c r="KUC41" s="390"/>
      <c r="KUD41" s="390"/>
      <c r="KUE41" s="390"/>
      <c r="KUF41" s="390"/>
      <c r="KUG41" s="390"/>
      <c r="KUH41" s="390"/>
      <c r="KUI41" s="390"/>
      <c r="KUJ41" s="390"/>
      <c r="KUK41" s="390"/>
      <c r="KUL41" s="390"/>
      <c r="KUM41" s="390"/>
      <c r="KUN41" s="390"/>
      <c r="KUO41" s="390"/>
      <c r="KUP41" s="390"/>
      <c r="KUQ41" s="390"/>
      <c r="KUR41" s="390"/>
      <c r="KUS41" s="390"/>
      <c r="KUT41" s="390"/>
      <c r="KUU41" s="390"/>
      <c r="KUV41" s="390"/>
      <c r="KUW41" s="390"/>
      <c r="KUX41" s="390"/>
      <c r="KUY41" s="390"/>
      <c r="KUZ41" s="390"/>
      <c r="KVA41" s="390"/>
      <c r="KVB41" s="391"/>
      <c r="KVC41" s="389"/>
      <c r="KVD41" s="390"/>
      <c r="KVE41" s="390"/>
      <c r="KVF41" s="390"/>
      <c r="KVG41" s="390"/>
      <c r="KVH41" s="390"/>
      <c r="KVI41" s="390"/>
      <c r="KVJ41" s="390"/>
      <c r="KVK41" s="390"/>
      <c r="KVL41" s="390"/>
      <c r="KVM41" s="390"/>
      <c r="KVN41" s="390"/>
      <c r="KVO41" s="390"/>
      <c r="KVP41" s="390"/>
      <c r="KVQ41" s="390"/>
      <c r="KVR41" s="390"/>
      <c r="KVS41" s="390"/>
      <c r="KVT41" s="390"/>
      <c r="KVU41" s="390"/>
      <c r="KVV41" s="390"/>
      <c r="KVW41" s="390"/>
      <c r="KVX41" s="390"/>
      <c r="KVY41" s="390"/>
      <c r="KVZ41" s="390"/>
      <c r="KWA41" s="390"/>
      <c r="KWB41" s="390"/>
      <c r="KWC41" s="390"/>
      <c r="KWD41" s="390"/>
      <c r="KWE41" s="390"/>
      <c r="KWF41" s="390"/>
      <c r="KWG41" s="390"/>
      <c r="KWH41" s="390"/>
      <c r="KWI41" s="390"/>
      <c r="KWJ41" s="390"/>
      <c r="KWK41" s="390"/>
      <c r="KWL41" s="390"/>
      <c r="KWM41" s="390"/>
      <c r="KWN41" s="390"/>
      <c r="KWO41" s="390"/>
      <c r="KWP41" s="390"/>
      <c r="KWQ41" s="390"/>
      <c r="KWR41" s="390"/>
      <c r="KWS41" s="390"/>
      <c r="KWT41" s="390"/>
      <c r="KWU41" s="391"/>
      <c r="KWV41" s="389"/>
      <c r="KWW41" s="390"/>
      <c r="KWX41" s="390"/>
      <c r="KWY41" s="390"/>
      <c r="KWZ41" s="390"/>
      <c r="KXA41" s="390"/>
      <c r="KXB41" s="390"/>
      <c r="KXC41" s="390"/>
      <c r="KXD41" s="390"/>
      <c r="KXE41" s="390"/>
      <c r="KXF41" s="390"/>
      <c r="KXG41" s="390"/>
      <c r="KXH41" s="390"/>
      <c r="KXI41" s="390"/>
      <c r="KXJ41" s="390"/>
      <c r="KXK41" s="390"/>
      <c r="KXL41" s="390"/>
      <c r="KXM41" s="390"/>
      <c r="KXN41" s="390"/>
      <c r="KXO41" s="390"/>
      <c r="KXP41" s="390"/>
      <c r="KXQ41" s="390"/>
      <c r="KXR41" s="390"/>
      <c r="KXS41" s="390"/>
      <c r="KXT41" s="390"/>
      <c r="KXU41" s="390"/>
      <c r="KXV41" s="390"/>
      <c r="KXW41" s="390"/>
      <c r="KXX41" s="390"/>
      <c r="KXY41" s="390"/>
      <c r="KXZ41" s="390"/>
      <c r="KYA41" s="390"/>
      <c r="KYB41" s="390"/>
      <c r="KYC41" s="390"/>
      <c r="KYD41" s="390"/>
      <c r="KYE41" s="390"/>
      <c r="KYF41" s="390"/>
      <c r="KYG41" s="390"/>
      <c r="KYH41" s="390"/>
      <c r="KYI41" s="390"/>
      <c r="KYJ41" s="390"/>
      <c r="KYK41" s="390"/>
      <c r="KYL41" s="390"/>
      <c r="KYM41" s="390"/>
      <c r="KYN41" s="391"/>
      <c r="KYO41" s="389"/>
      <c r="KYP41" s="390"/>
      <c r="KYQ41" s="390"/>
      <c r="KYR41" s="390"/>
      <c r="KYS41" s="390"/>
      <c r="KYT41" s="390"/>
      <c r="KYU41" s="390"/>
      <c r="KYV41" s="390"/>
      <c r="KYW41" s="390"/>
      <c r="KYX41" s="390"/>
      <c r="KYY41" s="390"/>
      <c r="KYZ41" s="390"/>
      <c r="KZA41" s="390"/>
      <c r="KZB41" s="390"/>
      <c r="KZC41" s="390"/>
      <c r="KZD41" s="390"/>
      <c r="KZE41" s="390"/>
      <c r="KZF41" s="390"/>
      <c r="KZG41" s="390"/>
      <c r="KZH41" s="390"/>
      <c r="KZI41" s="390"/>
      <c r="KZJ41" s="390"/>
      <c r="KZK41" s="390"/>
      <c r="KZL41" s="390"/>
      <c r="KZM41" s="390"/>
      <c r="KZN41" s="390"/>
      <c r="KZO41" s="390"/>
      <c r="KZP41" s="390"/>
      <c r="KZQ41" s="390"/>
      <c r="KZR41" s="390"/>
      <c r="KZS41" s="390"/>
      <c r="KZT41" s="390"/>
      <c r="KZU41" s="390"/>
      <c r="KZV41" s="390"/>
      <c r="KZW41" s="390"/>
      <c r="KZX41" s="390"/>
      <c r="KZY41" s="390"/>
      <c r="KZZ41" s="390"/>
      <c r="LAA41" s="390"/>
      <c r="LAB41" s="390"/>
      <c r="LAC41" s="390"/>
      <c r="LAD41" s="390"/>
      <c r="LAE41" s="390"/>
      <c r="LAF41" s="390"/>
      <c r="LAG41" s="391"/>
      <c r="LAH41" s="389"/>
      <c r="LAI41" s="390"/>
      <c r="LAJ41" s="390"/>
      <c r="LAK41" s="390"/>
      <c r="LAL41" s="390"/>
      <c r="LAM41" s="390"/>
      <c r="LAN41" s="390"/>
      <c r="LAO41" s="390"/>
      <c r="LAP41" s="390"/>
      <c r="LAQ41" s="390"/>
      <c r="LAR41" s="390"/>
      <c r="LAS41" s="390"/>
      <c r="LAT41" s="390"/>
      <c r="LAU41" s="390"/>
      <c r="LAV41" s="390"/>
      <c r="LAW41" s="390"/>
      <c r="LAX41" s="390"/>
      <c r="LAY41" s="390"/>
      <c r="LAZ41" s="390"/>
      <c r="LBA41" s="390"/>
      <c r="LBB41" s="390"/>
      <c r="LBC41" s="390"/>
      <c r="LBD41" s="390"/>
      <c r="LBE41" s="390"/>
      <c r="LBF41" s="390"/>
      <c r="LBG41" s="390"/>
      <c r="LBH41" s="390"/>
      <c r="LBI41" s="390"/>
      <c r="LBJ41" s="390"/>
      <c r="LBK41" s="390"/>
      <c r="LBL41" s="390"/>
      <c r="LBM41" s="390"/>
      <c r="LBN41" s="390"/>
      <c r="LBO41" s="390"/>
      <c r="LBP41" s="390"/>
      <c r="LBQ41" s="390"/>
      <c r="LBR41" s="390"/>
      <c r="LBS41" s="390"/>
      <c r="LBT41" s="390"/>
      <c r="LBU41" s="390"/>
      <c r="LBV41" s="390"/>
      <c r="LBW41" s="390"/>
      <c r="LBX41" s="390"/>
      <c r="LBY41" s="390"/>
      <c r="LBZ41" s="391"/>
      <c r="LCA41" s="389"/>
      <c r="LCB41" s="390"/>
      <c r="LCC41" s="390"/>
      <c r="LCD41" s="390"/>
      <c r="LCE41" s="390"/>
      <c r="LCF41" s="390"/>
      <c r="LCG41" s="390"/>
      <c r="LCH41" s="390"/>
      <c r="LCI41" s="390"/>
      <c r="LCJ41" s="390"/>
      <c r="LCK41" s="390"/>
      <c r="LCL41" s="390"/>
      <c r="LCM41" s="390"/>
      <c r="LCN41" s="390"/>
      <c r="LCO41" s="390"/>
      <c r="LCP41" s="390"/>
      <c r="LCQ41" s="390"/>
      <c r="LCR41" s="390"/>
      <c r="LCS41" s="390"/>
      <c r="LCT41" s="390"/>
      <c r="LCU41" s="390"/>
      <c r="LCV41" s="390"/>
      <c r="LCW41" s="390"/>
      <c r="LCX41" s="390"/>
      <c r="LCY41" s="390"/>
      <c r="LCZ41" s="390"/>
      <c r="LDA41" s="390"/>
      <c r="LDB41" s="390"/>
      <c r="LDC41" s="390"/>
      <c r="LDD41" s="390"/>
      <c r="LDE41" s="390"/>
      <c r="LDF41" s="390"/>
      <c r="LDG41" s="390"/>
      <c r="LDH41" s="390"/>
      <c r="LDI41" s="390"/>
      <c r="LDJ41" s="390"/>
      <c r="LDK41" s="390"/>
      <c r="LDL41" s="390"/>
      <c r="LDM41" s="390"/>
      <c r="LDN41" s="390"/>
      <c r="LDO41" s="390"/>
      <c r="LDP41" s="390"/>
      <c r="LDQ41" s="390"/>
      <c r="LDR41" s="390"/>
      <c r="LDS41" s="391"/>
      <c r="LDT41" s="389"/>
      <c r="LDU41" s="390"/>
      <c r="LDV41" s="390"/>
      <c r="LDW41" s="390"/>
      <c r="LDX41" s="390"/>
      <c r="LDY41" s="390"/>
      <c r="LDZ41" s="390"/>
      <c r="LEA41" s="390"/>
      <c r="LEB41" s="390"/>
      <c r="LEC41" s="390"/>
      <c r="LED41" s="390"/>
      <c r="LEE41" s="390"/>
      <c r="LEF41" s="390"/>
      <c r="LEG41" s="390"/>
      <c r="LEH41" s="390"/>
      <c r="LEI41" s="390"/>
      <c r="LEJ41" s="390"/>
      <c r="LEK41" s="390"/>
      <c r="LEL41" s="390"/>
      <c r="LEM41" s="390"/>
      <c r="LEN41" s="390"/>
      <c r="LEO41" s="390"/>
      <c r="LEP41" s="390"/>
      <c r="LEQ41" s="390"/>
      <c r="LER41" s="390"/>
      <c r="LES41" s="390"/>
      <c r="LET41" s="390"/>
      <c r="LEU41" s="390"/>
      <c r="LEV41" s="390"/>
      <c r="LEW41" s="390"/>
      <c r="LEX41" s="390"/>
      <c r="LEY41" s="390"/>
      <c r="LEZ41" s="390"/>
      <c r="LFA41" s="390"/>
      <c r="LFB41" s="390"/>
      <c r="LFC41" s="390"/>
      <c r="LFD41" s="390"/>
      <c r="LFE41" s="390"/>
      <c r="LFF41" s="390"/>
      <c r="LFG41" s="390"/>
      <c r="LFH41" s="390"/>
      <c r="LFI41" s="390"/>
      <c r="LFJ41" s="390"/>
      <c r="LFK41" s="390"/>
      <c r="LFL41" s="391"/>
      <c r="LFM41" s="389"/>
      <c r="LFN41" s="390"/>
      <c r="LFO41" s="390"/>
      <c r="LFP41" s="390"/>
      <c r="LFQ41" s="390"/>
      <c r="LFR41" s="390"/>
      <c r="LFS41" s="390"/>
      <c r="LFT41" s="390"/>
      <c r="LFU41" s="390"/>
      <c r="LFV41" s="390"/>
      <c r="LFW41" s="390"/>
      <c r="LFX41" s="390"/>
      <c r="LFY41" s="390"/>
      <c r="LFZ41" s="390"/>
      <c r="LGA41" s="390"/>
      <c r="LGB41" s="390"/>
      <c r="LGC41" s="390"/>
      <c r="LGD41" s="390"/>
      <c r="LGE41" s="390"/>
      <c r="LGF41" s="390"/>
      <c r="LGG41" s="390"/>
      <c r="LGH41" s="390"/>
      <c r="LGI41" s="390"/>
      <c r="LGJ41" s="390"/>
      <c r="LGK41" s="390"/>
      <c r="LGL41" s="390"/>
      <c r="LGM41" s="390"/>
      <c r="LGN41" s="390"/>
      <c r="LGO41" s="390"/>
      <c r="LGP41" s="390"/>
      <c r="LGQ41" s="390"/>
      <c r="LGR41" s="390"/>
      <c r="LGS41" s="390"/>
      <c r="LGT41" s="390"/>
      <c r="LGU41" s="390"/>
      <c r="LGV41" s="390"/>
      <c r="LGW41" s="390"/>
      <c r="LGX41" s="390"/>
      <c r="LGY41" s="390"/>
      <c r="LGZ41" s="390"/>
      <c r="LHA41" s="390"/>
      <c r="LHB41" s="390"/>
      <c r="LHC41" s="390"/>
      <c r="LHD41" s="390"/>
      <c r="LHE41" s="391"/>
      <c r="LHF41" s="389"/>
      <c r="LHG41" s="390"/>
      <c r="LHH41" s="390"/>
      <c r="LHI41" s="390"/>
      <c r="LHJ41" s="390"/>
      <c r="LHK41" s="390"/>
      <c r="LHL41" s="390"/>
      <c r="LHM41" s="390"/>
      <c r="LHN41" s="390"/>
      <c r="LHO41" s="390"/>
      <c r="LHP41" s="390"/>
      <c r="LHQ41" s="390"/>
      <c r="LHR41" s="390"/>
      <c r="LHS41" s="390"/>
      <c r="LHT41" s="390"/>
      <c r="LHU41" s="390"/>
      <c r="LHV41" s="390"/>
      <c r="LHW41" s="390"/>
      <c r="LHX41" s="390"/>
      <c r="LHY41" s="390"/>
      <c r="LHZ41" s="390"/>
      <c r="LIA41" s="390"/>
      <c r="LIB41" s="390"/>
      <c r="LIC41" s="390"/>
      <c r="LID41" s="390"/>
      <c r="LIE41" s="390"/>
      <c r="LIF41" s="390"/>
      <c r="LIG41" s="390"/>
      <c r="LIH41" s="390"/>
      <c r="LII41" s="390"/>
      <c r="LIJ41" s="390"/>
      <c r="LIK41" s="390"/>
      <c r="LIL41" s="390"/>
      <c r="LIM41" s="390"/>
      <c r="LIN41" s="390"/>
      <c r="LIO41" s="390"/>
      <c r="LIP41" s="390"/>
      <c r="LIQ41" s="390"/>
      <c r="LIR41" s="390"/>
      <c r="LIS41" s="390"/>
      <c r="LIT41" s="390"/>
      <c r="LIU41" s="390"/>
      <c r="LIV41" s="390"/>
      <c r="LIW41" s="390"/>
      <c r="LIX41" s="391"/>
      <c r="LIY41" s="389"/>
      <c r="LIZ41" s="390"/>
      <c r="LJA41" s="390"/>
      <c r="LJB41" s="390"/>
      <c r="LJC41" s="390"/>
      <c r="LJD41" s="390"/>
      <c r="LJE41" s="390"/>
      <c r="LJF41" s="390"/>
      <c r="LJG41" s="390"/>
      <c r="LJH41" s="390"/>
      <c r="LJI41" s="390"/>
      <c r="LJJ41" s="390"/>
      <c r="LJK41" s="390"/>
      <c r="LJL41" s="390"/>
      <c r="LJM41" s="390"/>
      <c r="LJN41" s="390"/>
      <c r="LJO41" s="390"/>
      <c r="LJP41" s="390"/>
      <c r="LJQ41" s="390"/>
      <c r="LJR41" s="390"/>
      <c r="LJS41" s="390"/>
      <c r="LJT41" s="390"/>
      <c r="LJU41" s="390"/>
      <c r="LJV41" s="390"/>
      <c r="LJW41" s="390"/>
      <c r="LJX41" s="390"/>
      <c r="LJY41" s="390"/>
      <c r="LJZ41" s="390"/>
      <c r="LKA41" s="390"/>
      <c r="LKB41" s="390"/>
      <c r="LKC41" s="390"/>
      <c r="LKD41" s="390"/>
      <c r="LKE41" s="390"/>
      <c r="LKF41" s="390"/>
      <c r="LKG41" s="390"/>
      <c r="LKH41" s="390"/>
      <c r="LKI41" s="390"/>
      <c r="LKJ41" s="390"/>
      <c r="LKK41" s="390"/>
      <c r="LKL41" s="390"/>
      <c r="LKM41" s="390"/>
      <c r="LKN41" s="390"/>
      <c r="LKO41" s="390"/>
      <c r="LKP41" s="390"/>
      <c r="LKQ41" s="391"/>
      <c r="LKR41" s="389"/>
      <c r="LKS41" s="390"/>
      <c r="LKT41" s="390"/>
      <c r="LKU41" s="390"/>
      <c r="LKV41" s="390"/>
      <c r="LKW41" s="390"/>
      <c r="LKX41" s="390"/>
      <c r="LKY41" s="390"/>
      <c r="LKZ41" s="390"/>
      <c r="LLA41" s="390"/>
      <c r="LLB41" s="390"/>
      <c r="LLC41" s="390"/>
      <c r="LLD41" s="390"/>
      <c r="LLE41" s="390"/>
      <c r="LLF41" s="390"/>
      <c r="LLG41" s="390"/>
      <c r="LLH41" s="390"/>
      <c r="LLI41" s="390"/>
      <c r="LLJ41" s="390"/>
      <c r="LLK41" s="390"/>
      <c r="LLL41" s="390"/>
      <c r="LLM41" s="390"/>
      <c r="LLN41" s="390"/>
      <c r="LLO41" s="390"/>
      <c r="LLP41" s="390"/>
      <c r="LLQ41" s="390"/>
      <c r="LLR41" s="390"/>
      <c r="LLS41" s="390"/>
      <c r="LLT41" s="390"/>
      <c r="LLU41" s="390"/>
      <c r="LLV41" s="390"/>
      <c r="LLW41" s="390"/>
      <c r="LLX41" s="390"/>
      <c r="LLY41" s="390"/>
      <c r="LLZ41" s="390"/>
      <c r="LMA41" s="390"/>
      <c r="LMB41" s="390"/>
      <c r="LMC41" s="390"/>
      <c r="LMD41" s="390"/>
      <c r="LME41" s="390"/>
      <c r="LMF41" s="390"/>
      <c r="LMG41" s="390"/>
      <c r="LMH41" s="390"/>
      <c r="LMI41" s="390"/>
      <c r="LMJ41" s="391"/>
      <c r="LMK41" s="389"/>
      <c r="LML41" s="390"/>
      <c r="LMM41" s="390"/>
      <c r="LMN41" s="390"/>
      <c r="LMO41" s="390"/>
      <c r="LMP41" s="390"/>
      <c r="LMQ41" s="390"/>
      <c r="LMR41" s="390"/>
      <c r="LMS41" s="390"/>
      <c r="LMT41" s="390"/>
      <c r="LMU41" s="390"/>
      <c r="LMV41" s="390"/>
      <c r="LMW41" s="390"/>
      <c r="LMX41" s="390"/>
      <c r="LMY41" s="390"/>
      <c r="LMZ41" s="390"/>
      <c r="LNA41" s="390"/>
      <c r="LNB41" s="390"/>
      <c r="LNC41" s="390"/>
      <c r="LND41" s="390"/>
      <c r="LNE41" s="390"/>
      <c r="LNF41" s="390"/>
      <c r="LNG41" s="390"/>
      <c r="LNH41" s="390"/>
      <c r="LNI41" s="390"/>
      <c r="LNJ41" s="390"/>
      <c r="LNK41" s="390"/>
      <c r="LNL41" s="390"/>
      <c r="LNM41" s="390"/>
      <c r="LNN41" s="390"/>
      <c r="LNO41" s="390"/>
      <c r="LNP41" s="390"/>
      <c r="LNQ41" s="390"/>
      <c r="LNR41" s="390"/>
      <c r="LNS41" s="390"/>
      <c r="LNT41" s="390"/>
      <c r="LNU41" s="390"/>
      <c r="LNV41" s="390"/>
      <c r="LNW41" s="390"/>
      <c r="LNX41" s="390"/>
      <c r="LNY41" s="390"/>
      <c r="LNZ41" s="390"/>
      <c r="LOA41" s="390"/>
      <c r="LOB41" s="390"/>
      <c r="LOC41" s="391"/>
      <c r="LOD41" s="389"/>
      <c r="LOE41" s="390"/>
      <c r="LOF41" s="390"/>
      <c r="LOG41" s="390"/>
      <c r="LOH41" s="390"/>
      <c r="LOI41" s="390"/>
      <c r="LOJ41" s="390"/>
      <c r="LOK41" s="390"/>
      <c r="LOL41" s="390"/>
      <c r="LOM41" s="390"/>
      <c r="LON41" s="390"/>
      <c r="LOO41" s="390"/>
      <c r="LOP41" s="390"/>
      <c r="LOQ41" s="390"/>
      <c r="LOR41" s="390"/>
      <c r="LOS41" s="390"/>
      <c r="LOT41" s="390"/>
      <c r="LOU41" s="390"/>
      <c r="LOV41" s="390"/>
      <c r="LOW41" s="390"/>
      <c r="LOX41" s="390"/>
      <c r="LOY41" s="390"/>
      <c r="LOZ41" s="390"/>
      <c r="LPA41" s="390"/>
      <c r="LPB41" s="390"/>
      <c r="LPC41" s="390"/>
      <c r="LPD41" s="390"/>
      <c r="LPE41" s="390"/>
      <c r="LPF41" s="390"/>
      <c r="LPG41" s="390"/>
      <c r="LPH41" s="390"/>
      <c r="LPI41" s="390"/>
      <c r="LPJ41" s="390"/>
      <c r="LPK41" s="390"/>
      <c r="LPL41" s="390"/>
      <c r="LPM41" s="390"/>
      <c r="LPN41" s="390"/>
      <c r="LPO41" s="390"/>
      <c r="LPP41" s="390"/>
      <c r="LPQ41" s="390"/>
      <c r="LPR41" s="390"/>
      <c r="LPS41" s="390"/>
      <c r="LPT41" s="390"/>
      <c r="LPU41" s="390"/>
      <c r="LPV41" s="391"/>
      <c r="LPW41" s="389"/>
      <c r="LPX41" s="390"/>
      <c r="LPY41" s="390"/>
      <c r="LPZ41" s="390"/>
      <c r="LQA41" s="390"/>
      <c r="LQB41" s="390"/>
      <c r="LQC41" s="390"/>
      <c r="LQD41" s="390"/>
      <c r="LQE41" s="390"/>
      <c r="LQF41" s="390"/>
      <c r="LQG41" s="390"/>
      <c r="LQH41" s="390"/>
      <c r="LQI41" s="390"/>
      <c r="LQJ41" s="390"/>
      <c r="LQK41" s="390"/>
      <c r="LQL41" s="390"/>
      <c r="LQM41" s="390"/>
      <c r="LQN41" s="390"/>
      <c r="LQO41" s="390"/>
      <c r="LQP41" s="390"/>
      <c r="LQQ41" s="390"/>
      <c r="LQR41" s="390"/>
      <c r="LQS41" s="390"/>
      <c r="LQT41" s="390"/>
      <c r="LQU41" s="390"/>
      <c r="LQV41" s="390"/>
      <c r="LQW41" s="390"/>
      <c r="LQX41" s="390"/>
      <c r="LQY41" s="390"/>
      <c r="LQZ41" s="390"/>
      <c r="LRA41" s="390"/>
      <c r="LRB41" s="390"/>
      <c r="LRC41" s="390"/>
      <c r="LRD41" s="390"/>
      <c r="LRE41" s="390"/>
      <c r="LRF41" s="390"/>
      <c r="LRG41" s="390"/>
      <c r="LRH41" s="390"/>
      <c r="LRI41" s="390"/>
      <c r="LRJ41" s="390"/>
      <c r="LRK41" s="390"/>
      <c r="LRL41" s="390"/>
      <c r="LRM41" s="390"/>
      <c r="LRN41" s="390"/>
      <c r="LRO41" s="391"/>
      <c r="LRP41" s="389"/>
      <c r="LRQ41" s="390"/>
      <c r="LRR41" s="390"/>
      <c r="LRS41" s="390"/>
      <c r="LRT41" s="390"/>
      <c r="LRU41" s="390"/>
      <c r="LRV41" s="390"/>
      <c r="LRW41" s="390"/>
      <c r="LRX41" s="390"/>
      <c r="LRY41" s="390"/>
      <c r="LRZ41" s="390"/>
      <c r="LSA41" s="390"/>
      <c r="LSB41" s="390"/>
      <c r="LSC41" s="390"/>
      <c r="LSD41" s="390"/>
      <c r="LSE41" s="390"/>
      <c r="LSF41" s="390"/>
      <c r="LSG41" s="390"/>
      <c r="LSH41" s="390"/>
      <c r="LSI41" s="390"/>
      <c r="LSJ41" s="390"/>
      <c r="LSK41" s="390"/>
      <c r="LSL41" s="390"/>
      <c r="LSM41" s="390"/>
      <c r="LSN41" s="390"/>
      <c r="LSO41" s="390"/>
      <c r="LSP41" s="390"/>
      <c r="LSQ41" s="390"/>
      <c r="LSR41" s="390"/>
      <c r="LSS41" s="390"/>
      <c r="LST41" s="390"/>
      <c r="LSU41" s="390"/>
      <c r="LSV41" s="390"/>
      <c r="LSW41" s="390"/>
      <c r="LSX41" s="390"/>
      <c r="LSY41" s="390"/>
      <c r="LSZ41" s="390"/>
      <c r="LTA41" s="390"/>
      <c r="LTB41" s="390"/>
      <c r="LTC41" s="390"/>
      <c r="LTD41" s="390"/>
      <c r="LTE41" s="390"/>
      <c r="LTF41" s="390"/>
      <c r="LTG41" s="390"/>
      <c r="LTH41" s="391"/>
      <c r="LTI41" s="389"/>
      <c r="LTJ41" s="390"/>
      <c r="LTK41" s="390"/>
      <c r="LTL41" s="390"/>
      <c r="LTM41" s="390"/>
      <c r="LTN41" s="390"/>
      <c r="LTO41" s="390"/>
      <c r="LTP41" s="390"/>
      <c r="LTQ41" s="390"/>
      <c r="LTR41" s="390"/>
      <c r="LTS41" s="390"/>
      <c r="LTT41" s="390"/>
      <c r="LTU41" s="390"/>
      <c r="LTV41" s="390"/>
      <c r="LTW41" s="390"/>
      <c r="LTX41" s="390"/>
      <c r="LTY41" s="390"/>
      <c r="LTZ41" s="390"/>
      <c r="LUA41" s="390"/>
      <c r="LUB41" s="390"/>
      <c r="LUC41" s="390"/>
      <c r="LUD41" s="390"/>
      <c r="LUE41" s="390"/>
      <c r="LUF41" s="390"/>
      <c r="LUG41" s="390"/>
      <c r="LUH41" s="390"/>
      <c r="LUI41" s="390"/>
      <c r="LUJ41" s="390"/>
      <c r="LUK41" s="390"/>
      <c r="LUL41" s="390"/>
      <c r="LUM41" s="390"/>
      <c r="LUN41" s="390"/>
      <c r="LUO41" s="390"/>
      <c r="LUP41" s="390"/>
      <c r="LUQ41" s="390"/>
      <c r="LUR41" s="390"/>
      <c r="LUS41" s="390"/>
      <c r="LUT41" s="390"/>
      <c r="LUU41" s="390"/>
      <c r="LUV41" s="390"/>
      <c r="LUW41" s="390"/>
      <c r="LUX41" s="390"/>
      <c r="LUY41" s="390"/>
      <c r="LUZ41" s="390"/>
      <c r="LVA41" s="391"/>
      <c r="LVB41" s="389"/>
      <c r="LVC41" s="390"/>
      <c r="LVD41" s="390"/>
      <c r="LVE41" s="390"/>
      <c r="LVF41" s="390"/>
      <c r="LVG41" s="390"/>
      <c r="LVH41" s="390"/>
      <c r="LVI41" s="390"/>
      <c r="LVJ41" s="390"/>
      <c r="LVK41" s="390"/>
      <c r="LVL41" s="390"/>
      <c r="LVM41" s="390"/>
      <c r="LVN41" s="390"/>
      <c r="LVO41" s="390"/>
      <c r="LVP41" s="390"/>
      <c r="LVQ41" s="390"/>
      <c r="LVR41" s="390"/>
      <c r="LVS41" s="390"/>
      <c r="LVT41" s="390"/>
      <c r="LVU41" s="390"/>
      <c r="LVV41" s="390"/>
      <c r="LVW41" s="390"/>
      <c r="LVX41" s="390"/>
      <c r="LVY41" s="390"/>
      <c r="LVZ41" s="390"/>
      <c r="LWA41" s="390"/>
      <c r="LWB41" s="390"/>
      <c r="LWC41" s="390"/>
      <c r="LWD41" s="390"/>
      <c r="LWE41" s="390"/>
      <c r="LWF41" s="390"/>
      <c r="LWG41" s="390"/>
      <c r="LWH41" s="390"/>
      <c r="LWI41" s="390"/>
      <c r="LWJ41" s="390"/>
      <c r="LWK41" s="390"/>
      <c r="LWL41" s="390"/>
      <c r="LWM41" s="390"/>
      <c r="LWN41" s="390"/>
      <c r="LWO41" s="390"/>
      <c r="LWP41" s="390"/>
      <c r="LWQ41" s="390"/>
      <c r="LWR41" s="390"/>
      <c r="LWS41" s="390"/>
      <c r="LWT41" s="391"/>
      <c r="LWU41" s="389"/>
      <c r="LWV41" s="390"/>
      <c r="LWW41" s="390"/>
      <c r="LWX41" s="390"/>
      <c r="LWY41" s="390"/>
      <c r="LWZ41" s="390"/>
      <c r="LXA41" s="390"/>
      <c r="LXB41" s="390"/>
      <c r="LXC41" s="390"/>
      <c r="LXD41" s="390"/>
      <c r="LXE41" s="390"/>
      <c r="LXF41" s="390"/>
      <c r="LXG41" s="390"/>
      <c r="LXH41" s="390"/>
      <c r="LXI41" s="390"/>
      <c r="LXJ41" s="390"/>
      <c r="LXK41" s="390"/>
      <c r="LXL41" s="390"/>
      <c r="LXM41" s="390"/>
      <c r="LXN41" s="390"/>
      <c r="LXO41" s="390"/>
      <c r="LXP41" s="390"/>
      <c r="LXQ41" s="390"/>
      <c r="LXR41" s="390"/>
      <c r="LXS41" s="390"/>
      <c r="LXT41" s="390"/>
      <c r="LXU41" s="390"/>
      <c r="LXV41" s="390"/>
      <c r="LXW41" s="390"/>
      <c r="LXX41" s="390"/>
      <c r="LXY41" s="390"/>
      <c r="LXZ41" s="390"/>
      <c r="LYA41" s="390"/>
      <c r="LYB41" s="390"/>
      <c r="LYC41" s="390"/>
      <c r="LYD41" s="390"/>
      <c r="LYE41" s="390"/>
      <c r="LYF41" s="390"/>
      <c r="LYG41" s="390"/>
      <c r="LYH41" s="390"/>
      <c r="LYI41" s="390"/>
      <c r="LYJ41" s="390"/>
      <c r="LYK41" s="390"/>
      <c r="LYL41" s="390"/>
      <c r="LYM41" s="391"/>
      <c r="LYN41" s="389"/>
      <c r="LYO41" s="390"/>
      <c r="LYP41" s="390"/>
      <c r="LYQ41" s="390"/>
      <c r="LYR41" s="390"/>
      <c r="LYS41" s="390"/>
      <c r="LYT41" s="390"/>
      <c r="LYU41" s="390"/>
      <c r="LYV41" s="390"/>
      <c r="LYW41" s="390"/>
      <c r="LYX41" s="390"/>
      <c r="LYY41" s="390"/>
      <c r="LYZ41" s="390"/>
      <c r="LZA41" s="390"/>
      <c r="LZB41" s="390"/>
      <c r="LZC41" s="390"/>
      <c r="LZD41" s="390"/>
      <c r="LZE41" s="390"/>
      <c r="LZF41" s="390"/>
      <c r="LZG41" s="390"/>
      <c r="LZH41" s="390"/>
      <c r="LZI41" s="390"/>
      <c r="LZJ41" s="390"/>
      <c r="LZK41" s="390"/>
      <c r="LZL41" s="390"/>
      <c r="LZM41" s="390"/>
      <c r="LZN41" s="390"/>
      <c r="LZO41" s="390"/>
      <c r="LZP41" s="390"/>
      <c r="LZQ41" s="390"/>
      <c r="LZR41" s="390"/>
      <c r="LZS41" s="390"/>
      <c r="LZT41" s="390"/>
      <c r="LZU41" s="390"/>
      <c r="LZV41" s="390"/>
      <c r="LZW41" s="390"/>
      <c r="LZX41" s="390"/>
      <c r="LZY41" s="390"/>
      <c r="LZZ41" s="390"/>
      <c r="MAA41" s="390"/>
      <c r="MAB41" s="390"/>
      <c r="MAC41" s="390"/>
      <c r="MAD41" s="390"/>
      <c r="MAE41" s="390"/>
      <c r="MAF41" s="391"/>
      <c r="MAG41" s="389"/>
      <c r="MAH41" s="390"/>
      <c r="MAI41" s="390"/>
      <c r="MAJ41" s="390"/>
      <c r="MAK41" s="390"/>
      <c r="MAL41" s="390"/>
      <c r="MAM41" s="390"/>
      <c r="MAN41" s="390"/>
      <c r="MAO41" s="390"/>
      <c r="MAP41" s="390"/>
      <c r="MAQ41" s="390"/>
      <c r="MAR41" s="390"/>
      <c r="MAS41" s="390"/>
      <c r="MAT41" s="390"/>
      <c r="MAU41" s="390"/>
      <c r="MAV41" s="390"/>
      <c r="MAW41" s="390"/>
      <c r="MAX41" s="390"/>
      <c r="MAY41" s="390"/>
      <c r="MAZ41" s="390"/>
      <c r="MBA41" s="390"/>
      <c r="MBB41" s="390"/>
      <c r="MBC41" s="390"/>
      <c r="MBD41" s="390"/>
      <c r="MBE41" s="390"/>
      <c r="MBF41" s="390"/>
      <c r="MBG41" s="390"/>
      <c r="MBH41" s="390"/>
      <c r="MBI41" s="390"/>
      <c r="MBJ41" s="390"/>
      <c r="MBK41" s="390"/>
      <c r="MBL41" s="390"/>
      <c r="MBM41" s="390"/>
      <c r="MBN41" s="390"/>
      <c r="MBO41" s="390"/>
      <c r="MBP41" s="390"/>
      <c r="MBQ41" s="390"/>
      <c r="MBR41" s="390"/>
      <c r="MBS41" s="390"/>
      <c r="MBT41" s="390"/>
      <c r="MBU41" s="390"/>
      <c r="MBV41" s="390"/>
      <c r="MBW41" s="390"/>
      <c r="MBX41" s="390"/>
      <c r="MBY41" s="391"/>
      <c r="MBZ41" s="389"/>
      <c r="MCA41" s="390"/>
      <c r="MCB41" s="390"/>
      <c r="MCC41" s="390"/>
      <c r="MCD41" s="390"/>
      <c r="MCE41" s="390"/>
      <c r="MCF41" s="390"/>
      <c r="MCG41" s="390"/>
      <c r="MCH41" s="390"/>
      <c r="MCI41" s="390"/>
      <c r="MCJ41" s="390"/>
      <c r="MCK41" s="390"/>
      <c r="MCL41" s="390"/>
      <c r="MCM41" s="390"/>
      <c r="MCN41" s="390"/>
      <c r="MCO41" s="390"/>
      <c r="MCP41" s="390"/>
      <c r="MCQ41" s="390"/>
      <c r="MCR41" s="390"/>
      <c r="MCS41" s="390"/>
      <c r="MCT41" s="390"/>
      <c r="MCU41" s="390"/>
      <c r="MCV41" s="390"/>
      <c r="MCW41" s="390"/>
      <c r="MCX41" s="390"/>
      <c r="MCY41" s="390"/>
      <c r="MCZ41" s="390"/>
      <c r="MDA41" s="390"/>
      <c r="MDB41" s="390"/>
      <c r="MDC41" s="390"/>
      <c r="MDD41" s="390"/>
      <c r="MDE41" s="390"/>
      <c r="MDF41" s="390"/>
      <c r="MDG41" s="390"/>
      <c r="MDH41" s="390"/>
      <c r="MDI41" s="390"/>
      <c r="MDJ41" s="390"/>
      <c r="MDK41" s="390"/>
      <c r="MDL41" s="390"/>
      <c r="MDM41" s="390"/>
      <c r="MDN41" s="390"/>
      <c r="MDO41" s="390"/>
      <c r="MDP41" s="390"/>
      <c r="MDQ41" s="390"/>
      <c r="MDR41" s="391"/>
      <c r="MDS41" s="389"/>
      <c r="MDT41" s="390"/>
      <c r="MDU41" s="390"/>
      <c r="MDV41" s="390"/>
      <c r="MDW41" s="390"/>
      <c r="MDX41" s="390"/>
      <c r="MDY41" s="390"/>
      <c r="MDZ41" s="390"/>
      <c r="MEA41" s="390"/>
      <c r="MEB41" s="390"/>
      <c r="MEC41" s="390"/>
      <c r="MED41" s="390"/>
      <c r="MEE41" s="390"/>
      <c r="MEF41" s="390"/>
      <c r="MEG41" s="390"/>
      <c r="MEH41" s="390"/>
      <c r="MEI41" s="390"/>
      <c r="MEJ41" s="390"/>
      <c r="MEK41" s="390"/>
      <c r="MEL41" s="390"/>
      <c r="MEM41" s="390"/>
      <c r="MEN41" s="390"/>
      <c r="MEO41" s="390"/>
      <c r="MEP41" s="390"/>
      <c r="MEQ41" s="390"/>
      <c r="MER41" s="390"/>
      <c r="MES41" s="390"/>
      <c r="MET41" s="390"/>
      <c r="MEU41" s="390"/>
      <c r="MEV41" s="390"/>
      <c r="MEW41" s="390"/>
      <c r="MEX41" s="390"/>
      <c r="MEY41" s="390"/>
      <c r="MEZ41" s="390"/>
      <c r="MFA41" s="390"/>
      <c r="MFB41" s="390"/>
      <c r="MFC41" s="390"/>
      <c r="MFD41" s="390"/>
      <c r="MFE41" s="390"/>
      <c r="MFF41" s="390"/>
      <c r="MFG41" s="390"/>
      <c r="MFH41" s="390"/>
      <c r="MFI41" s="390"/>
      <c r="MFJ41" s="390"/>
      <c r="MFK41" s="391"/>
      <c r="MFL41" s="389"/>
      <c r="MFM41" s="390"/>
      <c r="MFN41" s="390"/>
      <c r="MFO41" s="390"/>
      <c r="MFP41" s="390"/>
      <c r="MFQ41" s="390"/>
      <c r="MFR41" s="390"/>
      <c r="MFS41" s="390"/>
      <c r="MFT41" s="390"/>
      <c r="MFU41" s="390"/>
      <c r="MFV41" s="390"/>
      <c r="MFW41" s="390"/>
      <c r="MFX41" s="390"/>
      <c r="MFY41" s="390"/>
      <c r="MFZ41" s="390"/>
      <c r="MGA41" s="390"/>
      <c r="MGB41" s="390"/>
      <c r="MGC41" s="390"/>
      <c r="MGD41" s="390"/>
      <c r="MGE41" s="390"/>
      <c r="MGF41" s="390"/>
      <c r="MGG41" s="390"/>
      <c r="MGH41" s="390"/>
      <c r="MGI41" s="390"/>
      <c r="MGJ41" s="390"/>
      <c r="MGK41" s="390"/>
      <c r="MGL41" s="390"/>
      <c r="MGM41" s="390"/>
      <c r="MGN41" s="390"/>
      <c r="MGO41" s="390"/>
      <c r="MGP41" s="390"/>
      <c r="MGQ41" s="390"/>
      <c r="MGR41" s="390"/>
      <c r="MGS41" s="390"/>
      <c r="MGT41" s="390"/>
      <c r="MGU41" s="390"/>
      <c r="MGV41" s="390"/>
      <c r="MGW41" s="390"/>
      <c r="MGX41" s="390"/>
      <c r="MGY41" s="390"/>
      <c r="MGZ41" s="390"/>
      <c r="MHA41" s="390"/>
      <c r="MHB41" s="390"/>
      <c r="MHC41" s="390"/>
      <c r="MHD41" s="391"/>
      <c r="MHE41" s="389"/>
      <c r="MHF41" s="390"/>
      <c r="MHG41" s="390"/>
      <c r="MHH41" s="390"/>
      <c r="MHI41" s="390"/>
      <c r="MHJ41" s="390"/>
      <c r="MHK41" s="390"/>
      <c r="MHL41" s="390"/>
      <c r="MHM41" s="390"/>
      <c r="MHN41" s="390"/>
      <c r="MHO41" s="390"/>
      <c r="MHP41" s="390"/>
      <c r="MHQ41" s="390"/>
      <c r="MHR41" s="390"/>
      <c r="MHS41" s="390"/>
      <c r="MHT41" s="390"/>
      <c r="MHU41" s="390"/>
      <c r="MHV41" s="390"/>
      <c r="MHW41" s="390"/>
      <c r="MHX41" s="390"/>
      <c r="MHY41" s="390"/>
      <c r="MHZ41" s="390"/>
      <c r="MIA41" s="390"/>
      <c r="MIB41" s="390"/>
      <c r="MIC41" s="390"/>
      <c r="MID41" s="390"/>
      <c r="MIE41" s="390"/>
      <c r="MIF41" s="390"/>
      <c r="MIG41" s="390"/>
      <c r="MIH41" s="390"/>
      <c r="MII41" s="390"/>
      <c r="MIJ41" s="390"/>
      <c r="MIK41" s="390"/>
      <c r="MIL41" s="390"/>
      <c r="MIM41" s="390"/>
      <c r="MIN41" s="390"/>
      <c r="MIO41" s="390"/>
      <c r="MIP41" s="390"/>
      <c r="MIQ41" s="390"/>
      <c r="MIR41" s="390"/>
      <c r="MIS41" s="390"/>
      <c r="MIT41" s="390"/>
      <c r="MIU41" s="390"/>
      <c r="MIV41" s="390"/>
      <c r="MIW41" s="391"/>
      <c r="MIX41" s="389"/>
      <c r="MIY41" s="390"/>
      <c r="MIZ41" s="390"/>
      <c r="MJA41" s="390"/>
      <c r="MJB41" s="390"/>
      <c r="MJC41" s="390"/>
      <c r="MJD41" s="390"/>
      <c r="MJE41" s="390"/>
      <c r="MJF41" s="390"/>
      <c r="MJG41" s="390"/>
      <c r="MJH41" s="390"/>
      <c r="MJI41" s="390"/>
      <c r="MJJ41" s="390"/>
      <c r="MJK41" s="390"/>
      <c r="MJL41" s="390"/>
      <c r="MJM41" s="390"/>
      <c r="MJN41" s="390"/>
      <c r="MJO41" s="390"/>
      <c r="MJP41" s="390"/>
      <c r="MJQ41" s="390"/>
      <c r="MJR41" s="390"/>
      <c r="MJS41" s="390"/>
      <c r="MJT41" s="390"/>
      <c r="MJU41" s="390"/>
      <c r="MJV41" s="390"/>
      <c r="MJW41" s="390"/>
      <c r="MJX41" s="390"/>
      <c r="MJY41" s="390"/>
      <c r="MJZ41" s="390"/>
      <c r="MKA41" s="390"/>
      <c r="MKB41" s="390"/>
      <c r="MKC41" s="390"/>
      <c r="MKD41" s="390"/>
      <c r="MKE41" s="390"/>
      <c r="MKF41" s="390"/>
      <c r="MKG41" s="390"/>
      <c r="MKH41" s="390"/>
      <c r="MKI41" s="390"/>
      <c r="MKJ41" s="390"/>
      <c r="MKK41" s="390"/>
      <c r="MKL41" s="390"/>
      <c r="MKM41" s="390"/>
      <c r="MKN41" s="390"/>
      <c r="MKO41" s="390"/>
      <c r="MKP41" s="391"/>
      <c r="MKQ41" s="389"/>
      <c r="MKR41" s="390"/>
      <c r="MKS41" s="390"/>
      <c r="MKT41" s="390"/>
      <c r="MKU41" s="390"/>
      <c r="MKV41" s="390"/>
      <c r="MKW41" s="390"/>
      <c r="MKX41" s="390"/>
      <c r="MKY41" s="390"/>
      <c r="MKZ41" s="390"/>
      <c r="MLA41" s="390"/>
      <c r="MLB41" s="390"/>
      <c r="MLC41" s="390"/>
      <c r="MLD41" s="390"/>
      <c r="MLE41" s="390"/>
      <c r="MLF41" s="390"/>
      <c r="MLG41" s="390"/>
      <c r="MLH41" s="390"/>
      <c r="MLI41" s="390"/>
      <c r="MLJ41" s="390"/>
      <c r="MLK41" s="390"/>
      <c r="MLL41" s="390"/>
      <c r="MLM41" s="390"/>
      <c r="MLN41" s="390"/>
      <c r="MLO41" s="390"/>
      <c r="MLP41" s="390"/>
      <c r="MLQ41" s="390"/>
      <c r="MLR41" s="390"/>
      <c r="MLS41" s="390"/>
      <c r="MLT41" s="390"/>
      <c r="MLU41" s="390"/>
      <c r="MLV41" s="390"/>
      <c r="MLW41" s="390"/>
      <c r="MLX41" s="390"/>
      <c r="MLY41" s="390"/>
      <c r="MLZ41" s="390"/>
      <c r="MMA41" s="390"/>
      <c r="MMB41" s="390"/>
      <c r="MMC41" s="390"/>
      <c r="MMD41" s="390"/>
      <c r="MME41" s="390"/>
      <c r="MMF41" s="390"/>
      <c r="MMG41" s="390"/>
      <c r="MMH41" s="390"/>
      <c r="MMI41" s="391"/>
      <c r="MMJ41" s="389"/>
      <c r="MMK41" s="390"/>
      <c r="MML41" s="390"/>
      <c r="MMM41" s="390"/>
      <c r="MMN41" s="390"/>
      <c r="MMO41" s="390"/>
      <c r="MMP41" s="390"/>
      <c r="MMQ41" s="390"/>
      <c r="MMR41" s="390"/>
      <c r="MMS41" s="390"/>
      <c r="MMT41" s="390"/>
      <c r="MMU41" s="390"/>
      <c r="MMV41" s="390"/>
      <c r="MMW41" s="390"/>
      <c r="MMX41" s="390"/>
      <c r="MMY41" s="390"/>
      <c r="MMZ41" s="390"/>
      <c r="MNA41" s="390"/>
      <c r="MNB41" s="390"/>
      <c r="MNC41" s="390"/>
      <c r="MND41" s="390"/>
      <c r="MNE41" s="390"/>
      <c r="MNF41" s="390"/>
      <c r="MNG41" s="390"/>
      <c r="MNH41" s="390"/>
      <c r="MNI41" s="390"/>
      <c r="MNJ41" s="390"/>
      <c r="MNK41" s="390"/>
      <c r="MNL41" s="390"/>
      <c r="MNM41" s="390"/>
      <c r="MNN41" s="390"/>
      <c r="MNO41" s="390"/>
      <c r="MNP41" s="390"/>
      <c r="MNQ41" s="390"/>
      <c r="MNR41" s="390"/>
      <c r="MNS41" s="390"/>
      <c r="MNT41" s="390"/>
      <c r="MNU41" s="390"/>
      <c r="MNV41" s="390"/>
      <c r="MNW41" s="390"/>
      <c r="MNX41" s="390"/>
      <c r="MNY41" s="390"/>
      <c r="MNZ41" s="390"/>
      <c r="MOA41" s="390"/>
      <c r="MOB41" s="391"/>
      <c r="MOC41" s="389"/>
      <c r="MOD41" s="390"/>
      <c r="MOE41" s="390"/>
      <c r="MOF41" s="390"/>
      <c r="MOG41" s="390"/>
      <c r="MOH41" s="390"/>
      <c r="MOI41" s="390"/>
      <c r="MOJ41" s="390"/>
      <c r="MOK41" s="390"/>
      <c r="MOL41" s="390"/>
      <c r="MOM41" s="390"/>
      <c r="MON41" s="390"/>
      <c r="MOO41" s="390"/>
      <c r="MOP41" s="390"/>
      <c r="MOQ41" s="390"/>
      <c r="MOR41" s="390"/>
      <c r="MOS41" s="390"/>
      <c r="MOT41" s="390"/>
      <c r="MOU41" s="390"/>
      <c r="MOV41" s="390"/>
      <c r="MOW41" s="390"/>
      <c r="MOX41" s="390"/>
      <c r="MOY41" s="390"/>
      <c r="MOZ41" s="390"/>
      <c r="MPA41" s="390"/>
      <c r="MPB41" s="390"/>
      <c r="MPC41" s="390"/>
      <c r="MPD41" s="390"/>
      <c r="MPE41" s="390"/>
      <c r="MPF41" s="390"/>
      <c r="MPG41" s="390"/>
      <c r="MPH41" s="390"/>
      <c r="MPI41" s="390"/>
      <c r="MPJ41" s="390"/>
      <c r="MPK41" s="390"/>
      <c r="MPL41" s="390"/>
      <c r="MPM41" s="390"/>
      <c r="MPN41" s="390"/>
      <c r="MPO41" s="390"/>
      <c r="MPP41" s="390"/>
      <c r="MPQ41" s="390"/>
      <c r="MPR41" s="390"/>
      <c r="MPS41" s="390"/>
      <c r="MPT41" s="390"/>
      <c r="MPU41" s="391"/>
      <c r="MPV41" s="389"/>
      <c r="MPW41" s="390"/>
      <c r="MPX41" s="390"/>
      <c r="MPY41" s="390"/>
      <c r="MPZ41" s="390"/>
      <c r="MQA41" s="390"/>
      <c r="MQB41" s="390"/>
      <c r="MQC41" s="390"/>
      <c r="MQD41" s="390"/>
      <c r="MQE41" s="390"/>
      <c r="MQF41" s="390"/>
      <c r="MQG41" s="390"/>
      <c r="MQH41" s="390"/>
      <c r="MQI41" s="390"/>
      <c r="MQJ41" s="390"/>
      <c r="MQK41" s="390"/>
      <c r="MQL41" s="390"/>
      <c r="MQM41" s="390"/>
      <c r="MQN41" s="390"/>
      <c r="MQO41" s="390"/>
      <c r="MQP41" s="390"/>
      <c r="MQQ41" s="390"/>
      <c r="MQR41" s="390"/>
      <c r="MQS41" s="390"/>
      <c r="MQT41" s="390"/>
      <c r="MQU41" s="390"/>
      <c r="MQV41" s="390"/>
      <c r="MQW41" s="390"/>
      <c r="MQX41" s="390"/>
      <c r="MQY41" s="390"/>
      <c r="MQZ41" s="390"/>
      <c r="MRA41" s="390"/>
      <c r="MRB41" s="390"/>
      <c r="MRC41" s="390"/>
      <c r="MRD41" s="390"/>
      <c r="MRE41" s="390"/>
      <c r="MRF41" s="390"/>
      <c r="MRG41" s="390"/>
      <c r="MRH41" s="390"/>
      <c r="MRI41" s="390"/>
      <c r="MRJ41" s="390"/>
      <c r="MRK41" s="390"/>
      <c r="MRL41" s="390"/>
      <c r="MRM41" s="390"/>
      <c r="MRN41" s="391"/>
      <c r="MRO41" s="389"/>
      <c r="MRP41" s="390"/>
      <c r="MRQ41" s="390"/>
      <c r="MRR41" s="390"/>
      <c r="MRS41" s="390"/>
      <c r="MRT41" s="390"/>
      <c r="MRU41" s="390"/>
      <c r="MRV41" s="390"/>
      <c r="MRW41" s="390"/>
      <c r="MRX41" s="390"/>
      <c r="MRY41" s="390"/>
      <c r="MRZ41" s="390"/>
      <c r="MSA41" s="390"/>
      <c r="MSB41" s="390"/>
      <c r="MSC41" s="390"/>
      <c r="MSD41" s="390"/>
      <c r="MSE41" s="390"/>
      <c r="MSF41" s="390"/>
      <c r="MSG41" s="390"/>
      <c r="MSH41" s="390"/>
      <c r="MSI41" s="390"/>
      <c r="MSJ41" s="390"/>
      <c r="MSK41" s="390"/>
      <c r="MSL41" s="390"/>
      <c r="MSM41" s="390"/>
      <c r="MSN41" s="390"/>
      <c r="MSO41" s="390"/>
      <c r="MSP41" s="390"/>
      <c r="MSQ41" s="390"/>
      <c r="MSR41" s="390"/>
      <c r="MSS41" s="390"/>
      <c r="MST41" s="390"/>
      <c r="MSU41" s="390"/>
      <c r="MSV41" s="390"/>
      <c r="MSW41" s="390"/>
      <c r="MSX41" s="390"/>
      <c r="MSY41" s="390"/>
      <c r="MSZ41" s="390"/>
      <c r="MTA41" s="390"/>
      <c r="MTB41" s="390"/>
      <c r="MTC41" s="390"/>
      <c r="MTD41" s="390"/>
      <c r="MTE41" s="390"/>
      <c r="MTF41" s="390"/>
      <c r="MTG41" s="391"/>
      <c r="MTH41" s="389"/>
      <c r="MTI41" s="390"/>
      <c r="MTJ41" s="390"/>
      <c r="MTK41" s="390"/>
      <c r="MTL41" s="390"/>
      <c r="MTM41" s="390"/>
      <c r="MTN41" s="390"/>
      <c r="MTO41" s="390"/>
      <c r="MTP41" s="390"/>
      <c r="MTQ41" s="390"/>
      <c r="MTR41" s="390"/>
      <c r="MTS41" s="390"/>
      <c r="MTT41" s="390"/>
      <c r="MTU41" s="390"/>
      <c r="MTV41" s="390"/>
      <c r="MTW41" s="390"/>
      <c r="MTX41" s="390"/>
      <c r="MTY41" s="390"/>
      <c r="MTZ41" s="390"/>
      <c r="MUA41" s="390"/>
      <c r="MUB41" s="390"/>
      <c r="MUC41" s="390"/>
      <c r="MUD41" s="390"/>
      <c r="MUE41" s="390"/>
      <c r="MUF41" s="390"/>
      <c r="MUG41" s="390"/>
      <c r="MUH41" s="390"/>
      <c r="MUI41" s="390"/>
      <c r="MUJ41" s="390"/>
      <c r="MUK41" s="390"/>
      <c r="MUL41" s="390"/>
      <c r="MUM41" s="390"/>
      <c r="MUN41" s="390"/>
      <c r="MUO41" s="390"/>
      <c r="MUP41" s="390"/>
      <c r="MUQ41" s="390"/>
      <c r="MUR41" s="390"/>
      <c r="MUS41" s="390"/>
      <c r="MUT41" s="390"/>
      <c r="MUU41" s="390"/>
      <c r="MUV41" s="390"/>
      <c r="MUW41" s="390"/>
      <c r="MUX41" s="390"/>
      <c r="MUY41" s="390"/>
      <c r="MUZ41" s="391"/>
      <c r="MVA41" s="389"/>
      <c r="MVB41" s="390"/>
      <c r="MVC41" s="390"/>
      <c r="MVD41" s="390"/>
      <c r="MVE41" s="390"/>
      <c r="MVF41" s="390"/>
      <c r="MVG41" s="390"/>
      <c r="MVH41" s="390"/>
      <c r="MVI41" s="390"/>
      <c r="MVJ41" s="390"/>
      <c r="MVK41" s="390"/>
      <c r="MVL41" s="390"/>
      <c r="MVM41" s="390"/>
      <c r="MVN41" s="390"/>
      <c r="MVO41" s="390"/>
      <c r="MVP41" s="390"/>
      <c r="MVQ41" s="390"/>
      <c r="MVR41" s="390"/>
      <c r="MVS41" s="390"/>
      <c r="MVT41" s="390"/>
      <c r="MVU41" s="390"/>
      <c r="MVV41" s="390"/>
      <c r="MVW41" s="390"/>
      <c r="MVX41" s="390"/>
      <c r="MVY41" s="390"/>
      <c r="MVZ41" s="390"/>
      <c r="MWA41" s="390"/>
      <c r="MWB41" s="390"/>
      <c r="MWC41" s="390"/>
      <c r="MWD41" s="390"/>
      <c r="MWE41" s="390"/>
      <c r="MWF41" s="390"/>
      <c r="MWG41" s="390"/>
      <c r="MWH41" s="390"/>
      <c r="MWI41" s="390"/>
      <c r="MWJ41" s="390"/>
      <c r="MWK41" s="390"/>
      <c r="MWL41" s="390"/>
      <c r="MWM41" s="390"/>
      <c r="MWN41" s="390"/>
      <c r="MWO41" s="390"/>
      <c r="MWP41" s="390"/>
      <c r="MWQ41" s="390"/>
      <c r="MWR41" s="390"/>
      <c r="MWS41" s="391"/>
      <c r="MWT41" s="389"/>
      <c r="MWU41" s="390"/>
      <c r="MWV41" s="390"/>
      <c r="MWW41" s="390"/>
      <c r="MWX41" s="390"/>
      <c r="MWY41" s="390"/>
      <c r="MWZ41" s="390"/>
      <c r="MXA41" s="390"/>
      <c r="MXB41" s="390"/>
      <c r="MXC41" s="390"/>
      <c r="MXD41" s="390"/>
      <c r="MXE41" s="390"/>
      <c r="MXF41" s="390"/>
      <c r="MXG41" s="390"/>
      <c r="MXH41" s="390"/>
      <c r="MXI41" s="390"/>
      <c r="MXJ41" s="390"/>
      <c r="MXK41" s="390"/>
      <c r="MXL41" s="390"/>
      <c r="MXM41" s="390"/>
      <c r="MXN41" s="390"/>
      <c r="MXO41" s="390"/>
      <c r="MXP41" s="390"/>
      <c r="MXQ41" s="390"/>
      <c r="MXR41" s="390"/>
      <c r="MXS41" s="390"/>
      <c r="MXT41" s="390"/>
      <c r="MXU41" s="390"/>
      <c r="MXV41" s="390"/>
      <c r="MXW41" s="390"/>
      <c r="MXX41" s="390"/>
      <c r="MXY41" s="390"/>
      <c r="MXZ41" s="390"/>
      <c r="MYA41" s="390"/>
      <c r="MYB41" s="390"/>
      <c r="MYC41" s="390"/>
      <c r="MYD41" s="390"/>
      <c r="MYE41" s="390"/>
      <c r="MYF41" s="390"/>
      <c r="MYG41" s="390"/>
      <c r="MYH41" s="390"/>
      <c r="MYI41" s="390"/>
      <c r="MYJ41" s="390"/>
      <c r="MYK41" s="390"/>
      <c r="MYL41" s="391"/>
      <c r="MYM41" s="389"/>
      <c r="MYN41" s="390"/>
      <c r="MYO41" s="390"/>
      <c r="MYP41" s="390"/>
      <c r="MYQ41" s="390"/>
      <c r="MYR41" s="390"/>
      <c r="MYS41" s="390"/>
      <c r="MYT41" s="390"/>
      <c r="MYU41" s="390"/>
      <c r="MYV41" s="390"/>
      <c r="MYW41" s="390"/>
      <c r="MYX41" s="390"/>
      <c r="MYY41" s="390"/>
      <c r="MYZ41" s="390"/>
      <c r="MZA41" s="390"/>
      <c r="MZB41" s="390"/>
      <c r="MZC41" s="390"/>
      <c r="MZD41" s="390"/>
      <c r="MZE41" s="390"/>
      <c r="MZF41" s="390"/>
      <c r="MZG41" s="390"/>
      <c r="MZH41" s="390"/>
      <c r="MZI41" s="390"/>
      <c r="MZJ41" s="390"/>
      <c r="MZK41" s="390"/>
      <c r="MZL41" s="390"/>
      <c r="MZM41" s="390"/>
      <c r="MZN41" s="390"/>
      <c r="MZO41" s="390"/>
      <c r="MZP41" s="390"/>
      <c r="MZQ41" s="390"/>
      <c r="MZR41" s="390"/>
      <c r="MZS41" s="390"/>
      <c r="MZT41" s="390"/>
      <c r="MZU41" s="390"/>
      <c r="MZV41" s="390"/>
      <c r="MZW41" s="390"/>
      <c r="MZX41" s="390"/>
      <c r="MZY41" s="390"/>
      <c r="MZZ41" s="390"/>
      <c r="NAA41" s="390"/>
      <c r="NAB41" s="390"/>
      <c r="NAC41" s="390"/>
      <c r="NAD41" s="390"/>
      <c r="NAE41" s="391"/>
      <c r="NAF41" s="389"/>
      <c r="NAG41" s="390"/>
      <c r="NAH41" s="390"/>
      <c r="NAI41" s="390"/>
      <c r="NAJ41" s="390"/>
      <c r="NAK41" s="390"/>
      <c r="NAL41" s="390"/>
      <c r="NAM41" s="390"/>
      <c r="NAN41" s="390"/>
      <c r="NAO41" s="390"/>
      <c r="NAP41" s="390"/>
      <c r="NAQ41" s="390"/>
      <c r="NAR41" s="390"/>
      <c r="NAS41" s="390"/>
      <c r="NAT41" s="390"/>
      <c r="NAU41" s="390"/>
      <c r="NAV41" s="390"/>
      <c r="NAW41" s="390"/>
      <c r="NAX41" s="390"/>
      <c r="NAY41" s="390"/>
      <c r="NAZ41" s="390"/>
      <c r="NBA41" s="390"/>
      <c r="NBB41" s="390"/>
      <c r="NBC41" s="390"/>
      <c r="NBD41" s="390"/>
      <c r="NBE41" s="390"/>
      <c r="NBF41" s="390"/>
      <c r="NBG41" s="390"/>
      <c r="NBH41" s="390"/>
      <c r="NBI41" s="390"/>
      <c r="NBJ41" s="390"/>
      <c r="NBK41" s="390"/>
      <c r="NBL41" s="390"/>
      <c r="NBM41" s="390"/>
      <c r="NBN41" s="390"/>
      <c r="NBO41" s="390"/>
      <c r="NBP41" s="390"/>
      <c r="NBQ41" s="390"/>
      <c r="NBR41" s="390"/>
      <c r="NBS41" s="390"/>
      <c r="NBT41" s="390"/>
      <c r="NBU41" s="390"/>
      <c r="NBV41" s="390"/>
      <c r="NBW41" s="390"/>
      <c r="NBX41" s="391"/>
      <c r="NBY41" s="389"/>
      <c r="NBZ41" s="390"/>
      <c r="NCA41" s="390"/>
      <c r="NCB41" s="390"/>
      <c r="NCC41" s="390"/>
      <c r="NCD41" s="390"/>
      <c r="NCE41" s="390"/>
      <c r="NCF41" s="390"/>
      <c r="NCG41" s="390"/>
      <c r="NCH41" s="390"/>
      <c r="NCI41" s="390"/>
      <c r="NCJ41" s="390"/>
      <c r="NCK41" s="390"/>
      <c r="NCL41" s="390"/>
      <c r="NCM41" s="390"/>
      <c r="NCN41" s="390"/>
      <c r="NCO41" s="390"/>
      <c r="NCP41" s="390"/>
      <c r="NCQ41" s="390"/>
      <c r="NCR41" s="390"/>
      <c r="NCS41" s="390"/>
      <c r="NCT41" s="390"/>
      <c r="NCU41" s="390"/>
      <c r="NCV41" s="390"/>
      <c r="NCW41" s="390"/>
      <c r="NCX41" s="390"/>
      <c r="NCY41" s="390"/>
      <c r="NCZ41" s="390"/>
      <c r="NDA41" s="390"/>
      <c r="NDB41" s="390"/>
      <c r="NDC41" s="390"/>
      <c r="NDD41" s="390"/>
      <c r="NDE41" s="390"/>
      <c r="NDF41" s="390"/>
      <c r="NDG41" s="390"/>
      <c r="NDH41" s="390"/>
      <c r="NDI41" s="390"/>
      <c r="NDJ41" s="390"/>
      <c r="NDK41" s="390"/>
      <c r="NDL41" s="390"/>
      <c r="NDM41" s="390"/>
      <c r="NDN41" s="390"/>
      <c r="NDO41" s="390"/>
      <c r="NDP41" s="390"/>
      <c r="NDQ41" s="391"/>
      <c r="NDR41" s="389"/>
      <c r="NDS41" s="390"/>
      <c r="NDT41" s="390"/>
      <c r="NDU41" s="390"/>
      <c r="NDV41" s="390"/>
      <c r="NDW41" s="390"/>
      <c r="NDX41" s="390"/>
      <c r="NDY41" s="390"/>
      <c r="NDZ41" s="390"/>
      <c r="NEA41" s="390"/>
      <c r="NEB41" s="390"/>
      <c r="NEC41" s="390"/>
      <c r="NED41" s="390"/>
      <c r="NEE41" s="390"/>
      <c r="NEF41" s="390"/>
      <c r="NEG41" s="390"/>
      <c r="NEH41" s="390"/>
      <c r="NEI41" s="390"/>
      <c r="NEJ41" s="390"/>
      <c r="NEK41" s="390"/>
      <c r="NEL41" s="390"/>
      <c r="NEM41" s="390"/>
      <c r="NEN41" s="390"/>
      <c r="NEO41" s="390"/>
      <c r="NEP41" s="390"/>
      <c r="NEQ41" s="390"/>
      <c r="NER41" s="390"/>
      <c r="NES41" s="390"/>
      <c r="NET41" s="390"/>
      <c r="NEU41" s="390"/>
      <c r="NEV41" s="390"/>
      <c r="NEW41" s="390"/>
      <c r="NEX41" s="390"/>
      <c r="NEY41" s="390"/>
      <c r="NEZ41" s="390"/>
      <c r="NFA41" s="390"/>
      <c r="NFB41" s="390"/>
      <c r="NFC41" s="390"/>
      <c r="NFD41" s="390"/>
      <c r="NFE41" s="390"/>
      <c r="NFF41" s="390"/>
      <c r="NFG41" s="390"/>
      <c r="NFH41" s="390"/>
      <c r="NFI41" s="390"/>
      <c r="NFJ41" s="391"/>
      <c r="NFK41" s="389"/>
      <c r="NFL41" s="390"/>
      <c r="NFM41" s="390"/>
      <c r="NFN41" s="390"/>
      <c r="NFO41" s="390"/>
      <c r="NFP41" s="390"/>
      <c r="NFQ41" s="390"/>
      <c r="NFR41" s="390"/>
      <c r="NFS41" s="390"/>
      <c r="NFT41" s="390"/>
      <c r="NFU41" s="390"/>
      <c r="NFV41" s="390"/>
      <c r="NFW41" s="390"/>
      <c r="NFX41" s="390"/>
      <c r="NFY41" s="390"/>
      <c r="NFZ41" s="390"/>
      <c r="NGA41" s="390"/>
      <c r="NGB41" s="390"/>
      <c r="NGC41" s="390"/>
      <c r="NGD41" s="390"/>
      <c r="NGE41" s="390"/>
      <c r="NGF41" s="390"/>
      <c r="NGG41" s="390"/>
      <c r="NGH41" s="390"/>
      <c r="NGI41" s="390"/>
      <c r="NGJ41" s="390"/>
      <c r="NGK41" s="390"/>
      <c r="NGL41" s="390"/>
      <c r="NGM41" s="390"/>
      <c r="NGN41" s="390"/>
      <c r="NGO41" s="390"/>
      <c r="NGP41" s="390"/>
      <c r="NGQ41" s="390"/>
      <c r="NGR41" s="390"/>
      <c r="NGS41" s="390"/>
      <c r="NGT41" s="390"/>
      <c r="NGU41" s="390"/>
      <c r="NGV41" s="390"/>
      <c r="NGW41" s="390"/>
      <c r="NGX41" s="390"/>
      <c r="NGY41" s="390"/>
      <c r="NGZ41" s="390"/>
      <c r="NHA41" s="390"/>
      <c r="NHB41" s="390"/>
      <c r="NHC41" s="391"/>
      <c r="NHD41" s="389"/>
      <c r="NHE41" s="390"/>
      <c r="NHF41" s="390"/>
      <c r="NHG41" s="390"/>
      <c r="NHH41" s="390"/>
      <c r="NHI41" s="390"/>
      <c r="NHJ41" s="390"/>
      <c r="NHK41" s="390"/>
      <c r="NHL41" s="390"/>
      <c r="NHM41" s="390"/>
      <c r="NHN41" s="390"/>
      <c r="NHO41" s="390"/>
      <c r="NHP41" s="390"/>
      <c r="NHQ41" s="390"/>
      <c r="NHR41" s="390"/>
      <c r="NHS41" s="390"/>
      <c r="NHT41" s="390"/>
      <c r="NHU41" s="390"/>
      <c r="NHV41" s="390"/>
      <c r="NHW41" s="390"/>
      <c r="NHX41" s="390"/>
      <c r="NHY41" s="390"/>
      <c r="NHZ41" s="390"/>
      <c r="NIA41" s="390"/>
      <c r="NIB41" s="390"/>
      <c r="NIC41" s="390"/>
      <c r="NID41" s="390"/>
      <c r="NIE41" s="390"/>
      <c r="NIF41" s="390"/>
      <c r="NIG41" s="390"/>
      <c r="NIH41" s="390"/>
      <c r="NII41" s="390"/>
      <c r="NIJ41" s="390"/>
      <c r="NIK41" s="390"/>
      <c r="NIL41" s="390"/>
      <c r="NIM41" s="390"/>
      <c r="NIN41" s="390"/>
      <c r="NIO41" s="390"/>
      <c r="NIP41" s="390"/>
      <c r="NIQ41" s="390"/>
      <c r="NIR41" s="390"/>
      <c r="NIS41" s="390"/>
      <c r="NIT41" s="390"/>
      <c r="NIU41" s="390"/>
      <c r="NIV41" s="391"/>
      <c r="NIW41" s="389"/>
      <c r="NIX41" s="390"/>
      <c r="NIY41" s="390"/>
      <c r="NIZ41" s="390"/>
      <c r="NJA41" s="390"/>
      <c r="NJB41" s="390"/>
      <c r="NJC41" s="390"/>
      <c r="NJD41" s="390"/>
      <c r="NJE41" s="390"/>
      <c r="NJF41" s="390"/>
      <c r="NJG41" s="390"/>
      <c r="NJH41" s="390"/>
      <c r="NJI41" s="390"/>
      <c r="NJJ41" s="390"/>
      <c r="NJK41" s="390"/>
      <c r="NJL41" s="390"/>
      <c r="NJM41" s="390"/>
      <c r="NJN41" s="390"/>
      <c r="NJO41" s="390"/>
      <c r="NJP41" s="390"/>
      <c r="NJQ41" s="390"/>
      <c r="NJR41" s="390"/>
      <c r="NJS41" s="390"/>
      <c r="NJT41" s="390"/>
      <c r="NJU41" s="390"/>
      <c r="NJV41" s="390"/>
      <c r="NJW41" s="390"/>
      <c r="NJX41" s="390"/>
      <c r="NJY41" s="390"/>
      <c r="NJZ41" s="390"/>
      <c r="NKA41" s="390"/>
      <c r="NKB41" s="390"/>
      <c r="NKC41" s="390"/>
      <c r="NKD41" s="390"/>
      <c r="NKE41" s="390"/>
      <c r="NKF41" s="390"/>
      <c r="NKG41" s="390"/>
      <c r="NKH41" s="390"/>
      <c r="NKI41" s="390"/>
      <c r="NKJ41" s="390"/>
      <c r="NKK41" s="390"/>
      <c r="NKL41" s="390"/>
      <c r="NKM41" s="390"/>
      <c r="NKN41" s="390"/>
      <c r="NKO41" s="391"/>
      <c r="NKP41" s="389"/>
      <c r="NKQ41" s="390"/>
      <c r="NKR41" s="390"/>
      <c r="NKS41" s="390"/>
      <c r="NKT41" s="390"/>
      <c r="NKU41" s="390"/>
      <c r="NKV41" s="390"/>
      <c r="NKW41" s="390"/>
      <c r="NKX41" s="390"/>
      <c r="NKY41" s="390"/>
      <c r="NKZ41" s="390"/>
      <c r="NLA41" s="390"/>
      <c r="NLB41" s="390"/>
      <c r="NLC41" s="390"/>
      <c r="NLD41" s="390"/>
      <c r="NLE41" s="390"/>
      <c r="NLF41" s="390"/>
      <c r="NLG41" s="390"/>
      <c r="NLH41" s="390"/>
      <c r="NLI41" s="390"/>
      <c r="NLJ41" s="390"/>
      <c r="NLK41" s="390"/>
      <c r="NLL41" s="390"/>
      <c r="NLM41" s="390"/>
      <c r="NLN41" s="390"/>
      <c r="NLO41" s="390"/>
      <c r="NLP41" s="390"/>
      <c r="NLQ41" s="390"/>
      <c r="NLR41" s="390"/>
      <c r="NLS41" s="390"/>
      <c r="NLT41" s="390"/>
      <c r="NLU41" s="390"/>
      <c r="NLV41" s="390"/>
      <c r="NLW41" s="390"/>
      <c r="NLX41" s="390"/>
      <c r="NLY41" s="390"/>
      <c r="NLZ41" s="390"/>
      <c r="NMA41" s="390"/>
      <c r="NMB41" s="390"/>
      <c r="NMC41" s="390"/>
      <c r="NMD41" s="390"/>
      <c r="NME41" s="390"/>
      <c r="NMF41" s="390"/>
      <c r="NMG41" s="390"/>
      <c r="NMH41" s="391"/>
      <c r="NMI41" s="389"/>
      <c r="NMJ41" s="390"/>
      <c r="NMK41" s="390"/>
      <c r="NML41" s="390"/>
      <c r="NMM41" s="390"/>
      <c r="NMN41" s="390"/>
      <c r="NMO41" s="390"/>
      <c r="NMP41" s="390"/>
      <c r="NMQ41" s="390"/>
      <c r="NMR41" s="390"/>
      <c r="NMS41" s="390"/>
      <c r="NMT41" s="390"/>
      <c r="NMU41" s="390"/>
      <c r="NMV41" s="390"/>
      <c r="NMW41" s="390"/>
      <c r="NMX41" s="390"/>
      <c r="NMY41" s="390"/>
      <c r="NMZ41" s="390"/>
      <c r="NNA41" s="390"/>
      <c r="NNB41" s="390"/>
      <c r="NNC41" s="390"/>
      <c r="NND41" s="390"/>
      <c r="NNE41" s="390"/>
      <c r="NNF41" s="390"/>
      <c r="NNG41" s="390"/>
      <c r="NNH41" s="390"/>
      <c r="NNI41" s="390"/>
      <c r="NNJ41" s="390"/>
      <c r="NNK41" s="390"/>
      <c r="NNL41" s="390"/>
      <c r="NNM41" s="390"/>
      <c r="NNN41" s="390"/>
      <c r="NNO41" s="390"/>
      <c r="NNP41" s="390"/>
      <c r="NNQ41" s="390"/>
      <c r="NNR41" s="390"/>
      <c r="NNS41" s="390"/>
      <c r="NNT41" s="390"/>
      <c r="NNU41" s="390"/>
      <c r="NNV41" s="390"/>
      <c r="NNW41" s="390"/>
      <c r="NNX41" s="390"/>
      <c r="NNY41" s="390"/>
      <c r="NNZ41" s="390"/>
      <c r="NOA41" s="391"/>
      <c r="NOB41" s="389"/>
      <c r="NOC41" s="390"/>
      <c r="NOD41" s="390"/>
      <c r="NOE41" s="390"/>
      <c r="NOF41" s="390"/>
      <c r="NOG41" s="390"/>
      <c r="NOH41" s="390"/>
      <c r="NOI41" s="390"/>
      <c r="NOJ41" s="390"/>
      <c r="NOK41" s="390"/>
      <c r="NOL41" s="390"/>
      <c r="NOM41" s="390"/>
      <c r="NON41" s="390"/>
      <c r="NOO41" s="390"/>
      <c r="NOP41" s="390"/>
      <c r="NOQ41" s="390"/>
      <c r="NOR41" s="390"/>
      <c r="NOS41" s="390"/>
      <c r="NOT41" s="390"/>
      <c r="NOU41" s="390"/>
      <c r="NOV41" s="390"/>
      <c r="NOW41" s="390"/>
      <c r="NOX41" s="390"/>
      <c r="NOY41" s="390"/>
      <c r="NOZ41" s="390"/>
      <c r="NPA41" s="390"/>
      <c r="NPB41" s="390"/>
      <c r="NPC41" s="390"/>
      <c r="NPD41" s="390"/>
      <c r="NPE41" s="390"/>
      <c r="NPF41" s="390"/>
      <c r="NPG41" s="390"/>
      <c r="NPH41" s="390"/>
      <c r="NPI41" s="390"/>
      <c r="NPJ41" s="390"/>
      <c r="NPK41" s="390"/>
      <c r="NPL41" s="390"/>
      <c r="NPM41" s="390"/>
      <c r="NPN41" s="390"/>
      <c r="NPO41" s="390"/>
      <c r="NPP41" s="390"/>
      <c r="NPQ41" s="390"/>
      <c r="NPR41" s="390"/>
      <c r="NPS41" s="390"/>
      <c r="NPT41" s="391"/>
      <c r="NPU41" s="389"/>
      <c r="NPV41" s="390"/>
      <c r="NPW41" s="390"/>
      <c r="NPX41" s="390"/>
      <c r="NPY41" s="390"/>
      <c r="NPZ41" s="390"/>
      <c r="NQA41" s="390"/>
      <c r="NQB41" s="390"/>
      <c r="NQC41" s="390"/>
      <c r="NQD41" s="390"/>
      <c r="NQE41" s="390"/>
      <c r="NQF41" s="390"/>
      <c r="NQG41" s="390"/>
      <c r="NQH41" s="390"/>
      <c r="NQI41" s="390"/>
      <c r="NQJ41" s="390"/>
      <c r="NQK41" s="390"/>
      <c r="NQL41" s="390"/>
      <c r="NQM41" s="390"/>
      <c r="NQN41" s="390"/>
      <c r="NQO41" s="390"/>
      <c r="NQP41" s="390"/>
      <c r="NQQ41" s="390"/>
      <c r="NQR41" s="390"/>
      <c r="NQS41" s="390"/>
      <c r="NQT41" s="390"/>
      <c r="NQU41" s="390"/>
      <c r="NQV41" s="390"/>
      <c r="NQW41" s="390"/>
      <c r="NQX41" s="390"/>
      <c r="NQY41" s="390"/>
      <c r="NQZ41" s="390"/>
      <c r="NRA41" s="390"/>
      <c r="NRB41" s="390"/>
      <c r="NRC41" s="390"/>
      <c r="NRD41" s="390"/>
      <c r="NRE41" s="390"/>
      <c r="NRF41" s="390"/>
      <c r="NRG41" s="390"/>
      <c r="NRH41" s="390"/>
      <c r="NRI41" s="390"/>
      <c r="NRJ41" s="390"/>
      <c r="NRK41" s="390"/>
      <c r="NRL41" s="390"/>
      <c r="NRM41" s="391"/>
      <c r="NRN41" s="389"/>
      <c r="NRO41" s="390"/>
      <c r="NRP41" s="390"/>
      <c r="NRQ41" s="390"/>
      <c r="NRR41" s="390"/>
      <c r="NRS41" s="390"/>
      <c r="NRT41" s="390"/>
      <c r="NRU41" s="390"/>
      <c r="NRV41" s="390"/>
      <c r="NRW41" s="390"/>
      <c r="NRX41" s="390"/>
      <c r="NRY41" s="390"/>
      <c r="NRZ41" s="390"/>
      <c r="NSA41" s="390"/>
      <c r="NSB41" s="390"/>
      <c r="NSC41" s="390"/>
      <c r="NSD41" s="390"/>
      <c r="NSE41" s="390"/>
      <c r="NSF41" s="390"/>
      <c r="NSG41" s="390"/>
      <c r="NSH41" s="390"/>
      <c r="NSI41" s="390"/>
      <c r="NSJ41" s="390"/>
      <c r="NSK41" s="390"/>
      <c r="NSL41" s="390"/>
      <c r="NSM41" s="390"/>
      <c r="NSN41" s="390"/>
      <c r="NSO41" s="390"/>
      <c r="NSP41" s="390"/>
      <c r="NSQ41" s="390"/>
      <c r="NSR41" s="390"/>
      <c r="NSS41" s="390"/>
      <c r="NST41" s="390"/>
      <c r="NSU41" s="390"/>
      <c r="NSV41" s="390"/>
      <c r="NSW41" s="390"/>
      <c r="NSX41" s="390"/>
      <c r="NSY41" s="390"/>
      <c r="NSZ41" s="390"/>
      <c r="NTA41" s="390"/>
      <c r="NTB41" s="390"/>
      <c r="NTC41" s="390"/>
      <c r="NTD41" s="390"/>
      <c r="NTE41" s="390"/>
      <c r="NTF41" s="391"/>
      <c r="NTG41" s="389"/>
      <c r="NTH41" s="390"/>
      <c r="NTI41" s="390"/>
      <c r="NTJ41" s="390"/>
      <c r="NTK41" s="390"/>
      <c r="NTL41" s="390"/>
      <c r="NTM41" s="390"/>
      <c r="NTN41" s="390"/>
      <c r="NTO41" s="390"/>
      <c r="NTP41" s="390"/>
      <c r="NTQ41" s="390"/>
      <c r="NTR41" s="390"/>
      <c r="NTS41" s="390"/>
      <c r="NTT41" s="390"/>
      <c r="NTU41" s="390"/>
      <c r="NTV41" s="390"/>
      <c r="NTW41" s="390"/>
      <c r="NTX41" s="390"/>
      <c r="NTY41" s="390"/>
      <c r="NTZ41" s="390"/>
      <c r="NUA41" s="390"/>
      <c r="NUB41" s="390"/>
      <c r="NUC41" s="390"/>
      <c r="NUD41" s="390"/>
      <c r="NUE41" s="390"/>
      <c r="NUF41" s="390"/>
      <c r="NUG41" s="390"/>
      <c r="NUH41" s="390"/>
      <c r="NUI41" s="390"/>
      <c r="NUJ41" s="390"/>
      <c r="NUK41" s="390"/>
      <c r="NUL41" s="390"/>
      <c r="NUM41" s="390"/>
      <c r="NUN41" s="390"/>
      <c r="NUO41" s="390"/>
      <c r="NUP41" s="390"/>
      <c r="NUQ41" s="390"/>
      <c r="NUR41" s="390"/>
      <c r="NUS41" s="390"/>
      <c r="NUT41" s="390"/>
      <c r="NUU41" s="390"/>
      <c r="NUV41" s="390"/>
      <c r="NUW41" s="390"/>
      <c r="NUX41" s="390"/>
      <c r="NUY41" s="391"/>
      <c r="NUZ41" s="389"/>
      <c r="NVA41" s="390"/>
      <c r="NVB41" s="390"/>
      <c r="NVC41" s="390"/>
      <c r="NVD41" s="390"/>
      <c r="NVE41" s="390"/>
      <c r="NVF41" s="390"/>
      <c r="NVG41" s="390"/>
      <c r="NVH41" s="390"/>
      <c r="NVI41" s="390"/>
      <c r="NVJ41" s="390"/>
      <c r="NVK41" s="390"/>
      <c r="NVL41" s="390"/>
      <c r="NVM41" s="390"/>
      <c r="NVN41" s="390"/>
      <c r="NVO41" s="390"/>
      <c r="NVP41" s="390"/>
      <c r="NVQ41" s="390"/>
      <c r="NVR41" s="390"/>
      <c r="NVS41" s="390"/>
      <c r="NVT41" s="390"/>
      <c r="NVU41" s="390"/>
      <c r="NVV41" s="390"/>
      <c r="NVW41" s="390"/>
      <c r="NVX41" s="390"/>
      <c r="NVY41" s="390"/>
      <c r="NVZ41" s="390"/>
      <c r="NWA41" s="390"/>
      <c r="NWB41" s="390"/>
      <c r="NWC41" s="390"/>
      <c r="NWD41" s="390"/>
      <c r="NWE41" s="390"/>
      <c r="NWF41" s="390"/>
      <c r="NWG41" s="390"/>
      <c r="NWH41" s="390"/>
      <c r="NWI41" s="390"/>
      <c r="NWJ41" s="390"/>
      <c r="NWK41" s="390"/>
      <c r="NWL41" s="390"/>
      <c r="NWM41" s="390"/>
      <c r="NWN41" s="390"/>
      <c r="NWO41" s="390"/>
      <c r="NWP41" s="390"/>
      <c r="NWQ41" s="390"/>
      <c r="NWR41" s="391"/>
      <c r="NWS41" s="389"/>
      <c r="NWT41" s="390"/>
      <c r="NWU41" s="390"/>
      <c r="NWV41" s="390"/>
      <c r="NWW41" s="390"/>
      <c r="NWX41" s="390"/>
      <c r="NWY41" s="390"/>
      <c r="NWZ41" s="390"/>
      <c r="NXA41" s="390"/>
      <c r="NXB41" s="390"/>
      <c r="NXC41" s="390"/>
      <c r="NXD41" s="390"/>
      <c r="NXE41" s="390"/>
      <c r="NXF41" s="390"/>
      <c r="NXG41" s="390"/>
      <c r="NXH41" s="390"/>
      <c r="NXI41" s="390"/>
      <c r="NXJ41" s="390"/>
      <c r="NXK41" s="390"/>
      <c r="NXL41" s="390"/>
      <c r="NXM41" s="390"/>
      <c r="NXN41" s="390"/>
      <c r="NXO41" s="390"/>
      <c r="NXP41" s="390"/>
      <c r="NXQ41" s="390"/>
      <c r="NXR41" s="390"/>
      <c r="NXS41" s="390"/>
      <c r="NXT41" s="390"/>
      <c r="NXU41" s="390"/>
      <c r="NXV41" s="390"/>
      <c r="NXW41" s="390"/>
      <c r="NXX41" s="390"/>
      <c r="NXY41" s="390"/>
      <c r="NXZ41" s="390"/>
      <c r="NYA41" s="390"/>
      <c r="NYB41" s="390"/>
      <c r="NYC41" s="390"/>
      <c r="NYD41" s="390"/>
      <c r="NYE41" s="390"/>
      <c r="NYF41" s="390"/>
      <c r="NYG41" s="390"/>
      <c r="NYH41" s="390"/>
      <c r="NYI41" s="390"/>
      <c r="NYJ41" s="390"/>
      <c r="NYK41" s="391"/>
      <c r="NYL41" s="389"/>
      <c r="NYM41" s="390"/>
      <c r="NYN41" s="390"/>
      <c r="NYO41" s="390"/>
      <c r="NYP41" s="390"/>
      <c r="NYQ41" s="390"/>
      <c r="NYR41" s="390"/>
      <c r="NYS41" s="390"/>
      <c r="NYT41" s="390"/>
      <c r="NYU41" s="390"/>
      <c r="NYV41" s="390"/>
      <c r="NYW41" s="390"/>
      <c r="NYX41" s="390"/>
      <c r="NYY41" s="390"/>
      <c r="NYZ41" s="390"/>
      <c r="NZA41" s="390"/>
      <c r="NZB41" s="390"/>
      <c r="NZC41" s="390"/>
      <c r="NZD41" s="390"/>
      <c r="NZE41" s="390"/>
      <c r="NZF41" s="390"/>
      <c r="NZG41" s="390"/>
      <c r="NZH41" s="390"/>
      <c r="NZI41" s="390"/>
      <c r="NZJ41" s="390"/>
      <c r="NZK41" s="390"/>
      <c r="NZL41" s="390"/>
      <c r="NZM41" s="390"/>
      <c r="NZN41" s="390"/>
      <c r="NZO41" s="390"/>
      <c r="NZP41" s="390"/>
      <c r="NZQ41" s="390"/>
      <c r="NZR41" s="390"/>
      <c r="NZS41" s="390"/>
      <c r="NZT41" s="390"/>
      <c r="NZU41" s="390"/>
      <c r="NZV41" s="390"/>
      <c r="NZW41" s="390"/>
      <c r="NZX41" s="390"/>
      <c r="NZY41" s="390"/>
      <c r="NZZ41" s="390"/>
      <c r="OAA41" s="390"/>
      <c r="OAB41" s="390"/>
      <c r="OAC41" s="390"/>
      <c r="OAD41" s="391"/>
      <c r="OAE41" s="389"/>
      <c r="OAF41" s="390"/>
      <c r="OAG41" s="390"/>
      <c r="OAH41" s="390"/>
      <c r="OAI41" s="390"/>
      <c r="OAJ41" s="390"/>
      <c r="OAK41" s="390"/>
      <c r="OAL41" s="390"/>
      <c r="OAM41" s="390"/>
      <c r="OAN41" s="390"/>
      <c r="OAO41" s="390"/>
      <c r="OAP41" s="390"/>
      <c r="OAQ41" s="390"/>
      <c r="OAR41" s="390"/>
      <c r="OAS41" s="390"/>
      <c r="OAT41" s="390"/>
      <c r="OAU41" s="390"/>
      <c r="OAV41" s="390"/>
      <c r="OAW41" s="390"/>
      <c r="OAX41" s="390"/>
      <c r="OAY41" s="390"/>
      <c r="OAZ41" s="390"/>
      <c r="OBA41" s="390"/>
      <c r="OBB41" s="390"/>
      <c r="OBC41" s="390"/>
      <c r="OBD41" s="390"/>
      <c r="OBE41" s="390"/>
      <c r="OBF41" s="390"/>
      <c r="OBG41" s="390"/>
      <c r="OBH41" s="390"/>
      <c r="OBI41" s="390"/>
      <c r="OBJ41" s="390"/>
      <c r="OBK41" s="390"/>
      <c r="OBL41" s="390"/>
      <c r="OBM41" s="390"/>
      <c r="OBN41" s="390"/>
      <c r="OBO41" s="390"/>
      <c r="OBP41" s="390"/>
      <c r="OBQ41" s="390"/>
      <c r="OBR41" s="390"/>
      <c r="OBS41" s="390"/>
      <c r="OBT41" s="390"/>
      <c r="OBU41" s="390"/>
      <c r="OBV41" s="390"/>
      <c r="OBW41" s="391"/>
      <c r="OBX41" s="389"/>
      <c r="OBY41" s="390"/>
      <c r="OBZ41" s="390"/>
      <c r="OCA41" s="390"/>
      <c r="OCB41" s="390"/>
      <c r="OCC41" s="390"/>
      <c r="OCD41" s="390"/>
      <c r="OCE41" s="390"/>
      <c r="OCF41" s="390"/>
      <c r="OCG41" s="390"/>
      <c r="OCH41" s="390"/>
      <c r="OCI41" s="390"/>
      <c r="OCJ41" s="390"/>
      <c r="OCK41" s="390"/>
      <c r="OCL41" s="390"/>
      <c r="OCM41" s="390"/>
      <c r="OCN41" s="390"/>
      <c r="OCO41" s="390"/>
      <c r="OCP41" s="390"/>
      <c r="OCQ41" s="390"/>
      <c r="OCR41" s="390"/>
      <c r="OCS41" s="390"/>
      <c r="OCT41" s="390"/>
      <c r="OCU41" s="390"/>
      <c r="OCV41" s="390"/>
      <c r="OCW41" s="390"/>
      <c r="OCX41" s="390"/>
      <c r="OCY41" s="390"/>
      <c r="OCZ41" s="390"/>
      <c r="ODA41" s="390"/>
      <c r="ODB41" s="390"/>
      <c r="ODC41" s="390"/>
      <c r="ODD41" s="390"/>
      <c r="ODE41" s="390"/>
      <c r="ODF41" s="390"/>
      <c r="ODG41" s="390"/>
      <c r="ODH41" s="390"/>
      <c r="ODI41" s="390"/>
      <c r="ODJ41" s="390"/>
      <c r="ODK41" s="390"/>
      <c r="ODL41" s="390"/>
      <c r="ODM41" s="390"/>
      <c r="ODN41" s="390"/>
      <c r="ODO41" s="390"/>
      <c r="ODP41" s="391"/>
      <c r="ODQ41" s="389"/>
      <c r="ODR41" s="390"/>
      <c r="ODS41" s="390"/>
      <c r="ODT41" s="390"/>
      <c r="ODU41" s="390"/>
      <c r="ODV41" s="390"/>
      <c r="ODW41" s="390"/>
      <c r="ODX41" s="390"/>
      <c r="ODY41" s="390"/>
      <c r="ODZ41" s="390"/>
      <c r="OEA41" s="390"/>
      <c r="OEB41" s="390"/>
      <c r="OEC41" s="390"/>
      <c r="OED41" s="390"/>
      <c r="OEE41" s="390"/>
      <c r="OEF41" s="390"/>
      <c r="OEG41" s="390"/>
      <c r="OEH41" s="390"/>
      <c r="OEI41" s="390"/>
      <c r="OEJ41" s="390"/>
      <c r="OEK41" s="390"/>
      <c r="OEL41" s="390"/>
      <c r="OEM41" s="390"/>
      <c r="OEN41" s="390"/>
      <c r="OEO41" s="390"/>
      <c r="OEP41" s="390"/>
      <c r="OEQ41" s="390"/>
      <c r="OER41" s="390"/>
      <c r="OES41" s="390"/>
      <c r="OET41" s="390"/>
      <c r="OEU41" s="390"/>
      <c r="OEV41" s="390"/>
      <c r="OEW41" s="390"/>
      <c r="OEX41" s="390"/>
      <c r="OEY41" s="390"/>
      <c r="OEZ41" s="390"/>
      <c r="OFA41" s="390"/>
      <c r="OFB41" s="390"/>
      <c r="OFC41" s="390"/>
      <c r="OFD41" s="390"/>
      <c r="OFE41" s="390"/>
      <c r="OFF41" s="390"/>
      <c r="OFG41" s="390"/>
      <c r="OFH41" s="390"/>
      <c r="OFI41" s="391"/>
      <c r="OFJ41" s="389"/>
      <c r="OFK41" s="390"/>
      <c r="OFL41" s="390"/>
      <c r="OFM41" s="390"/>
      <c r="OFN41" s="390"/>
      <c r="OFO41" s="390"/>
      <c r="OFP41" s="390"/>
      <c r="OFQ41" s="390"/>
      <c r="OFR41" s="390"/>
      <c r="OFS41" s="390"/>
      <c r="OFT41" s="390"/>
      <c r="OFU41" s="390"/>
      <c r="OFV41" s="390"/>
      <c r="OFW41" s="390"/>
      <c r="OFX41" s="390"/>
      <c r="OFY41" s="390"/>
      <c r="OFZ41" s="390"/>
      <c r="OGA41" s="390"/>
      <c r="OGB41" s="390"/>
      <c r="OGC41" s="390"/>
      <c r="OGD41" s="390"/>
      <c r="OGE41" s="390"/>
      <c r="OGF41" s="390"/>
      <c r="OGG41" s="390"/>
      <c r="OGH41" s="390"/>
      <c r="OGI41" s="390"/>
      <c r="OGJ41" s="390"/>
      <c r="OGK41" s="390"/>
      <c r="OGL41" s="390"/>
      <c r="OGM41" s="390"/>
      <c r="OGN41" s="390"/>
      <c r="OGO41" s="390"/>
      <c r="OGP41" s="390"/>
      <c r="OGQ41" s="390"/>
      <c r="OGR41" s="390"/>
      <c r="OGS41" s="390"/>
      <c r="OGT41" s="390"/>
      <c r="OGU41" s="390"/>
      <c r="OGV41" s="390"/>
      <c r="OGW41" s="390"/>
      <c r="OGX41" s="390"/>
      <c r="OGY41" s="390"/>
      <c r="OGZ41" s="390"/>
      <c r="OHA41" s="390"/>
      <c r="OHB41" s="391"/>
      <c r="OHC41" s="389"/>
      <c r="OHD41" s="390"/>
      <c r="OHE41" s="390"/>
      <c r="OHF41" s="390"/>
      <c r="OHG41" s="390"/>
      <c r="OHH41" s="390"/>
      <c r="OHI41" s="390"/>
      <c r="OHJ41" s="390"/>
      <c r="OHK41" s="390"/>
      <c r="OHL41" s="390"/>
      <c r="OHM41" s="390"/>
      <c r="OHN41" s="390"/>
      <c r="OHO41" s="390"/>
      <c r="OHP41" s="390"/>
      <c r="OHQ41" s="390"/>
      <c r="OHR41" s="390"/>
      <c r="OHS41" s="390"/>
      <c r="OHT41" s="390"/>
      <c r="OHU41" s="390"/>
      <c r="OHV41" s="390"/>
      <c r="OHW41" s="390"/>
      <c r="OHX41" s="390"/>
      <c r="OHY41" s="390"/>
      <c r="OHZ41" s="390"/>
      <c r="OIA41" s="390"/>
      <c r="OIB41" s="390"/>
      <c r="OIC41" s="390"/>
      <c r="OID41" s="390"/>
      <c r="OIE41" s="390"/>
      <c r="OIF41" s="390"/>
      <c r="OIG41" s="390"/>
      <c r="OIH41" s="390"/>
      <c r="OII41" s="390"/>
      <c r="OIJ41" s="390"/>
      <c r="OIK41" s="390"/>
      <c r="OIL41" s="390"/>
      <c r="OIM41" s="390"/>
      <c r="OIN41" s="390"/>
      <c r="OIO41" s="390"/>
      <c r="OIP41" s="390"/>
      <c r="OIQ41" s="390"/>
      <c r="OIR41" s="390"/>
      <c r="OIS41" s="390"/>
      <c r="OIT41" s="390"/>
      <c r="OIU41" s="391"/>
      <c r="OIV41" s="389"/>
      <c r="OIW41" s="390"/>
      <c r="OIX41" s="390"/>
      <c r="OIY41" s="390"/>
      <c r="OIZ41" s="390"/>
      <c r="OJA41" s="390"/>
      <c r="OJB41" s="390"/>
      <c r="OJC41" s="390"/>
      <c r="OJD41" s="390"/>
      <c r="OJE41" s="390"/>
      <c r="OJF41" s="390"/>
      <c r="OJG41" s="390"/>
      <c r="OJH41" s="390"/>
      <c r="OJI41" s="390"/>
      <c r="OJJ41" s="390"/>
      <c r="OJK41" s="390"/>
      <c r="OJL41" s="390"/>
      <c r="OJM41" s="390"/>
      <c r="OJN41" s="390"/>
      <c r="OJO41" s="390"/>
      <c r="OJP41" s="390"/>
      <c r="OJQ41" s="390"/>
      <c r="OJR41" s="390"/>
      <c r="OJS41" s="390"/>
      <c r="OJT41" s="390"/>
      <c r="OJU41" s="390"/>
      <c r="OJV41" s="390"/>
      <c r="OJW41" s="390"/>
      <c r="OJX41" s="390"/>
      <c r="OJY41" s="390"/>
      <c r="OJZ41" s="390"/>
      <c r="OKA41" s="390"/>
      <c r="OKB41" s="390"/>
      <c r="OKC41" s="390"/>
      <c r="OKD41" s="390"/>
      <c r="OKE41" s="390"/>
      <c r="OKF41" s="390"/>
      <c r="OKG41" s="390"/>
      <c r="OKH41" s="390"/>
      <c r="OKI41" s="390"/>
      <c r="OKJ41" s="390"/>
      <c r="OKK41" s="390"/>
      <c r="OKL41" s="390"/>
      <c r="OKM41" s="390"/>
      <c r="OKN41" s="391"/>
      <c r="OKO41" s="389"/>
      <c r="OKP41" s="390"/>
      <c r="OKQ41" s="390"/>
      <c r="OKR41" s="390"/>
      <c r="OKS41" s="390"/>
      <c r="OKT41" s="390"/>
      <c r="OKU41" s="390"/>
      <c r="OKV41" s="390"/>
      <c r="OKW41" s="390"/>
      <c r="OKX41" s="390"/>
      <c r="OKY41" s="390"/>
      <c r="OKZ41" s="390"/>
      <c r="OLA41" s="390"/>
      <c r="OLB41" s="390"/>
      <c r="OLC41" s="390"/>
      <c r="OLD41" s="390"/>
      <c r="OLE41" s="390"/>
      <c r="OLF41" s="390"/>
      <c r="OLG41" s="390"/>
      <c r="OLH41" s="390"/>
      <c r="OLI41" s="390"/>
      <c r="OLJ41" s="390"/>
      <c r="OLK41" s="390"/>
      <c r="OLL41" s="390"/>
      <c r="OLM41" s="390"/>
      <c r="OLN41" s="390"/>
      <c r="OLO41" s="390"/>
      <c r="OLP41" s="390"/>
      <c r="OLQ41" s="390"/>
      <c r="OLR41" s="390"/>
      <c r="OLS41" s="390"/>
      <c r="OLT41" s="390"/>
      <c r="OLU41" s="390"/>
      <c r="OLV41" s="390"/>
      <c r="OLW41" s="390"/>
      <c r="OLX41" s="390"/>
      <c r="OLY41" s="390"/>
      <c r="OLZ41" s="390"/>
      <c r="OMA41" s="390"/>
      <c r="OMB41" s="390"/>
      <c r="OMC41" s="390"/>
      <c r="OMD41" s="390"/>
      <c r="OME41" s="390"/>
      <c r="OMF41" s="390"/>
      <c r="OMG41" s="391"/>
      <c r="OMH41" s="389"/>
      <c r="OMI41" s="390"/>
      <c r="OMJ41" s="390"/>
      <c r="OMK41" s="390"/>
      <c r="OML41" s="390"/>
      <c r="OMM41" s="390"/>
      <c r="OMN41" s="390"/>
      <c r="OMO41" s="390"/>
      <c r="OMP41" s="390"/>
      <c r="OMQ41" s="390"/>
      <c r="OMR41" s="390"/>
      <c r="OMS41" s="390"/>
      <c r="OMT41" s="390"/>
      <c r="OMU41" s="390"/>
      <c r="OMV41" s="390"/>
      <c r="OMW41" s="390"/>
      <c r="OMX41" s="390"/>
      <c r="OMY41" s="390"/>
      <c r="OMZ41" s="390"/>
      <c r="ONA41" s="390"/>
      <c r="ONB41" s="390"/>
      <c r="ONC41" s="390"/>
      <c r="OND41" s="390"/>
      <c r="ONE41" s="390"/>
      <c r="ONF41" s="390"/>
      <c r="ONG41" s="390"/>
      <c r="ONH41" s="390"/>
      <c r="ONI41" s="390"/>
      <c r="ONJ41" s="390"/>
      <c r="ONK41" s="390"/>
      <c r="ONL41" s="390"/>
      <c r="ONM41" s="390"/>
      <c r="ONN41" s="390"/>
      <c r="ONO41" s="390"/>
      <c r="ONP41" s="390"/>
      <c r="ONQ41" s="390"/>
      <c r="ONR41" s="390"/>
      <c r="ONS41" s="390"/>
      <c r="ONT41" s="390"/>
      <c r="ONU41" s="390"/>
      <c r="ONV41" s="390"/>
      <c r="ONW41" s="390"/>
      <c r="ONX41" s="390"/>
      <c r="ONY41" s="390"/>
      <c r="ONZ41" s="391"/>
      <c r="OOA41" s="389"/>
      <c r="OOB41" s="390"/>
      <c r="OOC41" s="390"/>
      <c r="OOD41" s="390"/>
      <c r="OOE41" s="390"/>
      <c r="OOF41" s="390"/>
      <c r="OOG41" s="390"/>
      <c r="OOH41" s="390"/>
      <c r="OOI41" s="390"/>
      <c r="OOJ41" s="390"/>
      <c r="OOK41" s="390"/>
      <c r="OOL41" s="390"/>
      <c r="OOM41" s="390"/>
      <c r="OON41" s="390"/>
      <c r="OOO41" s="390"/>
      <c r="OOP41" s="390"/>
      <c r="OOQ41" s="390"/>
      <c r="OOR41" s="390"/>
      <c r="OOS41" s="390"/>
      <c r="OOT41" s="390"/>
      <c r="OOU41" s="390"/>
      <c r="OOV41" s="390"/>
      <c r="OOW41" s="390"/>
      <c r="OOX41" s="390"/>
      <c r="OOY41" s="390"/>
      <c r="OOZ41" s="390"/>
      <c r="OPA41" s="390"/>
      <c r="OPB41" s="390"/>
      <c r="OPC41" s="390"/>
      <c r="OPD41" s="390"/>
      <c r="OPE41" s="390"/>
      <c r="OPF41" s="390"/>
      <c r="OPG41" s="390"/>
      <c r="OPH41" s="390"/>
      <c r="OPI41" s="390"/>
      <c r="OPJ41" s="390"/>
      <c r="OPK41" s="390"/>
      <c r="OPL41" s="390"/>
      <c r="OPM41" s="390"/>
      <c r="OPN41" s="390"/>
      <c r="OPO41" s="390"/>
      <c r="OPP41" s="390"/>
      <c r="OPQ41" s="390"/>
      <c r="OPR41" s="390"/>
      <c r="OPS41" s="391"/>
      <c r="OPT41" s="389"/>
      <c r="OPU41" s="390"/>
      <c r="OPV41" s="390"/>
      <c r="OPW41" s="390"/>
      <c r="OPX41" s="390"/>
      <c r="OPY41" s="390"/>
      <c r="OPZ41" s="390"/>
      <c r="OQA41" s="390"/>
      <c r="OQB41" s="390"/>
      <c r="OQC41" s="390"/>
      <c r="OQD41" s="390"/>
      <c r="OQE41" s="390"/>
      <c r="OQF41" s="390"/>
      <c r="OQG41" s="390"/>
      <c r="OQH41" s="390"/>
      <c r="OQI41" s="390"/>
      <c r="OQJ41" s="390"/>
      <c r="OQK41" s="390"/>
      <c r="OQL41" s="390"/>
      <c r="OQM41" s="390"/>
      <c r="OQN41" s="390"/>
      <c r="OQO41" s="390"/>
      <c r="OQP41" s="390"/>
      <c r="OQQ41" s="390"/>
      <c r="OQR41" s="390"/>
      <c r="OQS41" s="390"/>
      <c r="OQT41" s="390"/>
      <c r="OQU41" s="390"/>
      <c r="OQV41" s="390"/>
      <c r="OQW41" s="390"/>
      <c r="OQX41" s="390"/>
      <c r="OQY41" s="390"/>
      <c r="OQZ41" s="390"/>
      <c r="ORA41" s="390"/>
      <c r="ORB41" s="390"/>
      <c r="ORC41" s="390"/>
      <c r="ORD41" s="390"/>
      <c r="ORE41" s="390"/>
      <c r="ORF41" s="390"/>
      <c r="ORG41" s="390"/>
      <c r="ORH41" s="390"/>
      <c r="ORI41" s="390"/>
      <c r="ORJ41" s="390"/>
      <c r="ORK41" s="390"/>
      <c r="ORL41" s="391"/>
      <c r="ORM41" s="389"/>
      <c r="ORN41" s="390"/>
      <c r="ORO41" s="390"/>
      <c r="ORP41" s="390"/>
      <c r="ORQ41" s="390"/>
      <c r="ORR41" s="390"/>
      <c r="ORS41" s="390"/>
      <c r="ORT41" s="390"/>
      <c r="ORU41" s="390"/>
      <c r="ORV41" s="390"/>
      <c r="ORW41" s="390"/>
      <c r="ORX41" s="390"/>
      <c r="ORY41" s="390"/>
      <c r="ORZ41" s="390"/>
      <c r="OSA41" s="390"/>
      <c r="OSB41" s="390"/>
      <c r="OSC41" s="390"/>
      <c r="OSD41" s="390"/>
      <c r="OSE41" s="390"/>
      <c r="OSF41" s="390"/>
      <c r="OSG41" s="390"/>
      <c r="OSH41" s="390"/>
      <c r="OSI41" s="390"/>
      <c r="OSJ41" s="390"/>
      <c r="OSK41" s="390"/>
      <c r="OSL41" s="390"/>
      <c r="OSM41" s="390"/>
      <c r="OSN41" s="390"/>
      <c r="OSO41" s="390"/>
      <c r="OSP41" s="390"/>
      <c r="OSQ41" s="390"/>
      <c r="OSR41" s="390"/>
      <c r="OSS41" s="390"/>
      <c r="OST41" s="390"/>
      <c r="OSU41" s="390"/>
      <c r="OSV41" s="390"/>
      <c r="OSW41" s="390"/>
      <c r="OSX41" s="390"/>
      <c r="OSY41" s="390"/>
      <c r="OSZ41" s="390"/>
      <c r="OTA41" s="390"/>
      <c r="OTB41" s="390"/>
      <c r="OTC41" s="390"/>
      <c r="OTD41" s="390"/>
      <c r="OTE41" s="391"/>
      <c r="OTF41" s="389"/>
      <c r="OTG41" s="390"/>
      <c r="OTH41" s="390"/>
      <c r="OTI41" s="390"/>
      <c r="OTJ41" s="390"/>
      <c r="OTK41" s="390"/>
      <c r="OTL41" s="390"/>
      <c r="OTM41" s="390"/>
      <c r="OTN41" s="390"/>
      <c r="OTO41" s="390"/>
      <c r="OTP41" s="390"/>
      <c r="OTQ41" s="390"/>
      <c r="OTR41" s="390"/>
      <c r="OTS41" s="390"/>
      <c r="OTT41" s="390"/>
      <c r="OTU41" s="390"/>
      <c r="OTV41" s="390"/>
      <c r="OTW41" s="390"/>
      <c r="OTX41" s="390"/>
      <c r="OTY41" s="390"/>
      <c r="OTZ41" s="390"/>
      <c r="OUA41" s="390"/>
      <c r="OUB41" s="390"/>
      <c r="OUC41" s="390"/>
      <c r="OUD41" s="390"/>
      <c r="OUE41" s="390"/>
      <c r="OUF41" s="390"/>
      <c r="OUG41" s="390"/>
      <c r="OUH41" s="390"/>
      <c r="OUI41" s="390"/>
      <c r="OUJ41" s="390"/>
      <c r="OUK41" s="390"/>
      <c r="OUL41" s="390"/>
      <c r="OUM41" s="390"/>
      <c r="OUN41" s="390"/>
      <c r="OUO41" s="390"/>
      <c r="OUP41" s="390"/>
      <c r="OUQ41" s="390"/>
      <c r="OUR41" s="390"/>
      <c r="OUS41" s="390"/>
      <c r="OUT41" s="390"/>
      <c r="OUU41" s="390"/>
      <c r="OUV41" s="390"/>
      <c r="OUW41" s="390"/>
      <c r="OUX41" s="391"/>
      <c r="OUY41" s="389"/>
      <c r="OUZ41" s="390"/>
      <c r="OVA41" s="390"/>
      <c r="OVB41" s="390"/>
      <c r="OVC41" s="390"/>
      <c r="OVD41" s="390"/>
      <c r="OVE41" s="390"/>
      <c r="OVF41" s="390"/>
      <c r="OVG41" s="390"/>
      <c r="OVH41" s="390"/>
      <c r="OVI41" s="390"/>
      <c r="OVJ41" s="390"/>
      <c r="OVK41" s="390"/>
      <c r="OVL41" s="390"/>
      <c r="OVM41" s="390"/>
      <c r="OVN41" s="390"/>
      <c r="OVO41" s="390"/>
      <c r="OVP41" s="390"/>
      <c r="OVQ41" s="390"/>
      <c r="OVR41" s="390"/>
      <c r="OVS41" s="390"/>
      <c r="OVT41" s="390"/>
      <c r="OVU41" s="390"/>
      <c r="OVV41" s="390"/>
      <c r="OVW41" s="390"/>
      <c r="OVX41" s="390"/>
      <c r="OVY41" s="390"/>
      <c r="OVZ41" s="390"/>
      <c r="OWA41" s="390"/>
      <c r="OWB41" s="390"/>
      <c r="OWC41" s="390"/>
      <c r="OWD41" s="390"/>
      <c r="OWE41" s="390"/>
      <c r="OWF41" s="390"/>
      <c r="OWG41" s="390"/>
      <c r="OWH41" s="390"/>
      <c r="OWI41" s="390"/>
      <c r="OWJ41" s="390"/>
      <c r="OWK41" s="390"/>
      <c r="OWL41" s="390"/>
      <c r="OWM41" s="390"/>
      <c r="OWN41" s="390"/>
      <c r="OWO41" s="390"/>
      <c r="OWP41" s="390"/>
      <c r="OWQ41" s="391"/>
      <c r="OWR41" s="389"/>
      <c r="OWS41" s="390"/>
      <c r="OWT41" s="390"/>
      <c r="OWU41" s="390"/>
      <c r="OWV41" s="390"/>
      <c r="OWW41" s="390"/>
      <c r="OWX41" s="390"/>
      <c r="OWY41" s="390"/>
      <c r="OWZ41" s="390"/>
      <c r="OXA41" s="390"/>
      <c r="OXB41" s="390"/>
      <c r="OXC41" s="390"/>
      <c r="OXD41" s="390"/>
      <c r="OXE41" s="390"/>
      <c r="OXF41" s="390"/>
      <c r="OXG41" s="390"/>
      <c r="OXH41" s="390"/>
      <c r="OXI41" s="390"/>
      <c r="OXJ41" s="390"/>
      <c r="OXK41" s="390"/>
      <c r="OXL41" s="390"/>
      <c r="OXM41" s="390"/>
      <c r="OXN41" s="390"/>
      <c r="OXO41" s="390"/>
      <c r="OXP41" s="390"/>
      <c r="OXQ41" s="390"/>
      <c r="OXR41" s="390"/>
      <c r="OXS41" s="390"/>
      <c r="OXT41" s="390"/>
      <c r="OXU41" s="390"/>
      <c r="OXV41" s="390"/>
      <c r="OXW41" s="390"/>
      <c r="OXX41" s="390"/>
      <c r="OXY41" s="390"/>
      <c r="OXZ41" s="390"/>
      <c r="OYA41" s="390"/>
      <c r="OYB41" s="390"/>
      <c r="OYC41" s="390"/>
      <c r="OYD41" s="390"/>
      <c r="OYE41" s="390"/>
      <c r="OYF41" s="390"/>
      <c r="OYG41" s="390"/>
      <c r="OYH41" s="390"/>
      <c r="OYI41" s="390"/>
      <c r="OYJ41" s="391"/>
      <c r="OYK41" s="389"/>
      <c r="OYL41" s="390"/>
      <c r="OYM41" s="390"/>
      <c r="OYN41" s="390"/>
      <c r="OYO41" s="390"/>
      <c r="OYP41" s="390"/>
      <c r="OYQ41" s="390"/>
      <c r="OYR41" s="390"/>
      <c r="OYS41" s="390"/>
      <c r="OYT41" s="390"/>
      <c r="OYU41" s="390"/>
      <c r="OYV41" s="390"/>
      <c r="OYW41" s="390"/>
      <c r="OYX41" s="390"/>
      <c r="OYY41" s="390"/>
      <c r="OYZ41" s="390"/>
      <c r="OZA41" s="390"/>
      <c r="OZB41" s="390"/>
      <c r="OZC41" s="390"/>
      <c r="OZD41" s="390"/>
      <c r="OZE41" s="390"/>
      <c r="OZF41" s="390"/>
      <c r="OZG41" s="390"/>
      <c r="OZH41" s="390"/>
      <c r="OZI41" s="390"/>
      <c r="OZJ41" s="390"/>
      <c r="OZK41" s="390"/>
      <c r="OZL41" s="390"/>
      <c r="OZM41" s="390"/>
      <c r="OZN41" s="390"/>
      <c r="OZO41" s="390"/>
      <c r="OZP41" s="390"/>
      <c r="OZQ41" s="390"/>
      <c r="OZR41" s="390"/>
      <c r="OZS41" s="390"/>
      <c r="OZT41" s="390"/>
      <c r="OZU41" s="390"/>
      <c r="OZV41" s="390"/>
      <c r="OZW41" s="390"/>
      <c r="OZX41" s="390"/>
      <c r="OZY41" s="390"/>
      <c r="OZZ41" s="390"/>
      <c r="PAA41" s="390"/>
      <c r="PAB41" s="390"/>
      <c r="PAC41" s="391"/>
      <c r="PAD41" s="389"/>
      <c r="PAE41" s="390"/>
      <c r="PAF41" s="390"/>
      <c r="PAG41" s="390"/>
      <c r="PAH41" s="390"/>
      <c r="PAI41" s="390"/>
      <c r="PAJ41" s="390"/>
      <c r="PAK41" s="390"/>
      <c r="PAL41" s="390"/>
      <c r="PAM41" s="390"/>
      <c r="PAN41" s="390"/>
      <c r="PAO41" s="390"/>
      <c r="PAP41" s="390"/>
      <c r="PAQ41" s="390"/>
      <c r="PAR41" s="390"/>
      <c r="PAS41" s="390"/>
      <c r="PAT41" s="390"/>
      <c r="PAU41" s="390"/>
      <c r="PAV41" s="390"/>
      <c r="PAW41" s="390"/>
      <c r="PAX41" s="390"/>
      <c r="PAY41" s="390"/>
      <c r="PAZ41" s="390"/>
      <c r="PBA41" s="390"/>
      <c r="PBB41" s="390"/>
      <c r="PBC41" s="390"/>
      <c r="PBD41" s="390"/>
      <c r="PBE41" s="390"/>
      <c r="PBF41" s="390"/>
      <c r="PBG41" s="390"/>
      <c r="PBH41" s="390"/>
      <c r="PBI41" s="390"/>
      <c r="PBJ41" s="390"/>
      <c r="PBK41" s="390"/>
      <c r="PBL41" s="390"/>
      <c r="PBM41" s="390"/>
      <c r="PBN41" s="390"/>
      <c r="PBO41" s="390"/>
      <c r="PBP41" s="390"/>
      <c r="PBQ41" s="390"/>
      <c r="PBR41" s="390"/>
      <c r="PBS41" s="390"/>
      <c r="PBT41" s="390"/>
      <c r="PBU41" s="390"/>
      <c r="PBV41" s="391"/>
      <c r="PBW41" s="389"/>
      <c r="PBX41" s="390"/>
      <c r="PBY41" s="390"/>
      <c r="PBZ41" s="390"/>
      <c r="PCA41" s="390"/>
      <c r="PCB41" s="390"/>
      <c r="PCC41" s="390"/>
      <c r="PCD41" s="390"/>
      <c r="PCE41" s="390"/>
      <c r="PCF41" s="390"/>
      <c r="PCG41" s="390"/>
      <c r="PCH41" s="390"/>
      <c r="PCI41" s="390"/>
      <c r="PCJ41" s="390"/>
      <c r="PCK41" s="390"/>
      <c r="PCL41" s="390"/>
      <c r="PCM41" s="390"/>
      <c r="PCN41" s="390"/>
      <c r="PCO41" s="390"/>
      <c r="PCP41" s="390"/>
      <c r="PCQ41" s="390"/>
      <c r="PCR41" s="390"/>
      <c r="PCS41" s="390"/>
      <c r="PCT41" s="390"/>
      <c r="PCU41" s="390"/>
      <c r="PCV41" s="390"/>
      <c r="PCW41" s="390"/>
      <c r="PCX41" s="390"/>
      <c r="PCY41" s="390"/>
      <c r="PCZ41" s="390"/>
      <c r="PDA41" s="390"/>
      <c r="PDB41" s="390"/>
      <c r="PDC41" s="390"/>
      <c r="PDD41" s="390"/>
      <c r="PDE41" s="390"/>
      <c r="PDF41" s="390"/>
      <c r="PDG41" s="390"/>
      <c r="PDH41" s="390"/>
      <c r="PDI41" s="390"/>
      <c r="PDJ41" s="390"/>
      <c r="PDK41" s="390"/>
      <c r="PDL41" s="390"/>
      <c r="PDM41" s="390"/>
      <c r="PDN41" s="390"/>
      <c r="PDO41" s="391"/>
      <c r="PDP41" s="389"/>
      <c r="PDQ41" s="390"/>
      <c r="PDR41" s="390"/>
      <c r="PDS41" s="390"/>
      <c r="PDT41" s="390"/>
      <c r="PDU41" s="390"/>
      <c r="PDV41" s="390"/>
      <c r="PDW41" s="390"/>
      <c r="PDX41" s="390"/>
      <c r="PDY41" s="390"/>
      <c r="PDZ41" s="390"/>
      <c r="PEA41" s="390"/>
      <c r="PEB41" s="390"/>
      <c r="PEC41" s="390"/>
      <c r="PED41" s="390"/>
      <c r="PEE41" s="390"/>
      <c r="PEF41" s="390"/>
      <c r="PEG41" s="390"/>
      <c r="PEH41" s="390"/>
      <c r="PEI41" s="390"/>
      <c r="PEJ41" s="390"/>
      <c r="PEK41" s="390"/>
      <c r="PEL41" s="390"/>
      <c r="PEM41" s="390"/>
      <c r="PEN41" s="390"/>
      <c r="PEO41" s="390"/>
      <c r="PEP41" s="390"/>
      <c r="PEQ41" s="390"/>
      <c r="PER41" s="390"/>
      <c r="PES41" s="390"/>
      <c r="PET41" s="390"/>
      <c r="PEU41" s="390"/>
      <c r="PEV41" s="390"/>
      <c r="PEW41" s="390"/>
      <c r="PEX41" s="390"/>
      <c r="PEY41" s="390"/>
      <c r="PEZ41" s="390"/>
      <c r="PFA41" s="390"/>
      <c r="PFB41" s="390"/>
      <c r="PFC41" s="390"/>
      <c r="PFD41" s="390"/>
      <c r="PFE41" s="390"/>
      <c r="PFF41" s="390"/>
      <c r="PFG41" s="390"/>
      <c r="PFH41" s="391"/>
      <c r="PFI41" s="389"/>
      <c r="PFJ41" s="390"/>
      <c r="PFK41" s="390"/>
      <c r="PFL41" s="390"/>
      <c r="PFM41" s="390"/>
      <c r="PFN41" s="390"/>
      <c r="PFO41" s="390"/>
      <c r="PFP41" s="390"/>
      <c r="PFQ41" s="390"/>
      <c r="PFR41" s="390"/>
      <c r="PFS41" s="390"/>
      <c r="PFT41" s="390"/>
      <c r="PFU41" s="390"/>
      <c r="PFV41" s="390"/>
      <c r="PFW41" s="390"/>
      <c r="PFX41" s="390"/>
      <c r="PFY41" s="390"/>
      <c r="PFZ41" s="390"/>
      <c r="PGA41" s="390"/>
      <c r="PGB41" s="390"/>
      <c r="PGC41" s="390"/>
      <c r="PGD41" s="390"/>
      <c r="PGE41" s="390"/>
      <c r="PGF41" s="390"/>
      <c r="PGG41" s="390"/>
      <c r="PGH41" s="390"/>
      <c r="PGI41" s="390"/>
      <c r="PGJ41" s="390"/>
      <c r="PGK41" s="390"/>
      <c r="PGL41" s="390"/>
      <c r="PGM41" s="390"/>
      <c r="PGN41" s="390"/>
      <c r="PGO41" s="390"/>
      <c r="PGP41" s="390"/>
      <c r="PGQ41" s="390"/>
      <c r="PGR41" s="390"/>
      <c r="PGS41" s="390"/>
      <c r="PGT41" s="390"/>
      <c r="PGU41" s="390"/>
      <c r="PGV41" s="390"/>
      <c r="PGW41" s="390"/>
      <c r="PGX41" s="390"/>
      <c r="PGY41" s="390"/>
      <c r="PGZ41" s="390"/>
      <c r="PHA41" s="391"/>
      <c r="PHB41" s="389"/>
      <c r="PHC41" s="390"/>
      <c r="PHD41" s="390"/>
      <c r="PHE41" s="390"/>
      <c r="PHF41" s="390"/>
      <c r="PHG41" s="390"/>
      <c r="PHH41" s="390"/>
      <c r="PHI41" s="390"/>
      <c r="PHJ41" s="390"/>
      <c r="PHK41" s="390"/>
      <c r="PHL41" s="390"/>
      <c r="PHM41" s="390"/>
      <c r="PHN41" s="390"/>
      <c r="PHO41" s="390"/>
      <c r="PHP41" s="390"/>
      <c r="PHQ41" s="390"/>
      <c r="PHR41" s="390"/>
      <c r="PHS41" s="390"/>
      <c r="PHT41" s="390"/>
      <c r="PHU41" s="390"/>
      <c r="PHV41" s="390"/>
      <c r="PHW41" s="390"/>
      <c r="PHX41" s="390"/>
      <c r="PHY41" s="390"/>
      <c r="PHZ41" s="390"/>
      <c r="PIA41" s="390"/>
      <c r="PIB41" s="390"/>
      <c r="PIC41" s="390"/>
      <c r="PID41" s="390"/>
      <c r="PIE41" s="390"/>
      <c r="PIF41" s="390"/>
      <c r="PIG41" s="390"/>
      <c r="PIH41" s="390"/>
      <c r="PII41" s="390"/>
      <c r="PIJ41" s="390"/>
      <c r="PIK41" s="390"/>
      <c r="PIL41" s="390"/>
      <c r="PIM41" s="390"/>
      <c r="PIN41" s="390"/>
      <c r="PIO41" s="390"/>
      <c r="PIP41" s="390"/>
      <c r="PIQ41" s="390"/>
      <c r="PIR41" s="390"/>
      <c r="PIS41" s="390"/>
      <c r="PIT41" s="391"/>
      <c r="PIU41" s="389"/>
      <c r="PIV41" s="390"/>
      <c r="PIW41" s="390"/>
      <c r="PIX41" s="390"/>
      <c r="PIY41" s="390"/>
      <c r="PIZ41" s="390"/>
      <c r="PJA41" s="390"/>
      <c r="PJB41" s="390"/>
      <c r="PJC41" s="390"/>
      <c r="PJD41" s="390"/>
      <c r="PJE41" s="390"/>
      <c r="PJF41" s="390"/>
      <c r="PJG41" s="390"/>
      <c r="PJH41" s="390"/>
      <c r="PJI41" s="390"/>
      <c r="PJJ41" s="390"/>
      <c r="PJK41" s="390"/>
      <c r="PJL41" s="390"/>
      <c r="PJM41" s="390"/>
      <c r="PJN41" s="390"/>
      <c r="PJO41" s="390"/>
      <c r="PJP41" s="390"/>
      <c r="PJQ41" s="390"/>
      <c r="PJR41" s="390"/>
      <c r="PJS41" s="390"/>
      <c r="PJT41" s="390"/>
      <c r="PJU41" s="390"/>
      <c r="PJV41" s="390"/>
      <c r="PJW41" s="390"/>
      <c r="PJX41" s="390"/>
      <c r="PJY41" s="390"/>
      <c r="PJZ41" s="390"/>
      <c r="PKA41" s="390"/>
      <c r="PKB41" s="390"/>
      <c r="PKC41" s="390"/>
      <c r="PKD41" s="390"/>
      <c r="PKE41" s="390"/>
      <c r="PKF41" s="390"/>
      <c r="PKG41" s="390"/>
      <c r="PKH41" s="390"/>
      <c r="PKI41" s="390"/>
      <c r="PKJ41" s="390"/>
      <c r="PKK41" s="390"/>
      <c r="PKL41" s="390"/>
      <c r="PKM41" s="391"/>
      <c r="PKN41" s="389"/>
      <c r="PKO41" s="390"/>
      <c r="PKP41" s="390"/>
      <c r="PKQ41" s="390"/>
      <c r="PKR41" s="390"/>
      <c r="PKS41" s="390"/>
      <c r="PKT41" s="390"/>
      <c r="PKU41" s="390"/>
      <c r="PKV41" s="390"/>
      <c r="PKW41" s="390"/>
      <c r="PKX41" s="390"/>
      <c r="PKY41" s="390"/>
      <c r="PKZ41" s="390"/>
      <c r="PLA41" s="390"/>
      <c r="PLB41" s="390"/>
      <c r="PLC41" s="390"/>
      <c r="PLD41" s="390"/>
      <c r="PLE41" s="390"/>
      <c r="PLF41" s="390"/>
      <c r="PLG41" s="390"/>
      <c r="PLH41" s="390"/>
      <c r="PLI41" s="390"/>
      <c r="PLJ41" s="390"/>
      <c r="PLK41" s="390"/>
      <c r="PLL41" s="390"/>
      <c r="PLM41" s="390"/>
      <c r="PLN41" s="390"/>
      <c r="PLO41" s="390"/>
      <c r="PLP41" s="390"/>
      <c r="PLQ41" s="390"/>
      <c r="PLR41" s="390"/>
      <c r="PLS41" s="390"/>
      <c r="PLT41" s="390"/>
      <c r="PLU41" s="390"/>
      <c r="PLV41" s="390"/>
      <c r="PLW41" s="390"/>
      <c r="PLX41" s="390"/>
      <c r="PLY41" s="390"/>
      <c r="PLZ41" s="390"/>
      <c r="PMA41" s="390"/>
      <c r="PMB41" s="390"/>
      <c r="PMC41" s="390"/>
      <c r="PMD41" s="390"/>
      <c r="PME41" s="390"/>
      <c r="PMF41" s="391"/>
      <c r="PMG41" s="389"/>
      <c r="PMH41" s="390"/>
      <c r="PMI41" s="390"/>
      <c r="PMJ41" s="390"/>
      <c r="PMK41" s="390"/>
      <c r="PML41" s="390"/>
      <c r="PMM41" s="390"/>
      <c r="PMN41" s="390"/>
      <c r="PMO41" s="390"/>
      <c r="PMP41" s="390"/>
      <c r="PMQ41" s="390"/>
      <c r="PMR41" s="390"/>
      <c r="PMS41" s="390"/>
      <c r="PMT41" s="390"/>
      <c r="PMU41" s="390"/>
      <c r="PMV41" s="390"/>
      <c r="PMW41" s="390"/>
      <c r="PMX41" s="390"/>
      <c r="PMY41" s="390"/>
      <c r="PMZ41" s="390"/>
      <c r="PNA41" s="390"/>
      <c r="PNB41" s="390"/>
      <c r="PNC41" s="390"/>
      <c r="PND41" s="390"/>
      <c r="PNE41" s="390"/>
      <c r="PNF41" s="390"/>
      <c r="PNG41" s="390"/>
      <c r="PNH41" s="390"/>
      <c r="PNI41" s="390"/>
      <c r="PNJ41" s="390"/>
      <c r="PNK41" s="390"/>
      <c r="PNL41" s="390"/>
      <c r="PNM41" s="390"/>
      <c r="PNN41" s="390"/>
      <c r="PNO41" s="390"/>
      <c r="PNP41" s="390"/>
      <c r="PNQ41" s="390"/>
      <c r="PNR41" s="390"/>
      <c r="PNS41" s="390"/>
      <c r="PNT41" s="390"/>
      <c r="PNU41" s="390"/>
      <c r="PNV41" s="390"/>
      <c r="PNW41" s="390"/>
      <c r="PNX41" s="390"/>
      <c r="PNY41" s="391"/>
      <c r="PNZ41" s="389"/>
      <c r="POA41" s="390"/>
      <c r="POB41" s="390"/>
      <c r="POC41" s="390"/>
      <c r="POD41" s="390"/>
      <c r="POE41" s="390"/>
      <c r="POF41" s="390"/>
      <c r="POG41" s="390"/>
      <c r="POH41" s="390"/>
      <c r="POI41" s="390"/>
      <c r="POJ41" s="390"/>
      <c r="POK41" s="390"/>
      <c r="POL41" s="390"/>
      <c r="POM41" s="390"/>
      <c r="PON41" s="390"/>
      <c r="POO41" s="390"/>
      <c r="POP41" s="390"/>
      <c r="POQ41" s="390"/>
      <c r="POR41" s="390"/>
      <c r="POS41" s="390"/>
      <c r="POT41" s="390"/>
      <c r="POU41" s="390"/>
      <c r="POV41" s="390"/>
      <c r="POW41" s="390"/>
      <c r="POX41" s="390"/>
      <c r="POY41" s="390"/>
      <c r="POZ41" s="390"/>
      <c r="PPA41" s="390"/>
      <c r="PPB41" s="390"/>
      <c r="PPC41" s="390"/>
      <c r="PPD41" s="390"/>
      <c r="PPE41" s="390"/>
      <c r="PPF41" s="390"/>
      <c r="PPG41" s="390"/>
      <c r="PPH41" s="390"/>
      <c r="PPI41" s="390"/>
      <c r="PPJ41" s="390"/>
      <c r="PPK41" s="390"/>
      <c r="PPL41" s="390"/>
      <c r="PPM41" s="390"/>
      <c r="PPN41" s="390"/>
      <c r="PPO41" s="390"/>
      <c r="PPP41" s="390"/>
      <c r="PPQ41" s="390"/>
      <c r="PPR41" s="391"/>
      <c r="PPS41" s="389"/>
      <c r="PPT41" s="390"/>
      <c r="PPU41" s="390"/>
      <c r="PPV41" s="390"/>
      <c r="PPW41" s="390"/>
      <c r="PPX41" s="390"/>
      <c r="PPY41" s="390"/>
      <c r="PPZ41" s="390"/>
      <c r="PQA41" s="390"/>
      <c r="PQB41" s="390"/>
      <c r="PQC41" s="390"/>
      <c r="PQD41" s="390"/>
      <c r="PQE41" s="390"/>
      <c r="PQF41" s="390"/>
      <c r="PQG41" s="390"/>
      <c r="PQH41" s="390"/>
      <c r="PQI41" s="390"/>
      <c r="PQJ41" s="390"/>
      <c r="PQK41" s="390"/>
      <c r="PQL41" s="390"/>
      <c r="PQM41" s="390"/>
      <c r="PQN41" s="390"/>
      <c r="PQO41" s="390"/>
      <c r="PQP41" s="390"/>
      <c r="PQQ41" s="390"/>
      <c r="PQR41" s="390"/>
      <c r="PQS41" s="390"/>
      <c r="PQT41" s="390"/>
      <c r="PQU41" s="390"/>
      <c r="PQV41" s="390"/>
      <c r="PQW41" s="390"/>
      <c r="PQX41" s="390"/>
      <c r="PQY41" s="390"/>
      <c r="PQZ41" s="390"/>
      <c r="PRA41" s="390"/>
      <c r="PRB41" s="390"/>
      <c r="PRC41" s="390"/>
      <c r="PRD41" s="390"/>
      <c r="PRE41" s="390"/>
      <c r="PRF41" s="390"/>
      <c r="PRG41" s="390"/>
      <c r="PRH41" s="390"/>
      <c r="PRI41" s="390"/>
      <c r="PRJ41" s="390"/>
      <c r="PRK41" s="391"/>
      <c r="PRL41" s="389"/>
      <c r="PRM41" s="390"/>
      <c r="PRN41" s="390"/>
      <c r="PRO41" s="390"/>
      <c r="PRP41" s="390"/>
      <c r="PRQ41" s="390"/>
      <c r="PRR41" s="390"/>
      <c r="PRS41" s="390"/>
      <c r="PRT41" s="390"/>
      <c r="PRU41" s="390"/>
      <c r="PRV41" s="390"/>
      <c r="PRW41" s="390"/>
      <c r="PRX41" s="390"/>
      <c r="PRY41" s="390"/>
      <c r="PRZ41" s="390"/>
      <c r="PSA41" s="390"/>
      <c r="PSB41" s="390"/>
      <c r="PSC41" s="390"/>
      <c r="PSD41" s="390"/>
      <c r="PSE41" s="390"/>
      <c r="PSF41" s="390"/>
      <c r="PSG41" s="390"/>
      <c r="PSH41" s="390"/>
      <c r="PSI41" s="390"/>
      <c r="PSJ41" s="390"/>
      <c r="PSK41" s="390"/>
      <c r="PSL41" s="390"/>
      <c r="PSM41" s="390"/>
      <c r="PSN41" s="390"/>
      <c r="PSO41" s="390"/>
      <c r="PSP41" s="390"/>
      <c r="PSQ41" s="390"/>
      <c r="PSR41" s="390"/>
      <c r="PSS41" s="390"/>
      <c r="PST41" s="390"/>
      <c r="PSU41" s="390"/>
      <c r="PSV41" s="390"/>
      <c r="PSW41" s="390"/>
      <c r="PSX41" s="390"/>
      <c r="PSY41" s="390"/>
      <c r="PSZ41" s="390"/>
      <c r="PTA41" s="390"/>
      <c r="PTB41" s="390"/>
      <c r="PTC41" s="390"/>
      <c r="PTD41" s="391"/>
      <c r="PTE41" s="389"/>
      <c r="PTF41" s="390"/>
      <c r="PTG41" s="390"/>
      <c r="PTH41" s="390"/>
      <c r="PTI41" s="390"/>
      <c r="PTJ41" s="390"/>
      <c r="PTK41" s="390"/>
      <c r="PTL41" s="390"/>
      <c r="PTM41" s="390"/>
      <c r="PTN41" s="390"/>
      <c r="PTO41" s="390"/>
      <c r="PTP41" s="390"/>
      <c r="PTQ41" s="390"/>
      <c r="PTR41" s="390"/>
      <c r="PTS41" s="390"/>
      <c r="PTT41" s="390"/>
      <c r="PTU41" s="390"/>
      <c r="PTV41" s="390"/>
      <c r="PTW41" s="390"/>
      <c r="PTX41" s="390"/>
      <c r="PTY41" s="390"/>
      <c r="PTZ41" s="390"/>
      <c r="PUA41" s="390"/>
      <c r="PUB41" s="390"/>
      <c r="PUC41" s="390"/>
      <c r="PUD41" s="390"/>
      <c r="PUE41" s="390"/>
      <c r="PUF41" s="390"/>
      <c r="PUG41" s="390"/>
      <c r="PUH41" s="390"/>
      <c r="PUI41" s="390"/>
      <c r="PUJ41" s="390"/>
      <c r="PUK41" s="390"/>
      <c r="PUL41" s="390"/>
      <c r="PUM41" s="390"/>
      <c r="PUN41" s="390"/>
      <c r="PUO41" s="390"/>
      <c r="PUP41" s="390"/>
      <c r="PUQ41" s="390"/>
      <c r="PUR41" s="390"/>
      <c r="PUS41" s="390"/>
      <c r="PUT41" s="390"/>
      <c r="PUU41" s="390"/>
      <c r="PUV41" s="390"/>
      <c r="PUW41" s="391"/>
      <c r="PUX41" s="389"/>
      <c r="PUY41" s="390"/>
      <c r="PUZ41" s="390"/>
      <c r="PVA41" s="390"/>
      <c r="PVB41" s="390"/>
      <c r="PVC41" s="390"/>
      <c r="PVD41" s="390"/>
      <c r="PVE41" s="390"/>
      <c r="PVF41" s="390"/>
      <c r="PVG41" s="390"/>
      <c r="PVH41" s="390"/>
      <c r="PVI41" s="390"/>
      <c r="PVJ41" s="390"/>
      <c r="PVK41" s="390"/>
      <c r="PVL41" s="390"/>
      <c r="PVM41" s="390"/>
      <c r="PVN41" s="390"/>
      <c r="PVO41" s="390"/>
      <c r="PVP41" s="390"/>
      <c r="PVQ41" s="390"/>
      <c r="PVR41" s="390"/>
      <c r="PVS41" s="390"/>
      <c r="PVT41" s="390"/>
      <c r="PVU41" s="390"/>
      <c r="PVV41" s="390"/>
      <c r="PVW41" s="390"/>
      <c r="PVX41" s="390"/>
      <c r="PVY41" s="390"/>
      <c r="PVZ41" s="390"/>
      <c r="PWA41" s="390"/>
      <c r="PWB41" s="390"/>
      <c r="PWC41" s="390"/>
      <c r="PWD41" s="390"/>
      <c r="PWE41" s="390"/>
      <c r="PWF41" s="390"/>
      <c r="PWG41" s="390"/>
      <c r="PWH41" s="390"/>
      <c r="PWI41" s="390"/>
      <c r="PWJ41" s="390"/>
      <c r="PWK41" s="390"/>
      <c r="PWL41" s="390"/>
      <c r="PWM41" s="390"/>
      <c r="PWN41" s="390"/>
      <c r="PWO41" s="390"/>
      <c r="PWP41" s="391"/>
      <c r="PWQ41" s="389"/>
      <c r="PWR41" s="390"/>
      <c r="PWS41" s="390"/>
      <c r="PWT41" s="390"/>
      <c r="PWU41" s="390"/>
      <c r="PWV41" s="390"/>
      <c r="PWW41" s="390"/>
      <c r="PWX41" s="390"/>
      <c r="PWY41" s="390"/>
      <c r="PWZ41" s="390"/>
      <c r="PXA41" s="390"/>
      <c r="PXB41" s="390"/>
      <c r="PXC41" s="390"/>
      <c r="PXD41" s="390"/>
      <c r="PXE41" s="390"/>
      <c r="PXF41" s="390"/>
      <c r="PXG41" s="390"/>
      <c r="PXH41" s="390"/>
      <c r="PXI41" s="390"/>
      <c r="PXJ41" s="390"/>
      <c r="PXK41" s="390"/>
      <c r="PXL41" s="390"/>
      <c r="PXM41" s="390"/>
      <c r="PXN41" s="390"/>
      <c r="PXO41" s="390"/>
      <c r="PXP41" s="390"/>
      <c r="PXQ41" s="390"/>
      <c r="PXR41" s="390"/>
      <c r="PXS41" s="390"/>
      <c r="PXT41" s="390"/>
      <c r="PXU41" s="390"/>
      <c r="PXV41" s="390"/>
      <c r="PXW41" s="390"/>
      <c r="PXX41" s="390"/>
      <c r="PXY41" s="390"/>
      <c r="PXZ41" s="390"/>
      <c r="PYA41" s="390"/>
      <c r="PYB41" s="390"/>
      <c r="PYC41" s="390"/>
      <c r="PYD41" s="390"/>
      <c r="PYE41" s="390"/>
      <c r="PYF41" s="390"/>
      <c r="PYG41" s="390"/>
      <c r="PYH41" s="390"/>
      <c r="PYI41" s="391"/>
      <c r="PYJ41" s="389"/>
      <c r="PYK41" s="390"/>
      <c r="PYL41" s="390"/>
      <c r="PYM41" s="390"/>
      <c r="PYN41" s="390"/>
      <c r="PYO41" s="390"/>
      <c r="PYP41" s="390"/>
      <c r="PYQ41" s="390"/>
      <c r="PYR41" s="390"/>
      <c r="PYS41" s="390"/>
      <c r="PYT41" s="390"/>
      <c r="PYU41" s="390"/>
      <c r="PYV41" s="390"/>
      <c r="PYW41" s="390"/>
      <c r="PYX41" s="390"/>
      <c r="PYY41" s="390"/>
      <c r="PYZ41" s="390"/>
      <c r="PZA41" s="390"/>
      <c r="PZB41" s="390"/>
      <c r="PZC41" s="390"/>
      <c r="PZD41" s="390"/>
      <c r="PZE41" s="390"/>
      <c r="PZF41" s="390"/>
      <c r="PZG41" s="390"/>
      <c r="PZH41" s="390"/>
      <c r="PZI41" s="390"/>
      <c r="PZJ41" s="390"/>
      <c r="PZK41" s="390"/>
      <c r="PZL41" s="390"/>
      <c r="PZM41" s="390"/>
      <c r="PZN41" s="390"/>
      <c r="PZO41" s="390"/>
      <c r="PZP41" s="390"/>
      <c r="PZQ41" s="390"/>
      <c r="PZR41" s="390"/>
      <c r="PZS41" s="390"/>
      <c r="PZT41" s="390"/>
      <c r="PZU41" s="390"/>
      <c r="PZV41" s="390"/>
      <c r="PZW41" s="390"/>
      <c r="PZX41" s="390"/>
      <c r="PZY41" s="390"/>
      <c r="PZZ41" s="390"/>
      <c r="QAA41" s="390"/>
      <c r="QAB41" s="391"/>
      <c r="QAC41" s="389"/>
      <c r="QAD41" s="390"/>
      <c r="QAE41" s="390"/>
      <c r="QAF41" s="390"/>
      <c r="QAG41" s="390"/>
      <c r="QAH41" s="390"/>
      <c r="QAI41" s="390"/>
      <c r="QAJ41" s="390"/>
      <c r="QAK41" s="390"/>
      <c r="QAL41" s="390"/>
      <c r="QAM41" s="390"/>
      <c r="QAN41" s="390"/>
      <c r="QAO41" s="390"/>
      <c r="QAP41" s="390"/>
      <c r="QAQ41" s="390"/>
      <c r="QAR41" s="390"/>
      <c r="QAS41" s="390"/>
      <c r="QAT41" s="390"/>
      <c r="QAU41" s="390"/>
      <c r="QAV41" s="390"/>
      <c r="QAW41" s="390"/>
      <c r="QAX41" s="390"/>
      <c r="QAY41" s="390"/>
      <c r="QAZ41" s="390"/>
      <c r="QBA41" s="390"/>
      <c r="QBB41" s="390"/>
      <c r="QBC41" s="390"/>
      <c r="QBD41" s="390"/>
      <c r="QBE41" s="390"/>
      <c r="QBF41" s="390"/>
      <c r="QBG41" s="390"/>
      <c r="QBH41" s="390"/>
      <c r="QBI41" s="390"/>
      <c r="QBJ41" s="390"/>
      <c r="QBK41" s="390"/>
      <c r="QBL41" s="390"/>
      <c r="QBM41" s="390"/>
      <c r="QBN41" s="390"/>
      <c r="QBO41" s="390"/>
      <c r="QBP41" s="390"/>
      <c r="QBQ41" s="390"/>
      <c r="QBR41" s="390"/>
      <c r="QBS41" s="390"/>
      <c r="QBT41" s="390"/>
      <c r="QBU41" s="391"/>
      <c r="QBV41" s="389"/>
      <c r="QBW41" s="390"/>
      <c r="QBX41" s="390"/>
      <c r="QBY41" s="390"/>
      <c r="QBZ41" s="390"/>
      <c r="QCA41" s="390"/>
      <c r="QCB41" s="390"/>
      <c r="QCC41" s="390"/>
      <c r="QCD41" s="390"/>
      <c r="QCE41" s="390"/>
      <c r="QCF41" s="390"/>
      <c r="QCG41" s="390"/>
      <c r="QCH41" s="390"/>
      <c r="QCI41" s="390"/>
      <c r="QCJ41" s="390"/>
      <c r="QCK41" s="390"/>
      <c r="QCL41" s="390"/>
      <c r="QCM41" s="390"/>
      <c r="QCN41" s="390"/>
      <c r="QCO41" s="390"/>
      <c r="QCP41" s="390"/>
      <c r="QCQ41" s="390"/>
      <c r="QCR41" s="390"/>
      <c r="QCS41" s="390"/>
      <c r="QCT41" s="390"/>
      <c r="QCU41" s="390"/>
      <c r="QCV41" s="390"/>
      <c r="QCW41" s="390"/>
      <c r="QCX41" s="390"/>
      <c r="QCY41" s="390"/>
      <c r="QCZ41" s="390"/>
      <c r="QDA41" s="390"/>
      <c r="QDB41" s="390"/>
      <c r="QDC41" s="390"/>
      <c r="QDD41" s="390"/>
      <c r="QDE41" s="390"/>
      <c r="QDF41" s="390"/>
      <c r="QDG41" s="390"/>
      <c r="QDH41" s="390"/>
      <c r="QDI41" s="390"/>
      <c r="QDJ41" s="390"/>
      <c r="QDK41" s="390"/>
      <c r="QDL41" s="390"/>
      <c r="QDM41" s="390"/>
      <c r="QDN41" s="391"/>
      <c r="QDO41" s="389"/>
      <c r="QDP41" s="390"/>
      <c r="QDQ41" s="390"/>
      <c r="QDR41" s="390"/>
      <c r="QDS41" s="390"/>
      <c r="QDT41" s="390"/>
      <c r="QDU41" s="390"/>
      <c r="QDV41" s="390"/>
      <c r="QDW41" s="390"/>
      <c r="QDX41" s="390"/>
      <c r="QDY41" s="390"/>
      <c r="QDZ41" s="390"/>
      <c r="QEA41" s="390"/>
      <c r="QEB41" s="390"/>
      <c r="QEC41" s="390"/>
      <c r="QED41" s="390"/>
      <c r="QEE41" s="390"/>
      <c r="QEF41" s="390"/>
      <c r="QEG41" s="390"/>
      <c r="QEH41" s="390"/>
      <c r="QEI41" s="390"/>
      <c r="QEJ41" s="390"/>
      <c r="QEK41" s="390"/>
      <c r="QEL41" s="390"/>
      <c r="QEM41" s="390"/>
      <c r="QEN41" s="390"/>
      <c r="QEO41" s="390"/>
      <c r="QEP41" s="390"/>
      <c r="QEQ41" s="390"/>
      <c r="QER41" s="390"/>
      <c r="QES41" s="390"/>
      <c r="QET41" s="390"/>
      <c r="QEU41" s="390"/>
      <c r="QEV41" s="390"/>
      <c r="QEW41" s="390"/>
      <c r="QEX41" s="390"/>
      <c r="QEY41" s="390"/>
      <c r="QEZ41" s="390"/>
      <c r="QFA41" s="390"/>
      <c r="QFB41" s="390"/>
      <c r="QFC41" s="390"/>
      <c r="QFD41" s="390"/>
      <c r="QFE41" s="390"/>
      <c r="QFF41" s="390"/>
      <c r="QFG41" s="391"/>
      <c r="QFH41" s="389"/>
      <c r="QFI41" s="390"/>
      <c r="QFJ41" s="390"/>
      <c r="QFK41" s="390"/>
      <c r="QFL41" s="390"/>
      <c r="QFM41" s="390"/>
      <c r="QFN41" s="390"/>
      <c r="QFO41" s="390"/>
      <c r="QFP41" s="390"/>
      <c r="QFQ41" s="390"/>
      <c r="QFR41" s="390"/>
      <c r="QFS41" s="390"/>
      <c r="QFT41" s="390"/>
      <c r="QFU41" s="390"/>
      <c r="QFV41" s="390"/>
      <c r="QFW41" s="390"/>
      <c r="QFX41" s="390"/>
      <c r="QFY41" s="390"/>
      <c r="QFZ41" s="390"/>
      <c r="QGA41" s="390"/>
      <c r="QGB41" s="390"/>
      <c r="QGC41" s="390"/>
      <c r="QGD41" s="390"/>
      <c r="QGE41" s="390"/>
      <c r="QGF41" s="390"/>
      <c r="QGG41" s="390"/>
      <c r="QGH41" s="390"/>
      <c r="QGI41" s="390"/>
      <c r="QGJ41" s="390"/>
      <c r="QGK41" s="390"/>
      <c r="QGL41" s="390"/>
      <c r="QGM41" s="390"/>
      <c r="QGN41" s="390"/>
      <c r="QGO41" s="390"/>
      <c r="QGP41" s="390"/>
      <c r="QGQ41" s="390"/>
      <c r="QGR41" s="390"/>
      <c r="QGS41" s="390"/>
      <c r="QGT41" s="390"/>
      <c r="QGU41" s="390"/>
      <c r="QGV41" s="390"/>
      <c r="QGW41" s="390"/>
      <c r="QGX41" s="390"/>
      <c r="QGY41" s="390"/>
      <c r="QGZ41" s="391"/>
      <c r="QHA41" s="389"/>
      <c r="QHB41" s="390"/>
      <c r="QHC41" s="390"/>
      <c r="QHD41" s="390"/>
      <c r="QHE41" s="390"/>
      <c r="QHF41" s="390"/>
      <c r="QHG41" s="390"/>
      <c r="QHH41" s="390"/>
      <c r="QHI41" s="390"/>
      <c r="QHJ41" s="390"/>
      <c r="QHK41" s="390"/>
      <c r="QHL41" s="390"/>
      <c r="QHM41" s="390"/>
      <c r="QHN41" s="390"/>
      <c r="QHO41" s="390"/>
      <c r="QHP41" s="390"/>
      <c r="QHQ41" s="390"/>
      <c r="QHR41" s="390"/>
      <c r="QHS41" s="390"/>
      <c r="QHT41" s="390"/>
      <c r="QHU41" s="390"/>
      <c r="QHV41" s="390"/>
      <c r="QHW41" s="390"/>
      <c r="QHX41" s="390"/>
      <c r="QHY41" s="390"/>
      <c r="QHZ41" s="390"/>
      <c r="QIA41" s="390"/>
      <c r="QIB41" s="390"/>
      <c r="QIC41" s="390"/>
      <c r="QID41" s="390"/>
      <c r="QIE41" s="390"/>
      <c r="QIF41" s="390"/>
      <c r="QIG41" s="390"/>
      <c r="QIH41" s="390"/>
      <c r="QII41" s="390"/>
      <c r="QIJ41" s="390"/>
      <c r="QIK41" s="390"/>
      <c r="QIL41" s="390"/>
      <c r="QIM41" s="390"/>
      <c r="QIN41" s="390"/>
      <c r="QIO41" s="390"/>
      <c r="QIP41" s="390"/>
      <c r="QIQ41" s="390"/>
      <c r="QIR41" s="390"/>
      <c r="QIS41" s="391"/>
      <c r="QIT41" s="389"/>
      <c r="QIU41" s="390"/>
      <c r="QIV41" s="390"/>
      <c r="QIW41" s="390"/>
      <c r="QIX41" s="390"/>
      <c r="QIY41" s="390"/>
      <c r="QIZ41" s="390"/>
      <c r="QJA41" s="390"/>
      <c r="QJB41" s="390"/>
      <c r="QJC41" s="390"/>
      <c r="QJD41" s="390"/>
      <c r="QJE41" s="390"/>
      <c r="QJF41" s="390"/>
      <c r="QJG41" s="390"/>
      <c r="QJH41" s="390"/>
      <c r="QJI41" s="390"/>
      <c r="QJJ41" s="390"/>
      <c r="QJK41" s="390"/>
      <c r="QJL41" s="390"/>
      <c r="QJM41" s="390"/>
      <c r="QJN41" s="390"/>
      <c r="QJO41" s="390"/>
      <c r="QJP41" s="390"/>
      <c r="QJQ41" s="390"/>
      <c r="QJR41" s="390"/>
      <c r="QJS41" s="390"/>
      <c r="QJT41" s="390"/>
      <c r="QJU41" s="390"/>
      <c r="QJV41" s="390"/>
      <c r="QJW41" s="390"/>
      <c r="QJX41" s="390"/>
      <c r="QJY41" s="390"/>
      <c r="QJZ41" s="390"/>
      <c r="QKA41" s="390"/>
      <c r="QKB41" s="390"/>
      <c r="QKC41" s="390"/>
      <c r="QKD41" s="390"/>
      <c r="QKE41" s="390"/>
      <c r="QKF41" s="390"/>
      <c r="QKG41" s="390"/>
      <c r="QKH41" s="390"/>
      <c r="QKI41" s="390"/>
      <c r="QKJ41" s="390"/>
      <c r="QKK41" s="390"/>
      <c r="QKL41" s="391"/>
      <c r="QKM41" s="389"/>
      <c r="QKN41" s="390"/>
      <c r="QKO41" s="390"/>
      <c r="QKP41" s="390"/>
      <c r="QKQ41" s="390"/>
      <c r="QKR41" s="390"/>
      <c r="QKS41" s="390"/>
      <c r="QKT41" s="390"/>
      <c r="QKU41" s="390"/>
      <c r="QKV41" s="390"/>
      <c r="QKW41" s="390"/>
      <c r="QKX41" s="390"/>
      <c r="QKY41" s="390"/>
      <c r="QKZ41" s="390"/>
      <c r="QLA41" s="390"/>
      <c r="QLB41" s="390"/>
      <c r="QLC41" s="390"/>
      <c r="QLD41" s="390"/>
      <c r="QLE41" s="390"/>
      <c r="QLF41" s="390"/>
      <c r="QLG41" s="390"/>
      <c r="QLH41" s="390"/>
      <c r="QLI41" s="390"/>
      <c r="QLJ41" s="390"/>
      <c r="QLK41" s="390"/>
      <c r="QLL41" s="390"/>
      <c r="QLM41" s="390"/>
      <c r="QLN41" s="390"/>
      <c r="QLO41" s="390"/>
      <c r="QLP41" s="390"/>
      <c r="QLQ41" s="390"/>
      <c r="QLR41" s="390"/>
      <c r="QLS41" s="390"/>
      <c r="QLT41" s="390"/>
      <c r="QLU41" s="390"/>
      <c r="QLV41" s="390"/>
      <c r="QLW41" s="390"/>
      <c r="QLX41" s="390"/>
      <c r="QLY41" s="390"/>
      <c r="QLZ41" s="390"/>
      <c r="QMA41" s="390"/>
      <c r="QMB41" s="390"/>
      <c r="QMC41" s="390"/>
      <c r="QMD41" s="390"/>
      <c r="QME41" s="391"/>
      <c r="QMF41" s="389"/>
      <c r="QMG41" s="390"/>
      <c r="QMH41" s="390"/>
      <c r="QMI41" s="390"/>
      <c r="QMJ41" s="390"/>
      <c r="QMK41" s="390"/>
      <c r="QML41" s="390"/>
      <c r="QMM41" s="390"/>
      <c r="QMN41" s="390"/>
      <c r="QMO41" s="390"/>
      <c r="QMP41" s="390"/>
      <c r="QMQ41" s="390"/>
      <c r="QMR41" s="390"/>
      <c r="QMS41" s="390"/>
      <c r="QMT41" s="390"/>
      <c r="QMU41" s="390"/>
      <c r="QMV41" s="390"/>
      <c r="QMW41" s="390"/>
      <c r="QMX41" s="390"/>
      <c r="QMY41" s="390"/>
      <c r="QMZ41" s="390"/>
      <c r="QNA41" s="390"/>
      <c r="QNB41" s="390"/>
      <c r="QNC41" s="390"/>
      <c r="QND41" s="390"/>
      <c r="QNE41" s="390"/>
      <c r="QNF41" s="390"/>
      <c r="QNG41" s="390"/>
      <c r="QNH41" s="390"/>
      <c r="QNI41" s="390"/>
      <c r="QNJ41" s="390"/>
      <c r="QNK41" s="390"/>
      <c r="QNL41" s="390"/>
      <c r="QNM41" s="390"/>
      <c r="QNN41" s="390"/>
      <c r="QNO41" s="390"/>
      <c r="QNP41" s="390"/>
      <c r="QNQ41" s="390"/>
      <c r="QNR41" s="390"/>
      <c r="QNS41" s="390"/>
      <c r="QNT41" s="390"/>
      <c r="QNU41" s="390"/>
      <c r="QNV41" s="390"/>
      <c r="QNW41" s="390"/>
      <c r="QNX41" s="391"/>
      <c r="QNY41" s="389"/>
      <c r="QNZ41" s="390"/>
      <c r="QOA41" s="390"/>
      <c r="QOB41" s="390"/>
      <c r="QOC41" s="390"/>
      <c r="QOD41" s="390"/>
      <c r="QOE41" s="390"/>
      <c r="QOF41" s="390"/>
      <c r="QOG41" s="390"/>
      <c r="QOH41" s="390"/>
      <c r="QOI41" s="390"/>
      <c r="QOJ41" s="390"/>
      <c r="QOK41" s="390"/>
      <c r="QOL41" s="390"/>
      <c r="QOM41" s="390"/>
      <c r="QON41" s="390"/>
      <c r="QOO41" s="390"/>
      <c r="QOP41" s="390"/>
      <c r="QOQ41" s="390"/>
      <c r="QOR41" s="390"/>
      <c r="QOS41" s="390"/>
      <c r="QOT41" s="390"/>
      <c r="QOU41" s="390"/>
      <c r="QOV41" s="390"/>
      <c r="QOW41" s="390"/>
      <c r="QOX41" s="390"/>
      <c r="QOY41" s="390"/>
      <c r="QOZ41" s="390"/>
      <c r="QPA41" s="390"/>
      <c r="QPB41" s="390"/>
      <c r="QPC41" s="390"/>
      <c r="QPD41" s="390"/>
      <c r="QPE41" s="390"/>
      <c r="QPF41" s="390"/>
      <c r="QPG41" s="390"/>
      <c r="QPH41" s="390"/>
      <c r="QPI41" s="390"/>
      <c r="QPJ41" s="390"/>
      <c r="QPK41" s="390"/>
      <c r="QPL41" s="390"/>
      <c r="QPM41" s="390"/>
      <c r="QPN41" s="390"/>
      <c r="QPO41" s="390"/>
      <c r="QPP41" s="390"/>
      <c r="QPQ41" s="391"/>
      <c r="QPR41" s="389"/>
      <c r="QPS41" s="390"/>
      <c r="QPT41" s="390"/>
      <c r="QPU41" s="390"/>
      <c r="QPV41" s="390"/>
      <c r="QPW41" s="390"/>
      <c r="QPX41" s="390"/>
      <c r="QPY41" s="390"/>
      <c r="QPZ41" s="390"/>
      <c r="QQA41" s="390"/>
      <c r="QQB41" s="390"/>
      <c r="QQC41" s="390"/>
      <c r="QQD41" s="390"/>
      <c r="QQE41" s="390"/>
      <c r="QQF41" s="390"/>
      <c r="QQG41" s="390"/>
      <c r="QQH41" s="390"/>
      <c r="QQI41" s="390"/>
      <c r="QQJ41" s="390"/>
      <c r="QQK41" s="390"/>
      <c r="QQL41" s="390"/>
      <c r="QQM41" s="390"/>
      <c r="QQN41" s="390"/>
      <c r="QQO41" s="390"/>
      <c r="QQP41" s="390"/>
      <c r="QQQ41" s="390"/>
      <c r="QQR41" s="390"/>
      <c r="QQS41" s="390"/>
      <c r="QQT41" s="390"/>
      <c r="QQU41" s="390"/>
      <c r="QQV41" s="390"/>
      <c r="QQW41" s="390"/>
      <c r="QQX41" s="390"/>
      <c r="QQY41" s="390"/>
      <c r="QQZ41" s="390"/>
      <c r="QRA41" s="390"/>
      <c r="QRB41" s="390"/>
      <c r="QRC41" s="390"/>
      <c r="QRD41" s="390"/>
      <c r="QRE41" s="390"/>
      <c r="QRF41" s="390"/>
      <c r="QRG41" s="390"/>
      <c r="QRH41" s="390"/>
      <c r="QRI41" s="390"/>
      <c r="QRJ41" s="391"/>
      <c r="QRK41" s="389"/>
      <c r="QRL41" s="390"/>
      <c r="QRM41" s="390"/>
      <c r="QRN41" s="390"/>
      <c r="QRO41" s="390"/>
      <c r="QRP41" s="390"/>
      <c r="QRQ41" s="390"/>
      <c r="QRR41" s="390"/>
      <c r="QRS41" s="390"/>
      <c r="QRT41" s="390"/>
      <c r="QRU41" s="390"/>
      <c r="QRV41" s="390"/>
      <c r="QRW41" s="390"/>
      <c r="QRX41" s="390"/>
      <c r="QRY41" s="390"/>
      <c r="QRZ41" s="390"/>
      <c r="QSA41" s="390"/>
      <c r="QSB41" s="390"/>
      <c r="QSC41" s="390"/>
      <c r="QSD41" s="390"/>
      <c r="QSE41" s="390"/>
      <c r="QSF41" s="390"/>
      <c r="QSG41" s="390"/>
      <c r="QSH41" s="390"/>
      <c r="QSI41" s="390"/>
      <c r="QSJ41" s="390"/>
      <c r="QSK41" s="390"/>
      <c r="QSL41" s="390"/>
      <c r="QSM41" s="390"/>
      <c r="QSN41" s="390"/>
      <c r="QSO41" s="390"/>
      <c r="QSP41" s="390"/>
      <c r="QSQ41" s="390"/>
      <c r="QSR41" s="390"/>
      <c r="QSS41" s="390"/>
      <c r="QST41" s="390"/>
      <c r="QSU41" s="390"/>
      <c r="QSV41" s="390"/>
      <c r="QSW41" s="390"/>
      <c r="QSX41" s="390"/>
      <c r="QSY41" s="390"/>
      <c r="QSZ41" s="390"/>
      <c r="QTA41" s="390"/>
      <c r="QTB41" s="390"/>
      <c r="QTC41" s="391"/>
      <c r="QTD41" s="389"/>
      <c r="QTE41" s="390"/>
      <c r="QTF41" s="390"/>
      <c r="QTG41" s="390"/>
      <c r="QTH41" s="390"/>
      <c r="QTI41" s="390"/>
      <c r="QTJ41" s="390"/>
      <c r="QTK41" s="390"/>
      <c r="QTL41" s="390"/>
      <c r="QTM41" s="390"/>
      <c r="QTN41" s="390"/>
      <c r="QTO41" s="390"/>
      <c r="QTP41" s="390"/>
      <c r="QTQ41" s="390"/>
      <c r="QTR41" s="390"/>
      <c r="QTS41" s="390"/>
      <c r="QTT41" s="390"/>
      <c r="QTU41" s="390"/>
      <c r="QTV41" s="390"/>
      <c r="QTW41" s="390"/>
      <c r="QTX41" s="390"/>
      <c r="QTY41" s="390"/>
      <c r="QTZ41" s="390"/>
      <c r="QUA41" s="390"/>
      <c r="QUB41" s="390"/>
      <c r="QUC41" s="390"/>
      <c r="QUD41" s="390"/>
      <c r="QUE41" s="390"/>
      <c r="QUF41" s="390"/>
      <c r="QUG41" s="390"/>
      <c r="QUH41" s="390"/>
      <c r="QUI41" s="390"/>
      <c r="QUJ41" s="390"/>
      <c r="QUK41" s="390"/>
      <c r="QUL41" s="390"/>
      <c r="QUM41" s="390"/>
      <c r="QUN41" s="390"/>
      <c r="QUO41" s="390"/>
      <c r="QUP41" s="390"/>
      <c r="QUQ41" s="390"/>
      <c r="QUR41" s="390"/>
      <c r="QUS41" s="390"/>
      <c r="QUT41" s="390"/>
      <c r="QUU41" s="390"/>
      <c r="QUV41" s="391"/>
      <c r="QUW41" s="389"/>
      <c r="QUX41" s="390"/>
      <c r="QUY41" s="390"/>
      <c r="QUZ41" s="390"/>
      <c r="QVA41" s="390"/>
      <c r="QVB41" s="390"/>
      <c r="QVC41" s="390"/>
      <c r="QVD41" s="390"/>
      <c r="QVE41" s="390"/>
      <c r="QVF41" s="390"/>
      <c r="QVG41" s="390"/>
      <c r="QVH41" s="390"/>
      <c r="QVI41" s="390"/>
      <c r="QVJ41" s="390"/>
      <c r="QVK41" s="390"/>
      <c r="QVL41" s="390"/>
      <c r="QVM41" s="390"/>
      <c r="QVN41" s="390"/>
      <c r="QVO41" s="390"/>
      <c r="QVP41" s="390"/>
      <c r="QVQ41" s="390"/>
      <c r="QVR41" s="390"/>
      <c r="QVS41" s="390"/>
      <c r="QVT41" s="390"/>
      <c r="QVU41" s="390"/>
      <c r="QVV41" s="390"/>
      <c r="QVW41" s="390"/>
      <c r="QVX41" s="390"/>
      <c r="QVY41" s="390"/>
      <c r="QVZ41" s="390"/>
      <c r="QWA41" s="390"/>
      <c r="QWB41" s="390"/>
      <c r="QWC41" s="390"/>
      <c r="QWD41" s="390"/>
      <c r="QWE41" s="390"/>
      <c r="QWF41" s="390"/>
      <c r="QWG41" s="390"/>
      <c r="QWH41" s="390"/>
      <c r="QWI41" s="390"/>
      <c r="QWJ41" s="390"/>
      <c r="QWK41" s="390"/>
      <c r="QWL41" s="390"/>
      <c r="QWM41" s="390"/>
      <c r="QWN41" s="390"/>
      <c r="QWO41" s="391"/>
      <c r="QWP41" s="389"/>
      <c r="QWQ41" s="390"/>
      <c r="QWR41" s="390"/>
      <c r="QWS41" s="390"/>
      <c r="QWT41" s="390"/>
      <c r="QWU41" s="390"/>
      <c r="QWV41" s="390"/>
      <c r="QWW41" s="390"/>
      <c r="QWX41" s="390"/>
      <c r="QWY41" s="390"/>
      <c r="QWZ41" s="390"/>
      <c r="QXA41" s="390"/>
      <c r="QXB41" s="390"/>
      <c r="QXC41" s="390"/>
      <c r="QXD41" s="390"/>
      <c r="QXE41" s="390"/>
      <c r="QXF41" s="390"/>
      <c r="QXG41" s="390"/>
      <c r="QXH41" s="390"/>
      <c r="QXI41" s="390"/>
      <c r="QXJ41" s="390"/>
      <c r="QXK41" s="390"/>
      <c r="QXL41" s="390"/>
      <c r="QXM41" s="390"/>
      <c r="QXN41" s="390"/>
      <c r="QXO41" s="390"/>
      <c r="QXP41" s="390"/>
      <c r="QXQ41" s="390"/>
      <c r="QXR41" s="390"/>
      <c r="QXS41" s="390"/>
      <c r="QXT41" s="390"/>
      <c r="QXU41" s="390"/>
      <c r="QXV41" s="390"/>
      <c r="QXW41" s="390"/>
      <c r="QXX41" s="390"/>
      <c r="QXY41" s="390"/>
      <c r="QXZ41" s="390"/>
      <c r="QYA41" s="390"/>
      <c r="QYB41" s="390"/>
      <c r="QYC41" s="390"/>
      <c r="QYD41" s="390"/>
      <c r="QYE41" s="390"/>
      <c r="QYF41" s="390"/>
      <c r="QYG41" s="390"/>
      <c r="QYH41" s="391"/>
      <c r="QYI41" s="389"/>
      <c r="QYJ41" s="390"/>
      <c r="QYK41" s="390"/>
      <c r="QYL41" s="390"/>
      <c r="QYM41" s="390"/>
      <c r="QYN41" s="390"/>
      <c r="QYO41" s="390"/>
      <c r="QYP41" s="390"/>
      <c r="QYQ41" s="390"/>
      <c r="QYR41" s="390"/>
      <c r="QYS41" s="390"/>
      <c r="QYT41" s="390"/>
      <c r="QYU41" s="390"/>
      <c r="QYV41" s="390"/>
      <c r="QYW41" s="390"/>
      <c r="QYX41" s="390"/>
      <c r="QYY41" s="390"/>
      <c r="QYZ41" s="390"/>
      <c r="QZA41" s="390"/>
      <c r="QZB41" s="390"/>
      <c r="QZC41" s="390"/>
      <c r="QZD41" s="390"/>
      <c r="QZE41" s="390"/>
      <c r="QZF41" s="390"/>
      <c r="QZG41" s="390"/>
      <c r="QZH41" s="390"/>
      <c r="QZI41" s="390"/>
      <c r="QZJ41" s="390"/>
      <c r="QZK41" s="390"/>
      <c r="QZL41" s="390"/>
      <c r="QZM41" s="390"/>
      <c r="QZN41" s="390"/>
      <c r="QZO41" s="390"/>
      <c r="QZP41" s="390"/>
      <c r="QZQ41" s="390"/>
      <c r="QZR41" s="390"/>
      <c r="QZS41" s="390"/>
      <c r="QZT41" s="390"/>
      <c r="QZU41" s="390"/>
      <c r="QZV41" s="390"/>
      <c r="QZW41" s="390"/>
      <c r="QZX41" s="390"/>
      <c r="QZY41" s="390"/>
      <c r="QZZ41" s="390"/>
      <c r="RAA41" s="391"/>
      <c r="RAB41" s="389"/>
      <c r="RAC41" s="390"/>
      <c r="RAD41" s="390"/>
      <c r="RAE41" s="390"/>
      <c r="RAF41" s="390"/>
      <c r="RAG41" s="390"/>
      <c r="RAH41" s="390"/>
      <c r="RAI41" s="390"/>
      <c r="RAJ41" s="390"/>
      <c r="RAK41" s="390"/>
      <c r="RAL41" s="390"/>
      <c r="RAM41" s="390"/>
      <c r="RAN41" s="390"/>
      <c r="RAO41" s="390"/>
      <c r="RAP41" s="390"/>
      <c r="RAQ41" s="390"/>
      <c r="RAR41" s="390"/>
      <c r="RAS41" s="390"/>
      <c r="RAT41" s="390"/>
      <c r="RAU41" s="390"/>
      <c r="RAV41" s="390"/>
      <c r="RAW41" s="390"/>
      <c r="RAX41" s="390"/>
      <c r="RAY41" s="390"/>
      <c r="RAZ41" s="390"/>
      <c r="RBA41" s="390"/>
      <c r="RBB41" s="390"/>
      <c r="RBC41" s="390"/>
      <c r="RBD41" s="390"/>
      <c r="RBE41" s="390"/>
      <c r="RBF41" s="390"/>
      <c r="RBG41" s="390"/>
      <c r="RBH41" s="390"/>
      <c r="RBI41" s="390"/>
      <c r="RBJ41" s="390"/>
      <c r="RBK41" s="390"/>
      <c r="RBL41" s="390"/>
      <c r="RBM41" s="390"/>
      <c r="RBN41" s="390"/>
      <c r="RBO41" s="390"/>
      <c r="RBP41" s="390"/>
      <c r="RBQ41" s="390"/>
      <c r="RBR41" s="390"/>
      <c r="RBS41" s="390"/>
      <c r="RBT41" s="391"/>
      <c r="RBU41" s="389"/>
      <c r="RBV41" s="390"/>
      <c r="RBW41" s="390"/>
      <c r="RBX41" s="390"/>
      <c r="RBY41" s="390"/>
      <c r="RBZ41" s="390"/>
      <c r="RCA41" s="390"/>
      <c r="RCB41" s="390"/>
      <c r="RCC41" s="390"/>
      <c r="RCD41" s="390"/>
      <c r="RCE41" s="390"/>
      <c r="RCF41" s="390"/>
      <c r="RCG41" s="390"/>
      <c r="RCH41" s="390"/>
      <c r="RCI41" s="390"/>
      <c r="RCJ41" s="390"/>
      <c r="RCK41" s="390"/>
      <c r="RCL41" s="390"/>
      <c r="RCM41" s="390"/>
      <c r="RCN41" s="390"/>
      <c r="RCO41" s="390"/>
      <c r="RCP41" s="390"/>
      <c r="RCQ41" s="390"/>
      <c r="RCR41" s="390"/>
      <c r="RCS41" s="390"/>
      <c r="RCT41" s="390"/>
      <c r="RCU41" s="390"/>
      <c r="RCV41" s="390"/>
      <c r="RCW41" s="390"/>
      <c r="RCX41" s="390"/>
      <c r="RCY41" s="390"/>
      <c r="RCZ41" s="390"/>
      <c r="RDA41" s="390"/>
      <c r="RDB41" s="390"/>
      <c r="RDC41" s="390"/>
      <c r="RDD41" s="390"/>
      <c r="RDE41" s="390"/>
      <c r="RDF41" s="390"/>
      <c r="RDG41" s="390"/>
      <c r="RDH41" s="390"/>
      <c r="RDI41" s="390"/>
      <c r="RDJ41" s="390"/>
      <c r="RDK41" s="390"/>
      <c r="RDL41" s="390"/>
      <c r="RDM41" s="391"/>
      <c r="RDN41" s="389"/>
      <c r="RDO41" s="390"/>
      <c r="RDP41" s="390"/>
      <c r="RDQ41" s="390"/>
      <c r="RDR41" s="390"/>
      <c r="RDS41" s="390"/>
      <c r="RDT41" s="390"/>
      <c r="RDU41" s="390"/>
      <c r="RDV41" s="390"/>
      <c r="RDW41" s="390"/>
      <c r="RDX41" s="390"/>
      <c r="RDY41" s="390"/>
      <c r="RDZ41" s="390"/>
      <c r="REA41" s="390"/>
      <c r="REB41" s="390"/>
      <c r="REC41" s="390"/>
      <c r="RED41" s="390"/>
      <c r="REE41" s="390"/>
      <c r="REF41" s="390"/>
      <c r="REG41" s="390"/>
      <c r="REH41" s="390"/>
      <c r="REI41" s="390"/>
      <c r="REJ41" s="390"/>
      <c r="REK41" s="390"/>
      <c r="REL41" s="390"/>
      <c r="REM41" s="390"/>
      <c r="REN41" s="390"/>
      <c r="REO41" s="390"/>
      <c r="REP41" s="390"/>
      <c r="REQ41" s="390"/>
      <c r="RER41" s="390"/>
      <c r="RES41" s="390"/>
      <c r="RET41" s="390"/>
      <c r="REU41" s="390"/>
      <c r="REV41" s="390"/>
      <c r="REW41" s="390"/>
      <c r="REX41" s="390"/>
      <c r="REY41" s="390"/>
      <c r="REZ41" s="390"/>
      <c r="RFA41" s="390"/>
      <c r="RFB41" s="390"/>
      <c r="RFC41" s="390"/>
      <c r="RFD41" s="390"/>
      <c r="RFE41" s="390"/>
      <c r="RFF41" s="391"/>
      <c r="RFG41" s="389"/>
      <c r="RFH41" s="390"/>
      <c r="RFI41" s="390"/>
      <c r="RFJ41" s="390"/>
      <c r="RFK41" s="390"/>
      <c r="RFL41" s="390"/>
      <c r="RFM41" s="390"/>
      <c r="RFN41" s="390"/>
      <c r="RFO41" s="390"/>
      <c r="RFP41" s="390"/>
      <c r="RFQ41" s="390"/>
      <c r="RFR41" s="390"/>
      <c r="RFS41" s="390"/>
      <c r="RFT41" s="390"/>
      <c r="RFU41" s="390"/>
      <c r="RFV41" s="390"/>
      <c r="RFW41" s="390"/>
      <c r="RFX41" s="390"/>
      <c r="RFY41" s="390"/>
      <c r="RFZ41" s="390"/>
      <c r="RGA41" s="390"/>
      <c r="RGB41" s="390"/>
      <c r="RGC41" s="390"/>
      <c r="RGD41" s="390"/>
      <c r="RGE41" s="390"/>
      <c r="RGF41" s="390"/>
      <c r="RGG41" s="390"/>
      <c r="RGH41" s="390"/>
      <c r="RGI41" s="390"/>
      <c r="RGJ41" s="390"/>
      <c r="RGK41" s="390"/>
      <c r="RGL41" s="390"/>
      <c r="RGM41" s="390"/>
      <c r="RGN41" s="390"/>
      <c r="RGO41" s="390"/>
      <c r="RGP41" s="390"/>
      <c r="RGQ41" s="390"/>
      <c r="RGR41" s="390"/>
      <c r="RGS41" s="390"/>
      <c r="RGT41" s="390"/>
      <c r="RGU41" s="390"/>
      <c r="RGV41" s="390"/>
      <c r="RGW41" s="390"/>
      <c r="RGX41" s="390"/>
      <c r="RGY41" s="391"/>
      <c r="RGZ41" s="389"/>
      <c r="RHA41" s="390"/>
      <c r="RHB41" s="390"/>
      <c r="RHC41" s="390"/>
      <c r="RHD41" s="390"/>
      <c r="RHE41" s="390"/>
      <c r="RHF41" s="390"/>
      <c r="RHG41" s="390"/>
      <c r="RHH41" s="390"/>
      <c r="RHI41" s="390"/>
      <c r="RHJ41" s="390"/>
      <c r="RHK41" s="390"/>
      <c r="RHL41" s="390"/>
      <c r="RHM41" s="390"/>
      <c r="RHN41" s="390"/>
      <c r="RHO41" s="390"/>
      <c r="RHP41" s="390"/>
      <c r="RHQ41" s="390"/>
      <c r="RHR41" s="390"/>
      <c r="RHS41" s="390"/>
      <c r="RHT41" s="390"/>
      <c r="RHU41" s="390"/>
      <c r="RHV41" s="390"/>
      <c r="RHW41" s="390"/>
      <c r="RHX41" s="390"/>
      <c r="RHY41" s="390"/>
      <c r="RHZ41" s="390"/>
      <c r="RIA41" s="390"/>
      <c r="RIB41" s="390"/>
      <c r="RIC41" s="390"/>
      <c r="RID41" s="390"/>
      <c r="RIE41" s="390"/>
      <c r="RIF41" s="390"/>
      <c r="RIG41" s="390"/>
      <c r="RIH41" s="390"/>
      <c r="RII41" s="390"/>
      <c r="RIJ41" s="390"/>
      <c r="RIK41" s="390"/>
      <c r="RIL41" s="390"/>
      <c r="RIM41" s="390"/>
      <c r="RIN41" s="390"/>
      <c r="RIO41" s="390"/>
      <c r="RIP41" s="390"/>
      <c r="RIQ41" s="390"/>
      <c r="RIR41" s="391"/>
      <c r="RIS41" s="389"/>
      <c r="RIT41" s="390"/>
      <c r="RIU41" s="390"/>
      <c r="RIV41" s="390"/>
      <c r="RIW41" s="390"/>
      <c r="RIX41" s="390"/>
      <c r="RIY41" s="390"/>
      <c r="RIZ41" s="390"/>
      <c r="RJA41" s="390"/>
      <c r="RJB41" s="390"/>
      <c r="RJC41" s="390"/>
      <c r="RJD41" s="390"/>
      <c r="RJE41" s="390"/>
      <c r="RJF41" s="390"/>
      <c r="RJG41" s="390"/>
      <c r="RJH41" s="390"/>
      <c r="RJI41" s="390"/>
      <c r="RJJ41" s="390"/>
      <c r="RJK41" s="390"/>
      <c r="RJL41" s="390"/>
      <c r="RJM41" s="390"/>
      <c r="RJN41" s="390"/>
      <c r="RJO41" s="390"/>
      <c r="RJP41" s="390"/>
      <c r="RJQ41" s="390"/>
      <c r="RJR41" s="390"/>
      <c r="RJS41" s="390"/>
      <c r="RJT41" s="390"/>
      <c r="RJU41" s="390"/>
      <c r="RJV41" s="390"/>
      <c r="RJW41" s="390"/>
      <c r="RJX41" s="390"/>
      <c r="RJY41" s="390"/>
      <c r="RJZ41" s="390"/>
      <c r="RKA41" s="390"/>
      <c r="RKB41" s="390"/>
      <c r="RKC41" s="390"/>
      <c r="RKD41" s="390"/>
      <c r="RKE41" s="390"/>
      <c r="RKF41" s="390"/>
      <c r="RKG41" s="390"/>
      <c r="RKH41" s="390"/>
      <c r="RKI41" s="390"/>
      <c r="RKJ41" s="390"/>
      <c r="RKK41" s="391"/>
      <c r="RKL41" s="389"/>
      <c r="RKM41" s="390"/>
      <c r="RKN41" s="390"/>
      <c r="RKO41" s="390"/>
      <c r="RKP41" s="390"/>
      <c r="RKQ41" s="390"/>
      <c r="RKR41" s="390"/>
      <c r="RKS41" s="390"/>
      <c r="RKT41" s="390"/>
      <c r="RKU41" s="390"/>
      <c r="RKV41" s="390"/>
      <c r="RKW41" s="390"/>
      <c r="RKX41" s="390"/>
      <c r="RKY41" s="390"/>
      <c r="RKZ41" s="390"/>
      <c r="RLA41" s="390"/>
      <c r="RLB41" s="390"/>
      <c r="RLC41" s="390"/>
      <c r="RLD41" s="390"/>
      <c r="RLE41" s="390"/>
      <c r="RLF41" s="390"/>
      <c r="RLG41" s="390"/>
      <c r="RLH41" s="390"/>
      <c r="RLI41" s="390"/>
      <c r="RLJ41" s="390"/>
      <c r="RLK41" s="390"/>
      <c r="RLL41" s="390"/>
      <c r="RLM41" s="390"/>
      <c r="RLN41" s="390"/>
      <c r="RLO41" s="390"/>
      <c r="RLP41" s="390"/>
      <c r="RLQ41" s="390"/>
      <c r="RLR41" s="390"/>
      <c r="RLS41" s="390"/>
      <c r="RLT41" s="390"/>
      <c r="RLU41" s="390"/>
      <c r="RLV41" s="390"/>
      <c r="RLW41" s="390"/>
      <c r="RLX41" s="390"/>
      <c r="RLY41" s="390"/>
      <c r="RLZ41" s="390"/>
      <c r="RMA41" s="390"/>
      <c r="RMB41" s="390"/>
      <c r="RMC41" s="390"/>
      <c r="RMD41" s="391"/>
      <c r="RME41" s="389"/>
      <c r="RMF41" s="390"/>
      <c r="RMG41" s="390"/>
      <c r="RMH41" s="390"/>
      <c r="RMI41" s="390"/>
      <c r="RMJ41" s="390"/>
      <c r="RMK41" s="390"/>
      <c r="RML41" s="390"/>
      <c r="RMM41" s="390"/>
      <c r="RMN41" s="390"/>
      <c r="RMO41" s="390"/>
      <c r="RMP41" s="390"/>
      <c r="RMQ41" s="390"/>
      <c r="RMR41" s="390"/>
      <c r="RMS41" s="390"/>
      <c r="RMT41" s="390"/>
      <c r="RMU41" s="390"/>
      <c r="RMV41" s="390"/>
      <c r="RMW41" s="390"/>
      <c r="RMX41" s="390"/>
      <c r="RMY41" s="390"/>
      <c r="RMZ41" s="390"/>
      <c r="RNA41" s="390"/>
      <c r="RNB41" s="390"/>
      <c r="RNC41" s="390"/>
      <c r="RND41" s="390"/>
      <c r="RNE41" s="390"/>
      <c r="RNF41" s="390"/>
      <c r="RNG41" s="390"/>
      <c r="RNH41" s="390"/>
      <c r="RNI41" s="390"/>
      <c r="RNJ41" s="390"/>
      <c r="RNK41" s="390"/>
      <c r="RNL41" s="390"/>
      <c r="RNM41" s="390"/>
      <c r="RNN41" s="390"/>
      <c r="RNO41" s="390"/>
      <c r="RNP41" s="390"/>
      <c r="RNQ41" s="390"/>
      <c r="RNR41" s="390"/>
      <c r="RNS41" s="390"/>
      <c r="RNT41" s="390"/>
      <c r="RNU41" s="390"/>
      <c r="RNV41" s="390"/>
      <c r="RNW41" s="391"/>
      <c r="RNX41" s="389"/>
      <c r="RNY41" s="390"/>
      <c r="RNZ41" s="390"/>
      <c r="ROA41" s="390"/>
      <c r="ROB41" s="390"/>
      <c r="ROC41" s="390"/>
      <c r="ROD41" s="390"/>
      <c r="ROE41" s="390"/>
      <c r="ROF41" s="390"/>
      <c r="ROG41" s="390"/>
      <c r="ROH41" s="390"/>
      <c r="ROI41" s="390"/>
      <c r="ROJ41" s="390"/>
      <c r="ROK41" s="390"/>
      <c r="ROL41" s="390"/>
      <c r="ROM41" s="390"/>
      <c r="RON41" s="390"/>
      <c r="ROO41" s="390"/>
      <c r="ROP41" s="390"/>
      <c r="ROQ41" s="390"/>
      <c r="ROR41" s="390"/>
      <c r="ROS41" s="390"/>
      <c r="ROT41" s="390"/>
      <c r="ROU41" s="390"/>
      <c r="ROV41" s="390"/>
      <c r="ROW41" s="390"/>
      <c r="ROX41" s="390"/>
      <c r="ROY41" s="390"/>
      <c r="ROZ41" s="390"/>
      <c r="RPA41" s="390"/>
      <c r="RPB41" s="390"/>
      <c r="RPC41" s="390"/>
      <c r="RPD41" s="390"/>
      <c r="RPE41" s="390"/>
      <c r="RPF41" s="390"/>
      <c r="RPG41" s="390"/>
      <c r="RPH41" s="390"/>
      <c r="RPI41" s="390"/>
      <c r="RPJ41" s="390"/>
      <c r="RPK41" s="390"/>
      <c r="RPL41" s="390"/>
      <c r="RPM41" s="390"/>
      <c r="RPN41" s="390"/>
      <c r="RPO41" s="390"/>
      <c r="RPP41" s="391"/>
      <c r="RPQ41" s="389"/>
      <c r="RPR41" s="390"/>
      <c r="RPS41" s="390"/>
      <c r="RPT41" s="390"/>
      <c r="RPU41" s="390"/>
      <c r="RPV41" s="390"/>
      <c r="RPW41" s="390"/>
      <c r="RPX41" s="390"/>
      <c r="RPY41" s="390"/>
      <c r="RPZ41" s="390"/>
      <c r="RQA41" s="390"/>
      <c r="RQB41" s="390"/>
      <c r="RQC41" s="390"/>
      <c r="RQD41" s="390"/>
      <c r="RQE41" s="390"/>
      <c r="RQF41" s="390"/>
      <c r="RQG41" s="390"/>
      <c r="RQH41" s="390"/>
      <c r="RQI41" s="390"/>
      <c r="RQJ41" s="390"/>
      <c r="RQK41" s="390"/>
      <c r="RQL41" s="390"/>
      <c r="RQM41" s="390"/>
      <c r="RQN41" s="390"/>
      <c r="RQO41" s="390"/>
      <c r="RQP41" s="390"/>
      <c r="RQQ41" s="390"/>
      <c r="RQR41" s="390"/>
      <c r="RQS41" s="390"/>
      <c r="RQT41" s="390"/>
      <c r="RQU41" s="390"/>
      <c r="RQV41" s="390"/>
      <c r="RQW41" s="390"/>
      <c r="RQX41" s="390"/>
      <c r="RQY41" s="390"/>
      <c r="RQZ41" s="390"/>
      <c r="RRA41" s="390"/>
      <c r="RRB41" s="390"/>
      <c r="RRC41" s="390"/>
      <c r="RRD41" s="390"/>
      <c r="RRE41" s="390"/>
      <c r="RRF41" s="390"/>
      <c r="RRG41" s="390"/>
      <c r="RRH41" s="390"/>
      <c r="RRI41" s="391"/>
      <c r="RRJ41" s="389"/>
      <c r="RRK41" s="390"/>
      <c r="RRL41" s="390"/>
      <c r="RRM41" s="390"/>
      <c r="RRN41" s="390"/>
      <c r="RRO41" s="390"/>
      <c r="RRP41" s="390"/>
      <c r="RRQ41" s="390"/>
      <c r="RRR41" s="390"/>
      <c r="RRS41" s="390"/>
      <c r="RRT41" s="390"/>
      <c r="RRU41" s="390"/>
      <c r="RRV41" s="390"/>
      <c r="RRW41" s="390"/>
      <c r="RRX41" s="390"/>
      <c r="RRY41" s="390"/>
      <c r="RRZ41" s="390"/>
      <c r="RSA41" s="390"/>
      <c r="RSB41" s="390"/>
      <c r="RSC41" s="390"/>
      <c r="RSD41" s="390"/>
      <c r="RSE41" s="390"/>
      <c r="RSF41" s="390"/>
      <c r="RSG41" s="390"/>
      <c r="RSH41" s="390"/>
      <c r="RSI41" s="390"/>
      <c r="RSJ41" s="390"/>
      <c r="RSK41" s="390"/>
      <c r="RSL41" s="390"/>
      <c r="RSM41" s="390"/>
      <c r="RSN41" s="390"/>
      <c r="RSO41" s="390"/>
      <c r="RSP41" s="390"/>
      <c r="RSQ41" s="390"/>
      <c r="RSR41" s="390"/>
      <c r="RSS41" s="390"/>
      <c r="RST41" s="390"/>
      <c r="RSU41" s="390"/>
      <c r="RSV41" s="390"/>
      <c r="RSW41" s="390"/>
      <c r="RSX41" s="390"/>
      <c r="RSY41" s="390"/>
      <c r="RSZ41" s="390"/>
      <c r="RTA41" s="390"/>
      <c r="RTB41" s="391"/>
      <c r="RTC41" s="389"/>
      <c r="RTD41" s="390"/>
      <c r="RTE41" s="390"/>
      <c r="RTF41" s="390"/>
      <c r="RTG41" s="390"/>
      <c r="RTH41" s="390"/>
      <c r="RTI41" s="390"/>
      <c r="RTJ41" s="390"/>
      <c r="RTK41" s="390"/>
      <c r="RTL41" s="390"/>
      <c r="RTM41" s="390"/>
      <c r="RTN41" s="390"/>
      <c r="RTO41" s="390"/>
      <c r="RTP41" s="390"/>
      <c r="RTQ41" s="390"/>
      <c r="RTR41" s="390"/>
      <c r="RTS41" s="390"/>
      <c r="RTT41" s="390"/>
      <c r="RTU41" s="390"/>
      <c r="RTV41" s="390"/>
      <c r="RTW41" s="390"/>
      <c r="RTX41" s="390"/>
      <c r="RTY41" s="390"/>
      <c r="RTZ41" s="390"/>
      <c r="RUA41" s="390"/>
      <c r="RUB41" s="390"/>
      <c r="RUC41" s="390"/>
      <c r="RUD41" s="390"/>
      <c r="RUE41" s="390"/>
      <c r="RUF41" s="390"/>
      <c r="RUG41" s="390"/>
      <c r="RUH41" s="390"/>
      <c r="RUI41" s="390"/>
      <c r="RUJ41" s="390"/>
      <c r="RUK41" s="390"/>
      <c r="RUL41" s="390"/>
      <c r="RUM41" s="390"/>
      <c r="RUN41" s="390"/>
      <c r="RUO41" s="390"/>
      <c r="RUP41" s="390"/>
      <c r="RUQ41" s="390"/>
      <c r="RUR41" s="390"/>
      <c r="RUS41" s="390"/>
      <c r="RUT41" s="390"/>
      <c r="RUU41" s="391"/>
      <c r="RUV41" s="389"/>
      <c r="RUW41" s="390"/>
      <c r="RUX41" s="390"/>
      <c r="RUY41" s="390"/>
      <c r="RUZ41" s="390"/>
      <c r="RVA41" s="390"/>
      <c r="RVB41" s="390"/>
      <c r="RVC41" s="390"/>
      <c r="RVD41" s="390"/>
      <c r="RVE41" s="390"/>
      <c r="RVF41" s="390"/>
      <c r="RVG41" s="390"/>
      <c r="RVH41" s="390"/>
      <c r="RVI41" s="390"/>
      <c r="RVJ41" s="390"/>
      <c r="RVK41" s="390"/>
      <c r="RVL41" s="390"/>
      <c r="RVM41" s="390"/>
      <c r="RVN41" s="390"/>
      <c r="RVO41" s="390"/>
      <c r="RVP41" s="390"/>
      <c r="RVQ41" s="390"/>
      <c r="RVR41" s="390"/>
      <c r="RVS41" s="390"/>
      <c r="RVT41" s="390"/>
      <c r="RVU41" s="390"/>
      <c r="RVV41" s="390"/>
      <c r="RVW41" s="390"/>
      <c r="RVX41" s="390"/>
      <c r="RVY41" s="390"/>
      <c r="RVZ41" s="390"/>
      <c r="RWA41" s="390"/>
      <c r="RWB41" s="390"/>
      <c r="RWC41" s="390"/>
      <c r="RWD41" s="390"/>
      <c r="RWE41" s="390"/>
      <c r="RWF41" s="390"/>
      <c r="RWG41" s="390"/>
      <c r="RWH41" s="390"/>
      <c r="RWI41" s="390"/>
      <c r="RWJ41" s="390"/>
      <c r="RWK41" s="390"/>
      <c r="RWL41" s="390"/>
      <c r="RWM41" s="390"/>
      <c r="RWN41" s="391"/>
      <c r="RWO41" s="389"/>
      <c r="RWP41" s="390"/>
      <c r="RWQ41" s="390"/>
      <c r="RWR41" s="390"/>
      <c r="RWS41" s="390"/>
      <c r="RWT41" s="390"/>
      <c r="RWU41" s="390"/>
      <c r="RWV41" s="390"/>
      <c r="RWW41" s="390"/>
      <c r="RWX41" s="390"/>
      <c r="RWY41" s="390"/>
      <c r="RWZ41" s="390"/>
      <c r="RXA41" s="390"/>
      <c r="RXB41" s="390"/>
      <c r="RXC41" s="390"/>
      <c r="RXD41" s="390"/>
      <c r="RXE41" s="390"/>
      <c r="RXF41" s="390"/>
      <c r="RXG41" s="390"/>
      <c r="RXH41" s="390"/>
      <c r="RXI41" s="390"/>
      <c r="RXJ41" s="390"/>
      <c r="RXK41" s="390"/>
      <c r="RXL41" s="390"/>
      <c r="RXM41" s="390"/>
      <c r="RXN41" s="390"/>
      <c r="RXO41" s="390"/>
      <c r="RXP41" s="390"/>
      <c r="RXQ41" s="390"/>
      <c r="RXR41" s="390"/>
      <c r="RXS41" s="390"/>
      <c r="RXT41" s="390"/>
      <c r="RXU41" s="390"/>
      <c r="RXV41" s="390"/>
      <c r="RXW41" s="390"/>
      <c r="RXX41" s="390"/>
      <c r="RXY41" s="390"/>
      <c r="RXZ41" s="390"/>
      <c r="RYA41" s="390"/>
      <c r="RYB41" s="390"/>
      <c r="RYC41" s="390"/>
      <c r="RYD41" s="390"/>
      <c r="RYE41" s="390"/>
      <c r="RYF41" s="390"/>
      <c r="RYG41" s="391"/>
      <c r="RYH41" s="389"/>
      <c r="RYI41" s="390"/>
      <c r="RYJ41" s="390"/>
      <c r="RYK41" s="390"/>
      <c r="RYL41" s="390"/>
      <c r="RYM41" s="390"/>
      <c r="RYN41" s="390"/>
      <c r="RYO41" s="390"/>
      <c r="RYP41" s="390"/>
      <c r="RYQ41" s="390"/>
      <c r="RYR41" s="390"/>
      <c r="RYS41" s="390"/>
      <c r="RYT41" s="390"/>
      <c r="RYU41" s="390"/>
      <c r="RYV41" s="390"/>
      <c r="RYW41" s="390"/>
      <c r="RYX41" s="390"/>
      <c r="RYY41" s="390"/>
      <c r="RYZ41" s="390"/>
      <c r="RZA41" s="390"/>
      <c r="RZB41" s="390"/>
      <c r="RZC41" s="390"/>
      <c r="RZD41" s="390"/>
      <c r="RZE41" s="390"/>
      <c r="RZF41" s="390"/>
      <c r="RZG41" s="390"/>
      <c r="RZH41" s="390"/>
      <c r="RZI41" s="390"/>
      <c r="RZJ41" s="390"/>
      <c r="RZK41" s="390"/>
      <c r="RZL41" s="390"/>
      <c r="RZM41" s="390"/>
      <c r="RZN41" s="390"/>
      <c r="RZO41" s="390"/>
      <c r="RZP41" s="390"/>
      <c r="RZQ41" s="390"/>
      <c r="RZR41" s="390"/>
      <c r="RZS41" s="390"/>
      <c r="RZT41" s="390"/>
      <c r="RZU41" s="390"/>
      <c r="RZV41" s="390"/>
      <c r="RZW41" s="390"/>
      <c r="RZX41" s="390"/>
      <c r="RZY41" s="390"/>
      <c r="RZZ41" s="391"/>
      <c r="SAA41" s="389"/>
      <c r="SAB41" s="390"/>
      <c r="SAC41" s="390"/>
      <c r="SAD41" s="390"/>
      <c r="SAE41" s="390"/>
      <c r="SAF41" s="390"/>
      <c r="SAG41" s="390"/>
      <c r="SAH41" s="390"/>
      <c r="SAI41" s="390"/>
      <c r="SAJ41" s="390"/>
      <c r="SAK41" s="390"/>
      <c r="SAL41" s="390"/>
      <c r="SAM41" s="390"/>
      <c r="SAN41" s="390"/>
      <c r="SAO41" s="390"/>
      <c r="SAP41" s="390"/>
      <c r="SAQ41" s="390"/>
      <c r="SAR41" s="390"/>
      <c r="SAS41" s="390"/>
      <c r="SAT41" s="390"/>
      <c r="SAU41" s="390"/>
      <c r="SAV41" s="390"/>
      <c r="SAW41" s="390"/>
      <c r="SAX41" s="390"/>
      <c r="SAY41" s="390"/>
      <c r="SAZ41" s="390"/>
      <c r="SBA41" s="390"/>
      <c r="SBB41" s="390"/>
      <c r="SBC41" s="390"/>
      <c r="SBD41" s="390"/>
      <c r="SBE41" s="390"/>
      <c r="SBF41" s="390"/>
      <c r="SBG41" s="390"/>
      <c r="SBH41" s="390"/>
      <c r="SBI41" s="390"/>
      <c r="SBJ41" s="390"/>
      <c r="SBK41" s="390"/>
      <c r="SBL41" s="390"/>
      <c r="SBM41" s="390"/>
      <c r="SBN41" s="390"/>
      <c r="SBO41" s="390"/>
      <c r="SBP41" s="390"/>
      <c r="SBQ41" s="390"/>
      <c r="SBR41" s="390"/>
      <c r="SBS41" s="391"/>
      <c r="SBT41" s="389"/>
      <c r="SBU41" s="390"/>
      <c r="SBV41" s="390"/>
      <c r="SBW41" s="390"/>
      <c r="SBX41" s="390"/>
      <c r="SBY41" s="390"/>
      <c r="SBZ41" s="390"/>
      <c r="SCA41" s="390"/>
      <c r="SCB41" s="390"/>
      <c r="SCC41" s="390"/>
      <c r="SCD41" s="390"/>
      <c r="SCE41" s="390"/>
      <c r="SCF41" s="390"/>
      <c r="SCG41" s="390"/>
      <c r="SCH41" s="390"/>
      <c r="SCI41" s="390"/>
      <c r="SCJ41" s="390"/>
      <c r="SCK41" s="390"/>
      <c r="SCL41" s="390"/>
      <c r="SCM41" s="390"/>
      <c r="SCN41" s="390"/>
      <c r="SCO41" s="390"/>
      <c r="SCP41" s="390"/>
      <c r="SCQ41" s="390"/>
      <c r="SCR41" s="390"/>
      <c r="SCS41" s="390"/>
      <c r="SCT41" s="390"/>
      <c r="SCU41" s="390"/>
      <c r="SCV41" s="390"/>
      <c r="SCW41" s="390"/>
      <c r="SCX41" s="390"/>
      <c r="SCY41" s="390"/>
      <c r="SCZ41" s="390"/>
      <c r="SDA41" s="390"/>
      <c r="SDB41" s="390"/>
      <c r="SDC41" s="390"/>
      <c r="SDD41" s="390"/>
      <c r="SDE41" s="390"/>
      <c r="SDF41" s="390"/>
      <c r="SDG41" s="390"/>
      <c r="SDH41" s="390"/>
      <c r="SDI41" s="390"/>
      <c r="SDJ41" s="390"/>
      <c r="SDK41" s="390"/>
      <c r="SDL41" s="391"/>
      <c r="SDM41" s="389"/>
      <c r="SDN41" s="390"/>
      <c r="SDO41" s="390"/>
      <c r="SDP41" s="390"/>
      <c r="SDQ41" s="390"/>
      <c r="SDR41" s="390"/>
      <c r="SDS41" s="390"/>
      <c r="SDT41" s="390"/>
      <c r="SDU41" s="390"/>
      <c r="SDV41" s="390"/>
      <c r="SDW41" s="390"/>
      <c r="SDX41" s="390"/>
      <c r="SDY41" s="390"/>
      <c r="SDZ41" s="390"/>
      <c r="SEA41" s="390"/>
      <c r="SEB41" s="390"/>
      <c r="SEC41" s="390"/>
      <c r="SED41" s="390"/>
      <c r="SEE41" s="390"/>
      <c r="SEF41" s="390"/>
      <c r="SEG41" s="390"/>
      <c r="SEH41" s="390"/>
      <c r="SEI41" s="390"/>
      <c r="SEJ41" s="390"/>
      <c r="SEK41" s="390"/>
      <c r="SEL41" s="390"/>
      <c r="SEM41" s="390"/>
      <c r="SEN41" s="390"/>
      <c r="SEO41" s="390"/>
      <c r="SEP41" s="390"/>
      <c r="SEQ41" s="390"/>
      <c r="SER41" s="390"/>
      <c r="SES41" s="390"/>
      <c r="SET41" s="390"/>
      <c r="SEU41" s="390"/>
      <c r="SEV41" s="390"/>
      <c r="SEW41" s="390"/>
      <c r="SEX41" s="390"/>
      <c r="SEY41" s="390"/>
      <c r="SEZ41" s="390"/>
      <c r="SFA41" s="390"/>
      <c r="SFB41" s="390"/>
      <c r="SFC41" s="390"/>
      <c r="SFD41" s="390"/>
      <c r="SFE41" s="391"/>
      <c r="SFF41" s="389"/>
      <c r="SFG41" s="390"/>
      <c r="SFH41" s="390"/>
      <c r="SFI41" s="390"/>
      <c r="SFJ41" s="390"/>
      <c r="SFK41" s="390"/>
      <c r="SFL41" s="390"/>
      <c r="SFM41" s="390"/>
      <c r="SFN41" s="390"/>
      <c r="SFO41" s="390"/>
      <c r="SFP41" s="390"/>
      <c r="SFQ41" s="390"/>
      <c r="SFR41" s="390"/>
      <c r="SFS41" s="390"/>
      <c r="SFT41" s="390"/>
      <c r="SFU41" s="390"/>
      <c r="SFV41" s="390"/>
      <c r="SFW41" s="390"/>
      <c r="SFX41" s="390"/>
      <c r="SFY41" s="390"/>
      <c r="SFZ41" s="390"/>
      <c r="SGA41" s="390"/>
      <c r="SGB41" s="390"/>
      <c r="SGC41" s="390"/>
      <c r="SGD41" s="390"/>
      <c r="SGE41" s="390"/>
      <c r="SGF41" s="390"/>
      <c r="SGG41" s="390"/>
      <c r="SGH41" s="390"/>
      <c r="SGI41" s="390"/>
      <c r="SGJ41" s="390"/>
      <c r="SGK41" s="390"/>
      <c r="SGL41" s="390"/>
      <c r="SGM41" s="390"/>
      <c r="SGN41" s="390"/>
      <c r="SGO41" s="390"/>
      <c r="SGP41" s="390"/>
      <c r="SGQ41" s="390"/>
      <c r="SGR41" s="390"/>
      <c r="SGS41" s="390"/>
      <c r="SGT41" s="390"/>
      <c r="SGU41" s="390"/>
      <c r="SGV41" s="390"/>
      <c r="SGW41" s="390"/>
      <c r="SGX41" s="391"/>
      <c r="SGY41" s="389"/>
      <c r="SGZ41" s="390"/>
      <c r="SHA41" s="390"/>
      <c r="SHB41" s="390"/>
      <c r="SHC41" s="390"/>
      <c r="SHD41" s="390"/>
      <c r="SHE41" s="390"/>
      <c r="SHF41" s="390"/>
      <c r="SHG41" s="390"/>
      <c r="SHH41" s="390"/>
      <c r="SHI41" s="390"/>
      <c r="SHJ41" s="390"/>
      <c r="SHK41" s="390"/>
      <c r="SHL41" s="390"/>
      <c r="SHM41" s="390"/>
      <c r="SHN41" s="390"/>
      <c r="SHO41" s="390"/>
      <c r="SHP41" s="390"/>
      <c r="SHQ41" s="390"/>
      <c r="SHR41" s="390"/>
      <c r="SHS41" s="390"/>
      <c r="SHT41" s="390"/>
      <c r="SHU41" s="390"/>
      <c r="SHV41" s="390"/>
      <c r="SHW41" s="390"/>
      <c r="SHX41" s="390"/>
      <c r="SHY41" s="390"/>
      <c r="SHZ41" s="390"/>
      <c r="SIA41" s="390"/>
      <c r="SIB41" s="390"/>
      <c r="SIC41" s="390"/>
      <c r="SID41" s="390"/>
      <c r="SIE41" s="390"/>
      <c r="SIF41" s="390"/>
      <c r="SIG41" s="390"/>
      <c r="SIH41" s="390"/>
      <c r="SII41" s="390"/>
      <c r="SIJ41" s="390"/>
      <c r="SIK41" s="390"/>
      <c r="SIL41" s="390"/>
      <c r="SIM41" s="390"/>
      <c r="SIN41" s="390"/>
      <c r="SIO41" s="390"/>
      <c r="SIP41" s="390"/>
      <c r="SIQ41" s="391"/>
      <c r="SIR41" s="389"/>
      <c r="SIS41" s="390"/>
      <c r="SIT41" s="390"/>
      <c r="SIU41" s="390"/>
      <c r="SIV41" s="390"/>
      <c r="SIW41" s="390"/>
      <c r="SIX41" s="390"/>
      <c r="SIY41" s="390"/>
      <c r="SIZ41" s="390"/>
      <c r="SJA41" s="390"/>
      <c r="SJB41" s="390"/>
      <c r="SJC41" s="390"/>
      <c r="SJD41" s="390"/>
      <c r="SJE41" s="390"/>
      <c r="SJF41" s="390"/>
      <c r="SJG41" s="390"/>
      <c r="SJH41" s="390"/>
      <c r="SJI41" s="390"/>
      <c r="SJJ41" s="390"/>
      <c r="SJK41" s="390"/>
      <c r="SJL41" s="390"/>
      <c r="SJM41" s="390"/>
      <c r="SJN41" s="390"/>
      <c r="SJO41" s="390"/>
      <c r="SJP41" s="390"/>
      <c r="SJQ41" s="390"/>
      <c r="SJR41" s="390"/>
      <c r="SJS41" s="390"/>
      <c r="SJT41" s="390"/>
      <c r="SJU41" s="390"/>
      <c r="SJV41" s="390"/>
      <c r="SJW41" s="390"/>
      <c r="SJX41" s="390"/>
      <c r="SJY41" s="390"/>
      <c r="SJZ41" s="390"/>
      <c r="SKA41" s="390"/>
      <c r="SKB41" s="390"/>
      <c r="SKC41" s="390"/>
      <c r="SKD41" s="390"/>
      <c r="SKE41" s="390"/>
      <c r="SKF41" s="390"/>
      <c r="SKG41" s="390"/>
      <c r="SKH41" s="390"/>
      <c r="SKI41" s="390"/>
      <c r="SKJ41" s="391"/>
      <c r="SKK41" s="389"/>
      <c r="SKL41" s="390"/>
      <c r="SKM41" s="390"/>
      <c r="SKN41" s="390"/>
      <c r="SKO41" s="390"/>
      <c r="SKP41" s="390"/>
      <c r="SKQ41" s="390"/>
      <c r="SKR41" s="390"/>
      <c r="SKS41" s="390"/>
      <c r="SKT41" s="390"/>
      <c r="SKU41" s="390"/>
      <c r="SKV41" s="390"/>
      <c r="SKW41" s="390"/>
      <c r="SKX41" s="390"/>
      <c r="SKY41" s="390"/>
      <c r="SKZ41" s="390"/>
      <c r="SLA41" s="390"/>
      <c r="SLB41" s="390"/>
      <c r="SLC41" s="390"/>
      <c r="SLD41" s="390"/>
      <c r="SLE41" s="390"/>
      <c r="SLF41" s="390"/>
      <c r="SLG41" s="390"/>
      <c r="SLH41" s="390"/>
      <c r="SLI41" s="390"/>
      <c r="SLJ41" s="390"/>
      <c r="SLK41" s="390"/>
      <c r="SLL41" s="390"/>
      <c r="SLM41" s="390"/>
      <c r="SLN41" s="390"/>
      <c r="SLO41" s="390"/>
      <c r="SLP41" s="390"/>
      <c r="SLQ41" s="390"/>
      <c r="SLR41" s="390"/>
      <c r="SLS41" s="390"/>
      <c r="SLT41" s="390"/>
      <c r="SLU41" s="390"/>
      <c r="SLV41" s="390"/>
      <c r="SLW41" s="390"/>
      <c r="SLX41" s="390"/>
      <c r="SLY41" s="390"/>
      <c r="SLZ41" s="390"/>
      <c r="SMA41" s="390"/>
      <c r="SMB41" s="390"/>
      <c r="SMC41" s="391"/>
      <c r="SMD41" s="389"/>
      <c r="SME41" s="390"/>
      <c r="SMF41" s="390"/>
      <c r="SMG41" s="390"/>
      <c r="SMH41" s="390"/>
      <c r="SMI41" s="390"/>
      <c r="SMJ41" s="390"/>
      <c r="SMK41" s="390"/>
      <c r="SML41" s="390"/>
      <c r="SMM41" s="390"/>
      <c r="SMN41" s="390"/>
      <c r="SMO41" s="390"/>
      <c r="SMP41" s="390"/>
      <c r="SMQ41" s="390"/>
      <c r="SMR41" s="390"/>
      <c r="SMS41" s="390"/>
      <c r="SMT41" s="390"/>
      <c r="SMU41" s="390"/>
      <c r="SMV41" s="390"/>
      <c r="SMW41" s="390"/>
      <c r="SMX41" s="390"/>
      <c r="SMY41" s="390"/>
      <c r="SMZ41" s="390"/>
      <c r="SNA41" s="390"/>
      <c r="SNB41" s="390"/>
      <c r="SNC41" s="390"/>
      <c r="SND41" s="390"/>
      <c r="SNE41" s="390"/>
      <c r="SNF41" s="390"/>
      <c r="SNG41" s="390"/>
      <c r="SNH41" s="390"/>
      <c r="SNI41" s="390"/>
      <c r="SNJ41" s="390"/>
      <c r="SNK41" s="390"/>
      <c r="SNL41" s="390"/>
      <c r="SNM41" s="390"/>
      <c r="SNN41" s="390"/>
      <c r="SNO41" s="390"/>
      <c r="SNP41" s="390"/>
      <c r="SNQ41" s="390"/>
      <c r="SNR41" s="390"/>
      <c r="SNS41" s="390"/>
      <c r="SNT41" s="390"/>
      <c r="SNU41" s="390"/>
      <c r="SNV41" s="391"/>
      <c r="SNW41" s="389"/>
      <c r="SNX41" s="390"/>
      <c r="SNY41" s="390"/>
      <c r="SNZ41" s="390"/>
      <c r="SOA41" s="390"/>
      <c r="SOB41" s="390"/>
      <c r="SOC41" s="390"/>
      <c r="SOD41" s="390"/>
      <c r="SOE41" s="390"/>
      <c r="SOF41" s="390"/>
      <c r="SOG41" s="390"/>
      <c r="SOH41" s="390"/>
      <c r="SOI41" s="390"/>
      <c r="SOJ41" s="390"/>
      <c r="SOK41" s="390"/>
      <c r="SOL41" s="390"/>
      <c r="SOM41" s="390"/>
      <c r="SON41" s="390"/>
      <c r="SOO41" s="390"/>
      <c r="SOP41" s="390"/>
      <c r="SOQ41" s="390"/>
      <c r="SOR41" s="390"/>
      <c r="SOS41" s="390"/>
      <c r="SOT41" s="390"/>
      <c r="SOU41" s="390"/>
      <c r="SOV41" s="390"/>
      <c r="SOW41" s="390"/>
      <c r="SOX41" s="390"/>
      <c r="SOY41" s="390"/>
      <c r="SOZ41" s="390"/>
      <c r="SPA41" s="390"/>
      <c r="SPB41" s="390"/>
      <c r="SPC41" s="390"/>
      <c r="SPD41" s="390"/>
      <c r="SPE41" s="390"/>
      <c r="SPF41" s="390"/>
      <c r="SPG41" s="390"/>
      <c r="SPH41" s="390"/>
      <c r="SPI41" s="390"/>
      <c r="SPJ41" s="390"/>
      <c r="SPK41" s="390"/>
      <c r="SPL41" s="390"/>
      <c r="SPM41" s="390"/>
      <c r="SPN41" s="390"/>
      <c r="SPO41" s="391"/>
      <c r="SPP41" s="389"/>
      <c r="SPQ41" s="390"/>
      <c r="SPR41" s="390"/>
      <c r="SPS41" s="390"/>
      <c r="SPT41" s="390"/>
      <c r="SPU41" s="390"/>
      <c r="SPV41" s="390"/>
      <c r="SPW41" s="390"/>
      <c r="SPX41" s="390"/>
      <c r="SPY41" s="390"/>
      <c r="SPZ41" s="390"/>
      <c r="SQA41" s="390"/>
      <c r="SQB41" s="390"/>
      <c r="SQC41" s="390"/>
      <c r="SQD41" s="390"/>
      <c r="SQE41" s="390"/>
      <c r="SQF41" s="390"/>
      <c r="SQG41" s="390"/>
      <c r="SQH41" s="390"/>
      <c r="SQI41" s="390"/>
      <c r="SQJ41" s="390"/>
      <c r="SQK41" s="390"/>
      <c r="SQL41" s="390"/>
      <c r="SQM41" s="390"/>
      <c r="SQN41" s="390"/>
      <c r="SQO41" s="390"/>
      <c r="SQP41" s="390"/>
      <c r="SQQ41" s="390"/>
      <c r="SQR41" s="390"/>
      <c r="SQS41" s="390"/>
      <c r="SQT41" s="390"/>
      <c r="SQU41" s="390"/>
      <c r="SQV41" s="390"/>
      <c r="SQW41" s="390"/>
      <c r="SQX41" s="390"/>
      <c r="SQY41" s="390"/>
      <c r="SQZ41" s="390"/>
      <c r="SRA41" s="390"/>
      <c r="SRB41" s="390"/>
      <c r="SRC41" s="390"/>
      <c r="SRD41" s="390"/>
      <c r="SRE41" s="390"/>
      <c r="SRF41" s="390"/>
      <c r="SRG41" s="390"/>
      <c r="SRH41" s="391"/>
      <c r="SRI41" s="389"/>
      <c r="SRJ41" s="390"/>
      <c r="SRK41" s="390"/>
      <c r="SRL41" s="390"/>
      <c r="SRM41" s="390"/>
      <c r="SRN41" s="390"/>
      <c r="SRO41" s="390"/>
      <c r="SRP41" s="390"/>
      <c r="SRQ41" s="390"/>
      <c r="SRR41" s="390"/>
      <c r="SRS41" s="390"/>
      <c r="SRT41" s="390"/>
      <c r="SRU41" s="390"/>
      <c r="SRV41" s="390"/>
      <c r="SRW41" s="390"/>
      <c r="SRX41" s="390"/>
      <c r="SRY41" s="390"/>
      <c r="SRZ41" s="390"/>
      <c r="SSA41" s="390"/>
      <c r="SSB41" s="390"/>
      <c r="SSC41" s="390"/>
      <c r="SSD41" s="390"/>
      <c r="SSE41" s="390"/>
      <c r="SSF41" s="390"/>
      <c r="SSG41" s="390"/>
      <c r="SSH41" s="390"/>
      <c r="SSI41" s="390"/>
      <c r="SSJ41" s="390"/>
      <c r="SSK41" s="390"/>
      <c r="SSL41" s="390"/>
      <c r="SSM41" s="390"/>
      <c r="SSN41" s="390"/>
      <c r="SSO41" s="390"/>
      <c r="SSP41" s="390"/>
      <c r="SSQ41" s="390"/>
      <c r="SSR41" s="390"/>
      <c r="SSS41" s="390"/>
      <c r="SST41" s="390"/>
      <c r="SSU41" s="390"/>
      <c r="SSV41" s="390"/>
      <c r="SSW41" s="390"/>
      <c r="SSX41" s="390"/>
      <c r="SSY41" s="390"/>
      <c r="SSZ41" s="390"/>
      <c r="STA41" s="391"/>
      <c r="STB41" s="389"/>
      <c r="STC41" s="390"/>
      <c r="STD41" s="390"/>
      <c r="STE41" s="390"/>
      <c r="STF41" s="390"/>
      <c r="STG41" s="390"/>
      <c r="STH41" s="390"/>
      <c r="STI41" s="390"/>
      <c r="STJ41" s="390"/>
      <c r="STK41" s="390"/>
      <c r="STL41" s="390"/>
      <c r="STM41" s="390"/>
      <c r="STN41" s="390"/>
      <c r="STO41" s="390"/>
      <c r="STP41" s="390"/>
      <c r="STQ41" s="390"/>
      <c r="STR41" s="390"/>
      <c r="STS41" s="390"/>
      <c r="STT41" s="390"/>
      <c r="STU41" s="390"/>
      <c r="STV41" s="390"/>
      <c r="STW41" s="390"/>
      <c r="STX41" s="390"/>
      <c r="STY41" s="390"/>
      <c r="STZ41" s="390"/>
      <c r="SUA41" s="390"/>
      <c r="SUB41" s="390"/>
      <c r="SUC41" s="390"/>
      <c r="SUD41" s="390"/>
      <c r="SUE41" s="390"/>
      <c r="SUF41" s="390"/>
      <c r="SUG41" s="390"/>
      <c r="SUH41" s="390"/>
      <c r="SUI41" s="390"/>
      <c r="SUJ41" s="390"/>
      <c r="SUK41" s="390"/>
      <c r="SUL41" s="390"/>
      <c r="SUM41" s="390"/>
      <c r="SUN41" s="390"/>
      <c r="SUO41" s="390"/>
      <c r="SUP41" s="390"/>
      <c r="SUQ41" s="390"/>
      <c r="SUR41" s="390"/>
      <c r="SUS41" s="390"/>
      <c r="SUT41" s="391"/>
      <c r="SUU41" s="389"/>
      <c r="SUV41" s="390"/>
      <c r="SUW41" s="390"/>
      <c r="SUX41" s="390"/>
      <c r="SUY41" s="390"/>
      <c r="SUZ41" s="390"/>
      <c r="SVA41" s="390"/>
      <c r="SVB41" s="390"/>
      <c r="SVC41" s="390"/>
      <c r="SVD41" s="390"/>
      <c r="SVE41" s="390"/>
      <c r="SVF41" s="390"/>
      <c r="SVG41" s="390"/>
      <c r="SVH41" s="390"/>
      <c r="SVI41" s="390"/>
      <c r="SVJ41" s="390"/>
      <c r="SVK41" s="390"/>
      <c r="SVL41" s="390"/>
      <c r="SVM41" s="390"/>
      <c r="SVN41" s="390"/>
      <c r="SVO41" s="390"/>
      <c r="SVP41" s="390"/>
      <c r="SVQ41" s="390"/>
      <c r="SVR41" s="390"/>
      <c r="SVS41" s="390"/>
      <c r="SVT41" s="390"/>
      <c r="SVU41" s="390"/>
      <c r="SVV41" s="390"/>
      <c r="SVW41" s="390"/>
      <c r="SVX41" s="390"/>
      <c r="SVY41" s="390"/>
      <c r="SVZ41" s="390"/>
      <c r="SWA41" s="390"/>
      <c r="SWB41" s="390"/>
      <c r="SWC41" s="390"/>
      <c r="SWD41" s="390"/>
      <c r="SWE41" s="390"/>
      <c r="SWF41" s="390"/>
      <c r="SWG41" s="390"/>
      <c r="SWH41" s="390"/>
      <c r="SWI41" s="390"/>
      <c r="SWJ41" s="390"/>
      <c r="SWK41" s="390"/>
      <c r="SWL41" s="390"/>
      <c r="SWM41" s="391"/>
      <c r="SWN41" s="389"/>
      <c r="SWO41" s="390"/>
      <c r="SWP41" s="390"/>
      <c r="SWQ41" s="390"/>
      <c r="SWR41" s="390"/>
      <c r="SWS41" s="390"/>
      <c r="SWT41" s="390"/>
      <c r="SWU41" s="390"/>
      <c r="SWV41" s="390"/>
      <c r="SWW41" s="390"/>
      <c r="SWX41" s="390"/>
      <c r="SWY41" s="390"/>
      <c r="SWZ41" s="390"/>
      <c r="SXA41" s="390"/>
      <c r="SXB41" s="390"/>
      <c r="SXC41" s="390"/>
      <c r="SXD41" s="390"/>
      <c r="SXE41" s="390"/>
      <c r="SXF41" s="390"/>
      <c r="SXG41" s="390"/>
      <c r="SXH41" s="390"/>
      <c r="SXI41" s="390"/>
      <c r="SXJ41" s="390"/>
      <c r="SXK41" s="390"/>
      <c r="SXL41" s="390"/>
      <c r="SXM41" s="390"/>
      <c r="SXN41" s="390"/>
      <c r="SXO41" s="390"/>
      <c r="SXP41" s="390"/>
      <c r="SXQ41" s="390"/>
      <c r="SXR41" s="390"/>
      <c r="SXS41" s="390"/>
      <c r="SXT41" s="390"/>
      <c r="SXU41" s="390"/>
      <c r="SXV41" s="390"/>
      <c r="SXW41" s="390"/>
      <c r="SXX41" s="390"/>
      <c r="SXY41" s="390"/>
      <c r="SXZ41" s="390"/>
      <c r="SYA41" s="390"/>
      <c r="SYB41" s="390"/>
      <c r="SYC41" s="390"/>
      <c r="SYD41" s="390"/>
      <c r="SYE41" s="390"/>
      <c r="SYF41" s="391"/>
      <c r="SYG41" s="389"/>
      <c r="SYH41" s="390"/>
      <c r="SYI41" s="390"/>
      <c r="SYJ41" s="390"/>
      <c r="SYK41" s="390"/>
      <c r="SYL41" s="390"/>
      <c r="SYM41" s="390"/>
      <c r="SYN41" s="390"/>
      <c r="SYO41" s="390"/>
      <c r="SYP41" s="390"/>
      <c r="SYQ41" s="390"/>
      <c r="SYR41" s="390"/>
      <c r="SYS41" s="390"/>
      <c r="SYT41" s="390"/>
      <c r="SYU41" s="390"/>
      <c r="SYV41" s="390"/>
      <c r="SYW41" s="390"/>
      <c r="SYX41" s="390"/>
      <c r="SYY41" s="390"/>
      <c r="SYZ41" s="390"/>
      <c r="SZA41" s="390"/>
      <c r="SZB41" s="390"/>
      <c r="SZC41" s="390"/>
      <c r="SZD41" s="390"/>
      <c r="SZE41" s="390"/>
      <c r="SZF41" s="390"/>
      <c r="SZG41" s="390"/>
      <c r="SZH41" s="390"/>
      <c r="SZI41" s="390"/>
      <c r="SZJ41" s="390"/>
      <c r="SZK41" s="390"/>
      <c r="SZL41" s="390"/>
      <c r="SZM41" s="390"/>
      <c r="SZN41" s="390"/>
      <c r="SZO41" s="390"/>
      <c r="SZP41" s="390"/>
      <c r="SZQ41" s="390"/>
      <c r="SZR41" s="390"/>
      <c r="SZS41" s="390"/>
      <c r="SZT41" s="390"/>
      <c r="SZU41" s="390"/>
      <c r="SZV41" s="390"/>
      <c r="SZW41" s="390"/>
      <c r="SZX41" s="390"/>
      <c r="SZY41" s="391"/>
      <c r="SZZ41" s="389"/>
      <c r="TAA41" s="390"/>
      <c r="TAB41" s="390"/>
      <c r="TAC41" s="390"/>
      <c r="TAD41" s="390"/>
      <c r="TAE41" s="390"/>
      <c r="TAF41" s="390"/>
      <c r="TAG41" s="390"/>
      <c r="TAH41" s="390"/>
      <c r="TAI41" s="390"/>
      <c r="TAJ41" s="390"/>
      <c r="TAK41" s="390"/>
      <c r="TAL41" s="390"/>
      <c r="TAM41" s="390"/>
      <c r="TAN41" s="390"/>
      <c r="TAO41" s="390"/>
      <c r="TAP41" s="390"/>
      <c r="TAQ41" s="390"/>
      <c r="TAR41" s="390"/>
      <c r="TAS41" s="390"/>
      <c r="TAT41" s="390"/>
      <c r="TAU41" s="390"/>
      <c r="TAV41" s="390"/>
      <c r="TAW41" s="390"/>
      <c r="TAX41" s="390"/>
      <c r="TAY41" s="390"/>
      <c r="TAZ41" s="390"/>
      <c r="TBA41" s="390"/>
      <c r="TBB41" s="390"/>
      <c r="TBC41" s="390"/>
      <c r="TBD41" s="390"/>
      <c r="TBE41" s="390"/>
      <c r="TBF41" s="390"/>
      <c r="TBG41" s="390"/>
      <c r="TBH41" s="390"/>
      <c r="TBI41" s="390"/>
      <c r="TBJ41" s="390"/>
      <c r="TBK41" s="390"/>
      <c r="TBL41" s="390"/>
      <c r="TBM41" s="390"/>
      <c r="TBN41" s="390"/>
      <c r="TBO41" s="390"/>
      <c r="TBP41" s="390"/>
      <c r="TBQ41" s="390"/>
      <c r="TBR41" s="391"/>
      <c r="TBS41" s="389"/>
      <c r="TBT41" s="390"/>
      <c r="TBU41" s="390"/>
      <c r="TBV41" s="390"/>
      <c r="TBW41" s="390"/>
      <c r="TBX41" s="390"/>
      <c r="TBY41" s="390"/>
      <c r="TBZ41" s="390"/>
      <c r="TCA41" s="390"/>
      <c r="TCB41" s="390"/>
      <c r="TCC41" s="390"/>
      <c r="TCD41" s="390"/>
      <c r="TCE41" s="390"/>
      <c r="TCF41" s="390"/>
      <c r="TCG41" s="390"/>
      <c r="TCH41" s="390"/>
      <c r="TCI41" s="390"/>
      <c r="TCJ41" s="390"/>
      <c r="TCK41" s="390"/>
      <c r="TCL41" s="390"/>
      <c r="TCM41" s="390"/>
      <c r="TCN41" s="390"/>
      <c r="TCO41" s="390"/>
      <c r="TCP41" s="390"/>
      <c r="TCQ41" s="390"/>
      <c r="TCR41" s="390"/>
      <c r="TCS41" s="390"/>
      <c r="TCT41" s="390"/>
      <c r="TCU41" s="390"/>
      <c r="TCV41" s="390"/>
      <c r="TCW41" s="390"/>
      <c r="TCX41" s="390"/>
      <c r="TCY41" s="390"/>
      <c r="TCZ41" s="390"/>
      <c r="TDA41" s="390"/>
      <c r="TDB41" s="390"/>
      <c r="TDC41" s="390"/>
      <c r="TDD41" s="390"/>
      <c r="TDE41" s="390"/>
      <c r="TDF41" s="390"/>
      <c r="TDG41" s="390"/>
      <c r="TDH41" s="390"/>
      <c r="TDI41" s="390"/>
      <c r="TDJ41" s="390"/>
      <c r="TDK41" s="391"/>
      <c r="TDL41" s="389"/>
      <c r="TDM41" s="390"/>
      <c r="TDN41" s="390"/>
      <c r="TDO41" s="390"/>
      <c r="TDP41" s="390"/>
      <c r="TDQ41" s="390"/>
      <c r="TDR41" s="390"/>
      <c r="TDS41" s="390"/>
      <c r="TDT41" s="390"/>
      <c r="TDU41" s="390"/>
      <c r="TDV41" s="390"/>
      <c r="TDW41" s="390"/>
      <c r="TDX41" s="390"/>
      <c r="TDY41" s="390"/>
      <c r="TDZ41" s="390"/>
      <c r="TEA41" s="390"/>
      <c r="TEB41" s="390"/>
      <c r="TEC41" s="390"/>
      <c r="TED41" s="390"/>
      <c r="TEE41" s="390"/>
      <c r="TEF41" s="390"/>
      <c r="TEG41" s="390"/>
      <c r="TEH41" s="390"/>
      <c r="TEI41" s="390"/>
      <c r="TEJ41" s="390"/>
      <c r="TEK41" s="390"/>
      <c r="TEL41" s="390"/>
      <c r="TEM41" s="390"/>
      <c r="TEN41" s="390"/>
      <c r="TEO41" s="390"/>
      <c r="TEP41" s="390"/>
      <c r="TEQ41" s="390"/>
      <c r="TER41" s="390"/>
      <c r="TES41" s="390"/>
      <c r="TET41" s="390"/>
      <c r="TEU41" s="390"/>
      <c r="TEV41" s="390"/>
      <c r="TEW41" s="390"/>
      <c r="TEX41" s="390"/>
      <c r="TEY41" s="390"/>
      <c r="TEZ41" s="390"/>
      <c r="TFA41" s="390"/>
      <c r="TFB41" s="390"/>
      <c r="TFC41" s="390"/>
      <c r="TFD41" s="391"/>
      <c r="TFE41" s="389"/>
      <c r="TFF41" s="390"/>
      <c r="TFG41" s="390"/>
      <c r="TFH41" s="390"/>
      <c r="TFI41" s="390"/>
      <c r="TFJ41" s="390"/>
      <c r="TFK41" s="390"/>
      <c r="TFL41" s="390"/>
      <c r="TFM41" s="390"/>
      <c r="TFN41" s="390"/>
      <c r="TFO41" s="390"/>
      <c r="TFP41" s="390"/>
      <c r="TFQ41" s="390"/>
      <c r="TFR41" s="390"/>
      <c r="TFS41" s="390"/>
      <c r="TFT41" s="390"/>
      <c r="TFU41" s="390"/>
      <c r="TFV41" s="390"/>
      <c r="TFW41" s="390"/>
      <c r="TFX41" s="390"/>
      <c r="TFY41" s="390"/>
      <c r="TFZ41" s="390"/>
      <c r="TGA41" s="390"/>
      <c r="TGB41" s="390"/>
      <c r="TGC41" s="390"/>
      <c r="TGD41" s="390"/>
      <c r="TGE41" s="390"/>
      <c r="TGF41" s="390"/>
      <c r="TGG41" s="390"/>
      <c r="TGH41" s="390"/>
      <c r="TGI41" s="390"/>
      <c r="TGJ41" s="390"/>
      <c r="TGK41" s="390"/>
      <c r="TGL41" s="390"/>
      <c r="TGM41" s="390"/>
      <c r="TGN41" s="390"/>
      <c r="TGO41" s="390"/>
      <c r="TGP41" s="390"/>
      <c r="TGQ41" s="390"/>
      <c r="TGR41" s="390"/>
      <c r="TGS41" s="390"/>
      <c r="TGT41" s="390"/>
      <c r="TGU41" s="390"/>
      <c r="TGV41" s="390"/>
      <c r="TGW41" s="391"/>
      <c r="TGX41" s="389"/>
      <c r="TGY41" s="390"/>
      <c r="TGZ41" s="390"/>
      <c r="THA41" s="390"/>
      <c r="THB41" s="390"/>
      <c r="THC41" s="390"/>
      <c r="THD41" s="390"/>
      <c r="THE41" s="390"/>
      <c r="THF41" s="390"/>
      <c r="THG41" s="390"/>
      <c r="THH41" s="390"/>
      <c r="THI41" s="390"/>
      <c r="THJ41" s="390"/>
      <c r="THK41" s="390"/>
      <c r="THL41" s="390"/>
      <c r="THM41" s="390"/>
      <c r="THN41" s="390"/>
      <c r="THO41" s="390"/>
      <c r="THP41" s="390"/>
      <c r="THQ41" s="390"/>
      <c r="THR41" s="390"/>
      <c r="THS41" s="390"/>
      <c r="THT41" s="390"/>
      <c r="THU41" s="390"/>
      <c r="THV41" s="390"/>
      <c r="THW41" s="390"/>
      <c r="THX41" s="390"/>
      <c r="THY41" s="390"/>
      <c r="THZ41" s="390"/>
      <c r="TIA41" s="390"/>
      <c r="TIB41" s="390"/>
      <c r="TIC41" s="390"/>
      <c r="TID41" s="390"/>
      <c r="TIE41" s="390"/>
      <c r="TIF41" s="390"/>
      <c r="TIG41" s="390"/>
      <c r="TIH41" s="390"/>
      <c r="TII41" s="390"/>
      <c r="TIJ41" s="390"/>
      <c r="TIK41" s="390"/>
      <c r="TIL41" s="390"/>
      <c r="TIM41" s="390"/>
      <c r="TIN41" s="390"/>
      <c r="TIO41" s="390"/>
      <c r="TIP41" s="391"/>
      <c r="TIQ41" s="389"/>
      <c r="TIR41" s="390"/>
      <c r="TIS41" s="390"/>
      <c r="TIT41" s="390"/>
      <c r="TIU41" s="390"/>
      <c r="TIV41" s="390"/>
      <c r="TIW41" s="390"/>
      <c r="TIX41" s="390"/>
      <c r="TIY41" s="390"/>
      <c r="TIZ41" s="390"/>
      <c r="TJA41" s="390"/>
      <c r="TJB41" s="390"/>
      <c r="TJC41" s="390"/>
      <c r="TJD41" s="390"/>
      <c r="TJE41" s="390"/>
      <c r="TJF41" s="390"/>
      <c r="TJG41" s="390"/>
      <c r="TJH41" s="390"/>
      <c r="TJI41" s="390"/>
      <c r="TJJ41" s="390"/>
      <c r="TJK41" s="390"/>
      <c r="TJL41" s="390"/>
      <c r="TJM41" s="390"/>
      <c r="TJN41" s="390"/>
      <c r="TJO41" s="390"/>
      <c r="TJP41" s="390"/>
      <c r="TJQ41" s="390"/>
      <c r="TJR41" s="390"/>
      <c r="TJS41" s="390"/>
      <c r="TJT41" s="390"/>
      <c r="TJU41" s="390"/>
      <c r="TJV41" s="390"/>
      <c r="TJW41" s="390"/>
      <c r="TJX41" s="390"/>
      <c r="TJY41" s="390"/>
      <c r="TJZ41" s="390"/>
      <c r="TKA41" s="390"/>
      <c r="TKB41" s="390"/>
      <c r="TKC41" s="390"/>
      <c r="TKD41" s="390"/>
      <c r="TKE41" s="390"/>
      <c r="TKF41" s="390"/>
      <c r="TKG41" s="390"/>
      <c r="TKH41" s="390"/>
      <c r="TKI41" s="391"/>
      <c r="TKJ41" s="389"/>
      <c r="TKK41" s="390"/>
      <c r="TKL41" s="390"/>
      <c r="TKM41" s="390"/>
      <c r="TKN41" s="390"/>
      <c r="TKO41" s="390"/>
      <c r="TKP41" s="390"/>
      <c r="TKQ41" s="390"/>
      <c r="TKR41" s="390"/>
      <c r="TKS41" s="390"/>
      <c r="TKT41" s="390"/>
      <c r="TKU41" s="390"/>
      <c r="TKV41" s="390"/>
      <c r="TKW41" s="390"/>
      <c r="TKX41" s="390"/>
      <c r="TKY41" s="390"/>
      <c r="TKZ41" s="390"/>
      <c r="TLA41" s="390"/>
      <c r="TLB41" s="390"/>
      <c r="TLC41" s="390"/>
      <c r="TLD41" s="390"/>
      <c r="TLE41" s="390"/>
      <c r="TLF41" s="390"/>
      <c r="TLG41" s="390"/>
      <c r="TLH41" s="390"/>
      <c r="TLI41" s="390"/>
      <c r="TLJ41" s="390"/>
      <c r="TLK41" s="390"/>
      <c r="TLL41" s="390"/>
      <c r="TLM41" s="390"/>
      <c r="TLN41" s="390"/>
      <c r="TLO41" s="390"/>
      <c r="TLP41" s="390"/>
      <c r="TLQ41" s="390"/>
      <c r="TLR41" s="390"/>
      <c r="TLS41" s="390"/>
      <c r="TLT41" s="390"/>
      <c r="TLU41" s="390"/>
      <c r="TLV41" s="390"/>
      <c r="TLW41" s="390"/>
      <c r="TLX41" s="390"/>
      <c r="TLY41" s="390"/>
      <c r="TLZ41" s="390"/>
      <c r="TMA41" s="390"/>
      <c r="TMB41" s="391"/>
      <c r="TMC41" s="389"/>
      <c r="TMD41" s="390"/>
      <c r="TME41" s="390"/>
      <c r="TMF41" s="390"/>
      <c r="TMG41" s="390"/>
      <c r="TMH41" s="390"/>
      <c r="TMI41" s="390"/>
      <c r="TMJ41" s="390"/>
      <c r="TMK41" s="390"/>
      <c r="TML41" s="390"/>
      <c r="TMM41" s="390"/>
      <c r="TMN41" s="390"/>
      <c r="TMO41" s="390"/>
      <c r="TMP41" s="390"/>
      <c r="TMQ41" s="390"/>
      <c r="TMR41" s="390"/>
      <c r="TMS41" s="390"/>
      <c r="TMT41" s="390"/>
      <c r="TMU41" s="390"/>
      <c r="TMV41" s="390"/>
      <c r="TMW41" s="390"/>
      <c r="TMX41" s="390"/>
      <c r="TMY41" s="390"/>
      <c r="TMZ41" s="390"/>
      <c r="TNA41" s="390"/>
      <c r="TNB41" s="390"/>
      <c r="TNC41" s="390"/>
      <c r="TND41" s="390"/>
      <c r="TNE41" s="390"/>
      <c r="TNF41" s="390"/>
      <c r="TNG41" s="390"/>
      <c r="TNH41" s="390"/>
      <c r="TNI41" s="390"/>
      <c r="TNJ41" s="390"/>
      <c r="TNK41" s="390"/>
      <c r="TNL41" s="390"/>
      <c r="TNM41" s="390"/>
      <c r="TNN41" s="390"/>
      <c r="TNO41" s="390"/>
      <c r="TNP41" s="390"/>
      <c r="TNQ41" s="390"/>
      <c r="TNR41" s="390"/>
      <c r="TNS41" s="390"/>
      <c r="TNT41" s="390"/>
      <c r="TNU41" s="391"/>
      <c r="TNV41" s="389"/>
      <c r="TNW41" s="390"/>
      <c r="TNX41" s="390"/>
      <c r="TNY41" s="390"/>
      <c r="TNZ41" s="390"/>
      <c r="TOA41" s="390"/>
      <c r="TOB41" s="390"/>
      <c r="TOC41" s="390"/>
      <c r="TOD41" s="390"/>
      <c r="TOE41" s="390"/>
      <c r="TOF41" s="390"/>
      <c r="TOG41" s="390"/>
      <c r="TOH41" s="390"/>
      <c r="TOI41" s="390"/>
      <c r="TOJ41" s="390"/>
      <c r="TOK41" s="390"/>
      <c r="TOL41" s="390"/>
      <c r="TOM41" s="390"/>
      <c r="TON41" s="390"/>
      <c r="TOO41" s="390"/>
      <c r="TOP41" s="390"/>
      <c r="TOQ41" s="390"/>
      <c r="TOR41" s="390"/>
      <c r="TOS41" s="390"/>
      <c r="TOT41" s="390"/>
      <c r="TOU41" s="390"/>
      <c r="TOV41" s="390"/>
      <c r="TOW41" s="390"/>
      <c r="TOX41" s="390"/>
      <c r="TOY41" s="390"/>
      <c r="TOZ41" s="390"/>
      <c r="TPA41" s="390"/>
      <c r="TPB41" s="390"/>
      <c r="TPC41" s="390"/>
      <c r="TPD41" s="390"/>
      <c r="TPE41" s="390"/>
      <c r="TPF41" s="390"/>
      <c r="TPG41" s="390"/>
      <c r="TPH41" s="390"/>
      <c r="TPI41" s="390"/>
      <c r="TPJ41" s="390"/>
      <c r="TPK41" s="390"/>
      <c r="TPL41" s="390"/>
      <c r="TPM41" s="390"/>
      <c r="TPN41" s="391"/>
      <c r="TPO41" s="389"/>
      <c r="TPP41" s="390"/>
      <c r="TPQ41" s="390"/>
      <c r="TPR41" s="390"/>
      <c r="TPS41" s="390"/>
      <c r="TPT41" s="390"/>
      <c r="TPU41" s="390"/>
      <c r="TPV41" s="390"/>
      <c r="TPW41" s="390"/>
      <c r="TPX41" s="390"/>
      <c r="TPY41" s="390"/>
      <c r="TPZ41" s="390"/>
      <c r="TQA41" s="390"/>
      <c r="TQB41" s="390"/>
      <c r="TQC41" s="390"/>
      <c r="TQD41" s="390"/>
      <c r="TQE41" s="390"/>
      <c r="TQF41" s="390"/>
      <c r="TQG41" s="390"/>
      <c r="TQH41" s="390"/>
      <c r="TQI41" s="390"/>
      <c r="TQJ41" s="390"/>
      <c r="TQK41" s="390"/>
      <c r="TQL41" s="390"/>
      <c r="TQM41" s="390"/>
      <c r="TQN41" s="390"/>
      <c r="TQO41" s="390"/>
      <c r="TQP41" s="390"/>
      <c r="TQQ41" s="390"/>
      <c r="TQR41" s="390"/>
      <c r="TQS41" s="390"/>
      <c r="TQT41" s="390"/>
      <c r="TQU41" s="390"/>
      <c r="TQV41" s="390"/>
      <c r="TQW41" s="390"/>
      <c r="TQX41" s="390"/>
      <c r="TQY41" s="390"/>
      <c r="TQZ41" s="390"/>
      <c r="TRA41" s="390"/>
      <c r="TRB41" s="390"/>
      <c r="TRC41" s="390"/>
      <c r="TRD41" s="390"/>
      <c r="TRE41" s="390"/>
      <c r="TRF41" s="390"/>
      <c r="TRG41" s="391"/>
      <c r="TRH41" s="389"/>
      <c r="TRI41" s="390"/>
      <c r="TRJ41" s="390"/>
      <c r="TRK41" s="390"/>
      <c r="TRL41" s="390"/>
      <c r="TRM41" s="390"/>
      <c r="TRN41" s="390"/>
      <c r="TRO41" s="390"/>
      <c r="TRP41" s="390"/>
      <c r="TRQ41" s="390"/>
      <c r="TRR41" s="390"/>
      <c r="TRS41" s="390"/>
      <c r="TRT41" s="390"/>
      <c r="TRU41" s="390"/>
      <c r="TRV41" s="390"/>
      <c r="TRW41" s="390"/>
      <c r="TRX41" s="390"/>
      <c r="TRY41" s="390"/>
      <c r="TRZ41" s="390"/>
      <c r="TSA41" s="390"/>
      <c r="TSB41" s="390"/>
      <c r="TSC41" s="390"/>
      <c r="TSD41" s="390"/>
      <c r="TSE41" s="390"/>
      <c r="TSF41" s="390"/>
      <c r="TSG41" s="390"/>
      <c r="TSH41" s="390"/>
      <c r="TSI41" s="390"/>
      <c r="TSJ41" s="390"/>
      <c r="TSK41" s="390"/>
      <c r="TSL41" s="390"/>
      <c r="TSM41" s="390"/>
      <c r="TSN41" s="390"/>
      <c r="TSO41" s="390"/>
      <c r="TSP41" s="390"/>
      <c r="TSQ41" s="390"/>
      <c r="TSR41" s="390"/>
      <c r="TSS41" s="390"/>
      <c r="TST41" s="390"/>
      <c r="TSU41" s="390"/>
      <c r="TSV41" s="390"/>
      <c r="TSW41" s="390"/>
      <c r="TSX41" s="390"/>
      <c r="TSY41" s="390"/>
      <c r="TSZ41" s="391"/>
      <c r="TTA41" s="389"/>
      <c r="TTB41" s="390"/>
      <c r="TTC41" s="390"/>
      <c r="TTD41" s="390"/>
      <c r="TTE41" s="390"/>
      <c r="TTF41" s="390"/>
      <c r="TTG41" s="390"/>
      <c r="TTH41" s="390"/>
      <c r="TTI41" s="390"/>
      <c r="TTJ41" s="390"/>
      <c r="TTK41" s="390"/>
      <c r="TTL41" s="390"/>
      <c r="TTM41" s="390"/>
      <c r="TTN41" s="390"/>
      <c r="TTO41" s="390"/>
      <c r="TTP41" s="390"/>
      <c r="TTQ41" s="390"/>
      <c r="TTR41" s="390"/>
      <c r="TTS41" s="390"/>
      <c r="TTT41" s="390"/>
      <c r="TTU41" s="390"/>
      <c r="TTV41" s="390"/>
      <c r="TTW41" s="390"/>
      <c r="TTX41" s="390"/>
      <c r="TTY41" s="390"/>
      <c r="TTZ41" s="390"/>
      <c r="TUA41" s="390"/>
      <c r="TUB41" s="390"/>
      <c r="TUC41" s="390"/>
      <c r="TUD41" s="390"/>
      <c r="TUE41" s="390"/>
      <c r="TUF41" s="390"/>
      <c r="TUG41" s="390"/>
      <c r="TUH41" s="390"/>
      <c r="TUI41" s="390"/>
      <c r="TUJ41" s="390"/>
      <c r="TUK41" s="390"/>
      <c r="TUL41" s="390"/>
      <c r="TUM41" s="390"/>
      <c r="TUN41" s="390"/>
      <c r="TUO41" s="390"/>
      <c r="TUP41" s="390"/>
      <c r="TUQ41" s="390"/>
      <c r="TUR41" s="390"/>
      <c r="TUS41" s="391"/>
      <c r="TUT41" s="389"/>
      <c r="TUU41" s="390"/>
      <c r="TUV41" s="390"/>
      <c r="TUW41" s="390"/>
      <c r="TUX41" s="390"/>
      <c r="TUY41" s="390"/>
      <c r="TUZ41" s="390"/>
      <c r="TVA41" s="390"/>
      <c r="TVB41" s="390"/>
      <c r="TVC41" s="390"/>
      <c r="TVD41" s="390"/>
      <c r="TVE41" s="390"/>
      <c r="TVF41" s="390"/>
      <c r="TVG41" s="390"/>
      <c r="TVH41" s="390"/>
      <c r="TVI41" s="390"/>
      <c r="TVJ41" s="390"/>
      <c r="TVK41" s="390"/>
      <c r="TVL41" s="390"/>
      <c r="TVM41" s="390"/>
      <c r="TVN41" s="390"/>
      <c r="TVO41" s="390"/>
      <c r="TVP41" s="390"/>
      <c r="TVQ41" s="390"/>
      <c r="TVR41" s="390"/>
      <c r="TVS41" s="390"/>
      <c r="TVT41" s="390"/>
      <c r="TVU41" s="390"/>
      <c r="TVV41" s="390"/>
      <c r="TVW41" s="390"/>
      <c r="TVX41" s="390"/>
      <c r="TVY41" s="390"/>
      <c r="TVZ41" s="390"/>
      <c r="TWA41" s="390"/>
      <c r="TWB41" s="390"/>
      <c r="TWC41" s="390"/>
      <c r="TWD41" s="390"/>
      <c r="TWE41" s="390"/>
      <c r="TWF41" s="390"/>
      <c r="TWG41" s="390"/>
      <c r="TWH41" s="390"/>
      <c r="TWI41" s="390"/>
      <c r="TWJ41" s="390"/>
      <c r="TWK41" s="390"/>
      <c r="TWL41" s="391"/>
      <c r="TWM41" s="389"/>
      <c r="TWN41" s="390"/>
      <c r="TWO41" s="390"/>
      <c r="TWP41" s="390"/>
      <c r="TWQ41" s="390"/>
      <c r="TWR41" s="390"/>
      <c r="TWS41" s="390"/>
      <c r="TWT41" s="390"/>
      <c r="TWU41" s="390"/>
      <c r="TWV41" s="390"/>
      <c r="TWW41" s="390"/>
      <c r="TWX41" s="390"/>
      <c r="TWY41" s="390"/>
      <c r="TWZ41" s="390"/>
      <c r="TXA41" s="390"/>
      <c r="TXB41" s="390"/>
      <c r="TXC41" s="390"/>
      <c r="TXD41" s="390"/>
      <c r="TXE41" s="390"/>
      <c r="TXF41" s="390"/>
      <c r="TXG41" s="390"/>
      <c r="TXH41" s="390"/>
      <c r="TXI41" s="390"/>
      <c r="TXJ41" s="390"/>
      <c r="TXK41" s="390"/>
      <c r="TXL41" s="390"/>
      <c r="TXM41" s="390"/>
      <c r="TXN41" s="390"/>
      <c r="TXO41" s="390"/>
      <c r="TXP41" s="390"/>
      <c r="TXQ41" s="390"/>
      <c r="TXR41" s="390"/>
      <c r="TXS41" s="390"/>
      <c r="TXT41" s="390"/>
      <c r="TXU41" s="390"/>
      <c r="TXV41" s="390"/>
      <c r="TXW41" s="390"/>
      <c r="TXX41" s="390"/>
      <c r="TXY41" s="390"/>
      <c r="TXZ41" s="390"/>
      <c r="TYA41" s="390"/>
      <c r="TYB41" s="390"/>
      <c r="TYC41" s="390"/>
      <c r="TYD41" s="390"/>
      <c r="TYE41" s="391"/>
      <c r="TYF41" s="389"/>
      <c r="TYG41" s="390"/>
      <c r="TYH41" s="390"/>
      <c r="TYI41" s="390"/>
      <c r="TYJ41" s="390"/>
      <c r="TYK41" s="390"/>
      <c r="TYL41" s="390"/>
      <c r="TYM41" s="390"/>
      <c r="TYN41" s="390"/>
      <c r="TYO41" s="390"/>
      <c r="TYP41" s="390"/>
      <c r="TYQ41" s="390"/>
      <c r="TYR41" s="390"/>
      <c r="TYS41" s="390"/>
      <c r="TYT41" s="390"/>
      <c r="TYU41" s="390"/>
      <c r="TYV41" s="390"/>
      <c r="TYW41" s="390"/>
      <c r="TYX41" s="390"/>
      <c r="TYY41" s="390"/>
      <c r="TYZ41" s="390"/>
      <c r="TZA41" s="390"/>
      <c r="TZB41" s="390"/>
      <c r="TZC41" s="390"/>
      <c r="TZD41" s="390"/>
      <c r="TZE41" s="390"/>
      <c r="TZF41" s="390"/>
      <c r="TZG41" s="390"/>
      <c r="TZH41" s="390"/>
      <c r="TZI41" s="390"/>
      <c r="TZJ41" s="390"/>
      <c r="TZK41" s="390"/>
      <c r="TZL41" s="390"/>
      <c r="TZM41" s="390"/>
      <c r="TZN41" s="390"/>
      <c r="TZO41" s="390"/>
      <c r="TZP41" s="390"/>
      <c r="TZQ41" s="390"/>
      <c r="TZR41" s="390"/>
      <c r="TZS41" s="390"/>
      <c r="TZT41" s="390"/>
      <c r="TZU41" s="390"/>
      <c r="TZV41" s="390"/>
      <c r="TZW41" s="390"/>
      <c r="TZX41" s="391"/>
      <c r="TZY41" s="389"/>
      <c r="TZZ41" s="390"/>
      <c r="UAA41" s="390"/>
      <c r="UAB41" s="390"/>
      <c r="UAC41" s="390"/>
      <c r="UAD41" s="390"/>
      <c r="UAE41" s="390"/>
      <c r="UAF41" s="390"/>
      <c r="UAG41" s="390"/>
      <c r="UAH41" s="390"/>
      <c r="UAI41" s="390"/>
      <c r="UAJ41" s="390"/>
      <c r="UAK41" s="390"/>
      <c r="UAL41" s="390"/>
      <c r="UAM41" s="390"/>
      <c r="UAN41" s="390"/>
      <c r="UAO41" s="390"/>
      <c r="UAP41" s="390"/>
      <c r="UAQ41" s="390"/>
      <c r="UAR41" s="390"/>
      <c r="UAS41" s="390"/>
      <c r="UAT41" s="390"/>
      <c r="UAU41" s="390"/>
      <c r="UAV41" s="390"/>
      <c r="UAW41" s="390"/>
      <c r="UAX41" s="390"/>
      <c r="UAY41" s="390"/>
      <c r="UAZ41" s="390"/>
      <c r="UBA41" s="390"/>
      <c r="UBB41" s="390"/>
      <c r="UBC41" s="390"/>
      <c r="UBD41" s="390"/>
      <c r="UBE41" s="390"/>
      <c r="UBF41" s="390"/>
      <c r="UBG41" s="390"/>
      <c r="UBH41" s="390"/>
      <c r="UBI41" s="390"/>
      <c r="UBJ41" s="390"/>
      <c r="UBK41" s="390"/>
      <c r="UBL41" s="390"/>
      <c r="UBM41" s="390"/>
      <c r="UBN41" s="390"/>
      <c r="UBO41" s="390"/>
      <c r="UBP41" s="390"/>
      <c r="UBQ41" s="391"/>
      <c r="UBR41" s="389"/>
      <c r="UBS41" s="390"/>
      <c r="UBT41" s="390"/>
      <c r="UBU41" s="390"/>
      <c r="UBV41" s="390"/>
      <c r="UBW41" s="390"/>
      <c r="UBX41" s="390"/>
      <c r="UBY41" s="390"/>
      <c r="UBZ41" s="390"/>
      <c r="UCA41" s="390"/>
      <c r="UCB41" s="390"/>
      <c r="UCC41" s="390"/>
      <c r="UCD41" s="390"/>
      <c r="UCE41" s="390"/>
      <c r="UCF41" s="390"/>
      <c r="UCG41" s="390"/>
      <c r="UCH41" s="390"/>
      <c r="UCI41" s="390"/>
      <c r="UCJ41" s="390"/>
      <c r="UCK41" s="390"/>
      <c r="UCL41" s="390"/>
      <c r="UCM41" s="390"/>
      <c r="UCN41" s="390"/>
      <c r="UCO41" s="390"/>
      <c r="UCP41" s="390"/>
      <c r="UCQ41" s="390"/>
      <c r="UCR41" s="390"/>
      <c r="UCS41" s="390"/>
      <c r="UCT41" s="390"/>
      <c r="UCU41" s="390"/>
      <c r="UCV41" s="390"/>
      <c r="UCW41" s="390"/>
      <c r="UCX41" s="390"/>
      <c r="UCY41" s="390"/>
      <c r="UCZ41" s="390"/>
      <c r="UDA41" s="390"/>
      <c r="UDB41" s="390"/>
      <c r="UDC41" s="390"/>
      <c r="UDD41" s="390"/>
      <c r="UDE41" s="390"/>
      <c r="UDF41" s="390"/>
      <c r="UDG41" s="390"/>
      <c r="UDH41" s="390"/>
      <c r="UDI41" s="390"/>
      <c r="UDJ41" s="391"/>
      <c r="UDK41" s="389"/>
      <c r="UDL41" s="390"/>
      <c r="UDM41" s="390"/>
      <c r="UDN41" s="390"/>
      <c r="UDO41" s="390"/>
      <c r="UDP41" s="390"/>
      <c r="UDQ41" s="390"/>
      <c r="UDR41" s="390"/>
      <c r="UDS41" s="390"/>
      <c r="UDT41" s="390"/>
      <c r="UDU41" s="390"/>
      <c r="UDV41" s="390"/>
      <c r="UDW41" s="390"/>
      <c r="UDX41" s="390"/>
      <c r="UDY41" s="390"/>
      <c r="UDZ41" s="390"/>
      <c r="UEA41" s="390"/>
      <c r="UEB41" s="390"/>
      <c r="UEC41" s="390"/>
      <c r="UED41" s="390"/>
      <c r="UEE41" s="390"/>
      <c r="UEF41" s="390"/>
      <c r="UEG41" s="390"/>
      <c r="UEH41" s="390"/>
      <c r="UEI41" s="390"/>
      <c r="UEJ41" s="390"/>
      <c r="UEK41" s="390"/>
      <c r="UEL41" s="390"/>
      <c r="UEM41" s="390"/>
      <c r="UEN41" s="390"/>
      <c r="UEO41" s="390"/>
      <c r="UEP41" s="390"/>
      <c r="UEQ41" s="390"/>
      <c r="UER41" s="390"/>
      <c r="UES41" s="390"/>
      <c r="UET41" s="390"/>
      <c r="UEU41" s="390"/>
      <c r="UEV41" s="390"/>
      <c r="UEW41" s="390"/>
      <c r="UEX41" s="390"/>
      <c r="UEY41" s="390"/>
      <c r="UEZ41" s="390"/>
      <c r="UFA41" s="390"/>
      <c r="UFB41" s="390"/>
      <c r="UFC41" s="391"/>
      <c r="UFD41" s="389"/>
      <c r="UFE41" s="390"/>
      <c r="UFF41" s="390"/>
      <c r="UFG41" s="390"/>
      <c r="UFH41" s="390"/>
      <c r="UFI41" s="390"/>
      <c r="UFJ41" s="390"/>
      <c r="UFK41" s="390"/>
      <c r="UFL41" s="390"/>
      <c r="UFM41" s="390"/>
      <c r="UFN41" s="390"/>
      <c r="UFO41" s="390"/>
      <c r="UFP41" s="390"/>
      <c r="UFQ41" s="390"/>
      <c r="UFR41" s="390"/>
      <c r="UFS41" s="390"/>
      <c r="UFT41" s="390"/>
      <c r="UFU41" s="390"/>
      <c r="UFV41" s="390"/>
      <c r="UFW41" s="390"/>
      <c r="UFX41" s="390"/>
      <c r="UFY41" s="390"/>
      <c r="UFZ41" s="390"/>
      <c r="UGA41" s="390"/>
      <c r="UGB41" s="390"/>
      <c r="UGC41" s="390"/>
      <c r="UGD41" s="390"/>
      <c r="UGE41" s="390"/>
      <c r="UGF41" s="390"/>
      <c r="UGG41" s="390"/>
      <c r="UGH41" s="390"/>
      <c r="UGI41" s="390"/>
      <c r="UGJ41" s="390"/>
      <c r="UGK41" s="390"/>
      <c r="UGL41" s="390"/>
      <c r="UGM41" s="390"/>
      <c r="UGN41" s="390"/>
      <c r="UGO41" s="390"/>
      <c r="UGP41" s="390"/>
      <c r="UGQ41" s="390"/>
      <c r="UGR41" s="390"/>
      <c r="UGS41" s="390"/>
      <c r="UGT41" s="390"/>
      <c r="UGU41" s="390"/>
      <c r="UGV41" s="391"/>
      <c r="UGW41" s="389"/>
      <c r="UGX41" s="390"/>
      <c r="UGY41" s="390"/>
      <c r="UGZ41" s="390"/>
      <c r="UHA41" s="390"/>
      <c r="UHB41" s="390"/>
      <c r="UHC41" s="390"/>
      <c r="UHD41" s="390"/>
      <c r="UHE41" s="390"/>
      <c r="UHF41" s="390"/>
      <c r="UHG41" s="390"/>
      <c r="UHH41" s="390"/>
      <c r="UHI41" s="390"/>
      <c r="UHJ41" s="390"/>
      <c r="UHK41" s="390"/>
      <c r="UHL41" s="390"/>
      <c r="UHM41" s="390"/>
      <c r="UHN41" s="390"/>
      <c r="UHO41" s="390"/>
      <c r="UHP41" s="390"/>
      <c r="UHQ41" s="390"/>
      <c r="UHR41" s="390"/>
      <c r="UHS41" s="390"/>
      <c r="UHT41" s="390"/>
      <c r="UHU41" s="390"/>
      <c r="UHV41" s="390"/>
      <c r="UHW41" s="390"/>
      <c r="UHX41" s="390"/>
      <c r="UHY41" s="390"/>
      <c r="UHZ41" s="390"/>
      <c r="UIA41" s="390"/>
      <c r="UIB41" s="390"/>
      <c r="UIC41" s="390"/>
      <c r="UID41" s="390"/>
      <c r="UIE41" s="390"/>
      <c r="UIF41" s="390"/>
      <c r="UIG41" s="390"/>
      <c r="UIH41" s="390"/>
      <c r="UII41" s="390"/>
      <c r="UIJ41" s="390"/>
      <c r="UIK41" s="390"/>
      <c r="UIL41" s="390"/>
      <c r="UIM41" s="390"/>
      <c r="UIN41" s="390"/>
      <c r="UIO41" s="391"/>
      <c r="UIP41" s="389"/>
      <c r="UIQ41" s="390"/>
      <c r="UIR41" s="390"/>
      <c r="UIS41" s="390"/>
      <c r="UIT41" s="390"/>
      <c r="UIU41" s="390"/>
      <c r="UIV41" s="390"/>
      <c r="UIW41" s="390"/>
      <c r="UIX41" s="390"/>
      <c r="UIY41" s="390"/>
      <c r="UIZ41" s="390"/>
      <c r="UJA41" s="390"/>
      <c r="UJB41" s="390"/>
      <c r="UJC41" s="390"/>
      <c r="UJD41" s="390"/>
      <c r="UJE41" s="390"/>
      <c r="UJF41" s="390"/>
      <c r="UJG41" s="390"/>
      <c r="UJH41" s="390"/>
      <c r="UJI41" s="390"/>
      <c r="UJJ41" s="390"/>
      <c r="UJK41" s="390"/>
      <c r="UJL41" s="390"/>
      <c r="UJM41" s="390"/>
      <c r="UJN41" s="390"/>
      <c r="UJO41" s="390"/>
      <c r="UJP41" s="390"/>
      <c r="UJQ41" s="390"/>
      <c r="UJR41" s="390"/>
      <c r="UJS41" s="390"/>
      <c r="UJT41" s="390"/>
      <c r="UJU41" s="390"/>
      <c r="UJV41" s="390"/>
      <c r="UJW41" s="390"/>
      <c r="UJX41" s="390"/>
      <c r="UJY41" s="390"/>
      <c r="UJZ41" s="390"/>
      <c r="UKA41" s="390"/>
      <c r="UKB41" s="390"/>
      <c r="UKC41" s="390"/>
      <c r="UKD41" s="390"/>
      <c r="UKE41" s="390"/>
      <c r="UKF41" s="390"/>
      <c r="UKG41" s="390"/>
      <c r="UKH41" s="391"/>
      <c r="UKI41" s="389"/>
      <c r="UKJ41" s="390"/>
      <c r="UKK41" s="390"/>
      <c r="UKL41" s="390"/>
      <c r="UKM41" s="390"/>
      <c r="UKN41" s="390"/>
      <c r="UKO41" s="390"/>
      <c r="UKP41" s="390"/>
      <c r="UKQ41" s="390"/>
      <c r="UKR41" s="390"/>
      <c r="UKS41" s="390"/>
      <c r="UKT41" s="390"/>
      <c r="UKU41" s="390"/>
      <c r="UKV41" s="390"/>
      <c r="UKW41" s="390"/>
      <c r="UKX41" s="390"/>
      <c r="UKY41" s="390"/>
      <c r="UKZ41" s="390"/>
      <c r="ULA41" s="390"/>
      <c r="ULB41" s="390"/>
      <c r="ULC41" s="390"/>
      <c r="ULD41" s="390"/>
      <c r="ULE41" s="390"/>
      <c r="ULF41" s="390"/>
      <c r="ULG41" s="390"/>
      <c r="ULH41" s="390"/>
      <c r="ULI41" s="390"/>
      <c r="ULJ41" s="390"/>
      <c r="ULK41" s="390"/>
      <c r="ULL41" s="390"/>
      <c r="ULM41" s="390"/>
      <c r="ULN41" s="390"/>
      <c r="ULO41" s="390"/>
      <c r="ULP41" s="390"/>
      <c r="ULQ41" s="390"/>
      <c r="ULR41" s="390"/>
      <c r="ULS41" s="390"/>
      <c r="ULT41" s="390"/>
      <c r="ULU41" s="390"/>
      <c r="ULV41" s="390"/>
      <c r="ULW41" s="390"/>
      <c r="ULX41" s="390"/>
      <c r="ULY41" s="390"/>
      <c r="ULZ41" s="390"/>
      <c r="UMA41" s="391"/>
      <c r="UMB41" s="389"/>
      <c r="UMC41" s="390"/>
      <c r="UMD41" s="390"/>
      <c r="UME41" s="390"/>
      <c r="UMF41" s="390"/>
      <c r="UMG41" s="390"/>
      <c r="UMH41" s="390"/>
      <c r="UMI41" s="390"/>
      <c r="UMJ41" s="390"/>
      <c r="UMK41" s="390"/>
      <c r="UML41" s="390"/>
      <c r="UMM41" s="390"/>
      <c r="UMN41" s="390"/>
      <c r="UMO41" s="390"/>
      <c r="UMP41" s="390"/>
      <c r="UMQ41" s="390"/>
      <c r="UMR41" s="390"/>
      <c r="UMS41" s="390"/>
      <c r="UMT41" s="390"/>
      <c r="UMU41" s="390"/>
      <c r="UMV41" s="390"/>
      <c r="UMW41" s="390"/>
      <c r="UMX41" s="390"/>
      <c r="UMY41" s="390"/>
      <c r="UMZ41" s="390"/>
      <c r="UNA41" s="390"/>
      <c r="UNB41" s="390"/>
      <c r="UNC41" s="390"/>
      <c r="UND41" s="390"/>
      <c r="UNE41" s="390"/>
      <c r="UNF41" s="390"/>
      <c r="UNG41" s="390"/>
      <c r="UNH41" s="390"/>
      <c r="UNI41" s="390"/>
      <c r="UNJ41" s="390"/>
      <c r="UNK41" s="390"/>
      <c r="UNL41" s="390"/>
      <c r="UNM41" s="390"/>
      <c r="UNN41" s="390"/>
      <c r="UNO41" s="390"/>
      <c r="UNP41" s="390"/>
      <c r="UNQ41" s="390"/>
      <c r="UNR41" s="390"/>
      <c r="UNS41" s="390"/>
      <c r="UNT41" s="391"/>
      <c r="UNU41" s="389"/>
      <c r="UNV41" s="390"/>
      <c r="UNW41" s="390"/>
      <c r="UNX41" s="390"/>
      <c r="UNY41" s="390"/>
      <c r="UNZ41" s="390"/>
      <c r="UOA41" s="390"/>
      <c r="UOB41" s="390"/>
      <c r="UOC41" s="390"/>
      <c r="UOD41" s="390"/>
      <c r="UOE41" s="390"/>
      <c r="UOF41" s="390"/>
      <c r="UOG41" s="390"/>
      <c r="UOH41" s="390"/>
      <c r="UOI41" s="390"/>
      <c r="UOJ41" s="390"/>
      <c r="UOK41" s="390"/>
      <c r="UOL41" s="390"/>
      <c r="UOM41" s="390"/>
      <c r="UON41" s="390"/>
      <c r="UOO41" s="390"/>
      <c r="UOP41" s="390"/>
      <c r="UOQ41" s="390"/>
      <c r="UOR41" s="390"/>
      <c r="UOS41" s="390"/>
      <c r="UOT41" s="390"/>
      <c r="UOU41" s="390"/>
      <c r="UOV41" s="390"/>
      <c r="UOW41" s="390"/>
      <c r="UOX41" s="390"/>
      <c r="UOY41" s="390"/>
      <c r="UOZ41" s="390"/>
      <c r="UPA41" s="390"/>
      <c r="UPB41" s="390"/>
      <c r="UPC41" s="390"/>
      <c r="UPD41" s="390"/>
      <c r="UPE41" s="390"/>
      <c r="UPF41" s="390"/>
      <c r="UPG41" s="390"/>
      <c r="UPH41" s="390"/>
      <c r="UPI41" s="390"/>
      <c r="UPJ41" s="390"/>
      <c r="UPK41" s="390"/>
      <c r="UPL41" s="390"/>
      <c r="UPM41" s="391"/>
      <c r="UPN41" s="389"/>
      <c r="UPO41" s="390"/>
      <c r="UPP41" s="390"/>
      <c r="UPQ41" s="390"/>
      <c r="UPR41" s="390"/>
      <c r="UPS41" s="390"/>
      <c r="UPT41" s="390"/>
      <c r="UPU41" s="390"/>
      <c r="UPV41" s="390"/>
      <c r="UPW41" s="390"/>
      <c r="UPX41" s="390"/>
      <c r="UPY41" s="390"/>
      <c r="UPZ41" s="390"/>
      <c r="UQA41" s="390"/>
      <c r="UQB41" s="390"/>
      <c r="UQC41" s="390"/>
      <c r="UQD41" s="390"/>
      <c r="UQE41" s="390"/>
      <c r="UQF41" s="390"/>
      <c r="UQG41" s="390"/>
      <c r="UQH41" s="390"/>
      <c r="UQI41" s="390"/>
      <c r="UQJ41" s="390"/>
      <c r="UQK41" s="390"/>
      <c r="UQL41" s="390"/>
      <c r="UQM41" s="390"/>
      <c r="UQN41" s="390"/>
      <c r="UQO41" s="390"/>
      <c r="UQP41" s="390"/>
      <c r="UQQ41" s="390"/>
      <c r="UQR41" s="390"/>
      <c r="UQS41" s="390"/>
      <c r="UQT41" s="390"/>
      <c r="UQU41" s="390"/>
      <c r="UQV41" s="390"/>
      <c r="UQW41" s="390"/>
      <c r="UQX41" s="390"/>
      <c r="UQY41" s="390"/>
      <c r="UQZ41" s="390"/>
      <c r="URA41" s="390"/>
      <c r="URB41" s="390"/>
      <c r="URC41" s="390"/>
      <c r="URD41" s="390"/>
      <c r="URE41" s="390"/>
      <c r="URF41" s="391"/>
      <c r="URG41" s="389"/>
      <c r="URH41" s="390"/>
      <c r="URI41" s="390"/>
      <c r="URJ41" s="390"/>
      <c r="URK41" s="390"/>
      <c r="URL41" s="390"/>
      <c r="URM41" s="390"/>
      <c r="URN41" s="390"/>
      <c r="URO41" s="390"/>
      <c r="URP41" s="390"/>
      <c r="URQ41" s="390"/>
      <c r="URR41" s="390"/>
      <c r="URS41" s="390"/>
      <c r="URT41" s="390"/>
      <c r="URU41" s="390"/>
      <c r="URV41" s="390"/>
      <c r="URW41" s="390"/>
      <c r="URX41" s="390"/>
      <c r="URY41" s="390"/>
      <c r="URZ41" s="390"/>
      <c r="USA41" s="390"/>
      <c r="USB41" s="390"/>
      <c r="USC41" s="390"/>
      <c r="USD41" s="390"/>
      <c r="USE41" s="390"/>
      <c r="USF41" s="390"/>
      <c r="USG41" s="390"/>
      <c r="USH41" s="390"/>
      <c r="USI41" s="390"/>
      <c r="USJ41" s="390"/>
      <c r="USK41" s="390"/>
      <c r="USL41" s="390"/>
      <c r="USM41" s="390"/>
      <c r="USN41" s="390"/>
      <c r="USO41" s="390"/>
      <c r="USP41" s="390"/>
      <c r="USQ41" s="390"/>
      <c r="USR41" s="390"/>
      <c r="USS41" s="390"/>
      <c r="UST41" s="390"/>
      <c r="USU41" s="390"/>
      <c r="USV41" s="390"/>
      <c r="USW41" s="390"/>
      <c r="USX41" s="390"/>
      <c r="USY41" s="391"/>
      <c r="USZ41" s="389"/>
      <c r="UTA41" s="390"/>
      <c r="UTB41" s="390"/>
      <c r="UTC41" s="390"/>
      <c r="UTD41" s="390"/>
      <c r="UTE41" s="390"/>
      <c r="UTF41" s="390"/>
      <c r="UTG41" s="390"/>
      <c r="UTH41" s="390"/>
      <c r="UTI41" s="390"/>
      <c r="UTJ41" s="390"/>
      <c r="UTK41" s="390"/>
      <c r="UTL41" s="390"/>
      <c r="UTM41" s="390"/>
      <c r="UTN41" s="390"/>
      <c r="UTO41" s="390"/>
      <c r="UTP41" s="390"/>
      <c r="UTQ41" s="390"/>
      <c r="UTR41" s="390"/>
      <c r="UTS41" s="390"/>
      <c r="UTT41" s="390"/>
      <c r="UTU41" s="390"/>
      <c r="UTV41" s="390"/>
      <c r="UTW41" s="390"/>
      <c r="UTX41" s="390"/>
      <c r="UTY41" s="390"/>
      <c r="UTZ41" s="390"/>
      <c r="UUA41" s="390"/>
      <c r="UUB41" s="390"/>
      <c r="UUC41" s="390"/>
      <c r="UUD41" s="390"/>
      <c r="UUE41" s="390"/>
      <c r="UUF41" s="390"/>
      <c r="UUG41" s="390"/>
      <c r="UUH41" s="390"/>
      <c r="UUI41" s="390"/>
      <c r="UUJ41" s="390"/>
      <c r="UUK41" s="390"/>
      <c r="UUL41" s="390"/>
      <c r="UUM41" s="390"/>
      <c r="UUN41" s="390"/>
      <c r="UUO41" s="390"/>
      <c r="UUP41" s="390"/>
      <c r="UUQ41" s="390"/>
      <c r="UUR41" s="391"/>
      <c r="UUS41" s="389"/>
      <c r="UUT41" s="390"/>
      <c r="UUU41" s="390"/>
      <c r="UUV41" s="390"/>
      <c r="UUW41" s="390"/>
      <c r="UUX41" s="390"/>
      <c r="UUY41" s="390"/>
      <c r="UUZ41" s="390"/>
      <c r="UVA41" s="390"/>
      <c r="UVB41" s="390"/>
      <c r="UVC41" s="390"/>
      <c r="UVD41" s="390"/>
      <c r="UVE41" s="390"/>
      <c r="UVF41" s="390"/>
      <c r="UVG41" s="390"/>
      <c r="UVH41" s="390"/>
      <c r="UVI41" s="390"/>
      <c r="UVJ41" s="390"/>
      <c r="UVK41" s="390"/>
      <c r="UVL41" s="390"/>
      <c r="UVM41" s="390"/>
      <c r="UVN41" s="390"/>
      <c r="UVO41" s="390"/>
      <c r="UVP41" s="390"/>
      <c r="UVQ41" s="390"/>
      <c r="UVR41" s="390"/>
      <c r="UVS41" s="390"/>
      <c r="UVT41" s="390"/>
      <c r="UVU41" s="390"/>
      <c r="UVV41" s="390"/>
      <c r="UVW41" s="390"/>
      <c r="UVX41" s="390"/>
      <c r="UVY41" s="390"/>
      <c r="UVZ41" s="390"/>
      <c r="UWA41" s="390"/>
      <c r="UWB41" s="390"/>
      <c r="UWC41" s="390"/>
      <c r="UWD41" s="390"/>
      <c r="UWE41" s="390"/>
      <c r="UWF41" s="390"/>
      <c r="UWG41" s="390"/>
      <c r="UWH41" s="390"/>
      <c r="UWI41" s="390"/>
      <c r="UWJ41" s="390"/>
      <c r="UWK41" s="391"/>
      <c r="UWL41" s="389"/>
      <c r="UWM41" s="390"/>
      <c r="UWN41" s="390"/>
      <c r="UWO41" s="390"/>
      <c r="UWP41" s="390"/>
      <c r="UWQ41" s="390"/>
      <c r="UWR41" s="390"/>
      <c r="UWS41" s="390"/>
      <c r="UWT41" s="390"/>
      <c r="UWU41" s="390"/>
      <c r="UWV41" s="390"/>
      <c r="UWW41" s="390"/>
      <c r="UWX41" s="390"/>
      <c r="UWY41" s="390"/>
      <c r="UWZ41" s="390"/>
      <c r="UXA41" s="390"/>
      <c r="UXB41" s="390"/>
      <c r="UXC41" s="390"/>
      <c r="UXD41" s="390"/>
      <c r="UXE41" s="390"/>
      <c r="UXF41" s="390"/>
      <c r="UXG41" s="390"/>
      <c r="UXH41" s="390"/>
      <c r="UXI41" s="390"/>
      <c r="UXJ41" s="390"/>
      <c r="UXK41" s="390"/>
      <c r="UXL41" s="390"/>
      <c r="UXM41" s="390"/>
      <c r="UXN41" s="390"/>
      <c r="UXO41" s="390"/>
      <c r="UXP41" s="390"/>
      <c r="UXQ41" s="390"/>
      <c r="UXR41" s="390"/>
      <c r="UXS41" s="390"/>
      <c r="UXT41" s="390"/>
      <c r="UXU41" s="390"/>
      <c r="UXV41" s="390"/>
      <c r="UXW41" s="390"/>
      <c r="UXX41" s="390"/>
      <c r="UXY41" s="390"/>
      <c r="UXZ41" s="390"/>
      <c r="UYA41" s="390"/>
      <c r="UYB41" s="390"/>
      <c r="UYC41" s="390"/>
      <c r="UYD41" s="391"/>
      <c r="UYE41" s="389"/>
      <c r="UYF41" s="390"/>
      <c r="UYG41" s="390"/>
      <c r="UYH41" s="390"/>
      <c r="UYI41" s="390"/>
      <c r="UYJ41" s="390"/>
      <c r="UYK41" s="390"/>
      <c r="UYL41" s="390"/>
      <c r="UYM41" s="390"/>
      <c r="UYN41" s="390"/>
      <c r="UYO41" s="390"/>
      <c r="UYP41" s="390"/>
      <c r="UYQ41" s="390"/>
      <c r="UYR41" s="390"/>
      <c r="UYS41" s="390"/>
      <c r="UYT41" s="390"/>
      <c r="UYU41" s="390"/>
      <c r="UYV41" s="390"/>
      <c r="UYW41" s="390"/>
      <c r="UYX41" s="390"/>
      <c r="UYY41" s="390"/>
      <c r="UYZ41" s="390"/>
      <c r="UZA41" s="390"/>
      <c r="UZB41" s="390"/>
      <c r="UZC41" s="390"/>
      <c r="UZD41" s="390"/>
      <c r="UZE41" s="390"/>
      <c r="UZF41" s="390"/>
      <c r="UZG41" s="390"/>
      <c r="UZH41" s="390"/>
      <c r="UZI41" s="390"/>
      <c r="UZJ41" s="390"/>
      <c r="UZK41" s="390"/>
      <c r="UZL41" s="390"/>
      <c r="UZM41" s="390"/>
      <c r="UZN41" s="390"/>
      <c r="UZO41" s="390"/>
      <c r="UZP41" s="390"/>
      <c r="UZQ41" s="390"/>
      <c r="UZR41" s="390"/>
      <c r="UZS41" s="390"/>
      <c r="UZT41" s="390"/>
      <c r="UZU41" s="390"/>
      <c r="UZV41" s="390"/>
      <c r="UZW41" s="391"/>
      <c r="UZX41" s="389"/>
      <c r="UZY41" s="390"/>
      <c r="UZZ41" s="390"/>
      <c r="VAA41" s="390"/>
      <c r="VAB41" s="390"/>
      <c r="VAC41" s="390"/>
      <c r="VAD41" s="390"/>
      <c r="VAE41" s="390"/>
      <c r="VAF41" s="390"/>
      <c r="VAG41" s="390"/>
      <c r="VAH41" s="390"/>
      <c r="VAI41" s="390"/>
      <c r="VAJ41" s="390"/>
      <c r="VAK41" s="390"/>
      <c r="VAL41" s="390"/>
      <c r="VAM41" s="390"/>
      <c r="VAN41" s="390"/>
      <c r="VAO41" s="390"/>
      <c r="VAP41" s="390"/>
      <c r="VAQ41" s="390"/>
      <c r="VAR41" s="390"/>
      <c r="VAS41" s="390"/>
      <c r="VAT41" s="390"/>
      <c r="VAU41" s="390"/>
      <c r="VAV41" s="390"/>
      <c r="VAW41" s="390"/>
      <c r="VAX41" s="390"/>
      <c r="VAY41" s="390"/>
      <c r="VAZ41" s="390"/>
      <c r="VBA41" s="390"/>
      <c r="VBB41" s="390"/>
      <c r="VBC41" s="390"/>
      <c r="VBD41" s="390"/>
      <c r="VBE41" s="390"/>
      <c r="VBF41" s="390"/>
      <c r="VBG41" s="390"/>
      <c r="VBH41" s="390"/>
      <c r="VBI41" s="390"/>
      <c r="VBJ41" s="390"/>
      <c r="VBK41" s="390"/>
      <c r="VBL41" s="390"/>
      <c r="VBM41" s="390"/>
      <c r="VBN41" s="390"/>
      <c r="VBO41" s="390"/>
      <c r="VBP41" s="391"/>
      <c r="VBQ41" s="389"/>
      <c r="VBR41" s="390"/>
      <c r="VBS41" s="390"/>
      <c r="VBT41" s="390"/>
      <c r="VBU41" s="390"/>
      <c r="VBV41" s="390"/>
      <c r="VBW41" s="390"/>
      <c r="VBX41" s="390"/>
      <c r="VBY41" s="390"/>
      <c r="VBZ41" s="390"/>
      <c r="VCA41" s="390"/>
      <c r="VCB41" s="390"/>
      <c r="VCC41" s="390"/>
      <c r="VCD41" s="390"/>
      <c r="VCE41" s="390"/>
      <c r="VCF41" s="390"/>
      <c r="VCG41" s="390"/>
      <c r="VCH41" s="390"/>
      <c r="VCI41" s="390"/>
      <c r="VCJ41" s="390"/>
      <c r="VCK41" s="390"/>
      <c r="VCL41" s="390"/>
      <c r="VCM41" s="390"/>
      <c r="VCN41" s="390"/>
      <c r="VCO41" s="390"/>
      <c r="VCP41" s="390"/>
      <c r="VCQ41" s="390"/>
      <c r="VCR41" s="390"/>
      <c r="VCS41" s="390"/>
      <c r="VCT41" s="390"/>
      <c r="VCU41" s="390"/>
      <c r="VCV41" s="390"/>
      <c r="VCW41" s="390"/>
      <c r="VCX41" s="390"/>
      <c r="VCY41" s="390"/>
      <c r="VCZ41" s="390"/>
      <c r="VDA41" s="390"/>
      <c r="VDB41" s="390"/>
      <c r="VDC41" s="390"/>
      <c r="VDD41" s="390"/>
      <c r="VDE41" s="390"/>
      <c r="VDF41" s="390"/>
      <c r="VDG41" s="390"/>
      <c r="VDH41" s="390"/>
      <c r="VDI41" s="391"/>
      <c r="VDJ41" s="389"/>
      <c r="VDK41" s="390"/>
      <c r="VDL41" s="390"/>
      <c r="VDM41" s="390"/>
      <c r="VDN41" s="390"/>
      <c r="VDO41" s="390"/>
      <c r="VDP41" s="390"/>
      <c r="VDQ41" s="390"/>
      <c r="VDR41" s="390"/>
      <c r="VDS41" s="390"/>
      <c r="VDT41" s="390"/>
      <c r="VDU41" s="390"/>
      <c r="VDV41" s="390"/>
      <c r="VDW41" s="390"/>
      <c r="VDX41" s="390"/>
      <c r="VDY41" s="390"/>
      <c r="VDZ41" s="390"/>
      <c r="VEA41" s="390"/>
      <c r="VEB41" s="390"/>
      <c r="VEC41" s="390"/>
      <c r="VED41" s="390"/>
      <c r="VEE41" s="390"/>
      <c r="VEF41" s="390"/>
      <c r="VEG41" s="390"/>
      <c r="VEH41" s="390"/>
      <c r="VEI41" s="390"/>
      <c r="VEJ41" s="390"/>
      <c r="VEK41" s="390"/>
      <c r="VEL41" s="390"/>
      <c r="VEM41" s="390"/>
      <c r="VEN41" s="390"/>
      <c r="VEO41" s="390"/>
      <c r="VEP41" s="390"/>
      <c r="VEQ41" s="390"/>
      <c r="VER41" s="390"/>
      <c r="VES41" s="390"/>
      <c r="VET41" s="390"/>
      <c r="VEU41" s="390"/>
      <c r="VEV41" s="390"/>
      <c r="VEW41" s="390"/>
      <c r="VEX41" s="390"/>
      <c r="VEY41" s="390"/>
      <c r="VEZ41" s="390"/>
      <c r="VFA41" s="390"/>
      <c r="VFB41" s="391"/>
      <c r="VFC41" s="389"/>
      <c r="VFD41" s="390"/>
      <c r="VFE41" s="390"/>
      <c r="VFF41" s="390"/>
      <c r="VFG41" s="390"/>
      <c r="VFH41" s="390"/>
      <c r="VFI41" s="390"/>
      <c r="VFJ41" s="390"/>
      <c r="VFK41" s="390"/>
      <c r="VFL41" s="390"/>
      <c r="VFM41" s="390"/>
      <c r="VFN41" s="390"/>
      <c r="VFO41" s="390"/>
      <c r="VFP41" s="390"/>
      <c r="VFQ41" s="390"/>
      <c r="VFR41" s="390"/>
      <c r="VFS41" s="390"/>
      <c r="VFT41" s="390"/>
      <c r="VFU41" s="390"/>
      <c r="VFV41" s="390"/>
      <c r="VFW41" s="390"/>
      <c r="VFX41" s="390"/>
      <c r="VFY41" s="390"/>
      <c r="VFZ41" s="390"/>
      <c r="VGA41" s="390"/>
      <c r="VGB41" s="390"/>
      <c r="VGC41" s="390"/>
      <c r="VGD41" s="390"/>
      <c r="VGE41" s="390"/>
      <c r="VGF41" s="390"/>
      <c r="VGG41" s="390"/>
      <c r="VGH41" s="390"/>
      <c r="VGI41" s="390"/>
      <c r="VGJ41" s="390"/>
      <c r="VGK41" s="390"/>
      <c r="VGL41" s="390"/>
      <c r="VGM41" s="390"/>
      <c r="VGN41" s="390"/>
      <c r="VGO41" s="390"/>
      <c r="VGP41" s="390"/>
      <c r="VGQ41" s="390"/>
      <c r="VGR41" s="390"/>
      <c r="VGS41" s="390"/>
      <c r="VGT41" s="390"/>
      <c r="VGU41" s="391"/>
      <c r="VGV41" s="389"/>
      <c r="VGW41" s="390"/>
      <c r="VGX41" s="390"/>
      <c r="VGY41" s="390"/>
      <c r="VGZ41" s="390"/>
      <c r="VHA41" s="390"/>
      <c r="VHB41" s="390"/>
      <c r="VHC41" s="390"/>
      <c r="VHD41" s="390"/>
      <c r="VHE41" s="390"/>
      <c r="VHF41" s="390"/>
      <c r="VHG41" s="390"/>
      <c r="VHH41" s="390"/>
      <c r="VHI41" s="390"/>
      <c r="VHJ41" s="390"/>
      <c r="VHK41" s="390"/>
      <c r="VHL41" s="390"/>
      <c r="VHM41" s="390"/>
      <c r="VHN41" s="390"/>
      <c r="VHO41" s="390"/>
      <c r="VHP41" s="390"/>
      <c r="VHQ41" s="390"/>
      <c r="VHR41" s="390"/>
      <c r="VHS41" s="390"/>
      <c r="VHT41" s="390"/>
      <c r="VHU41" s="390"/>
      <c r="VHV41" s="390"/>
      <c r="VHW41" s="390"/>
      <c r="VHX41" s="390"/>
      <c r="VHY41" s="390"/>
      <c r="VHZ41" s="390"/>
      <c r="VIA41" s="390"/>
      <c r="VIB41" s="390"/>
      <c r="VIC41" s="390"/>
      <c r="VID41" s="390"/>
      <c r="VIE41" s="390"/>
      <c r="VIF41" s="390"/>
      <c r="VIG41" s="390"/>
      <c r="VIH41" s="390"/>
      <c r="VII41" s="390"/>
      <c r="VIJ41" s="390"/>
      <c r="VIK41" s="390"/>
      <c r="VIL41" s="390"/>
      <c r="VIM41" s="390"/>
      <c r="VIN41" s="391"/>
      <c r="VIO41" s="389"/>
      <c r="VIP41" s="390"/>
      <c r="VIQ41" s="390"/>
      <c r="VIR41" s="390"/>
      <c r="VIS41" s="390"/>
      <c r="VIT41" s="390"/>
      <c r="VIU41" s="390"/>
      <c r="VIV41" s="390"/>
      <c r="VIW41" s="390"/>
      <c r="VIX41" s="390"/>
      <c r="VIY41" s="390"/>
      <c r="VIZ41" s="390"/>
      <c r="VJA41" s="390"/>
      <c r="VJB41" s="390"/>
      <c r="VJC41" s="390"/>
      <c r="VJD41" s="390"/>
      <c r="VJE41" s="390"/>
      <c r="VJF41" s="390"/>
      <c r="VJG41" s="390"/>
      <c r="VJH41" s="390"/>
      <c r="VJI41" s="390"/>
      <c r="VJJ41" s="390"/>
      <c r="VJK41" s="390"/>
      <c r="VJL41" s="390"/>
      <c r="VJM41" s="390"/>
      <c r="VJN41" s="390"/>
      <c r="VJO41" s="390"/>
      <c r="VJP41" s="390"/>
      <c r="VJQ41" s="390"/>
      <c r="VJR41" s="390"/>
      <c r="VJS41" s="390"/>
      <c r="VJT41" s="390"/>
      <c r="VJU41" s="390"/>
      <c r="VJV41" s="390"/>
      <c r="VJW41" s="390"/>
      <c r="VJX41" s="390"/>
      <c r="VJY41" s="390"/>
      <c r="VJZ41" s="390"/>
      <c r="VKA41" s="390"/>
      <c r="VKB41" s="390"/>
      <c r="VKC41" s="390"/>
      <c r="VKD41" s="390"/>
      <c r="VKE41" s="390"/>
      <c r="VKF41" s="390"/>
      <c r="VKG41" s="391"/>
      <c r="VKH41" s="389"/>
      <c r="VKI41" s="390"/>
      <c r="VKJ41" s="390"/>
      <c r="VKK41" s="390"/>
      <c r="VKL41" s="390"/>
      <c r="VKM41" s="390"/>
      <c r="VKN41" s="390"/>
      <c r="VKO41" s="390"/>
      <c r="VKP41" s="390"/>
      <c r="VKQ41" s="390"/>
      <c r="VKR41" s="390"/>
      <c r="VKS41" s="390"/>
      <c r="VKT41" s="390"/>
      <c r="VKU41" s="390"/>
      <c r="VKV41" s="390"/>
      <c r="VKW41" s="390"/>
      <c r="VKX41" s="390"/>
      <c r="VKY41" s="390"/>
      <c r="VKZ41" s="390"/>
      <c r="VLA41" s="390"/>
      <c r="VLB41" s="390"/>
      <c r="VLC41" s="390"/>
      <c r="VLD41" s="390"/>
      <c r="VLE41" s="390"/>
      <c r="VLF41" s="390"/>
      <c r="VLG41" s="390"/>
      <c r="VLH41" s="390"/>
      <c r="VLI41" s="390"/>
      <c r="VLJ41" s="390"/>
      <c r="VLK41" s="390"/>
      <c r="VLL41" s="390"/>
      <c r="VLM41" s="390"/>
      <c r="VLN41" s="390"/>
      <c r="VLO41" s="390"/>
      <c r="VLP41" s="390"/>
      <c r="VLQ41" s="390"/>
      <c r="VLR41" s="390"/>
      <c r="VLS41" s="390"/>
      <c r="VLT41" s="390"/>
      <c r="VLU41" s="390"/>
      <c r="VLV41" s="390"/>
      <c r="VLW41" s="390"/>
      <c r="VLX41" s="390"/>
      <c r="VLY41" s="390"/>
      <c r="VLZ41" s="391"/>
      <c r="VMA41" s="389"/>
      <c r="VMB41" s="390"/>
      <c r="VMC41" s="390"/>
      <c r="VMD41" s="390"/>
      <c r="VME41" s="390"/>
      <c r="VMF41" s="390"/>
      <c r="VMG41" s="390"/>
      <c r="VMH41" s="390"/>
      <c r="VMI41" s="390"/>
      <c r="VMJ41" s="390"/>
      <c r="VMK41" s="390"/>
      <c r="VML41" s="390"/>
      <c r="VMM41" s="390"/>
      <c r="VMN41" s="390"/>
      <c r="VMO41" s="390"/>
      <c r="VMP41" s="390"/>
      <c r="VMQ41" s="390"/>
      <c r="VMR41" s="390"/>
      <c r="VMS41" s="390"/>
      <c r="VMT41" s="390"/>
      <c r="VMU41" s="390"/>
      <c r="VMV41" s="390"/>
      <c r="VMW41" s="390"/>
      <c r="VMX41" s="390"/>
      <c r="VMY41" s="390"/>
      <c r="VMZ41" s="390"/>
      <c r="VNA41" s="390"/>
      <c r="VNB41" s="390"/>
      <c r="VNC41" s="390"/>
      <c r="VND41" s="390"/>
      <c r="VNE41" s="390"/>
      <c r="VNF41" s="390"/>
      <c r="VNG41" s="390"/>
      <c r="VNH41" s="390"/>
      <c r="VNI41" s="390"/>
      <c r="VNJ41" s="390"/>
      <c r="VNK41" s="390"/>
      <c r="VNL41" s="390"/>
      <c r="VNM41" s="390"/>
      <c r="VNN41" s="390"/>
      <c r="VNO41" s="390"/>
      <c r="VNP41" s="390"/>
      <c r="VNQ41" s="390"/>
      <c r="VNR41" s="390"/>
      <c r="VNS41" s="391"/>
      <c r="VNT41" s="389"/>
      <c r="VNU41" s="390"/>
      <c r="VNV41" s="390"/>
      <c r="VNW41" s="390"/>
      <c r="VNX41" s="390"/>
      <c r="VNY41" s="390"/>
      <c r="VNZ41" s="390"/>
      <c r="VOA41" s="390"/>
      <c r="VOB41" s="390"/>
      <c r="VOC41" s="390"/>
      <c r="VOD41" s="390"/>
      <c r="VOE41" s="390"/>
      <c r="VOF41" s="390"/>
      <c r="VOG41" s="390"/>
      <c r="VOH41" s="390"/>
      <c r="VOI41" s="390"/>
      <c r="VOJ41" s="390"/>
      <c r="VOK41" s="390"/>
      <c r="VOL41" s="390"/>
      <c r="VOM41" s="390"/>
      <c r="VON41" s="390"/>
      <c r="VOO41" s="390"/>
      <c r="VOP41" s="390"/>
      <c r="VOQ41" s="390"/>
      <c r="VOR41" s="390"/>
      <c r="VOS41" s="390"/>
      <c r="VOT41" s="390"/>
      <c r="VOU41" s="390"/>
      <c r="VOV41" s="390"/>
      <c r="VOW41" s="390"/>
      <c r="VOX41" s="390"/>
      <c r="VOY41" s="390"/>
      <c r="VOZ41" s="390"/>
      <c r="VPA41" s="390"/>
      <c r="VPB41" s="390"/>
      <c r="VPC41" s="390"/>
      <c r="VPD41" s="390"/>
      <c r="VPE41" s="390"/>
      <c r="VPF41" s="390"/>
      <c r="VPG41" s="390"/>
      <c r="VPH41" s="390"/>
      <c r="VPI41" s="390"/>
      <c r="VPJ41" s="390"/>
      <c r="VPK41" s="390"/>
      <c r="VPL41" s="391"/>
      <c r="VPM41" s="389"/>
      <c r="VPN41" s="390"/>
      <c r="VPO41" s="390"/>
      <c r="VPP41" s="390"/>
      <c r="VPQ41" s="390"/>
      <c r="VPR41" s="390"/>
      <c r="VPS41" s="390"/>
      <c r="VPT41" s="390"/>
      <c r="VPU41" s="390"/>
      <c r="VPV41" s="390"/>
      <c r="VPW41" s="390"/>
      <c r="VPX41" s="390"/>
      <c r="VPY41" s="390"/>
      <c r="VPZ41" s="390"/>
      <c r="VQA41" s="390"/>
      <c r="VQB41" s="390"/>
      <c r="VQC41" s="390"/>
      <c r="VQD41" s="390"/>
      <c r="VQE41" s="390"/>
      <c r="VQF41" s="390"/>
      <c r="VQG41" s="390"/>
      <c r="VQH41" s="390"/>
      <c r="VQI41" s="390"/>
      <c r="VQJ41" s="390"/>
      <c r="VQK41" s="390"/>
      <c r="VQL41" s="390"/>
      <c r="VQM41" s="390"/>
      <c r="VQN41" s="390"/>
      <c r="VQO41" s="390"/>
      <c r="VQP41" s="390"/>
      <c r="VQQ41" s="390"/>
      <c r="VQR41" s="390"/>
      <c r="VQS41" s="390"/>
      <c r="VQT41" s="390"/>
      <c r="VQU41" s="390"/>
      <c r="VQV41" s="390"/>
      <c r="VQW41" s="390"/>
      <c r="VQX41" s="390"/>
      <c r="VQY41" s="390"/>
      <c r="VQZ41" s="390"/>
      <c r="VRA41" s="390"/>
      <c r="VRB41" s="390"/>
      <c r="VRC41" s="390"/>
      <c r="VRD41" s="390"/>
      <c r="VRE41" s="391"/>
      <c r="VRF41" s="389"/>
      <c r="VRG41" s="390"/>
      <c r="VRH41" s="390"/>
      <c r="VRI41" s="390"/>
      <c r="VRJ41" s="390"/>
      <c r="VRK41" s="390"/>
      <c r="VRL41" s="390"/>
      <c r="VRM41" s="390"/>
      <c r="VRN41" s="390"/>
      <c r="VRO41" s="390"/>
      <c r="VRP41" s="390"/>
      <c r="VRQ41" s="390"/>
      <c r="VRR41" s="390"/>
      <c r="VRS41" s="390"/>
      <c r="VRT41" s="390"/>
      <c r="VRU41" s="390"/>
      <c r="VRV41" s="390"/>
      <c r="VRW41" s="390"/>
      <c r="VRX41" s="390"/>
      <c r="VRY41" s="390"/>
      <c r="VRZ41" s="390"/>
      <c r="VSA41" s="390"/>
      <c r="VSB41" s="390"/>
      <c r="VSC41" s="390"/>
      <c r="VSD41" s="390"/>
      <c r="VSE41" s="390"/>
      <c r="VSF41" s="390"/>
      <c r="VSG41" s="390"/>
      <c r="VSH41" s="390"/>
      <c r="VSI41" s="390"/>
      <c r="VSJ41" s="390"/>
      <c r="VSK41" s="390"/>
      <c r="VSL41" s="390"/>
      <c r="VSM41" s="390"/>
      <c r="VSN41" s="390"/>
      <c r="VSO41" s="390"/>
      <c r="VSP41" s="390"/>
      <c r="VSQ41" s="390"/>
      <c r="VSR41" s="390"/>
      <c r="VSS41" s="390"/>
      <c r="VST41" s="390"/>
      <c r="VSU41" s="390"/>
      <c r="VSV41" s="390"/>
      <c r="VSW41" s="390"/>
      <c r="VSX41" s="391"/>
      <c r="VSY41" s="389"/>
      <c r="VSZ41" s="390"/>
      <c r="VTA41" s="390"/>
      <c r="VTB41" s="390"/>
      <c r="VTC41" s="390"/>
      <c r="VTD41" s="390"/>
      <c r="VTE41" s="390"/>
      <c r="VTF41" s="390"/>
      <c r="VTG41" s="390"/>
      <c r="VTH41" s="390"/>
      <c r="VTI41" s="390"/>
      <c r="VTJ41" s="390"/>
      <c r="VTK41" s="390"/>
      <c r="VTL41" s="390"/>
      <c r="VTM41" s="390"/>
      <c r="VTN41" s="390"/>
      <c r="VTO41" s="390"/>
      <c r="VTP41" s="390"/>
      <c r="VTQ41" s="390"/>
      <c r="VTR41" s="390"/>
      <c r="VTS41" s="390"/>
      <c r="VTT41" s="390"/>
      <c r="VTU41" s="390"/>
      <c r="VTV41" s="390"/>
      <c r="VTW41" s="390"/>
      <c r="VTX41" s="390"/>
      <c r="VTY41" s="390"/>
      <c r="VTZ41" s="390"/>
      <c r="VUA41" s="390"/>
      <c r="VUB41" s="390"/>
      <c r="VUC41" s="390"/>
      <c r="VUD41" s="390"/>
      <c r="VUE41" s="390"/>
      <c r="VUF41" s="390"/>
      <c r="VUG41" s="390"/>
      <c r="VUH41" s="390"/>
      <c r="VUI41" s="390"/>
      <c r="VUJ41" s="390"/>
      <c r="VUK41" s="390"/>
      <c r="VUL41" s="390"/>
      <c r="VUM41" s="390"/>
      <c r="VUN41" s="390"/>
      <c r="VUO41" s="390"/>
      <c r="VUP41" s="390"/>
      <c r="VUQ41" s="391"/>
      <c r="VUR41" s="389"/>
      <c r="VUS41" s="390"/>
      <c r="VUT41" s="390"/>
      <c r="VUU41" s="390"/>
      <c r="VUV41" s="390"/>
      <c r="VUW41" s="390"/>
      <c r="VUX41" s="390"/>
      <c r="VUY41" s="390"/>
      <c r="VUZ41" s="390"/>
      <c r="VVA41" s="390"/>
      <c r="VVB41" s="390"/>
      <c r="VVC41" s="390"/>
      <c r="VVD41" s="390"/>
      <c r="VVE41" s="390"/>
      <c r="VVF41" s="390"/>
      <c r="VVG41" s="390"/>
      <c r="VVH41" s="390"/>
      <c r="VVI41" s="390"/>
      <c r="VVJ41" s="390"/>
      <c r="VVK41" s="390"/>
      <c r="VVL41" s="390"/>
      <c r="VVM41" s="390"/>
      <c r="VVN41" s="390"/>
      <c r="VVO41" s="390"/>
      <c r="VVP41" s="390"/>
      <c r="VVQ41" s="390"/>
      <c r="VVR41" s="390"/>
      <c r="VVS41" s="390"/>
      <c r="VVT41" s="390"/>
      <c r="VVU41" s="390"/>
      <c r="VVV41" s="390"/>
      <c r="VVW41" s="390"/>
      <c r="VVX41" s="390"/>
      <c r="VVY41" s="390"/>
      <c r="VVZ41" s="390"/>
      <c r="VWA41" s="390"/>
      <c r="VWB41" s="390"/>
      <c r="VWC41" s="390"/>
      <c r="VWD41" s="390"/>
      <c r="VWE41" s="390"/>
      <c r="VWF41" s="390"/>
      <c r="VWG41" s="390"/>
      <c r="VWH41" s="390"/>
      <c r="VWI41" s="390"/>
      <c r="VWJ41" s="391"/>
      <c r="VWK41" s="389"/>
      <c r="VWL41" s="390"/>
      <c r="VWM41" s="390"/>
      <c r="VWN41" s="390"/>
      <c r="VWO41" s="390"/>
      <c r="VWP41" s="390"/>
      <c r="VWQ41" s="390"/>
      <c r="VWR41" s="390"/>
      <c r="VWS41" s="390"/>
      <c r="VWT41" s="390"/>
      <c r="VWU41" s="390"/>
      <c r="VWV41" s="390"/>
      <c r="VWW41" s="390"/>
      <c r="VWX41" s="390"/>
      <c r="VWY41" s="390"/>
      <c r="VWZ41" s="390"/>
      <c r="VXA41" s="390"/>
      <c r="VXB41" s="390"/>
      <c r="VXC41" s="390"/>
      <c r="VXD41" s="390"/>
      <c r="VXE41" s="390"/>
      <c r="VXF41" s="390"/>
      <c r="VXG41" s="390"/>
      <c r="VXH41" s="390"/>
      <c r="VXI41" s="390"/>
      <c r="VXJ41" s="390"/>
      <c r="VXK41" s="390"/>
      <c r="VXL41" s="390"/>
      <c r="VXM41" s="390"/>
      <c r="VXN41" s="390"/>
      <c r="VXO41" s="390"/>
      <c r="VXP41" s="390"/>
      <c r="VXQ41" s="390"/>
      <c r="VXR41" s="390"/>
      <c r="VXS41" s="390"/>
      <c r="VXT41" s="390"/>
      <c r="VXU41" s="390"/>
      <c r="VXV41" s="390"/>
      <c r="VXW41" s="390"/>
      <c r="VXX41" s="390"/>
      <c r="VXY41" s="390"/>
      <c r="VXZ41" s="390"/>
      <c r="VYA41" s="390"/>
      <c r="VYB41" s="390"/>
      <c r="VYC41" s="391"/>
      <c r="VYD41" s="389"/>
      <c r="VYE41" s="390"/>
      <c r="VYF41" s="390"/>
      <c r="VYG41" s="390"/>
      <c r="VYH41" s="390"/>
      <c r="VYI41" s="390"/>
      <c r="VYJ41" s="390"/>
      <c r="VYK41" s="390"/>
      <c r="VYL41" s="390"/>
      <c r="VYM41" s="390"/>
      <c r="VYN41" s="390"/>
      <c r="VYO41" s="390"/>
      <c r="VYP41" s="390"/>
      <c r="VYQ41" s="390"/>
      <c r="VYR41" s="390"/>
      <c r="VYS41" s="390"/>
      <c r="VYT41" s="390"/>
      <c r="VYU41" s="390"/>
      <c r="VYV41" s="390"/>
      <c r="VYW41" s="390"/>
      <c r="VYX41" s="390"/>
      <c r="VYY41" s="390"/>
      <c r="VYZ41" s="390"/>
      <c r="VZA41" s="390"/>
      <c r="VZB41" s="390"/>
      <c r="VZC41" s="390"/>
      <c r="VZD41" s="390"/>
      <c r="VZE41" s="390"/>
      <c r="VZF41" s="390"/>
      <c r="VZG41" s="390"/>
      <c r="VZH41" s="390"/>
      <c r="VZI41" s="390"/>
      <c r="VZJ41" s="390"/>
      <c r="VZK41" s="390"/>
      <c r="VZL41" s="390"/>
      <c r="VZM41" s="390"/>
      <c r="VZN41" s="390"/>
      <c r="VZO41" s="390"/>
      <c r="VZP41" s="390"/>
      <c r="VZQ41" s="390"/>
      <c r="VZR41" s="390"/>
      <c r="VZS41" s="390"/>
      <c r="VZT41" s="390"/>
      <c r="VZU41" s="390"/>
      <c r="VZV41" s="391"/>
      <c r="VZW41" s="389"/>
      <c r="VZX41" s="390"/>
      <c r="VZY41" s="390"/>
      <c r="VZZ41" s="390"/>
      <c r="WAA41" s="390"/>
      <c r="WAB41" s="390"/>
      <c r="WAC41" s="390"/>
      <c r="WAD41" s="390"/>
      <c r="WAE41" s="390"/>
      <c r="WAF41" s="390"/>
      <c r="WAG41" s="390"/>
      <c r="WAH41" s="390"/>
      <c r="WAI41" s="390"/>
      <c r="WAJ41" s="390"/>
      <c r="WAK41" s="390"/>
      <c r="WAL41" s="390"/>
      <c r="WAM41" s="390"/>
      <c r="WAN41" s="390"/>
      <c r="WAO41" s="390"/>
      <c r="WAP41" s="390"/>
      <c r="WAQ41" s="390"/>
      <c r="WAR41" s="390"/>
      <c r="WAS41" s="390"/>
      <c r="WAT41" s="390"/>
      <c r="WAU41" s="390"/>
      <c r="WAV41" s="390"/>
      <c r="WAW41" s="390"/>
      <c r="WAX41" s="390"/>
      <c r="WAY41" s="390"/>
      <c r="WAZ41" s="390"/>
      <c r="WBA41" s="390"/>
      <c r="WBB41" s="390"/>
      <c r="WBC41" s="390"/>
      <c r="WBD41" s="390"/>
      <c r="WBE41" s="390"/>
      <c r="WBF41" s="390"/>
      <c r="WBG41" s="390"/>
      <c r="WBH41" s="390"/>
      <c r="WBI41" s="390"/>
      <c r="WBJ41" s="390"/>
      <c r="WBK41" s="390"/>
      <c r="WBL41" s="390"/>
      <c r="WBM41" s="390"/>
      <c r="WBN41" s="390"/>
      <c r="WBO41" s="391"/>
      <c r="WBP41" s="389"/>
      <c r="WBQ41" s="390"/>
      <c r="WBR41" s="390"/>
      <c r="WBS41" s="390"/>
      <c r="WBT41" s="390"/>
      <c r="WBU41" s="390"/>
      <c r="WBV41" s="390"/>
      <c r="WBW41" s="390"/>
      <c r="WBX41" s="390"/>
      <c r="WBY41" s="390"/>
      <c r="WBZ41" s="390"/>
      <c r="WCA41" s="390"/>
      <c r="WCB41" s="390"/>
      <c r="WCC41" s="390"/>
      <c r="WCD41" s="390"/>
      <c r="WCE41" s="390"/>
      <c r="WCF41" s="390"/>
      <c r="WCG41" s="390"/>
      <c r="WCH41" s="390"/>
      <c r="WCI41" s="390"/>
      <c r="WCJ41" s="390"/>
      <c r="WCK41" s="390"/>
      <c r="WCL41" s="390"/>
      <c r="WCM41" s="390"/>
      <c r="WCN41" s="390"/>
      <c r="WCO41" s="390"/>
      <c r="WCP41" s="390"/>
      <c r="WCQ41" s="390"/>
      <c r="WCR41" s="390"/>
      <c r="WCS41" s="390"/>
      <c r="WCT41" s="390"/>
      <c r="WCU41" s="390"/>
      <c r="WCV41" s="390"/>
      <c r="WCW41" s="390"/>
      <c r="WCX41" s="390"/>
      <c r="WCY41" s="390"/>
      <c r="WCZ41" s="390"/>
      <c r="WDA41" s="390"/>
      <c r="WDB41" s="390"/>
      <c r="WDC41" s="390"/>
      <c r="WDD41" s="390"/>
      <c r="WDE41" s="390"/>
      <c r="WDF41" s="390"/>
      <c r="WDG41" s="390"/>
      <c r="WDH41" s="391"/>
      <c r="WDI41" s="389"/>
      <c r="WDJ41" s="390"/>
      <c r="WDK41" s="390"/>
      <c r="WDL41" s="390"/>
      <c r="WDM41" s="390"/>
      <c r="WDN41" s="390"/>
      <c r="WDO41" s="390"/>
      <c r="WDP41" s="390"/>
      <c r="WDQ41" s="390"/>
      <c r="WDR41" s="390"/>
      <c r="WDS41" s="390"/>
      <c r="WDT41" s="390"/>
      <c r="WDU41" s="390"/>
      <c r="WDV41" s="390"/>
      <c r="WDW41" s="390"/>
      <c r="WDX41" s="390"/>
      <c r="WDY41" s="390"/>
      <c r="WDZ41" s="390"/>
      <c r="WEA41" s="390"/>
      <c r="WEB41" s="390"/>
      <c r="WEC41" s="390"/>
      <c r="WED41" s="390"/>
      <c r="WEE41" s="390"/>
      <c r="WEF41" s="390"/>
      <c r="WEG41" s="390"/>
      <c r="WEH41" s="390"/>
      <c r="WEI41" s="390"/>
      <c r="WEJ41" s="390"/>
      <c r="WEK41" s="390"/>
      <c r="WEL41" s="390"/>
      <c r="WEM41" s="390"/>
      <c r="WEN41" s="390"/>
      <c r="WEO41" s="390"/>
      <c r="WEP41" s="390"/>
      <c r="WEQ41" s="390"/>
      <c r="WER41" s="390"/>
      <c r="WES41" s="390"/>
      <c r="WET41" s="390"/>
      <c r="WEU41" s="390"/>
      <c r="WEV41" s="390"/>
      <c r="WEW41" s="390"/>
      <c r="WEX41" s="390"/>
      <c r="WEY41" s="390"/>
      <c r="WEZ41" s="390"/>
      <c r="WFA41" s="391"/>
      <c r="WFB41" s="389"/>
      <c r="WFC41" s="390"/>
      <c r="WFD41" s="390"/>
      <c r="WFE41" s="390"/>
      <c r="WFF41" s="390"/>
      <c r="WFG41" s="390"/>
      <c r="WFH41" s="390"/>
      <c r="WFI41" s="390"/>
      <c r="WFJ41" s="390"/>
      <c r="WFK41" s="390"/>
      <c r="WFL41" s="390"/>
      <c r="WFM41" s="390"/>
      <c r="WFN41" s="390"/>
      <c r="WFO41" s="390"/>
      <c r="WFP41" s="390"/>
      <c r="WFQ41" s="390"/>
      <c r="WFR41" s="390"/>
      <c r="WFS41" s="390"/>
      <c r="WFT41" s="390"/>
      <c r="WFU41" s="390"/>
      <c r="WFV41" s="390"/>
      <c r="WFW41" s="390"/>
      <c r="WFX41" s="390"/>
      <c r="WFY41" s="390"/>
      <c r="WFZ41" s="390"/>
      <c r="WGA41" s="390"/>
      <c r="WGB41" s="390"/>
      <c r="WGC41" s="390"/>
      <c r="WGD41" s="390"/>
      <c r="WGE41" s="390"/>
      <c r="WGF41" s="390"/>
      <c r="WGG41" s="390"/>
      <c r="WGH41" s="390"/>
      <c r="WGI41" s="390"/>
      <c r="WGJ41" s="390"/>
      <c r="WGK41" s="390"/>
      <c r="WGL41" s="390"/>
      <c r="WGM41" s="390"/>
      <c r="WGN41" s="390"/>
      <c r="WGO41" s="390"/>
      <c r="WGP41" s="390"/>
      <c r="WGQ41" s="390"/>
      <c r="WGR41" s="390"/>
      <c r="WGS41" s="390"/>
      <c r="WGT41" s="391"/>
      <c r="WGU41" s="389"/>
      <c r="WGV41" s="390"/>
      <c r="WGW41" s="390"/>
      <c r="WGX41" s="390"/>
      <c r="WGY41" s="390"/>
      <c r="WGZ41" s="390"/>
      <c r="WHA41" s="390"/>
      <c r="WHB41" s="390"/>
      <c r="WHC41" s="390"/>
      <c r="WHD41" s="390"/>
      <c r="WHE41" s="390"/>
      <c r="WHF41" s="390"/>
      <c r="WHG41" s="390"/>
      <c r="WHH41" s="390"/>
      <c r="WHI41" s="390"/>
      <c r="WHJ41" s="390"/>
      <c r="WHK41" s="390"/>
      <c r="WHL41" s="390"/>
      <c r="WHM41" s="390"/>
      <c r="WHN41" s="390"/>
      <c r="WHO41" s="390"/>
      <c r="WHP41" s="390"/>
      <c r="WHQ41" s="390"/>
      <c r="WHR41" s="390"/>
      <c r="WHS41" s="390"/>
      <c r="WHT41" s="390"/>
      <c r="WHU41" s="390"/>
      <c r="WHV41" s="390"/>
      <c r="WHW41" s="390"/>
      <c r="WHX41" s="390"/>
      <c r="WHY41" s="390"/>
      <c r="WHZ41" s="390"/>
      <c r="WIA41" s="390"/>
      <c r="WIB41" s="390"/>
      <c r="WIC41" s="390"/>
      <c r="WID41" s="390"/>
      <c r="WIE41" s="390"/>
      <c r="WIF41" s="390"/>
      <c r="WIG41" s="390"/>
      <c r="WIH41" s="390"/>
      <c r="WII41" s="390"/>
      <c r="WIJ41" s="390"/>
      <c r="WIK41" s="390"/>
      <c r="WIL41" s="390"/>
      <c r="WIM41" s="391"/>
      <c r="WIN41" s="389"/>
      <c r="WIO41" s="390"/>
      <c r="WIP41" s="390"/>
      <c r="WIQ41" s="390"/>
      <c r="WIR41" s="390"/>
      <c r="WIS41" s="390"/>
      <c r="WIT41" s="390"/>
      <c r="WIU41" s="390"/>
      <c r="WIV41" s="390"/>
      <c r="WIW41" s="390"/>
      <c r="WIX41" s="390"/>
      <c r="WIY41" s="390"/>
      <c r="WIZ41" s="390"/>
      <c r="WJA41" s="390"/>
      <c r="WJB41" s="390"/>
      <c r="WJC41" s="390"/>
      <c r="WJD41" s="390"/>
      <c r="WJE41" s="390"/>
      <c r="WJF41" s="390"/>
      <c r="WJG41" s="390"/>
      <c r="WJH41" s="390"/>
      <c r="WJI41" s="390"/>
      <c r="WJJ41" s="390"/>
      <c r="WJK41" s="390"/>
      <c r="WJL41" s="390"/>
      <c r="WJM41" s="390"/>
      <c r="WJN41" s="390"/>
      <c r="WJO41" s="390"/>
      <c r="WJP41" s="390"/>
      <c r="WJQ41" s="390"/>
      <c r="WJR41" s="390"/>
      <c r="WJS41" s="390"/>
      <c r="WJT41" s="390"/>
      <c r="WJU41" s="390"/>
      <c r="WJV41" s="390"/>
      <c r="WJW41" s="390"/>
      <c r="WJX41" s="390"/>
      <c r="WJY41" s="390"/>
      <c r="WJZ41" s="390"/>
      <c r="WKA41" s="390"/>
      <c r="WKB41" s="390"/>
      <c r="WKC41" s="390"/>
      <c r="WKD41" s="390"/>
      <c r="WKE41" s="390"/>
      <c r="WKF41" s="391"/>
      <c r="WKG41" s="389"/>
      <c r="WKH41" s="390"/>
      <c r="WKI41" s="390"/>
      <c r="WKJ41" s="390"/>
      <c r="WKK41" s="390"/>
      <c r="WKL41" s="390"/>
      <c r="WKM41" s="390"/>
      <c r="WKN41" s="390"/>
      <c r="WKO41" s="390"/>
      <c r="WKP41" s="390"/>
      <c r="WKQ41" s="390"/>
      <c r="WKR41" s="390"/>
      <c r="WKS41" s="390"/>
      <c r="WKT41" s="390"/>
      <c r="WKU41" s="390"/>
      <c r="WKV41" s="390"/>
      <c r="WKW41" s="390"/>
      <c r="WKX41" s="390"/>
      <c r="WKY41" s="390"/>
      <c r="WKZ41" s="390"/>
      <c r="WLA41" s="390"/>
      <c r="WLB41" s="390"/>
      <c r="WLC41" s="390"/>
      <c r="WLD41" s="390"/>
      <c r="WLE41" s="390"/>
      <c r="WLF41" s="390"/>
      <c r="WLG41" s="390"/>
      <c r="WLH41" s="390"/>
      <c r="WLI41" s="390"/>
      <c r="WLJ41" s="390"/>
      <c r="WLK41" s="390"/>
      <c r="WLL41" s="390"/>
      <c r="WLM41" s="390"/>
      <c r="WLN41" s="390"/>
      <c r="WLO41" s="390"/>
      <c r="WLP41" s="390"/>
      <c r="WLQ41" s="390"/>
      <c r="WLR41" s="390"/>
      <c r="WLS41" s="390"/>
      <c r="WLT41" s="390"/>
      <c r="WLU41" s="390"/>
      <c r="WLV41" s="390"/>
      <c r="WLW41" s="390"/>
      <c r="WLX41" s="390"/>
      <c r="WLY41" s="391"/>
      <c r="WLZ41" s="389"/>
      <c r="WMA41" s="390"/>
      <c r="WMB41" s="390"/>
      <c r="WMC41" s="390"/>
      <c r="WMD41" s="390"/>
      <c r="WME41" s="390"/>
      <c r="WMF41" s="390"/>
      <c r="WMG41" s="390"/>
      <c r="WMH41" s="390"/>
      <c r="WMI41" s="390"/>
      <c r="WMJ41" s="390"/>
      <c r="WMK41" s="390"/>
      <c r="WML41" s="390"/>
      <c r="WMM41" s="390"/>
      <c r="WMN41" s="390"/>
      <c r="WMO41" s="390"/>
      <c r="WMP41" s="390"/>
      <c r="WMQ41" s="390"/>
      <c r="WMR41" s="390"/>
      <c r="WMS41" s="390"/>
      <c r="WMT41" s="390"/>
      <c r="WMU41" s="390"/>
      <c r="WMV41" s="390"/>
      <c r="WMW41" s="390"/>
      <c r="WMX41" s="390"/>
      <c r="WMY41" s="390"/>
      <c r="WMZ41" s="390"/>
      <c r="WNA41" s="390"/>
      <c r="WNB41" s="390"/>
      <c r="WNC41" s="390"/>
      <c r="WND41" s="390"/>
      <c r="WNE41" s="390"/>
      <c r="WNF41" s="390"/>
      <c r="WNG41" s="390"/>
      <c r="WNH41" s="390"/>
      <c r="WNI41" s="390"/>
      <c r="WNJ41" s="390"/>
      <c r="WNK41" s="390"/>
      <c r="WNL41" s="390"/>
      <c r="WNM41" s="390"/>
      <c r="WNN41" s="390"/>
      <c r="WNO41" s="390"/>
      <c r="WNP41" s="390"/>
      <c r="WNQ41" s="390"/>
      <c r="WNR41" s="391"/>
      <c r="WNS41" s="389"/>
      <c r="WNT41" s="390"/>
      <c r="WNU41" s="390"/>
      <c r="WNV41" s="390"/>
      <c r="WNW41" s="390"/>
      <c r="WNX41" s="390"/>
      <c r="WNY41" s="390"/>
      <c r="WNZ41" s="390"/>
      <c r="WOA41" s="390"/>
      <c r="WOB41" s="390"/>
      <c r="WOC41" s="390"/>
      <c r="WOD41" s="390"/>
      <c r="WOE41" s="390"/>
      <c r="WOF41" s="390"/>
      <c r="WOG41" s="390"/>
      <c r="WOH41" s="390"/>
      <c r="WOI41" s="390"/>
      <c r="WOJ41" s="390"/>
      <c r="WOK41" s="390"/>
      <c r="WOL41" s="390"/>
      <c r="WOM41" s="390"/>
      <c r="WON41" s="390"/>
      <c r="WOO41" s="390"/>
      <c r="WOP41" s="390"/>
      <c r="WOQ41" s="390"/>
      <c r="WOR41" s="390"/>
      <c r="WOS41" s="390"/>
      <c r="WOT41" s="390"/>
      <c r="WOU41" s="390"/>
      <c r="WOV41" s="390"/>
      <c r="WOW41" s="390"/>
      <c r="WOX41" s="390"/>
      <c r="WOY41" s="390"/>
      <c r="WOZ41" s="390"/>
      <c r="WPA41" s="390"/>
      <c r="WPB41" s="390"/>
      <c r="WPC41" s="390"/>
      <c r="WPD41" s="390"/>
      <c r="WPE41" s="390"/>
      <c r="WPF41" s="390"/>
      <c r="WPG41" s="390"/>
      <c r="WPH41" s="390"/>
      <c r="WPI41" s="390"/>
      <c r="WPJ41" s="390"/>
      <c r="WPK41" s="391"/>
      <c r="WPL41" s="389"/>
      <c r="WPM41" s="390"/>
      <c r="WPN41" s="390"/>
      <c r="WPO41" s="390"/>
      <c r="WPP41" s="390"/>
      <c r="WPQ41" s="390"/>
      <c r="WPR41" s="390"/>
      <c r="WPS41" s="390"/>
      <c r="WPT41" s="390"/>
      <c r="WPU41" s="390"/>
      <c r="WPV41" s="390"/>
      <c r="WPW41" s="390"/>
      <c r="WPX41" s="390"/>
      <c r="WPY41" s="390"/>
      <c r="WPZ41" s="390"/>
      <c r="WQA41" s="390"/>
      <c r="WQB41" s="390"/>
      <c r="WQC41" s="390"/>
      <c r="WQD41" s="390"/>
      <c r="WQE41" s="390"/>
      <c r="WQF41" s="390"/>
      <c r="WQG41" s="390"/>
      <c r="WQH41" s="390"/>
      <c r="WQI41" s="390"/>
      <c r="WQJ41" s="390"/>
      <c r="WQK41" s="390"/>
      <c r="WQL41" s="390"/>
      <c r="WQM41" s="390"/>
      <c r="WQN41" s="390"/>
      <c r="WQO41" s="390"/>
      <c r="WQP41" s="390"/>
      <c r="WQQ41" s="390"/>
      <c r="WQR41" s="390"/>
      <c r="WQS41" s="390"/>
      <c r="WQT41" s="390"/>
      <c r="WQU41" s="390"/>
      <c r="WQV41" s="390"/>
      <c r="WQW41" s="390"/>
      <c r="WQX41" s="390"/>
      <c r="WQY41" s="390"/>
      <c r="WQZ41" s="390"/>
      <c r="WRA41" s="390"/>
      <c r="WRB41" s="390"/>
      <c r="WRC41" s="390"/>
      <c r="WRD41" s="391"/>
      <c r="WRE41" s="389"/>
      <c r="WRF41" s="390"/>
      <c r="WRG41" s="390"/>
      <c r="WRH41" s="390"/>
      <c r="WRI41" s="390"/>
      <c r="WRJ41" s="390"/>
      <c r="WRK41" s="390"/>
      <c r="WRL41" s="390"/>
      <c r="WRM41" s="390"/>
      <c r="WRN41" s="390"/>
      <c r="WRO41" s="390"/>
      <c r="WRP41" s="390"/>
      <c r="WRQ41" s="390"/>
      <c r="WRR41" s="390"/>
      <c r="WRS41" s="390"/>
      <c r="WRT41" s="390"/>
      <c r="WRU41" s="390"/>
      <c r="WRV41" s="390"/>
      <c r="WRW41" s="390"/>
      <c r="WRX41" s="390"/>
      <c r="WRY41" s="390"/>
      <c r="WRZ41" s="390"/>
      <c r="WSA41" s="390"/>
      <c r="WSB41" s="390"/>
      <c r="WSC41" s="390"/>
      <c r="WSD41" s="390"/>
      <c r="WSE41" s="390"/>
      <c r="WSF41" s="390"/>
      <c r="WSG41" s="390"/>
      <c r="WSH41" s="390"/>
      <c r="WSI41" s="390"/>
      <c r="WSJ41" s="390"/>
      <c r="WSK41" s="390"/>
      <c r="WSL41" s="390"/>
      <c r="WSM41" s="390"/>
      <c r="WSN41" s="390"/>
      <c r="WSO41" s="390"/>
      <c r="WSP41" s="390"/>
      <c r="WSQ41" s="390"/>
      <c r="WSR41" s="390"/>
      <c r="WSS41" s="390"/>
      <c r="WST41" s="390"/>
      <c r="WSU41" s="390"/>
      <c r="WSV41" s="390"/>
      <c r="WSW41" s="391"/>
      <c r="WSX41" s="389"/>
      <c r="WSY41" s="390"/>
      <c r="WSZ41" s="390"/>
      <c r="WTA41" s="390"/>
      <c r="WTB41" s="390"/>
      <c r="WTC41" s="390"/>
      <c r="WTD41" s="390"/>
      <c r="WTE41" s="390"/>
      <c r="WTF41" s="390"/>
      <c r="WTG41" s="390"/>
      <c r="WTH41" s="390"/>
      <c r="WTI41" s="390"/>
      <c r="WTJ41" s="390"/>
      <c r="WTK41" s="390"/>
      <c r="WTL41" s="390"/>
      <c r="WTM41" s="390"/>
      <c r="WTN41" s="390"/>
      <c r="WTO41" s="390"/>
      <c r="WTP41" s="390"/>
      <c r="WTQ41" s="390"/>
      <c r="WTR41" s="390"/>
      <c r="WTS41" s="390"/>
      <c r="WTT41" s="390"/>
      <c r="WTU41" s="390"/>
      <c r="WTV41" s="390"/>
      <c r="WTW41" s="390"/>
      <c r="WTX41" s="390"/>
      <c r="WTY41" s="390"/>
      <c r="WTZ41" s="390"/>
      <c r="WUA41" s="390"/>
      <c r="WUB41" s="390"/>
      <c r="WUC41" s="390"/>
      <c r="WUD41" s="390"/>
      <c r="WUE41" s="390"/>
      <c r="WUF41" s="390"/>
      <c r="WUG41" s="390"/>
      <c r="WUH41" s="390"/>
      <c r="WUI41" s="390"/>
      <c r="WUJ41" s="390"/>
      <c r="WUK41" s="390"/>
      <c r="WUL41" s="390"/>
      <c r="WUM41" s="390"/>
      <c r="WUN41" s="390"/>
      <c r="WUO41" s="390"/>
      <c r="WUP41" s="391"/>
      <c r="WUQ41" s="389"/>
      <c r="WUR41" s="390"/>
      <c r="WUS41" s="390"/>
      <c r="WUT41" s="390"/>
      <c r="WUU41" s="390"/>
      <c r="WUV41" s="390"/>
      <c r="WUW41" s="390"/>
      <c r="WUX41" s="390"/>
      <c r="WUY41" s="390"/>
      <c r="WUZ41" s="390"/>
      <c r="WVA41" s="390"/>
      <c r="WVB41" s="390"/>
      <c r="WVC41" s="390"/>
      <c r="WVD41" s="390"/>
      <c r="WVE41" s="390"/>
      <c r="WVF41" s="390"/>
      <c r="WVG41" s="390"/>
      <c r="WVH41" s="390"/>
      <c r="WVI41" s="390"/>
      <c r="WVJ41" s="390"/>
      <c r="WVK41" s="390"/>
      <c r="WVL41" s="390"/>
      <c r="WVM41" s="390"/>
      <c r="WVN41" s="390"/>
      <c r="WVO41" s="390"/>
      <c r="WVP41" s="390"/>
      <c r="WVQ41" s="390"/>
      <c r="WVR41" s="390"/>
      <c r="WVS41" s="390"/>
      <c r="WVT41" s="390"/>
      <c r="WVU41" s="390"/>
      <c r="WVV41" s="390"/>
      <c r="WVW41" s="390"/>
      <c r="WVX41" s="390"/>
      <c r="WVY41" s="390"/>
      <c r="WVZ41" s="390"/>
      <c r="WWA41" s="390"/>
      <c r="WWB41" s="390"/>
      <c r="WWC41" s="390"/>
      <c r="WWD41" s="390"/>
      <c r="WWE41" s="390"/>
      <c r="WWF41" s="390"/>
      <c r="WWG41" s="390"/>
      <c r="WWH41" s="390"/>
      <c r="WWI41" s="391"/>
      <c r="WWJ41" s="389"/>
      <c r="WWK41" s="390"/>
      <c r="WWL41" s="390"/>
      <c r="WWM41" s="390"/>
      <c r="WWN41" s="390"/>
      <c r="WWO41" s="390"/>
      <c r="WWP41" s="390"/>
      <c r="WWQ41" s="390"/>
      <c r="WWR41" s="390"/>
      <c r="WWS41" s="390"/>
      <c r="WWT41" s="390"/>
      <c r="WWU41" s="390"/>
      <c r="WWV41" s="390"/>
      <c r="WWW41" s="390"/>
      <c r="WWX41" s="390"/>
      <c r="WWY41" s="390"/>
      <c r="WWZ41" s="390"/>
      <c r="WXA41" s="390"/>
      <c r="WXB41" s="390"/>
      <c r="WXC41" s="390"/>
      <c r="WXD41" s="390"/>
      <c r="WXE41" s="390"/>
      <c r="WXF41" s="390"/>
      <c r="WXG41" s="390"/>
      <c r="WXH41" s="390"/>
      <c r="WXI41" s="390"/>
      <c r="WXJ41" s="390"/>
      <c r="WXK41" s="390"/>
      <c r="WXL41" s="390"/>
      <c r="WXM41" s="390"/>
      <c r="WXN41" s="390"/>
      <c r="WXO41" s="390"/>
      <c r="WXP41" s="390"/>
      <c r="WXQ41" s="390"/>
      <c r="WXR41" s="390"/>
      <c r="WXS41" s="390"/>
      <c r="WXT41" s="390"/>
      <c r="WXU41" s="390"/>
      <c r="WXV41" s="390"/>
      <c r="WXW41" s="390"/>
      <c r="WXX41" s="390"/>
      <c r="WXY41" s="390"/>
      <c r="WXZ41" s="390"/>
      <c r="WYA41" s="390"/>
      <c r="WYB41" s="391"/>
      <c r="WYC41" s="389"/>
      <c r="WYD41" s="390"/>
      <c r="WYE41" s="390"/>
      <c r="WYF41" s="390"/>
      <c r="WYG41" s="390"/>
      <c r="WYH41" s="390"/>
      <c r="WYI41" s="390"/>
      <c r="WYJ41" s="390"/>
      <c r="WYK41" s="390"/>
      <c r="WYL41" s="390"/>
      <c r="WYM41" s="390"/>
      <c r="WYN41" s="390"/>
      <c r="WYO41" s="390"/>
      <c r="WYP41" s="390"/>
      <c r="WYQ41" s="390"/>
      <c r="WYR41" s="390"/>
      <c r="WYS41" s="390"/>
      <c r="WYT41" s="390"/>
      <c r="WYU41" s="390"/>
      <c r="WYV41" s="390"/>
      <c r="WYW41" s="390"/>
      <c r="WYX41" s="390"/>
      <c r="WYY41" s="390"/>
      <c r="WYZ41" s="390"/>
      <c r="WZA41" s="390"/>
      <c r="WZB41" s="390"/>
      <c r="WZC41" s="390"/>
      <c r="WZD41" s="390"/>
      <c r="WZE41" s="390"/>
      <c r="WZF41" s="390"/>
      <c r="WZG41" s="390"/>
      <c r="WZH41" s="390"/>
      <c r="WZI41" s="390"/>
      <c r="WZJ41" s="390"/>
      <c r="WZK41" s="390"/>
      <c r="WZL41" s="390"/>
      <c r="WZM41" s="390"/>
      <c r="WZN41" s="390"/>
      <c r="WZO41" s="390"/>
      <c r="WZP41" s="390"/>
      <c r="WZQ41" s="390"/>
      <c r="WZR41" s="390"/>
      <c r="WZS41" s="390"/>
      <c r="WZT41" s="390"/>
      <c r="WZU41" s="391"/>
      <c r="WZV41" s="389"/>
      <c r="WZW41" s="390"/>
      <c r="WZX41" s="390"/>
      <c r="WZY41" s="390"/>
      <c r="WZZ41" s="390"/>
      <c r="XAA41" s="390"/>
      <c r="XAB41" s="390"/>
      <c r="XAC41" s="390"/>
      <c r="XAD41" s="390"/>
      <c r="XAE41" s="390"/>
      <c r="XAF41" s="390"/>
      <c r="XAG41" s="390"/>
      <c r="XAH41" s="390"/>
      <c r="XAI41" s="390"/>
      <c r="XAJ41" s="390"/>
      <c r="XAK41" s="390"/>
      <c r="XAL41" s="390"/>
      <c r="XAM41" s="390"/>
      <c r="XAN41" s="390"/>
      <c r="XAO41" s="390"/>
      <c r="XAP41" s="390"/>
      <c r="XAQ41" s="390"/>
      <c r="XAR41" s="390"/>
      <c r="XAS41" s="390"/>
      <c r="XAT41" s="390"/>
      <c r="XAU41" s="390"/>
      <c r="XAV41" s="390"/>
      <c r="XAW41" s="390"/>
      <c r="XAX41" s="390"/>
      <c r="XAY41" s="390"/>
      <c r="XAZ41" s="390"/>
      <c r="XBA41" s="390"/>
      <c r="XBB41" s="390"/>
      <c r="XBC41" s="390"/>
      <c r="XBD41" s="390"/>
      <c r="XBE41" s="390"/>
      <c r="XBF41" s="390"/>
      <c r="XBG41" s="390"/>
      <c r="XBH41" s="390"/>
      <c r="XBI41" s="390"/>
      <c r="XBJ41" s="390"/>
      <c r="XBK41" s="390"/>
      <c r="XBL41" s="390"/>
      <c r="XBM41" s="390"/>
      <c r="XBN41" s="391"/>
      <c r="XBO41" s="389"/>
      <c r="XBP41" s="390"/>
      <c r="XBQ41" s="390"/>
      <c r="XBR41" s="390"/>
      <c r="XBS41" s="390"/>
      <c r="XBT41" s="390"/>
      <c r="XBU41" s="390"/>
      <c r="XBV41" s="390"/>
      <c r="XBW41" s="390"/>
      <c r="XBX41" s="390"/>
      <c r="XBY41" s="390"/>
      <c r="XBZ41" s="390"/>
      <c r="XCA41" s="390"/>
      <c r="XCB41" s="390"/>
      <c r="XCC41" s="390"/>
      <c r="XCD41" s="390"/>
      <c r="XCE41" s="390"/>
      <c r="XCF41" s="390"/>
      <c r="XCG41" s="390"/>
      <c r="XCH41" s="390"/>
      <c r="XCI41" s="390"/>
      <c r="XCJ41" s="390"/>
      <c r="XCK41" s="390"/>
      <c r="XCL41" s="390"/>
      <c r="XCM41" s="390"/>
      <c r="XCN41" s="390"/>
      <c r="XCO41" s="390"/>
      <c r="XCP41" s="390"/>
      <c r="XCQ41" s="390"/>
      <c r="XCR41" s="390"/>
      <c r="XCS41" s="390"/>
      <c r="XCT41" s="390"/>
      <c r="XCU41" s="390"/>
      <c r="XCV41" s="390"/>
      <c r="XCW41" s="390"/>
      <c r="XCX41" s="390"/>
      <c r="XCY41" s="390"/>
      <c r="XCZ41" s="390"/>
      <c r="XDA41" s="390"/>
      <c r="XDB41" s="390"/>
      <c r="XDC41" s="390"/>
      <c r="XDD41" s="390"/>
      <c r="XDE41" s="390"/>
      <c r="XDF41" s="390"/>
      <c r="XDG41" s="391"/>
      <c r="XDH41" s="389"/>
      <c r="XDI41" s="390"/>
      <c r="XDJ41" s="390"/>
      <c r="XDK41" s="390"/>
      <c r="XDL41" s="390"/>
      <c r="XDM41" s="390"/>
      <c r="XDN41" s="390"/>
      <c r="XDO41" s="390"/>
      <c r="XDP41" s="390"/>
      <c r="XDQ41" s="390"/>
      <c r="XDR41" s="390"/>
      <c r="XDS41" s="390"/>
      <c r="XDT41" s="390"/>
      <c r="XDU41" s="390"/>
      <c r="XDV41" s="390"/>
      <c r="XDW41" s="390"/>
      <c r="XDX41" s="390"/>
      <c r="XDY41" s="390"/>
      <c r="XDZ41" s="390"/>
      <c r="XEA41" s="390"/>
      <c r="XEB41" s="390"/>
      <c r="XEC41" s="390"/>
      <c r="XED41" s="390"/>
      <c r="XEE41" s="390"/>
      <c r="XEF41" s="390"/>
      <c r="XEG41" s="390"/>
      <c r="XEH41" s="390"/>
      <c r="XEI41" s="390"/>
      <c r="XEJ41" s="390"/>
      <c r="XEK41" s="390"/>
      <c r="XEL41" s="390"/>
      <c r="XEM41" s="390"/>
      <c r="XEN41" s="390"/>
      <c r="XEO41" s="390"/>
      <c r="XEP41" s="390"/>
      <c r="XEQ41" s="390"/>
      <c r="XER41" s="390"/>
      <c r="XES41" s="390"/>
      <c r="XET41" s="390"/>
      <c r="XEU41" s="390"/>
      <c r="XEV41" s="390"/>
      <c r="XEW41" s="390"/>
      <c r="XEX41" s="390"/>
      <c r="XEY41" s="390"/>
      <c r="XEZ41" s="391"/>
      <c r="XFA41" s="389"/>
      <c r="XFB41" s="390"/>
      <c r="XFC41" s="390"/>
      <c r="XFD41" s="390"/>
    </row>
    <row r="42" spans="1:16384" s="2" customFormat="1" ht="24.95" customHeight="1">
      <c r="A42" s="244">
        <v>601</v>
      </c>
      <c r="B42" s="17" t="s">
        <v>3366</v>
      </c>
      <c r="C42" s="123">
        <v>401000052</v>
      </c>
      <c r="D42" s="19" t="s">
        <v>71</v>
      </c>
      <c r="E42" s="113" t="s">
        <v>594</v>
      </c>
      <c r="F42" s="114"/>
      <c r="G42" s="114"/>
      <c r="H42" s="115">
        <v>3</v>
      </c>
      <c r="I42" s="114"/>
      <c r="J42" s="115">
        <v>16</v>
      </c>
      <c r="K42" s="115">
        <v>1</v>
      </c>
      <c r="L42" s="115">
        <v>33</v>
      </c>
      <c r="M42" s="154"/>
      <c r="N42" s="154"/>
      <c r="O42" s="154"/>
      <c r="P42" s="116" t="s">
        <v>255</v>
      </c>
      <c r="Q42" s="117" t="s">
        <v>661</v>
      </c>
      <c r="R42" s="115"/>
      <c r="S42" s="115"/>
      <c r="T42" s="115"/>
      <c r="U42" s="115"/>
      <c r="V42" s="115" t="s">
        <v>662</v>
      </c>
      <c r="W42" s="115"/>
      <c r="X42" s="115"/>
      <c r="Y42" s="115"/>
      <c r="Z42" s="115"/>
      <c r="AA42" s="115"/>
      <c r="AB42" s="116" t="s">
        <v>663</v>
      </c>
      <c r="AC42" s="117" t="s">
        <v>664</v>
      </c>
      <c r="AD42" s="155"/>
      <c r="AE42" s="155"/>
      <c r="AF42" s="155"/>
      <c r="AG42" s="155"/>
      <c r="AH42" s="155"/>
      <c r="AI42" s="155"/>
      <c r="AJ42" s="155" t="s">
        <v>45</v>
      </c>
      <c r="AK42" s="155"/>
      <c r="AL42" s="155"/>
      <c r="AM42" s="118"/>
      <c r="AN42" s="116" t="s">
        <v>665</v>
      </c>
      <c r="AO42" s="57" t="s">
        <v>66</v>
      </c>
      <c r="AP42" s="57" t="s">
        <v>46</v>
      </c>
      <c r="AQ42" s="57" t="s">
        <v>666</v>
      </c>
      <c r="AR42" s="18" t="s">
        <v>667</v>
      </c>
      <c r="AS42" s="439" t="s">
        <v>668</v>
      </c>
      <c r="AT42" s="92">
        <v>2322500</v>
      </c>
      <c r="AU42" s="92">
        <v>2322500</v>
      </c>
      <c r="AV42" s="92">
        <v>0</v>
      </c>
      <c r="AW42" s="92">
        <v>0</v>
      </c>
      <c r="AX42" s="92">
        <v>0</v>
      </c>
      <c r="AY42" s="92">
        <v>0</v>
      </c>
      <c r="AZ42" s="92">
        <v>0</v>
      </c>
      <c r="BA42" s="92">
        <v>0</v>
      </c>
      <c r="BB42" s="91">
        <v>2322500</v>
      </c>
      <c r="BC42" s="91">
        <v>2322500</v>
      </c>
      <c r="BD42" s="92">
        <v>0</v>
      </c>
      <c r="BE42" s="92">
        <v>0</v>
      </c>
      <c r="BF42" s="92">
        <v>0</v>
      </c>
      <c r="BG42" s="92">
        <v>0</v>
      </c>
      <c r="BH42" s="92">
        <v>0</v>
      </c>
      <c r="BI42" s="92">
        <v>0</v>
      </c>
      <c r="BJ42" s="92">
        <v>0</v>
      </c>
      <c r="BK42" s="92">
        <v>0</v>
      </c>
      <c r="BL42" s="92">
        <v>0</v>
      </c>
      <c r="BM42" s="92">
        <v>0</v>
      </c>
      <c r="BN42" s="92">
        <v>0</v>
      </c>
      <c r="BO42" s="92">
        <v>0</v>
      </c>
      <c r="BP42" s="92">
        <v>0</v>
      </c>
      <c r="BQ42" s="92">
        <v>0</v>
      </c>
      <c r="BR42" s="92">
        <v>0</v>
      </c>
      <c r="BS42" s="92">
        <v>0</v>
      </c>
      <c r="BT42" s="92">
        <v>0</v>
      </c>
      <c r="BU42" s="92">
        <v>0</v>
      </c>
      <c r="BV42" s="92">
        <v>0</v>
      </c>
      <c r="BW42" s="92">
        <v>0</v>
      </c>
      <c r="BX42" s="92">
        <v>0</v>
      </c>
      <c r="BY42" s="92">
        <v>0</v>
      </c>
      <c r="BZ42" s="92">
        <v>0</v>
      </c>
      <c r="CA42" s="92">
        <v>0</v>
      </c>
      <c r="CB42" s="92">
        <v>0</v>
      </c>
      <c r="CC42" s="92">
        <v>0</v>
      </c>
      <c r="CD42" s="92">
        <v>0</v>
      </c>
      <c r="CE42" s="92">
        <v>0</v>
      </c>
      <c r="CF42" s="92">
        <v>0</v>
      </c>
      <c r="CG42" s="92">
        <v>0</v>
      </c>
      <c r="CH42" s="92">
        <v>0</v>
      </c>
      <c r="CI42" s="92">
        <v>0</v>
      </c>
      <c r="CJ42" s="92">
        <v>0</v>
      </c>
      <c r="CK42" s="92">
        <v>0</v>
      </c>
      <c r="CL42" s="92">
        <v>0</v>
      </c>
      <c r="CM42" s="92">
        <v>0</v>
      </c>
      <c r="CN42" s="92">
        <v>0</v>
      </c>
      <c r="CO42" s="92">
        <v>0</v>
      </c>
      <c r="CP42" s="92">
        <v>0</v>
      </c>
      <c r="CQ42" s="92">
        <v>0</v>
      </c>
    </row>
    <row r="43" spans="1:16384" s="2" customFormat="1" ht="24.95" customHeight="1">
      <c r="A43" s="244">
        <v>601</v>
      </c>
      <c r="B43" s="17" t="s">
        <v>3366</v>
      </c>
      <c r="C43" s="123">
        <v>401000052</v>
      </c>
      <c r="D43" s="19" t="s">
        <v>71</v>
      </c>
      <c r="E43" s="113" t="s">
        <v>594</v>
      </c>
      <c r="F43" s="114"/>
      <c r="G43" s="114"/>
      <c r="H43" s="115">
        <v>3</v>
      </c>
      <c r="I43" s="114"/>
      <c r="J43" s="115">
        <v>16</v>
      </c>
      <c r="K43" s="115">
        <v>1</v>
      </c>
      <c r="L43" s="115">
        <v>33</v>
      </c>
      <c r="M43" s="154"/>
      <c r="N43" s="154"/>
      <c r="O43" s="154"/>
      <c r="P43" s="116" t="s">
        <v>255</v>
      </c>
      <c r="Q43" s="117" t="s">
        <v>661</v>
      </c>
      <c r="R43" s="115"/>
      <c r="S43" s="115"/>
      <c r="T43" s="115"/>
      <c r="U43" s="115"/>
      <c r="V43" s="115" t="s">
        <v>662</v>
      </c>
      <c r="W43" s="115"/>
      <c r="X43" s="115"/>
      <c r="Y43" s="115"/>
      <c r="Z43" s="115"/>
      <c r="AA43" s="115"/>
      <c r="AB43" s="116" t="s">
        <v>663</v>
      </c>
      <c r="AC43" s="117" t="s">
        <v>3367</v>
      </c>
      <c r="AD43" s="155"/>
      <c r="AE43" s="155"/>
      <c r="AF43" s="155"/>
      <c r="AG43" s="155"/>
      <c r="AH43" s="155"/>
      <c r="AI43" s="155"/>
      <c r="AJ43" s="155" t="s">
        <v>45</v>
      </c>
      <c r="AK43" s="440"/>
      <c r="AL43" s="155"/>
      <c r="AM43" s="118"/>
      <c r="AN43" s="116" t="s">
        <v>3368</v>
      </c>
      <c r="AO43" s="57" t="s">
        <v>66</v>
      </c>
      <c r="AP43" s="57" t="s">
        <v>46</v>
      </c>
      <c r="AQ43" s="57">
        <v>1210160130</v>
      </c>
      <c r="AR43" s="18" t="s">
        <v>669</v>
      </c>
      <c r="AS43" s="439" t="s">
        <v>629</v>
      </c>
      <c r="AT43" s="92">
        <v>400000</v>
      </c>
      <c r="AU43" s="92">
        <v>400000</v>
      </c>
      <c r="AV43" s="92">
        <v>0</v>
      </c>
      <c r="AW43" s="92">
        <v>0</v>
      </c>
      <c r="AX43" s="92">
        <v>0</v>
      </c>
      <c r="AY43" s="92">
        <v>0</v>
      </c>
      <c r="AZ43" s="92">
        <v>0</v>
      </c>
      <c r="BA43" s="92">
        <v>0</v>
      </c>
      <c r="BB43" s="91">
        <v>400000</v>
      </c>
      <c r="BC43" s="91">
        <v>400000</v>
      </c>
      <c r="BD43" s="92">
        <v>0</v>
      </c>
      <c r="BE43" s="92">
        <v>0</v>
      </c>
      <c r="BF43" s="92">
        <v>0</v>
      </c>
      <c r="BG43" s="92">
        <v>0</v>
      </c>
      <c r="BH43" s="92">
        <v>0</v>
      </c>
      <c r="BI43" s="92">
        <v>0</v>
      </c>
      <c r="BJ43" s="92">
        <v>0</v>
      </c>
      <c r="BK43" s="92">
        <v>0</v>
      </c>
      <c r="BL43" s="92">
        <v>0</v>
      </c>
      <c r="BM43" s="92">
        <v>0</v>
      </c>
      <c r="BN43" s="92">
        <v>0</v>
      </c>
      <c r="BO43" s="92">
        <v>0</v>
      </c>
      <c r="BP43" s="92">
        <v>0</v>
      </c>
      <c r="BQ43" s="92">
        <v>0</v>
      </c>
      <c r="BR43" s="92">
        <v>0</v>
      </c>
      <c r="BS43" s="92">
        <v>0</v>
      </c>
      <c r="BT43" s="92">
        <v>0</v>
      </c>
      <c r="BU43" s="92">
        <v>0</v>
      </c>
      <c r="BV43" s="92">
        <v>0</v>
      </c>
      <c r="BW43" s="92">
        <v>0</v>
      </c>
      <c r="BX43" s="92">
        <v>0</v>
      </c>
      <c r="BY43" s="92">
        <v>0</v>
      </c>
      <c r="BZ43" s="92">
        <v>0</v>
      </c>
      <c r="CA43" s="92">
        <v>0</v>
      </c>
      <c r="CB43" s="92">
        <v>0</v>
      </c>
      <c r="CC43" s="92">
        <v>0</v>
      </c>
      <c r="CD43" s="92">
        <v>0</v>
      </c>
      <c r="CE43" s="92">
        <v>0</v>
      </c>
      <c r="CF43" s="92">
        <v>0</v>
      </c>
      <c r="CG43" s="92">
        <v>0</v>
      </c>
      <c r="CH43" s="92">
        <v>0</v>
      </c>
      <c r="CI43" s="92">
        <v>0</v>
      </c>
      <c r="CJ43" s="92">
        <v>0</v>
      </c>
      <c r="CK43" s="92">
        <v>0</v>
      </c>
      <c r="CL43" s="92">
        <v>0</v>
      </c>
      <c r="CM43" s="92">
        <v>0</v>
      </c>
      <c r="CN43" s="92">
        <v>0</v>
      </c>
      <c r="CO43" s="92">
        <v>0</v>
      </c>
      <c r="CP43" s="92">
        <v>0</v>
      </c>
      <c r="CQ43" s="92">
        <v>0</v>
      </c>
    </row>
    <row r="44" spans="1:16384" s="2" customFormat="1" ht="24.95" customHeight="1">
      <c r="A44" s="244">
        <v>601</v>
      </c>
      <c r="B44" s="17" t="s">
        <v>3366</v>
      </c>
      <c r="C44" s="123">
        <v>401000052</v>
      </c>
      <c r="D44" s="19" t="s">
        <v>71</v>
      </c>
      <c r="E44" s="113" t="s">
        <v>594</v>
      </c>
      <c r="F44" s="114"/>
      <c r="G44" s="114"/>
      <c r="H44" s="115">
        <v>3</v>
      </c>
      <c r="I44" s="114"/>
      <c r="J44" s="115">
        <v>16</v>
      </c>
      <c r="K44" s="115">
        <v>1</v>
      </c>
      <c r="L44" s="115">
        <v>33</v>
      </c>
      <c r="M44" s="154"/>
      <c r="N44" s="154"/>
      <c r="O44" s="154"/>
      <c r="P44" s="116" t="s">
        <v>255</v>
      </c>
      <c r="Q44" s="117" t="s">
        <v>661</v>
      </c>
      <c r="R44" s="115"/>
      <c r="S44" s="115"/>
      <c r="T44" s="115"/>
      <c r="U44" s="115"/>
      <c r="V44" s="115" t="s">
        <v>662</v>
      </c>
      <c r="W44" s="115"/>
      <c r="X44" s="115"/>
      <c r="Y44" s="115"/>
      <c r="Z44" s="115"/>
      <c r="AA44" s="115"/>
      <c r="AB44" s="116" t="s">
        <v>663</v>
      </c>
      <c r="AC44" s="117" t="s">
        <v>596</v>
      </c>
      <c r="AD44" s="155"/>
      <c r="AE44" s="155"/>
      <c r="AF44" s="155"/>
      <c r="AG44" s="155"/>
      <c r="AH44" s="118"/>
      <c r="AI44" s="155"/>
      <c r="AJ44" s="118"/>
      <c r="AK44" s="155"/>
      <c r="AL44" s="155"/>
      <c r="AM44" s="118" t="s">
        <v>670</v>
      </c>
      <c r="AN44" s="116" t="s">
        <v>606</v>
      </c>
      <c r="AO44" s="57" t="s">
        <v>66</v>
      </c>
      <c r="AP44" s="57" t="s">
        <v>46</v>
      </c>
      <c r="AQ44" s="57">
        <v>1210220480</v>
      </c>
      <c r="AR44" s="18" t="s">
        <v>672</v>
      </c>
      <c r="AS44" s="439" t="s">
        <v>53</v>
      </c>
      <c r="AT44" s="92">
        <v>0</v>
      </c>
      <c r="AU44" s="92">
        <v>0</v>
      </c>
      <c r="AV44" s="92">
        <v>0</v>
      </c>
      <c r="AW44" s="92">
        <v>0</v>
      </c>
      <c r="AX44" s="92">
        <v>0</v>
      </c>
      <c r="AY44" s="92">
        <v>0</v>
      </c>
      <c r="AZ44" s="92">
        <v>0</v>
      </c>
      <c r="BA44" s="92">
        <v>0</v>
      </c>
      <c r="BB44" s="91">
        <v>0</v>
      </c>
      <c r="BC44" s="91">
        <v>0</v>
      </c>
      <c r="BD44" s="92">
        <v>0</v>
      </c>
      <c r="BE44" s="92">
        <v>0</v>
      </c>
      <c r="BF44" s="92">
        <v>0</v>
      </c>
      <c r="BG44" s="92">
        <v>0</v>
      </c>
      <c r="BH44" s="92">
        <v>0</v>
      </c>
      <c r="BI44" s="92">
        <v>0</v>
      </c>
      <c r="BJ44" s="92">
        <v>0</v>
      </c>
      <c r="BK44" s="92">
        <v>0</v>
      </c>
      <c r="BL44" s="92">
        <v>0</v>
      </c>
      <c r="BM44" s="92">
        <v>0</v>
      </c>
      <c r="BN44" s="92">
        <v>0</v>
      </c>
      <c r="BO44" s="92">
        <v>0</v>
      </c>
      <c r="BP44" s="92">
        <v>0</v>
      </c>
      <c r="BQ44" s="92">
        <v>0</v>
      </c>
      <c r="BR44" s="92">
        <v>0</v>
      </c>
      <c r="BS44" s="92">
        <v>0</v>
      </c>
      <c r="BT44" s="92">
        <v>0</v>
      </c>
      <c r="BU44" s="92">
        <v>0</v>
      </c>
      <c r="BV44" s="92">
        <v>0</v>
      </c>
      <c r="BW44" s="92">
        <v>0</v>
      </c>
      <c r="BX44" s="92">
        <v>0</v>
      </c>
      <c r="BY44" s="92">
        <v>0</v>
      </c>
      <c r="BZ44" s="92">
        <v>0</v>
      </c>
      <c r="CA44" s="92">
        <v>0</v>
      </c>
      <c r="CB44" s="92">
        <v>0</v>
      </c>
      <c r="CC44" s="92">
        <v>0</v>
      </c>
      <c r="CD44" s="92">
        <v>0</v>
      </c>
      <c r="CE44" s="92">
        <v>0</v>
      </c>
      <c r="CF44" s="92">
        <v>0</v>
      </c>
      <c r="CG44" s="92">
        <v>0</v>
      </c>
      <c r="CH44" s="92">
        <v>0</v>
      </c>
      <c r="CI44" s="92">
        <v>0</v>
      </c>
      <c r="CJ44" s="92">
        <v>0</v>
      </c>
      <c r="CK44" s="92">
        <v>0</v>
      </c>
      <c r="CL44" s="92">
        <v>0</v>
      </c>
      <c r="CM44" s="92">
        <v>0</v>
      </c>
      <c r="CN44" s="92">
        <v>0</v>
      </c>
      <c r="CO44" s="92">
        <v>0</v>
      </c>
      <c r="CP44" s="92">
        <v>0</v>
      </c>
      <c r="CQ44" s="92">
        <v>0</v>
      </c>
    </row>
    <row r="45" spans="1:16384" s="441" customFormat="1" ht="110.25" customHeight="1">
      <c r="A45" s="244">
        <v>601</v>
      </c>
      <c r="B45" s="17" t="s">
        <v>3366</v>
      </c>
      <c r="C45" s="123">
        <v>401000052</v>
      </c>
      <c r="D45" s="19" t="s">
        <v>71</v>
      </c>
      <c r="E45" s="113" t="s">
        <v>594</v>
      </c>
      <c r="F45" s="114"/>
      <c r="G45" s="114"/>
      <c r="H45" s="115">
        <v>3</v>
      </c>
      <c r="I45" s="114"/>
      <c r="J45" s="115">
        <v>16</v>
      </c>
      <c r="K45" s="115">
        <v>1</v>
      </c>
      <c r="L45" s="115">
        <v>33</v>
      </c>
      <c r="M45" s="154"/>
      <c r="N45" s="154"/>
      <c r="O45" s="154"/>
      <c r="P45" s="116" t="s">
        <v>255</v>
      </c>
      <c r="Q45" s="117" t="s">
        <v>661</v>
      </c>
      <c r="R45" s="115"/>
      <c r="S45" s="115"/>
      <c r="T45" s="115"/>
      <c r="U45" s="115"/>
      <c r="V45" s="115" t="s">
        <v>662</v>
      </c>
      <c r="W45" s="115"/>
      <c r="X45" s="115"/>
      <c r="Y45" s="115"/>
      <c r="Z45" s="115"/>
      <c r="AA45" s="115"/>
      <c r="AB45" s="116" t="s">
        <v>663</v>
      </c>
      <c r="AC45" s="117" t="s">
        <v>596</v>
      </c>
      <c r="AD45" s="155"/>
      <c r="AE45" s="155"/>
      <c r="AF45" s="155"/>
      <c r="AG45" s="155"/>
      <c r="AH45" s="118"/>
      <c r="AI45" s="155"/>
      <c r="AJ45" s="118"/>
      <c r="AK45" s="440"/>
      <c r="AL45" s="155"/>
      <c r="AM45" s="118" t="s">
        <v>670</v>
      </c>
      <c r="AN45" s="116" t="s">
        <v>606</v>
      </c>
      <c r="AO45" s="439" t="s">
        <v>66</v>
      </c>
      <c r="AP45" s="439" t="s">
        <v>46</v>
      </c>
      <c r="AQ45" s="439">
        <v>1210220480</v>
      </c>
      <c r="AR45" s="18" t="s">
        <v>672</v>
      </c>
      <c r="AS45" s="439" t="s">
        <v>673</v>
      </c>
      <c r="AT45" s="92">
        <v>4700000</v>
      </c>
      <c r="AU45" s="92">
        <v>4700000</v>
      </c>
      <c r="AV45" s="92">
        <v>0</v>
      </c>
      <c r="AW45" s="92">
        <v>0</v>
      </c>
      <c r="AX45" s="92">
        <v>0</v>
      </c>
      <c r="AY45" s="92">
        <v>0</v>
      </c>
      <c r="AZ45" s="92">
        <v>0</v>
      </c>
      <c r="BA45" s="92">
        <v>0</v>
      </c>
      <c r="BB45" s="91">
        <v>4700000</v>
      </c>
      <c r="BC45" s="91">
        <v>4700000</v>
      </c>
      <c r="BD45" s="92">
        <f>BE45+BF45+BG45+BH45</f>
        <v>882951</v>
      </c>
      <c r="BE45" s="92">
        <v>0</v>
      </c>
      <c r="BF45" s="92">
        <v>0</v>
      </c>
      <c r="BG45" s="92">
        <v>0</v>
      </c>
      <c r="BH45" s="92">
        <v>882951</v>
      </c>
      <c r="BI45" s="92">
        <f>BJ45+BK45+BL45+BM45</f>
        <v>882951</v>
      </c>
      <c r="BJ45" s="92">
        <v>0</v>
      </c>
      <c r="BK45" s="92">
        <v>0</v>
      </c>
      <c r="BL45" s="91">
        <v>0</v>
      </c>
      <c r="BM45" s="91">
        <v>882951</v>
      </c>
      <c r="BN45" s="92">
        <v>0</v>
      </c>
      <c r="BO45" s="92">
        <v>0</v>
      </c>
      <c r="BP45" s="92">
        <v>0</v>
      </c>
      <c r="BQ45" s="92">
        <v>0</v>
      </c>
      <c r="BR45" s="92">
        <f>BN45</f>
        <v>0</v>
      </c>
      <c r="BS45" s="92">
        <v>0</v>
      </c>
      <c r="BT45" s="92">
        <v>0</v>
      </c>
      <c r="BU45" s="92">
        <v>0</v>
      </c>
      <c r="BV45" s="92">
        <v>0</v>
      </c>
      <c r="BW45" s="92">
        <f>BS45</f>
        <v>0</v>
      </c>
      <c r="BX45" s="92">
        <v>0</v>
      </c>
      <c r="BY45" s="92">
        <v>0</v>
      </c>
      <c r="BZ45" s="92">
        <v>0</v>
      </c>
      <c r="CA45" s="92">
        <v>0</v>
      </c>
      <c r="CB45" s="92">
        <f>BX45</f>
        <v>0</v>
      </c>
      <c r="CC45" s="92">
        <v>0</v>
      </c>
      <c r="CD45" s="92">
        <v>0</v>
      </c>
      <c r="CE45" s="92">
        <v>0</v>
      </c>
      <c r="CF45" s="92">
        <v>0</v>
      </c>
      <c r="CG45" s="92">
        <f>CC45</f>
        <v>0</v>
      </c>
      <c r="CH45" s="92">
        <v>0</v>
      </c>
      <c r="CI45" s="92">
        <v>0</v>
      </c>
      <c r="CJ45" s="92">
        <v>0</v>
      </c>
      <c r="CK45" s="92">
        <v>0</v>
      </c>
      <c r="CL45" s="92">
        <f>CH45</f>
        <v>0</v>
      </c>
      <c r="CM45" s="92">
        <v>0</v>
      </c>
      <c r="CN45" s="92">
        <v>0</v>
      </c>
      <c r="CO45" s="92">
        <v>0</v>
      </c>
      <c r="CP45" s="92">
        <v>0</v>
      </c>
      <c r="CQ45" s="92">
        <f>CM45</f>
        <v>0</v>
      </c>
    </row>
    <row r="46" spans="1:16384" s="441" customFormat="1" ht="110.25" customHeight="1">
      <c r="A46" s="244">
        <v>601</v>
      </c>
      <c r="B46" s="17" t="s">
        <v>3366</v>
      </c>
      <c r="C46" s="123">
        <v>401000052</v>
      </c>
      <c r="D46" s="19" t="s">
        <v>71</v>
      </c>
      <c r="E46" s="113" t="s">
        <v>594</v>
      </c>
      <c r="F46" s="114"/>
      <c r="G46" s="114"/>
      <c r="H46" s="115">
        <v>3</v>
      </c>
      <c r="I46" s="114"/>
      <c r="J46" s="115">
        <v>16</v>
      </c>
      <c r="K46" s="115">
        <v>1</v>
      </c>
      <c r="L46" s="115">
        <v>33</v>
      </c>
      <c r="M46" s="154"/>
      <c r="N46" s="154"/>
      <c r="O46" s="154"/>
      <c r="P46" s="116" t="s">
        <v>255</v>
      </c>
      <c r="Q46" s="117" t="s">
        <v>661</v>
      </c>
      <c r="R46" s="115"/>
      <c r="S46" s="115"/>
      <c r="T46" s="115"/>
      <c r="U46" s="115"/>
      <c r="V46" s="115" t="s">
        <v>662</v>
      </c>
      <c r="W46" s="115"/>
      <c r="X46" s="115"/>
      <c r="Y46" s="115"/>
      <c r="Z46" s="115"/>
      <c r="AA46" s="115"/>
      <c r="AB46" s="116" t="s">
        <v>663</v>
      </c>
      <c r="AC46" s="117" t="s">
        <v>596</v>
      </c>
      <c r="AD46" s="155"/>
      <c r="AE46" s="155"/>
      <c r="AF46" s="155"/>
      <c r="AG46" s="155"/>
      <c r="AH46" s="118"/>
      <c r="AI46" s="155"/>
      <c r="AJ46" s="118"/>
      <c r="AK46" s="155"/>
      <c r="AL46" s="155"/>
      <c r="AM46" s="118" t="s">
        <v>670</v>
      </c>
      <c r="AN46" s="116" t="s">
        <v>606</v>
      </c>
      <c r="AO46" s="57" t="s">
        <v>66</v>
      </c>
      <c r="AP46" s="57" t="s">
        <v>46</v>
      </c>
      <c r="AQ46" s="57">
        <v>1210320480</v>
      </c>
      <c r="AR46" s="18" t="s">
        <v>672</v>
      </c>
      <c r="AS46" s="439" t="s">
        <v>53</v>
      </c>
      <c r="AT46" s="92">
        <v>59700</v>
      </c>
      <c r="AU46" s="92">
        <v>59700</v>
      </c>
      <c r="AV46" s="92">
        <v>0</v>
      </c>
      <c r="AW46" s="92">
        <v>0</v>
      </c>
      <c r="AX46" s="92">
        <v>0</v>
      </c>
      <c r="AY46" s="92">
        <v>0</v>
      </c>
      <c r="AZ46" s="92">
        <v>0</v>
      </c>
      <c r="BA46" s="92">
        <v>0</v>
      </c>
      <c r="BB46" s="91">
        <v>59700</v>
      </c>
      <c r="BC46" s="91">
        <v>59700</v>
      </c>
      <c r="BD46" s="92">
        <f t="shared" ref="BD46:BD121" si="5">BE46+BF46+BG46+BH46</f>
        <v>0</v>
      </c>
      <c r="BE46" s="92">
        <v>0</v>
      </c>
      <c r="BF46" s="92">
        <v>0</v>
      </c>
      <c r="BG46" s="92">
        <v>0</v>
      </c>
      <c r="BH46" s="92">
        <v>0</v>
      </c>
      <c r="BI46" s="92">
        <f t="shared" ref="BI46:BI121" si="6">BJ46+BK46+BL46+BM46</f>
        <v>0</v>
      </c>
      <c r="BJ46" s="92">
        <v>0</v>
      </c>
      <c r="BK46" s="92">
        <v>0</v>
      </c>
      <c r="BL46" s="92">
        <v>0</v>
      </c>
      <c r="BM46" s="92">
        <v>0</v>
      </c>
      <c r="BN46" s="92">
        <v>0</v>
      </c>
      <c r="BO46" s="92">
        <v>0</v>
      </c>
      <c r="BP46" s="92">
        <v>0</v>
      </c>
      <c r="BQ46" s="92">
        <v>0</v>
      </c>
      <c r="BR46" s="92">
        <v>0</v>
      </c>
      <c r="BS46" s="92">
        <v>0</v>
      </c>
      <c r="BT46" s="92">
        <v>0</v>
      </c>
      <c r="BU46" s="92">
        <v>0</v>
      </c>
      <c r="BV46" s="92">
        <v>0</v>
      </c>
      <c r="BW46" s="92">
        <v>0</v>
      </c>
      <c r="BX46" s="92">
        <v>0</v>
      </c>
      <c r="BY46" s="92">
        <v>0</v>
      </c>
      <c r="BZ46" s="92">
        <v>0</v>
      </c>
      <c r="CA46" s="92">
        <v>0</v>
      </c>
      <c r="CB46" s="92">
        <v>0</v>
      </c>
      <c r="CC46" s="92">
        <v>0</v>
      </c>
      <c r="CD46" s="92">
        <v>0</v>
      </c>
      <c r="CE46" s="92">
        <v>0</v>
      </c>
      <c r="CF46" s="92">
        <v>0</v>
      </c>
      <c r="CG46" s="92">
        <v>0</v>
      </c>
      <c r="CH46" s="92">
        <v>0</v>
      </c>
      <c r="CI46" s="92">
        <v>0</v>
      </c>
      <c r="CJ46" s="92">
        <v>0</v>
      </c>
      <c r="CK46" s="92">
        <v>0</v>
      </c>
      <c r="CL46" s="92">
        <v>0</v>
      </c>
      <c r="CM46" s="92">
        <v>0</v>
      </c>
      <c r="CN46" s="92">
        <v>0</v>
      </c>
      <c r="CO46" s="92">
        <v>0</v>
      </c>
      <c r="CP46" s="92">
        <v>0</v>
      </c>
      <c r="CQ46" s="92">
        <v>0</v>
      </c>
    </row>
    <row r="47" spans="1:16384" s="441" customFormat="1" ht="110.25" customHeight="1">
      <c r="A47" s="244">
        <v>601</v>
      </c>
      <c r="B47" s="17" t="s">
        <v>3366</v>
      </c>
      <c r="C47" s="123">
        <v>401000052</v>
      </c>
      <c r="D47" s="188" t="s">
        <v>71</v>
      </c>
      <c r="E47" s="113" t="s">
        <v>594</v>
      </c>
      <c r="F47" s="114"/>
      <c r="G47" s="114"/>
      <c r="H47" s="115">
        <v>3</v>
      </c>
      <c r="I47" s="114"/>
      <c r="J47" s="115">
        <v>16</v>
      </c>
      <c r="K47" s="115">
        <v>1</v>
      </c>
      <c r="L47" s="115">
        <v>33</v>
      </c>
      <c r="M47" s="154"/>
      <c r="N47" s="154"/>
      <c r="O47" s="154"/>
      <c r="P47" s="116" t="s">
        <v>255</v>
      </c>
      <c r="Q47" s="117" t="s">
        <v>661</v>
      </c>
      <c r="R47" s="115"/>
      <c r="S47" s="115"/>
      <c r="T47" s="115"/>
      <c r="U47" s="115"/>
      <c r="V47" s="115" t="s">
        <v>662</v>
      </c>
      <c r="W47" s="115"/>
      <c r="X47" s="115"/>
      <c r="Y47" s="115"/>
      <c r="Z47" s="115"/>
      <c r="AA47" s="115"/>
      <c r="AB47" s="116" t="s">
        <v>663</v>
      </c>
      <c r="AC47" s="117" t="s">
        <v>596</v>
      </c>
      <c r="AD47" s="155"/>
      <c r="AE47" s="155"/>
      <c r="AF47" s="155"/>
      <c r="AG47" s="155"/>
      <c r="AH47" s="155"/>
      <c r="AI47" s="155"/>
      <c r="AJ47" s="155"/>
      <c r="AK47" s="155"/>
      <c r="AL47" s="155"/>
      <c r="AM47" s="118" t="s">
        <v>3369</v>
      </c>
      <c r="AN47" s="116" t="s">
        <v>606</v>
      </c>
      <c r="AO47" s="57" t="s">
        <v>66</v>
      </c>
      <c r="AP47" s="57" t="s">
        <v>46</v>
      </c>
      <c r="AQ47" s="57">
        <v>1220120650</v>
      </c>
      <c r="AR47" s="18" t="s">
        <v>676</v>
      </c>
      <c r="AS47" s="439" t="s">
        <v>53</v>
      </c>
      <c r="AT47" s="92">
        <v>53600</v>
      </c>
      <c r="AU47" s="92">
        <v>53600</v>
      </c>
      <c r="AV47" s="92">
        <v>0</v>
      </c>
      <c r="AW47" s="92">
        <v>0</v>
      </c>
      <c r="AX47" s="92">
        <v>0</v>
      </c>
      <c r="AY47" s="92">
        <v>0</v>
      </c>
      <c r="AZ47" s="92">
        <v>0</v>
      </c>
      <c r="BA47" s="92">
        <v>0</v>
      </c>
      <c r="BB47" s="91">
        <v>53600</v>
      </c>
      <c r="BC47" s="91">
        <v>53600</v>
      </c>
      <c r="BD47" s="92">
        <f t="shared" si="5"/>
        <v>0</v>
      </c>
      <c r="BE47" s="92">
        <v>0</v>
      </c>
      <c r="BF47" s="92">
        <v>0</v>
      </c>
      <c r="BG47" s="92">
        <v>0</v>
      </c>
      <c r="BH47" s="92">
        <v>0</v>
      </c>
      <c r="BI47" s="92">
        <f t="shared" si="6"/>
        <v>0</v>
      </c>
      <c r="BJ47" s="92">
        <v>0</v>
      </c>
      <c r="BK47" s="92">
        <v>0</v>
      </c>
      <c r="BL47" s="92">
        <v>0</v>
      </c>
      <c r="BM47" s="92">
        <v>0</v>
      </c>
      <c r="BN47" s="92">
        <v>0</v>
      </c>
      <c r="BO47" s="92">
        <v>0</v>
      </c>
      <c r="BP47" s="92">
        <v>0</v>
      </c>
      <c r="BQ47" s="92">
        <v>0</v>
      </c>
      <c r="BR47" s="92">
        <v>0</v>
      </c>
      <c r="BS47" s="92">
        <v>0</v>
      </c>
      <c r="BT47" s="92">
        <v>0</v>
      </c>
      <c r="BU47" s="92">
        <v>0</v>
      </c>
      <c r="BV47" s="92">
        <v>0</v>
      </c>
      <c r="BW47" s="92">
        <v>0</v>
      </c>
      <c r="BX47" s="92">
        <v>0</v>
      </c>
      <c r="BY47" s="92">
        <v>0</v>
      </c>
      <c r="BZ47" s="92">
        <v>0</v>
      </c>
      <c r="CA47" s="92">
        <v>0</v>
      </c>
      <c r="CB47" s="92">
        <v>0</v>
      </c>
      <c r="CC47" s="92">
        <v>0</v>
      </c>
      <c r="CD47" s="92">
        <v>0</v>
      </c>
      <c r="CE47" s="92">
        <v>0</v>
      </c>
      <c r="CF47" s="92">
        <v>0</v>
      </c>
      <c r="CG47" s="92">
        <v>0</v>
      </c>
      <c r="CH47" s="92">
        <v>0</v>
      </c>
      <c r="CI47" s="92">
        <v>0</v>
      </c>
      <c r="CJ47" s="92">
        <v>0</v>
      </c>
      <c r="CK47" s="92">
        <v>0</v>
      </c>
      <c r="CL47" s="92">
        <v>0</v>
      </c>
      <c r="CM47" s="92">
        <v>0</v>
      </c>
      <c r="CN47" s="92">
        <v>0</v>
      </c>
      <c r="CO47" s="92">
        <v>0</v>
      </c>
      <c r="CP47" s="92">
        <v>0</v>
      </c>
      <c r="CQ47" s="92">
        <v>0</v>
      </c>
    </row>
    <row r="48" spans="1:16384" s="441" customFormat="1" ht="110.25" customHeight="1">
      <c r="A48" s="244">
        <v>601</v>
      </c>
      <c r="B48" s="17" t="s">
        <v>3366</v>
      </c>
      <c r="C48" s="123">
        <v>403010007</v>
      </c>
      <c r="D48" s="19" t="s">
        <v>81</v>
      </c>
      <c r="E48" s="113" t="s">
        <v>594</v>
      </c>
      <c r="F48" s="114"/>
      <c r="G48" s="114"/>
      <c r="H48" s="115">
        <v>3</v>
      </c>
      <c r="I48" s="114"/>
      <c r="J48" s="115" t="s">
        <v>677</v>
      </c>
      <c r="K48" s="115">
        <v>1</v>
      </c>
      <c r="L48" s="115">
        <v>9</v>
      </c>
      <c r="M48" s="154"/>
      <c r="N48" s="154"/>
      <c r="O48" s="154"/>
      <c r="P48" s="116" t="s">
        <v>255</v>
      </c>
      <c r="Q48" s="117" t="s">
        <v>595</v>
      </c>
      <c r="R48" s="115"/>
      <c r="S48" s="115"/>
      <c r="T48" s="115" t="s">
        <v>47</v>
      </c>
      <c r="U48" s="115"/>
      <c r="V48" s="115" t="s">
        <v>523</v>
      </c>
      <c r="W48" s="115" t="s">
        <v>45</v>
      </c>
      <c r="X48" s="115"/>
      <c r="Y48" s="115"/>
      <c r="Z48" s="115"/>
      <c r="AA48" s="115"/>
      <c r="AB48" s="116" t="s">
        <v>257</v>
      </c>
      <c r="AC48" s="117" t="s">
        <v>653</v>
      </c>
      <c r="AD48" s="155"/>
      <c r="AE48" s="155"/>
      <c r="AF48" s="155"/>
      <c r="AG48" s="155"/>
      <c r="AH48" s="155"/>
      <c r="AI48" s="155"/>
      <c r="AJ48" s="155"/>
      <c r="AK48" s="155"/>
      <c r="AL48" s="155"/>
      <c r="AM48" s="442" t="s">
        <v>3370</v>
      </c>
      <c r="AN48" s="116" t="s">
        <v>606</v>
      </c>
      <c r="AO48" s="57" t="s">
        <v>66</v>
      </c>
      <c r="AP48" s="57" t="s">
        <v>46</v>
      </c>
      <c r="AQ48" s="57">
        <v>1220220640</v>
      </c>
      <c r="AR48" s="18" t="s">
        <v>678</v>
      </c>
      <c r="AS48" s="439" t="s">
        <v>53</v>
      </c>
      <c r="AT48" s="92">
        <v>531900</v>
      </c>
      <c r="AU48" s="92">
        <v>531900</v>
      </c>
      <c r="AV48" s="92">
        <v>0</v>
      </c>
      <c r="AW48" s="92">
        <v>0</v>
      </c>
      <c r="AX48" s="92">
        <v>0</v>
      </c>
      <c r="AY48" s="92">
        <v>0</v>
      </c>
      <c r="AZ48" s="92">
        <v>0</v>
      </c>
      <c r="BA48" s="92">
        <v>0</v>
      </c>
      <c r="BB48" s="91">
        <v>531900</v>
      </c>
      <c r="BC48" s="91">
        <v>531900</v>
      </c>
      <c r="BD48" s="92">
        <f t="shared" si="5"/>
        <v>0</v>
      </c>
      <c r="BE48" s="92">
        <v>0</v>
      </c>
      <c r="BF48" s="92">
        <v>0</v>
      </c>
      <c r="BG48" s="92">
        <v>0</v>
      </c>
      <c r="BH48" s="92">
        <v>0</v>
      </c>
      <c r="BI48" s="92">
        <f t="shared" si="6"/>
        <v>0</v>
      </c>
      <c r="BJ48" s="92">
        <v>0</v>
      </c>
      <c r="BK48" s="92">
        <v>0</v>
      </c>
      <c r="BL48" s="92">
        <v>0</v>
      </c>
      <c r="BM48" s="92">
        <v>0</v>
      </c>
      <c r="BN48" s="92">
        <v>0</v>
      </c>
      <c r="BO48" s="92">
        <v>0</v>
      </c>
      <c r="BP48" s="92">
        <v>0</v>
      </c>
      <c r="BQ48" s="92">
        <v>0</v>
      </c>
      <c r="BR48" s="92">
        <v>0</v>
      </c>
      <c r="BS48" s="92">
        <v>0</v>
      </c>
      <c r="BT48" s="92">
        <v>0</v>
      </c>
      <c r="BU48" s="92">
        <v>0</v>
      </c>
      <c r="BV48" s="92">
        <v>0</v>
      </c>
      <c r="BW48" s="92">
        <v>0</v>
      </c>
      <c r="BX48" s="92">
        <v>0</v>
      </c>
      <c r="BY48" s="92">
        <v>0</v>
      </c>
      <c r="BZ48" s="92">
        <v>0</v>
      </c>
      <c r="CA48" s="92">
        <v>0</v>
      </c>
      <c r="CB48" s="92">
        <v>0</v>
      </c>
      <c r="CC48" s="92">
        <v>0</v>
      </c>
      <c r="CD48" s="92">
        <v>0</v>
      </c>
      <c r="CE48" s="92">
        <v>0</v>
      </c>
      <c r="CF48" s="92">
        <v>0</v>
      </c>
      <c r="CG48" s="92">
        <v>0</v>
      </c>
      <c r="CH48" s="92">
        <v>0</v>
      </c>
      <c r="CI48" s="92">
        <v>0</v>
      </c>
      <c r="CJ48" s="92">
        <v>0</v>
      </c>
      <c r="CK48" s="92">
        <v>0</v>
      </c>
      <c r="CL48" s="92">
        <v>0</v>
      </c>
      <c r="CM48" s="92">
        <v>0</v>
      </c>
      <c r="CN48" s="92">
        <v>0</v>
      </c>
      <c r="CO48" s="92">
        <v>0</v>
      </c>
      <c r="CP48" s="92">
        <v>0</v>
      </c>
      <c r="CQ48" s="92">
        <v>0</v>
      </c>
    </row>
    <row r="49" spans="1:95" s="441" customFormat="1" ht="110.25" customHeight="1">
      <c r="A49" s="244">
        <v>601</v>
      </c>
      <c r="B49" s="17" t="s">
        <v>3366</v>
      </c>
      <c r="C49" s="123">
        <v>403010007</v>
      </c>
      <c r="D49" s="19" t="s">
        <v>81</v>
      </c>
      <c r="E49" s="113" t="s">
        <v>594</v>
      </c>
      <c r="F49" s="114"/>
      <c r="G49" s="114"/>
      <c r="H49" s="115">
        <v>3</v>
      </c>
      <c r="I49" s="114"/>
      <c r="J49" s="115" t="s">
        <v>677</v>
      </c>
      <c r="K49" s="115">
        <v>1</v>
      </c>
      <c r="L49" s="115">
        <v>9</v>
      </c>
      <c r="M49" s="154"/>
      <c r="N49" s="154"/>
      <c r="O49" s="154"/>
      <c r="P49" s="116" t="s">
        <v>255</v>
      </c>
      <c r="Q49" s="117" t="s">
        <v>595</v>
      </c>
      <c r="R49" s="115"/>
      <c r="S49" s="115"/>
      <c r="T49" s="115" t="s">
        <v>47</v>
      </c>
      <c r="U49" s="115"/>
      <c r="V49" s="115" t="s">
        <v>523</v>
      </c>
      <c r="W49" s="115" t="s">
        <v>45</v>
      </c>
      <c r="X49" s="115"/>
      <c r="Y49" s="115"/>
      <c r="Z49" s="115"/>
      <c r="AA49" s="115"/>
      <c r="AB49" s="116" t="s">
        <v>257</v>
      </c>
      <c r="AC49" s="117" t="s">
        <v>653</v>
      </c>
      <c r="AD49" s="155"/>
      <c r="AE49" s="155"/>
      <c r="AF49" s="155"/>
      <c r="AG49" s="155"/>
      <c r="AH49" s="155"/>
      <c r="AI49" s="155"/>
      <c r="AJ49" s="155"/>
      <c r="AK49" s="155"/>
      <c r="AL49" s="155"/>
      <c r="AM49" s="118" t="s">
        <v>3370</v>
      </c>
      <c r="AN49" s="116" t="s">
        <v>606</v>
      </c>
      <c r="AO49" s="57" t="s">
        <v>66</v>
      </c>
      <c r="AP49" s="57" t="s">
        <v>46</v>
      </c>
      <c r="AQ49" s="57">
        <v>1220220640</v>
      </c>
      <c r="AR49" s="18" t="s">
        <v>678</v>
      </c>
      <c r="AS49" s="439" t="s">
        <v>629</v>
      </c>
      <c r="AT49" s="92">
        <v>200000</v>
      </c>
      <c r="AU49" s="92">
        <v>200000</v>
      </c>
      <c r="AV49" s="92">
        <v>0</v>
      </c>
      <c r="AW49" s="92">
        <v>0</v>
      </c>
      <c r="AX49" s="92">
        <v>0</v>
      </c>
      <c r="AY49" s="92">
        <v>0</v>
      </c>
      <c r="AZ49" s="92">
        <v>0</v>
      </c>
      <c r="BA49" s="92">
        <v>0</v>
      </c>
      <c r="BB49" s="91">
        <v>200000</v>
      </c>
      <c r="BC49" s="91">
        <v>200000</v>
      </c>
      <c r="BD49" s="92">
        <f t="shared" si="5"/>
        <v>0</v>
      </c>
      <c r="BE49" s="92">
        <v>0</v>
      </c>
      <c r="BF49" s="92">
        <v>0</v>
      </c>
      <c r="BG49" s="92">
        <v>0</v>
      </c>
      <c r="BH49" s="92">
        <v>0</v>
      </c>
      <c r="BI49" s="92">
        <f t="shared" si="6"/>
        <v>0</v>
      </c>
      <c r="BJ49" s="92">
        <v>0</v>
      </c>
      <c r="BK49" s="92">
        <v>0</v>
      </c>
      <c r="BL49" s="92">
        <v>0</v>
      </c>
      <c r="BM49" s="92">
        <v>0</v>
      </c>
      <c r="BN49" s="92">
        <v>0</v>
      </c>
      <c r="BO49" s="92">
        <v>0</v>
      </c>
      <c r="BP49" s="92">
        <v>0</v>
      </c>
      <c r="BQ49" s="92">
        <v>0</v>
      </c>
      <c r="BR49" s="92">
        <v>0</v>
      </c>
      <c r="BS49" s="92">
        <v>0</v>
      </c>
      <c r="BT49" s="92">
        <v>0</v>
      </c>
      <c r="BU49" s="92">
        <v>0</v>
      </c>
      <c r="BV49" s="92">
        <v>0</v>
      </c>
      <c r="BW49" s="92">
        <v>0</v>
      </c>
      <c r="BX49" s="92">
        <v>0</v>
      </c>
      <c r="BY49" s="92">
        <v>0</v>
      </c>
      <c r="BZ49" s="92">
        <v>0</v>
      </c>
      <c r="CA49" s="92">
        <v>0</v>
      </c>
      <c r="CB49" s="92">
        <v>0</v>
      </c>
      <c r="CC49" s="92">
        <v>0</v>
      </c>
      <c r="CD49" s="92">
        <v>0</v>
      </c>
      <c r="CE49" s="92">
        <v>0</v>
      </c>
      <c r="CF49" s="92">
        <v>0</v>
      </c>
      <c r="CG49" s="92">
        <v>0</v>
      </c>
      <c r="CH49" s="92">
        <v>0</v>
      </c>
      <c r="CI49" s="92">
        <v>0</v>
      </c>
      <c r="CJ49" s="92">
        <v>0</v>
      </c>
      <c r="CK49" s="92">
        <v>0</v>
      </c>
      <c r="CL49" s="92">
        <v>0</v>
      </c>
      <c r="CM49" s="92">
        <v>0</v>
      </c>
      <c r="CN49" s="92">
        <v>0</v>
      </c>
      <c r="CO49" s="92">
        <v>0</v>
      </c>
      <c r="CP49" s="92">
        <v>0</v>
      </c>
      <c r="CQ49" s="92">
        <v>0</v>
      </c>
    </row>
    <row r="50" spans="1:95" s="441" customFormat="1" ht="110.25" customHeight="1">
      <c r="A50" s="244">
        <v>601</v>
      </c>
      <c r="B50" s="17" t="s">
        <v>3366</v>
      </c>
      <c r="C50" s="123">
        <v>401000001</v>
      </c>
      <c r="D50" s="188" t="s">
        <v>44</v>
      </c>
      <c r="E50" s="113" t="s">
        <v>594</v>
      </c>
      <c r="F50" s="114"/>
      <c r="G50" s="114"/>
      <c r="H50" s="115">
        <v>3</v>
      </c>
      <c r="I50" s="114"/>
      <c r="J50" s="115">
        <v>16</v>
      </c>
      <c r="K50" s="115">
        <v>1</v>
      </c>
      <c r="L50" s="115">
        <v>1</v>
      </c>
      <c r="M50" s="154"/>
      <c r="N50" s="154"/>
      <c r="O50" s="154"/>
      <c r="P50" s="116" t="s">
        <v>255</v>
      </c>
      <c r="Q50" s="117" t="s">
        <v>595</v>
      </c>
      <c r="R50" s="115"/>
      <c r="S50" s="115"/>
      <c r="T50" s="115" t="s">
        <v>47</v>
      </c>
      <c r="U50" s="115"/>
      <c r="V50" s="115">
        <v>9</v>
      </c>
      <c r="W50" s="115" t="s">
        <v>45</v>
      </c>
      <c r="X50" s="115"/>
      <c r="Y50" s="115"/>
      <c r="Z50" s="115"/>
      <c r="AA50" s="115"/>
      <c r="AB50" s="116" t="s">
        <v>257</v>
      </c>
      <c r="AC50" s="117" t="s">
        <v>596</v>
      </c>
      <c r="AD50" s="130"/>
      <c r="AE50" s="130"/>
      <c r="AF50" s="130"/>
      <c r="AG50" s="130"/>
      <c r="AH50" s="131"/>
      <c r="AI50" s="116"/>
      <c r="AJ50" s="131"/>
      <c r="AK50" s="132"/>
      <c r="AL50" s="130"/>
      <c r="AM50" s="116" t="s">
        <v>597</v>
      </c>
      <c r="AN50" s="116" t="s">
        <v>598</v>
      </c>
      <c r="AO50" s="439" t="s">
        <v>51</v>
      </c>
      <c r="AP50" s="439" t="s">
        <v>52</v>
      </c>
      <c r="AQ50" s="439">
        <v>1220320040</v>
      </c>
      <c r="AR50" s="18" t="s">
        <v>3371</v>
      </c>
      <c r="AS50" s="439" t="s">
        <v>59</v>
      </c>
      <c r="AT50" s="92">
        <v>1455238</v>
      </c>
      <c r="AU50" s="92">
        <v>1455238</v>
      </c>
      <c r="AV50" s="92">
        <v>0</v>
      </c>
      <c r="AW50" s="92">
        <v>0</v>
      </c>
      <c r="AX50" s="92">
        <v>0</v>
      </c>
      <c r="AY50" s="92">
        <v>0</v>
      </c>
      <c r="AZ50" s="92">
        <v>0</v>
      </c>
      <c r="BA50" s="92">
        <v>0</v>
      </c>
      <c r="BB50" s="91">
        <v>1455238</v>
      </c>
      <c r="BC50" s="91">
        <v>1455238</v>
      </c>
      <c r="BD50" s="92">
        <f t="shared" si="5"/>
        <v>1528325</v>
      </c>
      <c r="BE50" s="92">
        <v>0</v>
      </c>
      <c r="BF50" s="92">
        <v>0</v>
      </c>
      <c r="BG50" s="92">
        <v>0</v>
      </c>
      <c r="BH50" s="92">
        <v>1528325</v>
      </c>
      <c r="BI50" s="92">
        <f t="shared" si="6"/>
        <v>1528325</v>
      </c>
      <c r="BJ50" s="92">
        <v>0</v>
      </c>
      <c r="BK50" s="92">
        <v>0</v>
      </c>
      <c r="BL50" s="91">
        <v>0</v>
      </c>
      <c r="BM50" s="91">
        <v>1528325</v>
      </c>
      <c r="BN50" s="92">
        <v>1544310</v>
      </c>
      <c r="BO50" s="92">
        <v>0</v>
      </c>
      <c r="BP50" s="92">
        <v>0</v>
      </c>
      <c r="BQ50" s="92">
        <v>0</v>
      </c>
      <c r="BR50" s="92">
        <f t="shared" ref="BR50:BR128" si="7">BN50</f>
        <v>1544310</v>
      </c>
      <c r="BS50" s="92">
        <v>1544310</v>
      </c>
      <c r="BT50" s="92">
        <v>0</v>
      </c>
      <c r="BU50" s="92">
        <v>0</v>
      </c>
      <c r="BV50" s="92">
        <v>0</v>
      </c>
      <c r="BW50" s="92">
        <f t="shared" ref="BW50:BW128" si="8">BS50</f>
        <v>1544310</v>
      </c>
      <c r="BX50" s="92">
        <v>1455240</v>
      </c>
      <c r="BY50" s="92">
        <v>0</v>
      </c>
      <c r="BZ50" s="92">
        <v>0</v>
      </c>
      <c r="CA50" s="92">
        <v>0</v>
      </c>
      <c r="CB50" s="92">
        <f t="shared" ref="CB50:CB128" si="9">BX50</f>
        <v>1455240</v>
      </c>
      <c r="CC50" s="92">
        <v>1455240</v>
      </c>
      <c r="CD50" s="92">
        <v>0</v>
      </c>
      <c r="CE50" s="92">
        <v>0</v>
      </c>
      <c r="CF50" s="92">
        <v>0</v>
      </c>
      <c r="CG50" s="92">
        <f t="shared" ref="CG50:CG128" si="10">CC50</f>
        <v>1455240</v>
      </c>
      <c r="CH50" s="92">
        <v>1455240</v>
      </c>
      <c r="CI50" s="92">
        <v>0</v>
      </c>
      <c r="CJ50" s="92">
        <v>0</v>
      </c>
      <c r="CK50" s="92">
        <v>0</v>
      </c>
      <c r="CL50" s="92">
        <f t="shared" ref="CL50:CL128" si="11">CH50</f>
        <v>1455240</v>
      </c>
      <c r="CM50" s="92">
        <v>1455240</v>
      </c>
      <c r="CN50" s="92">
        <v>0</v>
      </c>
      <c r="CO50" s="92">
        <v>0</v>
      </c>
      <c r="CP50" s="92">
        <v>0</v>
      </c>
      <c r="CQ50" s="92">
        <f t="shared" ref="CQ50:CQ128" si="12">CM50</f>
        <v>1455240</v>
      </c>
    </row>
    <row r="51" spans="1:95" s="441" customFormat="1" ht="110.25" customHeight="1">
      <c r="A51" s="244">
        <v>601</v>
      </c>
      <c r="B51" s="17" t="s">
        <v>3366</v>
      </c>
      <c r="C51" s="123">
        <v>401000001</v>
      </c>
      <c r="D51" s="188" t="s">
        <v>44</v>
      </c>
      <c r="E51" s="113" t="s">
        <v>594</v>
      </c>
      <c r="F51" s="114"/>
      <c r="G51" s="114"/>
      <c r="H51" s="115">
        <v>3</v>
      </c>
      <c r="I51" s="114"/>
      <c r="J51" s="115">
        <v>17</v>
      </c>
      <c r="K51" s="115">
        <v>1</v>
      </c>
      <c r="L51" s="136">
        <v>8.9</v>
      </c>
      <c r="M51" s="154"/>
      <c r="N51" s="154"/>
      <c r="O51" s="154"/>
      <c r="P51" s="116" t="s">
        <v>255</v>
      </c>
      <c r="Q51" s="117" t="s">
        <v>595</v>
      </c>
      <c r="R51" s="115"/>
      <c r="S51" s="115"/>
      <c r="T51" s="115" t="s">
        <v>47</v>
      </c>
      <c r="U51" s="115"/>
      <c r="V51" s="115">
        <v>9</v>
      </c>
      <c r="W51" s="115" t="s">
        <v>45</v>
      </c>
      <c r="X51" s="115"/>
      <c r="Y51" s="115"/>
      <c r="Z51" s="115"/>
      <c r="AA51" s="115"/>
      <c r="AB51" s="116" t="s">
        <v>257</v>
      </c>
      <c r="AC51" s="117" t="s">
        <v>386</v>
      </c>
      <c r="AD51" s="130"/>
      <c r="AE51" s="130"/>
      <c r="AF51" s="130"/>
      <c r="AG51" s="130"/>
      <c r="AH51" s="132"/>
      <c r="AI51" s="132"/>
      <c r="AJ51" s="155"/>
      <c r="AK51" s="340"/>
      <c r="AL51" s="132"/>
      <c r="AM51" s="116" t="s">
        <v>3372</v>
      </c>
      <c r="AN51" s="116" t="s">
        <v>163</v>
      </c>
      <c r="AO51" s="439" t="s">
        <v>51</v>
      </c>
      <c r="AP51" s="439" t="s">
        <v>52</v>
      </c>
      <c r="AQ51" s="439">
        <v>1220320090</v>
      </c>
      <c r="AR51" s="18" t="s">
        <v>3373</v>
      </c>
      <c r="AS51" s="439" t="s">
        <v>53</v>
      </c>
      <c r="AT51" s="92">
        <v>0</v>
      </c>
      <c r="AU51" s="92">
        <v>0</v>
      </c>
      <c r="AV51" s="92">
        <v>0</v>
      </c>
      <c r="AW51" s="92">
        <v>0</v>
      </c>
      <c r="AX51" s="92">
        <v>0</v>
      </c>
      <c r="AY51" s="92">
        <v>0</v>
      </c>
      <c r="AZ51" s="92">
        <v>0</v>
      </c>
      <c r="BA51" s="92">
        <v>0</v>
      </c>
      <c r="BB51" s="91">
        <f t="shared" ref="BB51:BC106" si="13">AT51</f>
        <v>0</v>
      </c>
      <c r="BC51" s="92">
        <f t="shared" si="13"/>
        <v>0</v>
      </c>
      <c r="BD51" s="92">
        <f t="shared" si="5"/>
        <v>0</v>
      </c>
      <c r="BE51" s="92">
        <v>0</v>
      </c>
      <c r="BF51" s="92">
        <v>0</v>
      </c>
      <c r="BG51" s="92">
        <v>0</v>
      </c>
      <c r="BH51" s="92">
        <v>0</v>
      </c>
      <c r="BI51" s="92">
        <f t="shared" si="6"/>
        <v>0</v>
      </c>
      <c r="BJ51" s="92">
        <v>0</v>
      </c>
      <c r="BK51" s="92">
        <v>0</v>
      </c>
      <c r="BL51" s="92">
        <v>0</v>
      </c>
      <c r="BM51" s="92">
        <v>0</v>
      </c>
      <c r="BN51" s="92">
        <v>790000</v>
      </c>
      <c r="BO51" s="92">
        <v>0</v>
      </c>
      <c r="BP51" s="92">
        <v>0</v>
      </c>
      <c r="BQ51" s="92">
        <v>0</v>
      </c>
      <c r="BR51" s="92">
        <f t="shared" si="7"/>
        <v>790000</v>
      </c>
      <c r="BS51" s="92">
        <v>790000</v>
      </c>
      <c r="BT51" s="92">
        <v>0</v>
      </c>
      <c r="BU51" s="92">
        <v>0</v>
      </c>
      <c r="BV51" s="92">
        <v>0</v>
      </c>
      <c r="BW51" s="92">
        <f t="shared" si="8"/>
        <v>790000</v>
      </c>
      <c r="BX51" s="92">
        <v>790000</v>
      </c>
      <c r="BY51" s="92">
        <v>0</v>
      </c>
      <c r="BZ51" s="92">
        <v>0</v>
      </c>
      <c r="CA51" s="92">
        <v>0</v>
      </c>
      <c r="CB51" s="92">
        <f t="shared" si="9"/>
        <v>790000</v>
      </c>
      <c r="CC51" s="92">
        <v>790000</v>
      </c>
      <c r="CD51" s="92">
        <v>0</v>
      </c>
      <c r="CE51" s="92">
        <v>0</v>
      </c>
      <c r="CF51" s="92">
        <v>0</v>
      </c>
      <c r="CG51" s="92">
        <f t="shared" si="10"/>
        <v>790000</v>
      </c>
      <c r="CH51" s="92">
        <v>790000</v>
      </c>
      <c r="CI51" s="92">
        <v>0</v>
      </c>
      <c r="CJ51" s="92">
        <v>0</v>
      </c>
      <c r="CK51" s="92">
        <v>0</v>
      </c>
      <c r="CL51" s="92">
        <f t="shared" si="11"/>
        <v>790000</v>
      </c>
      <c r="CM51" s="92">
        <v>790000</v>
      </c>
      <c r="CN51" s="92">
        <v>0</v>
      </c>
      <c r="CO51" s="92">
        <v>0</v>
      </c>
      <c r="CP51" s="92">
        <v>0</v>
      </c>
      <c r="CQ51" s="92">
        <f t="shared" si="12"/>
        <v>790000</v>
      </c>
    </row>
    <row r="52" spans="1:95" s="441" customFormat="1" ht="110.25" customHeight="1">
      <c r="A52" s="244">
        <v>601</v>
      </c>
      <c r="B52" s="17" t="s">
        <v>3366</v>
      </c>
      <c r="C52" s="123">
        <v>401000001</v>
      </c>
      <c r="D52" s="19" t="s">
        <v>44</v>
      </c>
      <c r="E52" s="113" t="s">
        <v>594</v>
      </c>
      <c r="F52" s="114"/>
      <c r="G52" s="114"/>
      <c r="H52" s="115">
        <v>3</v>
      </c>
      <c r="I52" s="114"/>
      <c r="J52" s="115">
        <v>17</v>
      </c>
      <c r="K52" s="115">
        <v>1</v>
      </c>
      <c r="L52" s="115">
        <v>3</v>
      </c>
      <c r="M52" s="154"/>
      <c r="N52" s="154"/>
      <c r="O52" s="154"/>
      <c r="P52" s="116" t="s">
        <v>255</v>
      </c>
      <c r="Q52" s="117" t="s">
        <v>595</v>
      </c>
      <c r="R52" s="115"/>
      <c r="S52" s="115"/>
      <c r="T52" s="115" t="s">
        <v>47</v>
      </c>
      <c r="U52" s="115"/>
      <c r="V52" s="115" t="s">
        <v>46</v>
      </c>
      <c r="W52" s="115" t="s">
        <v>45</v>
      </c>
      <c r="X52" s="115" t="s">
        <v>47</v>
      </c>
      <c r="Y52" s="115"/>
      <c r="Z52" s="115"/>
      <c r="AA52" s="115"/>
      <c r="AB52" s="116" t="s">
        <v>257</v>
      </c>
      <c r="AC52" s="117" t="s">
        <v>653</v>
      </c>
      <c r="AD52" s="155"/>
      <c r="AE52" s="155"/>
      <c r="AF52" s="155"/>
      <c r="AG52" s="118"/>
      <c r="AH52" s="118"/>
      <c r="AI52" s="118"/>
      <c r="AJ52" s="118"/>
      <c r="AK52" s="118"/>
      <c r="AL52" s="118"/>
      <c r="AM52" s="118" t="s">
        <v>3374</v>
      </c>
      <c r="AN52" s="116" t="s">
        <v>606</v>
      </c>
      <c r="AO52" s="439" t="s">
        <v>51</v>
      </c>
      <c r="AP52" s="439" t="s">
        <v>52</v>
      </c>
      <c r="AQ52" s="439" t="s">
        <v>504</v>
      </c>
      <c r="AR52" s="18" t="s">
        <v>505</v>
      </c>
      <c r="AS52" s="439" t="s">
        <v>53</v>
      </c>
      <c r="AT52" s="92">
        <v>15639828.4</v>
      </c>
      <c r="AU52" s="92">
        <v>15077431.369999999</v>
      </c>
      <c r="AV52" s="92">
        <v>0</v>
      </c>
      <c r="AW52" s="92">
        <v>0</v>
      </c>
      <c r="AX52" s="92">
        <v>0</v>
      </c>
      <c r="AY52" s="92">
        <v>0</v>
      </c>
      <c r="AZ52" s="92">
        <v>0</v>
      </c>
      <c r="BA52" s="92">
        <v>0</v>
      </c>
      <c r="BB52" s="91">
        <v>15639828.4</v>
      </c>
      <c r="BC52" s="91">
        <v>15077431.369999999</v>
      </c>
      <c r="BD52" s="92">
        <f t="shared" si="5"/>
        <v>29719879.82</v>
      </c>
      <c r="BE52" s="92">
        <v>0</v>
      </c>
      <c r="BF52" s="92">
        <v>0</v>
      </c>
      <c r="BG52" s="92">
        <v>0</v>
      </c>
      <c r="BH52" s="92">
        <v>29719879.82</v>
      </c>
      <c r="BI52" s="92">
        <f t="shared" si="6"/>
        <v>29719879.82</v>
      </c>
      <c r="BJ52" s="92">
        <v>0</v>
      </c>
      <c r="BK52" s="92">
        <v>0</v>
      </c>
      <c r="BL52" s="92">
        <v>0</v>
      </c>
      <c r="BM52" s="92">
        <v>29719879.82</v>
      </c>
      <c r="BN52" s="92">
        <v>27123930</v>
      </c>
      <c r="BO52" s="92">
        <v>0</v>
      </c>
      <c r="BP52" s="92">
        <v>0</v>
      </c>
      <c r="BQ52" s="92">
        <v>0</v>
      </c>
      <c r="BR52" s="92">
        <f t="shared" si="7"/>
        <v>27123930</v>
      </c>
      <c r="BS52" s="92">
        <v>25483705</v>
      </c>
      <c r="BT52" s="92">
        <v>0</v>
      </c>
      <c r="BU52" s="92">
        <v>0</v>
      </c>
      <c r="BV52" s="92">
        <v>0</v>
      </c>
      <c r="BW52" s="92">
        <f t="shared" si="8"/>
        <v>25483705</v>
      </c>
      <c r="BX52" s="92">
        <v>22257530</v>
      </c>
      <c r="BY52" s="92">
        <v>0</v>
      </c>
      <c r="BZ52" s="92">
        <v>0</v>
      </c>
      <c r="CA52" s="92">
        <v>0</v>
      </c>
      <c r="CB52" s="92">
        <f t="shared" si="9"/>
        <v>22257530</v>
      </c>
      <c r="CC52" s="92">
        <v>22257530</v>
      </c>
      <c r="CD52" s="92">
        <v>0</v>
      </c>
      <c r="CE52" s="92">
        <v>0</v>
      </c>
      <c r="CF52" s="92">
        <v>0</v>
      </c>
      <c r="CG52" s="92">
        <f t="shared" si="10"/>
        <v>22257530</v>
      </c>
      <c r="CH52" s="92">
        <v>16250850</v>
      </c>
      <c r="CI52" s="92">
        <v>0</v>
      </c>
      <c r="CJ52" s="92">
        <v>0</v>
      </c>
      <c r="CK52" s="92">
        <v>0</v>
      </c>
      <c r="CL52" s="92">
        <f t="shared" si="11"/>
        <v>16250850</v>
      </c>
      <c r="CM52" s="92">
        <v>16250850</v>
      </c>
      <c r="CN52" s="92">
        <v>0</v>
      </c>
      <c r="CO52" s="92">
        <v>0</v>
      </c>
      <c r="CP52" s="92">
        <v>0</v>
      </c>
      <c r="CQ52" s="92">
        <f t="shared" si="12"/>
        <v>16250850</v>
      </c>
    </row>
    <row r="53" spans="1:95" s="441" customFormat="1" ht="110.25" customHeight="1">
      <c r="A53" s="244">
        <v>601</v>
      </c>
      <c r="B53" s="17" t="s">
        <v>3366</v>
      </c>
      <c r="C53" s="123">
        <v>402000008</v>
      </c>
      <c r="D53" s="19" t="s">
        <v>600</v>
      </c>
      <c r="E53" s="113" t="s">
        <v>594</v>
      </c>
      <c r="F53" s="114"/>
      <c r="G53" s="114"/>
      <c r="H53" s="115">
        <v>3</v>
      </c>
      <c r="I53" s="114"/>
      <c r="J53" s="115">
        <v>17</v>
      </c>
      <c r="K53" s="115">
        <v>1</v>
      </c>
      <c r="L53" s="115">
        <v>3</v>
      </c>
      <c r="M53" s="154"/>
      <c r="N53" s="154"/>
      <c r="O53" s="154"/>
      <c r="P53" s="116" t="s">
        <v>255</v>
      </c>
      <c r="Q53" s="117" t="s">
        <v>595</v>
      </c>
      <c r="R53" s="115"/>
      <c r="S53" s="115"/>
      <c r="T53" s="115" t="s">
        <v>47</v>
      </c>
      <c r="U53" s="115"/>
      <c r="V53" s="115" t="s">
        <v>46</v>
      </c>
      <c r="W53" s="115" t="s">
        <v>45</v>
      </c>
      <c r="X53" s="115" t="s">
        <v>47</v>
      </c>
      <c r="Y53" s="115"/>
      <c r="Z53" s="115"/>
      <c r="AA53" s="115"/>
      <c r="AB53" s="116" t="s">
        <v>257</v>
      </c>
      <c r="AC53" s="117" t="s">
        <v>653</v>
      </c>
      <c r="AD53" s="155"/>
      <c r="AE53" s="155"/>
      <c r="AF53" s="155"/>
      <c r="AG53" s="118"/>
      <c r="AH53" s="118"/>
      <c r="AI53" s="118"/>
      <c r="AJ53" s="118"/>
      <c r="AK53" s="118"/>
      <c r="AL53" s="118"/>
      <c r="AM53" s="118" t="s">
        <v>3374</v>
      </c>
      <c r="AN53" s="116" t="s">
        <v>606</v>
      </c>
      <c r="AO53" s="439" t="s">
        <v>51</v>
      </c>
      <c r="AP53" s="439" t="s">
        <v>52</v>
      </c>
      <c r="AQ53" s="439">
        <v>1410220630</v>
      </c>
      <c r="AR53" s="18" t="s">
        <v>505</v>
      </c>
      <c r="AS53" s="439" t="s">
        <v>53</v>
      </c>
      <c r="AT53" s="92">
        <v>4612270</v>
      </c>
      <c r="AU53" s="92">
        <v>4612270</v>
      </c>
      <c r="AV53" s="92">
        <v>0</v>
      </c>
      <c r="AW53" s="92">
        <v>0</v>
      </c>
      <c r="AX53" s="92">
        <v>0</v>
      </c>
      <c r="AY53" s="92">
        <v>0</v>
      </c>
      <c r="AZ53" s="92">
        <v>0</v>
      </c>
      <c r="BA53" s="92">
        <v>0</v>
      </c>
      <c r="BB53" s="91">
        <v>4612270</v>
      </c>
      <c r="BC53" s="91">
        <v>4612270</v>
      </c>
      <c r="BD53" s="92">
        <f t="shared" si="5"/>
        <v>5289010</v>
      </c>
      <c r="BE53" s="92">
        <v>0</v>
      </c>
      <c r="BF53" s="92">
        <v>0</v>
      </c>
      <c r="BG53" s="92">
        <v>0</v>
      </c>
      <c r="BH53" s="92">
        <v>5289010</v>
      </c>
      <c r="BI53" s="92">
        <f t="shared" si="6"/>
        <v>5289010</v>
      </c>
      <c r="BJ53" s="92">
        <v>0</v>
      </c>
      <c r="BK53" s="92">
        <v>0</v>
      </c>
      <c r="BL53" s="92">
        <v>0</v>
      </c>
      <c r="BM53" s="92">
        <v>5289010</v>
      </c>
      <c r="BN53" s="92">
        <v>6106240</v>
      </c>
      <c r="BO53" s="92">
        <v>0</v>
      </c>
      <c r="BP53" s="92">
        <v>0</v>
      </c>
      <c r="BQ53" s="92">
        <v>0</v>
      </c>
      <c r="BR53" s="92">
        <f t="shared" si="7"/>
        <v>6106240</v>
      </c>
      <c r="BS53" s="92">
        <v>6491240</v>
      </c>
      <c r="BT53" s="92">
        <v>0</v>
      </c>
      <c r="BU53" s="92">
        <v>0</v>
      </c>
      <c r="BV53" s="92">
        <v>0</v>
      </c>
      <c r="BW53" s="92">
        <f t="shared" si="8"/>
        <v>6491240</v>
      </c>
      <c r="BX53" s="92">
        <v>4422160</v>
      </c>
      <c r="BY53" s="92">
        <v>0</v>
      </c>
      <c r="BZ53" s="92">
        <v>0</v>
      </c>
      <c r="CA53" s="92">
        <v>0</v>
      </c>
      <c r="CB53" s="92">
        <f t="shared" si="9"/>
        <v>4422160</v>
      </c>
      <c r="CC53" s="92">
        <v>4890160</v>
      </c>
      <c r="CD53" s="92">
        <v>0</v>
      </c>
      <c r="CE53" s="92">
        <v>0</v>
      </c>
      <c r="CF53" s="92">
        <v>0</v>
      </c>
      <c r="CG53" s="92">
        <f t="shared" si="10"/>
        <v>4890160</v>
      </c>
      <c r="CH53" s="92">
        <v>4422160</v>
      </c>
      <c r="CI53" s="92">
        <v>0</v>
      </c>
      <c r="CJ53" s="92">
        <v>0</v>
      </c>
      <c r="CK53" s="92">
        <v>0</v>
      </c>
      <c r="CL53" s="92">
        <f t="shared" si="11"/>
        <v>4422160</v>
      </c>
      <c r="CM53" s="92">
        <v>4890160</v>
      </c>
      <c r="CN53" s="92">
        <v>0</v>
      </c>
      <c r="CO53" s="92">
        <v>0</v>
      </c>
      <c r="CP53" s="92">
        <v>0</v>
      </c>
      <c r="CQ53" s="92">
        <f t="shared" si="12"/>
        <v>4890160</v>
      </c>
    </row>
    <row r="54" spans="1:95" s="441" customFormat="1" ht="110.25" customHeight="1">
      <c r="A54" s="244">
        <v>601</v>
      </c>
      <c r="B54" s="17" t="s">
        <v>3366</v>
      </c>
      <c r="C54" s="123">
        <v>402000017</v>
      </c>
      <c r="D54" s="19" t="s">
        <v>50</v>
      </c>
      <c r="E54" s="113" t="s">
        <v>594</v>
      </c>
      <c r="F54" s="114"/>
      <c r="G54" s="114"/>
      <c r="H54" s="115">
        <v>3</v>
      </c>
      <c r="I54" s="114"/>
      <c r="J54" s="115">
        <v>17</v>
      </c>
      <c r="K54" s="115">
        <v>1</v>
      </c>
      <c r="L54" s="115">
        <v>7</v>
      </c>
      <c r="M54" s="154"/>
      <c r="N54" s="154"/>
      <c r="O54" s="154"/>
      <c r="P54" s="116" t="s">
        <v>255</v>
      </c>
      <c r="Q54" s="117" t="s">
        <v>595</v>
      </c>
      <c r="R54" s="115"/>
      <c r="S54" s="115"/>
      <c r="T54" s="115" t="s">
        <v>47</v>
      </c>
      <c r="U54" s="115"/>
      <c r="V54" s="115" t="s">
        <v>46</v>
      </c>
      <c r="W54" s="115" t="s">
        <v>45</v>
      </c>
      <c r="X54" s="115" t="s">
        <v>77</v>
      </c>
      <c r="Y54" s="115"/>
      <c r="Z54" s="115"/>
      <c r="AA54" s="115"/>
      <c r="AB54" s="116" t="s">
        <v>257</v>
      </c>
      <c r="AC54" s="117" t="s">
        <v>3375</v>
      </c>
      <c r="AD54" s="155"/>
      <c r="AE54" s="155"/>
      <c r="AF54" s="155"/>
      <c r="AG54" s="155"/>
      <c r="AH54" s="155"/>
      <c r="AI54" s="155"/>
      <c r="AJ54" s="155"/>
      <c r="AK54" s="155"/>
      <c r="AL54" s="155"/>
      <c r="AM54" s="118" t="s">
        <v>3376</v>
      </c>
      <c r="AN54" s="116" t="s">
        <v>606</v>
      </c>
      <c r="AO54" s="439" t="s">
        <v>46</v>
      </c>
      <c r="AP54" s="439" t="s">
        <v>61</v>
      </c>
      <c r="AQ54" s="439">
        <v>1410398710</v>
      </c>
      <c r="AR54" s="18" t="s">
        <v>212</v>
      </c>
      <c r="AS54" s="439" t="s">
        <v>53</v>
      </c>
      <c r="AT54" s="92">
        <v>1799875</v>
      </c>
      <c r="AU54" s="92">
        <v>1799875</v>
      </c>
      <c r="AV54" s="92">
        <v>0</v>
      </c>
      <c r="AW54" s="92">
        <v>0</v>
      </c>
      <c r="AX54" s="92">
        <v>0</v>
      </c>
      <c r="AY54" s="92">
        <v>0</v>
      </c>
      <c r="AZ54" s="92">
        <v>0</v>
      </c>
      <c r="BA54" s="92">
        <v>0</v>
      </c>
      <c r="BB54" s="91">
        <v>1799875</v>
      </c>
      <c r="BC54" s="91">
        <v>1799875</v>
      </c>
      <c r="BD54" s="92">
        <f t="shared" si="5"/>
        <v>1710625</v>
      </c>
      <c r="BE54" s="92">
        <v>0</v>
      </c>
      <c r="BF54" s="92">
        <v>0</v>
      </c>
      <c r="BG54" s="92">
        <v>0</v>
      </c>
      <c r="BH54" s="92">
        <v>1710625</v>
      </c>
      <c r="BI54" s="92">
        <f t="shared" si="6"/>
        <v>1710625</v>
      </c>
      <c r="BJ54" s="92">
        <v>0</v>
      </c>
      <c r="BK54" s="92">
        <v>0</v>
      </c>
      <c r="BL54" s="92">
        <v>0</v>
      </c>
      <c r="BM54" s="92">
        <v>1710625</v>
      </c>
      <c r="BN54" s="92">
        <v>1710625</v>
      </c>
      <c r="BO54" s="92">
        <v>0</v>
      </c>
      <c r="BP54" s="92">
        <v>0</v>
      </c>
      <c r="BQ54" s="92">
        <v>0</v>
      </c>
      <c r="BR54" s="92">
        <f t="shared" si="7"/>
        <v>1710625</v>
      </c>
      <c r="BS54" s="92">
        <v>1710625</v>
      </c>
      <c r="BT54" s="92">
        <v>0</v>
      </c>
      <c r="BU54" s="92">
        <v>0</v>
      </c>
      <c r="BV54" s="92">
        <v>0</v>
      </c>
      <c r="BW54" s="92">
        <f t="shared" si="8"/>
        <v>1710625</v>
      </c>
      <c r="BX54" s="92">
        <v>2752500</v>
      </c>
      <c r="BY54" s="92">
        <v>0</v>
      </c>
      <c r="BZ54" s="92">
        <v>0</v>
      </c>
      <c r="CA54" s="92">
        <v>0</v>
      </c>
      <c r="CB54" s="92">
        <f t="shared" si="9"/>
        <v>2752500</v>
      </c>
      <c r="CC54" s="92">
        <v>2752500</v>
      </c>
      <c r="CD54" s="92">
        <v>0</v>
      </c>
      <c r="CE54" s="92">
        <v>0</v>
      </c>
      <c r="CF54" s="92">
        <v>0</v>
      </c>
      <c r="CG54" s="92">
        <f t="shared" si="10"/>
        <v>2752500</v>
      </c>
      <c r="CH54" s="92">
        <v>2752500</v>
      </c>
      <c r="CI54" s="92">
        <v>0</v>
      </c>
      <c r="CJ54" s="92">
        <v>0</v>
      </c>
      <c r="CK54" s="92">
        <v>0</v>
      </c>
      <c r="CL54" s="92">
        <f t="shared" si="11"/>
        <v>2752500</v>
      </c>
      <c r="CM54" s="92">
        <v>2752500</v>
      </c>
      <c r="CN54" s="92">
        <v>0</v>
      </c>
      <c r="CO54" s="92">
        <v>0</v>
      </c>
      <c r="CP54" s="92">
        <v>0</v>
      </c>
      <c r="CQ54" s="92">
        <f t="shared" si="12"/>
        <v>2752500</v>
      </c>
    </row>
    <row r="55" spans="1:95" s="441" customFormat="1" ht="110.25" customHeight="1">
      <c r="A55" s="244">
        <v>601</v>
      </c>
      <c r="B55" s="17" t="s">
        <v>3366</v>
      </c>
      <c r="C55" s="123">
        <v>402000017</v>
      </c>
      <c r="D55" s="19" t="s">
        <v>50</v>
      </c>
      <c r="E55" s="113" t="s">
        <v>594</v>
      </c>
      <c r="F55" s="114"/>
      <c r="G55" s="114"/>
      <c r="H55" s="115">
        <v>3</v>
      </c>
      <c r="I55" s="114"/>
      <c r="J55" s="115">
        <v>17</v>
      </c>
      <c r="K55" s="115">
        <v>1</v>
      </c>
      <c r="L55" s="115">
        <v>7</v>
      </c>
      <c r="M55" s="154"/>
      <c r="N55" s="154"/>
      <c r="O55" s="154"/>
      <c r="P55" s="116" t="s">
        <v>255</v>
      </c>
      <c r="Q55" s="117" t="s">
        <v>595</v>
      </c>
      <c r="R55" s="115"/>
      <c r="S55" s="115"/>
      <c r="T55" s="115" t="s">
        <v>47</v>
      </c>
      <c r="U55" s="115"/>
      <c r="V55" s="115" t="s">
        <v>46</v>
      </c>
      <c r="W55" s="115" t="s">
        <v>45</v>
      </c>
      <c r="X55" s="115" t="s">
        <v>77</v>
      </c>
      <c r="Y55" s="115"/>
      <c r="Z55" s="115"/>
      <c r="AA55" s="115"/>
      <c r="AB55" s="116" t="s">
        <v>257</v>
      </c>
      <c r="AC55" s="117" t="s">
        <v>3375</v>
      </c>
      <c r="AD55" s="155"/>
      <c r="AE55" s="155"/>
      <c r="AF55" s="155"/>
      <c r="AG55" s="155"/>
      <c r="AH55" s="155"/>
      <c r="AI55" s="155"/>
      <c r="AJ55" s="155"/>
      <c r="AK55" s="155"/>
      <c r="AL55" s="155"/>
      <c r="AM55" s="118" t="s">
        <v>3376</v>
      </c>
      <c r="AN55" s="116" t="s">
        <v>606</v>
      </c>
      <c r="AO55" s="439" t="s">
        <v>46</v>
      </c>
      <c r="AP55" s="439" t="s">
        <v>61</v>
      </c>
      <c r="AQ55" s="439">
        <v>1410498720</v>
      </c>
      <c r="AR55" s="18" t="s">
        <v>3377</v>
      </c>
      <c r="AS55" s="439" t="s">
        <v>668</v>
      </c>
      <c r="AT55" s="92">
        <v>13367000</v>
      </c>
      <c r="AU55" s="92">
        <v>13367000</v>
      </c>
      <c r="AV55" s="92">
        <v>0</v>
      </c>
      <c r="AW55" s="92">
        <v>0</v>
      </c>
      <c r="AX55" s="92">
        <v>0</v>
      </c>
      <c r="AY55" s="92">
        <v>0</v>
      </c>
      <c r="AZ55" s="92">
        <v>0</v>
      </c>
      <c r="BA55" s="92">
        <v>0</v>
      </c>
      <c r="BB55" s="91">
        <f t="shared" si="13"/>
        <v>13367000</v>
      </c>
      <c r="BC55" s="92">
        <f t="shared" si="13"/>
        <v>13367000</v>
      </c>
      <c r="BD55" s="92">
        <f t="shared" si="5"/>
        <v>13692500</v>
      </c>
      <c r="BE55" s="92">
        <v>0</v>
      </c>
      <c r="BF55" s="92">
        <v>0</v>
      </c>
      <c r="BG55" s="92">
        <v>0</v>
      </c>
      <c r="BH55" s="92">
        <v>13692500</v>
      </c>
      <c r="BI55" s="92">
        <f t="shared" si="6"/>
        <v>13692500</v>
      </c>
      <c r="BJ55" s="92">
        <v>0</v>
      </c>
      <c r="BK55" s="92">
        <v>0</v>
      </c>
      <c r="BL55" s="92">
        <v>0</v>
      </c>
      <c r="BM55" s="92">
        <v>13692500</v>
      </c>
      <c r="BN55" s="92">
        <v>13367000</v>
      </c>
      <c r="BO55" s="92">
        <v>0</v>
      </c>
      <c r="BP55" s="92">
        <v>0</v>
      </c>
      <c r="BQ55" s="92">
        <v>0</v>
      </c>
      <c r="BR55" s="92">
        <f t="shared" si="7"/>
        <v>13367000</v>
      </c>
      <c r="BS55" s="92">
        <v>13367000</v>
      </c>
      <c r="BT55" s="92">
        <v>0</v>
      </c>
      <c r="BU55" s="92">
        <v>0</v>
      </c>
      <c r="BV55" s="92">
        <v>0</v>
      </c>
      <c r="BW55" s="92">
        <f t="shared" si="8"/>
        <v>13367000</v>
      </c>
      <c r="BX55" s="92">
        <v>13367000</v>
      </c>
      <c r="BY55" s="92">
        <v>0</v>
      </c>
      <c r="BZ55" s="92">
        <v>0</v>
      </c>
      <c r="CA55" s="92">
        <v>0</v>
      </c>
      <c r="CB55" s="92">
        <f t="shared" si="9"/>
        <v>13367000</v>
      </c>
      <c r="CC55" s="92">
        <v>13367000</v>
      </c>
      <c r="CD55" s="92">
        <v>0</v>
      </c>
      <c r="CE55" s="92">
        <v>0</v>
      </c>
      <c r="CF55" s="92">
        <v>0</v>
      </c>
      <c r="CG55" s="92">
        <f t="shared" si="10"/>
        <v>13367000</v>
      </c>
      <c r="CH55" s="92">
        <v>13367000</v>
      </c>
      <c r="CI55" s="92">
        <v>0</v>
      </c>
      <c r="CJ55" s="92">
        <v>0</v>
      </c>
      <c r="CK55" s="92">
        <v>0</v>
      </c>
      <c r="CL55" s="92">
        <f t="shared" si="11"/>
        <v>13367000</v>
      </c>
      <c r="CM55" s="92">
        <v>13367000</v>
      </c>
      <c r="CN55" s="92">
        <v>0</v>
      </c>
      <c r="CO55" s="92">
        <v>0</v>
      </c>
      <c r="CP55" s="92">
        <v>0</v>
      </c>
      <c r="CQ55" s="92">
        <f t="shared" si="12"/>
        <v>13367000</v>
      </c>
    </row>
    <row r="56" spans="1:95" s="441" customFormat="1" ht="110.25" customHeight="1">
      <c r="A56" s="244">
        <v>601</v>
      </c>
      <c r="B56" s="17" t="s">
        <v>3366</v>
      </c>
      <c r="C56" s="123">
        <v>401000001</v>
      </c>
      <c r="D56" s="188" t="s">
        <v>44</v>
      </c>
      <c r="E56" s="113" t="s">
        <v>3501</v>
      </c>
      <c r="F56" s="114"/>
      <c r="G56" s="114"/>
      <c r="H56" s="115" t="s">
        <v>3502</v>
      </c>
      <c r="I56" s="114"/>
      <c r="J56" s="115" t="s">
        <v>3503</v>
      </c>
      <c r="K56" s="136" t="s">
        <v>3504</v>
      </c>
      <c r="L56" s="115" t="s">
        <v>3504</v>
      </c>
      <c r="M56" s="154"/>
      <c r="N56" s="154"/>
      <c r="O56" s="154"/>
      <c r="P56" s="116" t="s">
        <v>3505</v>
      </c>
      <c r="Q56" s="117" t="s">
        <v>595</v>
      </c>
      <c r="R56" s="115"/>
      <c r="S56" s="115"/>
      <c r="T56" s="115" t="s">
        <v>47</v>
      </c>
      <c r="U56" s="115"/>
      <c r="V56" s="115">
        <v>9</v>
      </c>
      <c r="W56" s="115" t="s">
        <v>45</v>
      </c>
      <c r="X56" s="115"/>
      <c r="Y56" s="115"/>
      <c r="Z56" s="115"/>
      <c r="AA56" s="115"/>
      <c r="AB56" s="116" t="s">
        <v>257</v>
      </c>
      <c r="AC56" s="117" t="s">
        <v>596</v>
      </c>
      <c r="AD56" s="130"/>
      <c r="AE56" s="130"/>
      <c r="AF56" s="130"/>
      <c r="AG56" s="130"/>
      <c r="AH56" s="131"/>
      <c r="AI56" s="130"/>
      <c r="AJ56" s="132"/>
      <c r="AK56" s="132"/>
      <c r="AL56" s="130"/>
      <c r="AM56" s="116" t="s">
        <v>597</v>
      </c>
      <c r="AN56" s="116" t="s">
        <v>598</v>
      </c>
      <c r="AO56" s="439" t="s">
        <v>51</v>
      </c>
      <c r="AP56" s="439" t="s">
        <v>52</v>
      </c>
      <c r="AQ56" s="439">
        <v>1420120710</v>
      </c>
      <c r="AR56" s="18" t="s">
        <v>599</v>
      </c>
      <c r="AS56" s="439" t="s">
        <v>53</v>
      </c>
      <c r="AT56" s="92">
        <v>140000</v>
      </c>
      <c r="AU56" s="92">
        <v>140000</v>
      </c>
      <c r="AV56" s="92">
        <v>0</v>
      </c>
      <c r="AW56" s="92">
        <v>0</v>
      </c>
      <c r="AX56" s="92">
        <v>0</v>
      </c>
      <c r="AY56" s="92">
        <v>0</v>
      </c>
      <c r="AZ56" s="92">
        <v>0</v>
      </c>
      <c r="BA56" s="92">
        <v>0</v>
      </c>
      <c r="BB56" s="91">
        <f t="shared" si="13"/>
        <v>140000</v>
      </c>
      <c r="BC56" s="92">
        <f t="shared" si="13"/>
        <v>140000</v>
      </c>
      <c r="BD56" s="92">
        <f t="shared" si="5"/>
        <v>0</v>
      </c>
      <c r="BE56" s="92">
        <v>0</v>
      </c>
      <c r="BF56" s="92">
        <v>0</v>
      </c>
      <c r="BG56" s="92">
        <v>0</v>
      </c>
      <c r="BH56" s="92">
        <v>0</v>
      </c>
      <c r="BI56" s="92">
        <f t="shared" si="6"/>
        <v>0</v>
      </c>
      <c r="BJ56" s="92">
        <v>0</v>
      </c>
      <c r="BK56" s="92">
        <v>0</v>
      </c>
      <c r="BL56" s="92">
        <v>0</v>
      </c>
      <c r="BM56" s="92">
        <v>0</v>
      </c>
      <c r="BN56" s="92">
        <v>0</v>
      </c>
      <c r="BO56" s="92">
        <v>0</v>
      </c>
      <c r="BP56" s="92">
        <v>0</v>
      </c>
      <c r="BQ56" s="92">
        <v>0</v>
      </c>
      <c r="BR56" s="92">
        <f t="shared" si="7"/>
        <v>0</v>
      </c>
      <c r="BS56" s="92">
        <v>0</v>
      </c>
      <c r="BT56" s="92">
        <v>0</v>
      </c>
      <c r="BU56" s="92">
        <v>0</v>
      </c>
      <c r="BV56" s="92">
        <v>0</v>
      </c>
      <c r="BW56" s="92">
        <f t="shared" si="8"/>
        <v>0</v>
      </c>
      <c r="BX56" s="92">
        <v>0</v>
      </c>
      <c r="BY56" s="92">
        <v>0</v>
      </c>
      <c r="BZ56" s="92">
        <v>0</v>
      </c>
      <c r="CA56" s="92">
        <v>0</v>
      </c>
      <c r="CB56" s="92">
        <f t="shared" si="9"/>
        <v>0</v>
      </c>
      <c r="CC56" s="92">
        <v>0</v>
      </c>
      <c r="CD56" s="92">
        <v>0</v>
      </c>
      <c r="CE56" s="92">
        <v>0</v>
      </c>
      <c r="CF56" s="92">
        <v>0</v>
      </c>
      <c r="CG56" s="92">
        <f t="shared" si="10"/>
        <v>0</v>
      </c>
      <c r="CH56" s="92">
        <v>0</v>
      </c>
      <c r="CI56" s="92">
        <v>0</v>
      </c>
      <c r="CJ56" s="92">
        <v>0</v>
      </c>
      <c r="CK56" s="92">
        <v>0</v>
      </c>
      <c r="CL56" s="92">
        <f t="shared" si="11"/>
        <v>0</v>
      </c>
      <c r="CM56" s="92">
        <v>0</v>
      </c>
      <c r="CN56" s="92">
        <v>0</v>
      </c>
      <c r="CO56" s="92">
        <v>0</v>
      </c>
      <c r="CP56" s="92">
        <v>0</v>
      </c>
      <c r="CQ56" s="92">
        <f t="shared" si="12"/>
        <v>0</v>
      </c>
    </row>
    <row r="57" spans="1:95" s="441" customFormat="1" ht="110.25" customHeight="1">
      <c r="A57" s="244">
        <v>601</v>
      </c>
      <c r="B57" s="17" t="s">
        <v>3366</v>
      </c>
      <c r="C57" s="123">
        <v>402000008</v>
      </c>
      <c r="D57" s="19" t="s">
        <v>600</v>
      </c>
      <c r="E57" s="113" t="s">
        <v>601</v>
      </c>
      <c r="F57" s="114"/>
      <c r="G57" s="114"/>
      <c r="H57" s="115">
        <v>1</v>
      </c>
      <c r="I57" s="114"/>
      <c r="J57" s="115" t="s">
        <v>602</v>
      </c>
      <c r="K57" s="115"/>
      <c r="L57" s="115"/>
      <c r="M57" s="154"/>
      <c r="N57" s="154"/>
      <c r="O57" s="154"/>
      <c r="P57" s="116" t="s">
        <v>603</v>
      </c>
      <c r="Q57" s="117" t="s">
        <v>595</v>
      </c>
      <c r="R57" s="115"/>
      <c r="S57" s="115"/>
      <c r="T57" s="115" t="s">
        <v>47</v>
      </c>
      <c r="U57" s="115"/>
      <c r="V57" s="115" t="s">
        <v>46</v>
      </c>
      <c r="W57" s="115" t="s">
        <v>45</v>
      </c>
      <c r="X57" s="115" t="s">
        <v>47</v>
      </c>
      <c r="Y57" s="115"/>
      <c r="Z57" s="115"/>
      <c r="AA57" s="115"/>
      <c r="AB57" s="116" t="s">
        <v>257</v>
      </c>
      <c r="AC57" s="117" t="s">
        <v>604</v>
      </c>
      <c r="AD57" s="155"/>
      <c r="AE57" s="155"/>
      <c r="AF57" s="155"/>
      <c r="AG57" s="155"/>
      <c r="AH57" s="118"/>
      <c r="AI57" s="118"/>
      <c r="AJ57" s="118"/>
      <c r="AK57" s="155"/>
      <c r="AL57" s="155"/>
      <c r="AM57" s="118" t="s">
        <v>605</v>
      </c>
      <c r="AN57" s="116" t="s">
        <v>606</v>
      </c>
      <c r="AO57" s="57" t="s">
        <v>51</v>
      </c>
      <c r="AP57" s="57" t="s">
        <v>52</v>
      </c>
      <c r="AQ57" s="57">
        <v>1420411010</v>
      </c>
      <c r="AR57" s="18" t="s">
        <v>608</v>
      </c>
      <c r="AS57" s="439" t="s">
        <v>609</v>
      </c>
      <c r="AT57" s="92">
        <v>61293659.109999999</v>
      </c>
      <c r="AU57" s="92">
        <v>61293659.109999999</v>
      </c>
      <c r="AV57" s="92">
        <v>0</v>
      </c>
      <c r="AW57" s="92">
        <v>0</v>
      </c>
      <c r="AX57" s="92">
        <v>0</v>
      </c>
      <c r="AY57" s="92">
        <v>0</v>
      </c>
      <c r="AZ57" s="92">
        <v>0</v>
      </c>
      <c r="BA57" s="92">
        <v>0</v>
      </c>
      <c r="BB57" s="91">
        <v>61293659.109999999</v>
      </c>
      <c r="BC57" s="91">
        <v>61293659.109999999</v>
      </c>
      <c r="BD57" s="92">
        <v>0</v>
      </c>
      <c r="BE57" s="92">
        <v>0</v>
      </c>
      <c r="BF57" s="92">
        <v>0</v>
      </c>
      <c r="BG57" s="92">
        <v>0</v>
      </c>
      <c r="BH57" s="92">
        <v>0</v>
      </c>
      <c r="BI57" s="92">
        <v>0</v>
      </c>
      <c r="BJ57" s="92">
        <v>0</v>
      </c>
      <c r="BK57" s="92">
        <v>0</v>
      </c>
      <c r="BL57" s="92">
        <v>0</v>
      </c>
      <c r="BM57" s="92">
        <v>0</v>
      </c>
      <c r="BN57" s="92">
        <v>0</v>
      </c>
      <c r="BO57" s="92">
        <v>0</v>
      </c>
      <c r="BP57" s="92">
        <v>0</v>
      </c>
      <c r="BQ57" s="92">
        <v>0</v>
      </c>
      <c r="BR57" s="92">
        <v>0</v>
      </c>
      <c r="BS57" s="92">
        <v>0</v>
      </c>
      <c r="BT57" s="92">
        <v>0</v>
      </c>
      <c r="BU57" s="92">
        <v>0</v>
      </c>
      <c r="BV57" s="92">
        <v>0</v>
      </c>
      <c r="BW57" s="92">
        <v>0</v>
      </c>
      <c r="BX57" s="92">
        <v>0</v>
      </c>
      <c r="BY57" s="92">
        <v>0</v>
      </c>
      <c r="BZ57" s="92">
        <v>0</v>
      </c>
      <c r="CA57" s="92">
        <v>0</v>
      </c>
      <c r="CB57" s="92">
        <v>0</v>
      </c>
      <c r="CC57" s="92">
        <v>0</v>
      </c>
      <c r="CD57" s="92">
        <v>0</v>
      </c>
      <c r="CE57" s="92">
        <v>0</v>
      </c>
      <c r="CF57" s="92">
        <v>0</v>
      </c>
      <c r="CG57" s="92">
        <v>0</v>
      </c>
      <c r="CH57" s="92">
        <v>0</v>
      </c>
      <c r="CI57" s="92">
        <v>0</v>
      </c>
      <c r="CJ57" s="92">
        <v>0</v>
      </c>
      <c r="CK57" s="92">
        <v>0</v>
      </c>
      <c r="CL57" s="92">
        <v>0</v>
      </c>
      <c r="CM57" s="92">
        <v>0</v>
      </c>
      <c r="CN57" s="92">
        <v>0</v>
      </c>
      <c r="CO57" s="92">
        <v>0</v>
      </c>
      <c r="CP57" s="92">
        <v>0</v>
      </c>
      <c r="CQ57" s="92">
        <v>0</v>
      </c>
    </row>
    <row r="58" spans="1:95" s="441" customFormat="1" ht="110.25" customHeight="1">
      <c r="A58" s="244">
        <v>601</v>
      </c>
      <c r="B58" s="17" t="s">
        <v>3366</v>
      </c>
      <c r="C58" s="123">
        <v>402000008</v>
      </c>
      <c r="D58" s="19" t="s">
        <v>600</v>
      </c>
      <c r="E58" s="113" t="s">
        <v>601</v>
      </c>
      <c r="F58" s="114"/>
      <c r="G58" s="114"/>
      <c r="H58" s="115">
        <v>1</v>
      </c>
      <c r="I58" s="114"/>
      <c r="J58" s="115" t="s">
        <v>602</v>
      </c>
      <c r="K58" s="115"/>
      <c r="L58" s="115"/>
      <c r="M58" s="154"/>
      <c r="N58" s="154"/>
      <c r="O58" s="154"/>
      <c r="P58" s="116" t="s">
        <v>603</v>
      </c>
      <c r="Q58" s="117" t="s">
        <v>595</v>
      </c>
      <c r="R58" s="115"/>
      <c r="S58" s="115"/>
      <c r="T58" s="115" t="s">
        <v>47</v>
      </c>
      <c r="U58" s="115"/>
      <c r="V58" s="115" t="s">
        <v>46</v>
      </c>
      <c r="W58" s="115" t="s">
        <v>45</v>
      </c>
      <c r="X58" s="115" t="s">
        <v>47</v>
      </c>
      <c r="Y58" s="115"/>
      <c r="Z58" s="115"/>
      <c r="AA58" s="115"/>
      <c r="AB58" s="116" t="s">
        <v>257</v>
      </c>
      <c r="AC58" s="117" t="s">
        <v>604</v>
      </c>
      <c r="AD58" s="155"/>
      <c r="AE58" s="155"/>
      <c r="AF58" s="155"/>
      <c r="AG58" s="155"/>
      <c r="AH58" s="118"/>
      <c r="AI58" s="118"/>
      <c r="AJ58" s="118"/>
      <c r="AK58" s="155"/>
      <c r="AL58" s="155"/>
      <c r="AM58" s="118" t="s">
        <v>605</v>
      </c>
      <c r="AN58" s="116" t="s">
        <v>606</v>
      </c>
      <c r="AO58" s="57" t="s">
        <v>51</v>
      </c>
      <c r="AP58" s="57" t="s">
        <v>52</v>
      </c>
      <c r="AQ58" s="57">
        <v>1420411010</v>
      </c>
      <c r="AR58" s="18" t="s">
        <v>608</v>
      </c>
      <c r="AS58" s="439" t="s">
        <v>610</v>
      </c>
      <c r="AT58" s="92">
        <v>13656.87</v>
      </c>
      <c r="AU58" s="92">
        <v>13656.87</v>
      </c>
      <c r="AV58" s="92">
        <v>0</v>
      </c>
      <c r="AW58" s="92">
        <v>0</v>
      </c>
      <c r="AX58" s="92">
        <v>0</v>
      </c>
      <c r="AY58" s="92">
        <v>0</v>
      </c>
      <c r="AZ58" s="92">
        <v>0</v>
      </c>
      <c r="BA58" s="92">
        <v>0</v>
      </c>
      <c r="BB58" s="91">
        <v>13656.87</v>
      </c>
      <c r="BC58" s="91">
        <v>13656.87</v>
      </c>
      <c r="BD58" s="92">
        <v>0</v>
      </c>
      <c r="BE58" s="92">
        <v>0</v>
      </c>
      <c r="BF58" s="92">
        <v>0</v>
      </c>
      <c r="BG58" s="92">
        <v>0</v>
      </c>
      <c r="BH58" s="92">
        <v>0</v>
      </c>
      <c r="BI58" s="92">
        <v>0</v>
      </c>
      <c r="BJ58" s="92">
        <v>0</v>
      </c>
      <c r="BK58" s="92">
        <v>0</v>
      </c>
      <c r="BL58" s="92">
        <v>0</v>
      </c>
      <c r="BM58" s="92">
        <v>0</v>
      </c>
      <c r="BN58" s="92">
        <v>0</v>
      </c>
      <c r="BO58" s="92">
        <v>0</v>
      </c>
      <c r="BP58" s="92">
        <v>0</v>
      </c>
      <c r="BQ58" s="92">
        <v>0</v>
      </c>
      <c r="BR58" s="92">
        <v>0</v>
      </c>
      <c r="BS58" s="92">
        <v>0</v>
      </c>
      <c r="BT58" s="92">
        <v>0</v>
      </c>
      <c r="BU58" s="92">
        <v>0</v>
      </c>
      <c r="BV58" s="92">
        <v>0</v>
      </c>
      <c r="BW58" s="92">
        <v>0</v>
      </c>
      <c r="BX58" s="92">
        <v>0</v>
      </c>
      <c r="BY58" s="92">
        <v>0</v>
      </c>
      <c r="BZ58" s="92">
        <v>0</v>
      </c>
      <c r="CA58" s="92">
        <v>0</v>
      </c>
      <c r="CB58" s="92">
        <v>0</v>
      </c>
      <c r="CC58" s="92">
        <v>0</v>
      </c>
      <c r="CD58" s="92">
        <v>0</v>
      </c>
      <c r="CE58" s="92">
        <v>0</v>
      </c>
      <c r="CF58" s="92">
        <v>0</v>
      </c>
      <c r="CG58" s="92">
        <v>0</v>
      </c>
      <c r="CH58" s="92">
        <v>0</v>
      </c>
      <c r="CI58" s="92">
        <v>0</v>
      </c>
      <c r="CJ58" s="92">
        <v>0</v>
      </c>
      <c r="CK58" s="92">
        <v>0</v>
      </c>
      <c r="CL58" s="92">
        <v>0</v>
      </c>
      <c r="CM58" s="92">
        <v>0</v>
      </c>
      <c r="CN58" s="92">
        <v>0</v>
      </c>
      <c r="CO58" s="92">
        <v>0</v>
      </c>
      <c r="CP58" s="92">
        <v>0</v>
      </c>
      <c r="CQ58" s="92">
        <v>0</v>
      </c>
    </row>
    <row r="59" spans="1:95" s="441" customFormat="1" ht="110.25" customHeight="1">
      <c r="A59" s="244">
        <v>601</v>
      </c>
      <c r="B59" s="17" t="s">
        <v>3366</v>
      </c>
      <c r="C59" s="123">
        <v>402000008</v>
      </c>
      <c r="D59" s="19" t="s">
        <v>600</v>
      </c>
      <c r="E59" s="113" t="s">
        <v>601</v>
      </c>
      <c r="F59" s="114"/>
      <c r="G59" s="114"/>
      <c r="H59" s="115">
        <v>1</v>
      </c>
      <c r="I59" s="114"/>
      <c r="J59" s="115" t="s">
        <v>602</v>
      </c>
      <c r="K59" s="115"/>
      <c r="L59" s="115"/>
      <c r="M59" s="154"/>
      <c r="N59" s="154"/>
      <c r="O59" s="154"/>
      <c r="P59" s="116" t="s">
        <v>603</v>
      </c>
      <c r="Q59" s="117" t="s">
        <v>595</v>
      </c>
      <c r="R59" s="115"/>
      <c r="S59" s="115"/>
      <c r="T59" s="115" t="s">
        <v>47</v>
      </c>
      <c r="U59" s="115"/>
      <c r="V59" s="115" t="s">
        <v>46</v>
      </c>
      <c r="W59" s="115" t="s">
        <v>45</v>
      </c>
      <c r="X59" s="115" t="s">
        <v>47</v>
      </c>
      <c r="Y59" s="115"/>
      <c r="Z59" s="115"/>
      <c r="AA59" s="115"/>
      <c r="AB59" s="116" t="s">
        <v>257</v>
      </c>
      <c r="AC59" s="117" t="s">
        <v>604</v>
      </c>
      <c r="AD59" s="155"/>
      <c r="AE59" s="155"/>
      <c r="AF59" s="155"/>
      <c r="AG59" s="155"/>
      <c r="AH59" s="118"/>
      <c r="AI59" s="118"/>
      <c r="AJ59" s="118"/>
      <c r="AK59" s="155"/>
      <c r="AL59" s="155"/>
      <c r="AM59" s="118" t="s">
        <v>605</v>
      </c>
      <c r="AN59" s="116" t="s">
        <v>606</v>
      </c>
      <c r="AO59" s="57" t="s">
        <v>51</v>
      </c>
      <c r="AP59" s="57" t="s">
        <v>52</v>
      </c>
      <c r="AQ59" s="57">
        <v>1420411010</v>
      </c>
      <c r="AR59" s="18" t="s">
        <v>608</v>
      </c>
      <c r="AS59" s="439" t="s">
        <v>611</v>
      </c>
      <c r="AT59" s="92">
        <v>18402312.190000001</v>
      </c>
      <c r="AU59" s="92">
        <v>18402312.190000001</v>
      </c>
      <c r="AV59" s="92">
        <v>0</v>
      </c>
      <c r="AW59" s="92">
        <v>0</v>
      </c>
      <c r="AX59" s="92">
        <v>0</v>
      </c>
      <c r="AY59" s="92">
        <v>0</v>
      </c>
      <c r="AZ59" s="92">
        <v>0</v>
      </c>
      <c r="BA59" s="92">
        <v>0</v>
      </c>
      <c r="BB59" s="91">
        <v>18402312.190000001</v>
      </c>
      <c r="BC59" s="91">
        <v>18402312.190000001</v>
      </c>
      <c r="BD59" s="92">
        <v>0</v>
      </c>
      <c r="BE59" s="92">
        <v>0</v>
      </c>
      <c r="BF59" s="92">
        <v>0</v>
      </c>
      <c r="BG59" s="92">
        <v>0</v>
      </c>
      <c r="BH59" s="92">
        <v>0</v>
      </c>
      <c r="BI59" s="92">
        <v>0</v>
      </c>
      <c r="BJ59" s="92">
        <v>0</v>
      </c>
      <c r="BK59" s="92">
        <v>0</v>
      </c>
      <c r="BL59" s="92">
        <v>0</v>
      </c>
      <c r="BM59" s="92">
        <v>0</v>
      </c>
      <c r="BN59" s="92">
        <v>0</v>
      </c>
      <c r="BO59" s="92">
        <v>0</v>
      </c>
      <c r="BP59" s="92">
        <v>0</v>
      </c>
      <c r="BQ59" s="92">
        <v>0</v>
      </c>
      <c r="BR59" s="92">
        <v>0</v>
      </c>
      <c r="BS59" s="92">
        <v>0</v>
      </c>
      <c r="BT59" s="92">
        <v>0</v>
      </c>
      <c r="BU59" s="92">
        <v>0</v>
      </c>
      <c r="BV59" s="92">
        <v>0</v>
      </c>
      <c r="BW59" s="92">
        <v>0</v>
      </c>
      <c r="BX59" s="92">
        <v>0</v>
      </c>
      <c r="BY59" s="92">
        <v>0</v>
      </c>
      <c r="BZ59" s="92">
        <v>0</v>
      </c>
      <c r="CA59" s="92">
        <v>0</v>
      </c>
      <c r="CB59" s="92">
        <v>0</v>
      </c>
      <c r="CC59" s="92">
        <v>0</v>
      </c>
      <c r="CD59" s="92">
        <v>0</v>
      </c>
      <c r="CE59" s="92">
        <v>0</v>
      </c>
      <c r="CF59" s="92">
        <v>0</v>
      </c>
      <c r="CG59" s="92">
        <v>0</v>
      </c>
      <c r="CH59" s="92">
        <v>0</v>
      </c>
      <c r="CI59" s="92">
        <v>0</v>
      </c>
      <c r="CJ59" s="92">
        <v>0</v>
      </c>
      <c r="CK59" s="92">
        <v>0</v>
      </c>
      <c r="CL59" s="92">
        <v>0</v>
      </c>
      <c r="CM59" s="92">
        <v>0</v>
      </c>
      <c r="CN59" s="92">
        <v>0</v>
      </c>
      <c r="CO59" s="92">
        <v>0</v>
      </c>
      <c r="CP59" s="92">
        <v>0</v>
      </c>
      <c r="CQ59" s="92">
        <v>0</v>
      </c>
    </row>
    <row r="60" spans="1:95" s="441" customFormat="1" ht="110.25" customHeight="1">
      <c r="A60" s="244">
        <v>601</v>
      </c>
      <c r="B60" s="17" t="s">
        <v>3366</v>
      </c>
      <c r="C60" s="123">
        <v>402000008</v>
      </c>
      <c r="D60" s="19" t="s">
        <v>600</v>
      </c>
      <c r="E60" s="113" t="s">
        <v>601</v>
      </c>
      <c r="F60" s="114"/>
      <c r="G60" s="114"/>
      <c r="H60" s="115">
        <v>1</v>
      </c>
      <c r="I60" s="114"/>
      <c r="J60" s="115" t="s">
        <v>602</v>
      </c>
      <c r="K60" s="115"/>
      <c r="L60" s="115"/>
      <c r="M60" s="154"/>
      <c r="N60" s="154"/>
      <c r="O60" s="154"/>
      <c r="P60" s="116" t="s">
        <v>603</v>
      </c>
      <c r="Q60" s="117" t="s">
        <v>595</v>
      </c>
      <c r="R60" s="115"/>
      <c r="S60" s="115"/>
      <c r="T60" s="115" t="s">
        <v>47</v>
      </c>
      <c r="U60" s="115"/>
      <c r="V60" s="115" t="s">
        <v>46</v>
      </c>
      <c r="W60" s="115" t="s">
        <v>45</v>
      </c>
      <c r="X60" s="115" t="s">
        <v>47</v>
      </c>
      <c r="Y60" s="115"/>
      <c r="Z60" s="115"/>
      <c r="AA60" s="115"/>
      <c r="AB60" s="116" t="s">
        <v>257</v>
      </c>
      <c r="AC60" s="117" t="s">
        <v>604</v>
      </c>
      <c r="AD60" s="155"/>
      <c r="AE60" s="155"/>
      <c r="AF60" s="155"/>
      <c r="AG60" s="155"/>
      <c r="AH60" s="118"/>
      <c r="AI60" s="118"/>
      <c r="AJ60" s="118"/>
      <c r="AK60" s="155"/>
      <c r="AL60" s="155"/>
      <c r="AM60" s="118" t="s">
        <v>605</v>
      </c>
      <c r="AN60" s="116" t="s">
        <v>606</v>
      </c>
      <c r="AO60" s="57" t="s">
        <v>51</v>
      </c>
      <c r="AP60" s="57" t="s">
        <v>52</v>
      </c>
      <c r="AQ60" s="57">
        <v>1420411010</v>
      </c>
      <c r="AR60" s="18" t="s">
        <v>608</v>
      </c>
      <c r="AS60" s="439" t="s">
        <v>53</v>
      </c>
      <c r="AT60" s="92">
        <v>18438106.289999999</v>
      </c>
      <c r="AU60" s="92">
        <v>18403829.73</v>
      </c>
      <c r="AV60" s="92">
        <v>0</v>
      </c>
      <c r="AW60" s="92">
        <v>0</v>
      </c>
      <c r="AX60" s="92">
        <v>0</v>
      </c>
      <c r="AY60" s="92">
        <v>0</v>
      </c>
      <c r="AZ60" s="92">
        <v>0</v>
      </c>
      <c r="BA60" s="92">
        <v>0</v>
      </c>
      <c r="BB60" s="91">
        <v>18438106.289999999</v>
      </c>
      <c r="BC60" s="91">
        <v>18403829.73</v>
      </c>
      <c r="BD60" s="92">
        <v>0</v>
      </c>
      <c r="BE60" s="92">
        <v>0</v>
      </c>
      <c r="BF60" s="92">
        <v>0</v>
      </c>
      <c r="BG60" s="92">
        <v>0</v>
      </c>
      <c r="BH60" s="92">
        <v>0</v>
      </c>
      <c r="BI60" s="92">
        <v>0</v>
      </c>
      <c r="BJ60" s="92">
        <v>0</v>
      </c>
      <c r="BK60" s="92">
        <v>0</v>
      </c>
      <c r="BL60" s="92">
        <v>0</v>
      </c>
      <c r="BM60" s="92">
        <v>0</v>
      </c>
      <c r="BN60" s="92">
        <v>0</v>
      </c>
      <c r="BO60" s="92">
        <v>0</v>
      </c>
      <c r="BP60" s="92">
        <v>0</v>
      </c>
      <c r="BQ60" s="92">
        <v>0</v>
      </c>
      <c r="BR60" s="92">
        <v>0</v>
      </c>
      <c r="BS60" s="92">
        <v>0</v>
      </c>
      <c r="BT60" s="92">
        <v>0</v>
      </c>
      <c r="BU60" s="92">
        <v>0</v>
      </c>
      <c r="BV60" s="92">
        <v>0</v>
      </c>
      <c r="BW60" s="92">
        <v>0</v>
      </c>
      <c r="BX60" s="92">
        <v>0</v>
      </c>
      <c r="BY60" s="92">
        <v>0</v>
      </c>
      <c r="BZ60" s="92">
        <v>0</v>
      </c>
      <c r="CA60" s="92">
        <v>0</v>
      </c>
      <c r="CB60" s="92">
        <v>0</v>
      </c>
      <c r="CC60" s="92">
        <v>0</v>
      </c>
      <c r="CD60" s="92">
        <v>0</v>
      </c>
      <c r="CE60" s="92">
        <v>0</v>
      </c>
      <c r="CF60" s="92">
        <v>0</v>
      </c>
      <c r="CG60" s="92">
        <v>0</v>
      </c>
      <c r="CH60" s="92">
        <v>0</v>
      </c>
      <c r="CI60" s="92">
        <v>0</v>
      </c>
      <c r="CJ60" s="92">
        <v>0</v>
      </c>
      <c r="CK60" s="92">
        <v>0</v>
      </c>
      <c r="CL60" s="92">
        <v>0</v>
      </c>
      <c r="CM60" s="92">
        <v>0</v>
      </c>
      <c r="CN60" s="92">
        <v>0</v>
      </c>
      <c r="CO60" s="92">
        <v>0</v>
      </c>
      <c r="CP60" s="92">
        <v>0</v>
      </c>
      <c r="CQ60" s="92">
        <v>0</v>
      </c>
    </row>
    <row r="61" spans="1:95" s="441" customFormat="1" ht="110.25" customHeight="1">
      <c r="A61" s="244">
        <v>601</v>
      </c>
      <c r="B61" s="17" t="s">
        <v>3366</v>
      </c>
      <c r="C61" s="123">
        <v>402000008</v>
      </c>
      <c r="D61" s="19" t="s">
        <v>600</v>
      </c>
      <c r="E61" s="113" t="s">
        <v>601</v>
      </c>
      <c r="F61" s="114"/>
      <c r="G61" s="114"/>
      <c r="H61" s="115">
        <v>1</v>
      </c>
      <c r="I61" s="114"/>
      <c r="J61" s="115" t="s">
        <v>602</v>
      </c>
      <c r="K61" s="115"/>
      <c r="L61" s="115"/>
      <c r="M61" s="154"/>
      <c r="N61" s="154"/>
      <c r="O61" s="154"/>
      <c r="P61" s="116" t="s">
        <v>603</v>
      </c>
      <c r="Q61" s="117" t="s">
        <v>595</v>
      </c>
      <c r="R61" s="115"/>
      <c r="S61" s="115"/>
      <c r="T61" s="115" t="s">
        <v>47</v>
      </c>
      <c r="U61" s="115"/>
      <c r="V61" s="115" t="s">
        <v>46</v>
      </c>
      <c r="W61" s="115" t="s">
        <v>45</v>
      </c>
      <c r="X61" s="115" t="s">
        <v>47</v>
      </c>
      <c r="Y61" s="115"/>
      <c r="Z61" s="115"/>
      <c r="AA61" s="115"/>
      <c r="AB61" s="116" t="s">
        <v>257</v>
      </c>
      <c r="AC61" s="117" t="s">
        <v>604</v>
      </c>
      <c r="AD61" s="155"/>
      <c r="AE61" s="155"/>
      <c r="AF61" s="155"/>
      <c r="AG61" s="155"/>
      <c r="AH61" s="118"/>
      <c r="AI61" s="118"/>
      <c r="AJ61" s="118"/>
      <c r="AK61" s="155"/>
      <c r="AL61" s="155"/>
      <c r="AM61" s="118" t="s">
        <v>605</v>
      </c>
      <c r="AN61" s="116" t="s">
        <v>606</v>
      </c>
      <c r="AO61" s="57" t="s">
        <v>51</v>
      </c>
      <c r="AP61" s="57" t="s">
        <v>52</v>
      </c>
      <c r="AQ61" s="57">
        <v>1420411010</v>
      </c>
      <c r="AR61" s="18" t="s">
        <v>608</v>
      </c>
      <c r="AS61" s="439" t="s">
        <v>193</v>
      </c>
      <c r="AT61" s="92">
        <v>1289000</v>
      </c>
      <c r="AU61" s="92">
        <v>1289000</v>
      </c>
      <c r="AV61" s="92">
        <v>0</v>
      </c>
      <c r="AW61" s="92">
        <v>0</v>
      </c>
      <c r="AX61" s="92">
        <v>0</v>
      </c>
      <c r="AY61" s="92">
        <v>0</v>
      </c>
      <c r="AZ61" s="92">
        <v>0</v>
      </c>
      <c r="BA61" s="92">
        <v>0</v>
      </c>
      <c r="BB61" s="91">
        <v>1289000</v>
      </c>
      <c r="BC61" s="91">
        <v>1289000</v>
      </c>
      <c r="BD61" s="92">
        <v>0</v>
      </c>
      <c r="BE61" s="92">
        <v>0</v>
      </c>
      <c r="BF61" s="92">
        <v>0</v>
      </c>
      <c r="BG61" s="92">
        <v>0</v>
      </c>
      <c r="BH61" s="92">
        <v>0</v>
      </c>
      <c r="BI61" s="92">
        <v>0</v>
      </c>
      <c r="BJ61" s="92">
        <v>0</v>
      </c>
      <c r="BK61" s="92">
        <v>0</v>
      </c>
      <c r="BL61" s="92">
        <v>0</v>
      </c>
      <c r="BM61" s="92">
        <v>0</v>
      </c>
      <c r="BN61" s="92">
        <v>0</v>
      </c>
      <c r="BO61" s="92">
        <v>0</v>
      </c>
      <c r="BP61" s="92">
        <v>0</v>
      </c>
      <c r="BQ61" s="92">
        <v>0</v>
      </c>
      <c r="BR61" s="92">
        <v>0</v>
      </c>
      <c r="BS61" s="92">
        <v>0</v>
      </c>
      <c r="BT61" s="92">
        <v>0</v>
      </c>
      <c r="BU61" s="92">
        <v>0</v>
      </c>
      <c r="BV61" s="92">
        <v>0</v>
      </c>
      <c r="BW61" s="92">
        <v>0</v>
      </c>
      <c r="BX61" s="92">
        <v>0</v>
      </c>
      <c r="BY61" s="92">
        <v>0</v>
      </c>
      <c r="BZ61" s="92">
        <v>0</v>
      </c>
      <c r="CA61" s="92">
        <v>0</v>
      </c>
      <c r="CB61" s="92">
        <v>0</v>
      </c>
      <c r="CC61" s="92">
        <v>0</v>
      </c>
      <c r="CD61" s="92">
        <v>0</v>
      </c>
      <c r="CE61" s="92">
        <v>0</v>
      </c>
      <c r="CF61" s="92">
        <v>0</v>
      </c>
      <c r="CG61" s="92">
        <v>0</v>
      </c>
      <c r="CH61" s="92">
        <v>0</v>
      </c>
      <c r="CI61" s="92">
        <v>0</v>
      </c>
      <c r="CJ61" s="92">
        <v>0</v>
      </c>
      <c r="CK61" s="92">
        <v>0</v>
      </c>
      <c r="CL61" s="92">
        <v>0</v>
      </c>
      <c r="CM61" s="92">
        <v>0</v>
      </c>
      <c r="CN61" s="92">
        <v>0</v>
      </c>
      <c r="CO61" s="92">
        <v>0</v>
      </c>
      <c r="CP61" s="92">
        <v>0</v>
      </c>
      <c r="CQ61" s="92">
        <v>0</v>
      </c>
    </row>
    <row r="62" spans="1:95" s="441" customFormat="1" ht="110.25" customHeight="1">
      <c r="A62" s="244">
        <v>601</v>
      </c>
      <c r="B62" s="17" t="s">
        <v>3366</v>
      </c>
      <c r="C62" s="123">
        <v>402000008</v>
      </c>
      <c r="D62" s="19" t="s">
        <v>600</v>
      </c>
      <c r="E62" s="113" t="s">
        <v>601</v>
      </c>
      <c r="F62" s="114"/>
      <c r="G62" s="114"/>
      <c r="H62" s="115">
        <v>1</v>
      </c>
      <c r="I62" s="114"/>
      <c r="J62" s="115" t="s">
        <v>602</v>
      </c>
      <c r="K62" s="115"/>
      <c r="L62" s="115"/>
      <c r="M62" s="154"/>
      <c r="N62" s="154"/>
      <c r="O62" s="154"/>
      <c r="P62" s="116" t="s">
        <v>603</v>
      </c>
      <c r="Q62" s="117" t="s">
        <v>595</v>
      </c>
      <c r="R62" s="115"/>
      <c r="S62" s="115"/>
      <c r="T62" s="115" t="s">
        <v>47</v>
      </c>
      <c r="U62" s="115"/>
      <c r="V62" s="115" t="s">
        <v>46</v>
      </c>
      <c r="W62" s="115" t="s">
        <v>45</v>
      </c>
      <c r="X62" s="115" t="s">
        <v>47</v>
      </c>
      <c r="Y62" s="115"/>
      <c r="Z62" s="115"/>
      <c r="AA62" s="115"/>
      <c r="AB62" s="116" t="s">
        <v>257</v>
      </c>
      <c r="AC62" s="117" t="s">
        <v>604</v>
      </c>
      <c r="AD62" s="155"/>
      <c r="AE62" s="155"/>
      <c r="AF62" s="155"/>
      <c r="AG62" s="155"/>
      <c r="AH62" s="118"/>
      <c r="AI62" s="118"/>
      <c r="AJ62" s="118"/>
      <c r="AK62" s="155"/>
      <c r="AL62" s="155"/>
      <c r="AM62" s="118" t="s">
        <v>605</v>
      </c>
      <c r="AN62" s="116" t="s">
        <v>606</v>
      </c>
      <c r="AO62" s="57" t="s">
        <v>51</v>
      </c>
      <c r="AP62" s="57" t="s">
        <v>52</v>
      </c>
      <c r="AQ62" s="57">
        <v>1420411010</v>
      </c>
      <c r="AR62" s="18" t="s">
        <v>608</v>
      </c>
      <c r="AS62" s="439" t="s">
        <v>58</v>
      </c>
      <c r="AT62" s="92">
        <v>4550</v>
      </c>
      <c r="AU62" s="92">
        <v>4550</v>
      </c>
      <c r="AV62" s="92">
        <v>0</v>
      </c>
      <c r="AW62" s="92">
        <v>0</v>
      </c>
      <c r="AX62" s="92">
        <v>0</v>
      </c>
      <c r="AY62" s="92">
        <v>0</v>
      </c>
      <c r="AZ62" s="92">
        <v>0</v>
      </c>
      <c r="BA62" s="92">
        <v>0</v>
      </c>
      <c r="BB62" s="91">
        <v>4550</v>
      </c>
      <c r="BC62" s="91">
        <v>4550</v>
      </c>
      <c r="BD62" s="92">
        <v>0</v>
      </c>
      <c r="BE62" s="92">
        <v>0</v>
      </c>
      <c r="BF62" s="92">
        <v>0</v>
      </c>
      <c r="BG62" s="92">
        <v>0</v>
      </c>
      <c r="BH62" s="92">
        <v>0</v>
      </c>
      <c r="BI62" s="92">
        <v>0</v>
      </c>
      <c r="BJ62" s="92">
        <v>0</v>
      </c>
      <c r="BK62" s="92">
        <v>0</v>
      </c>
      <c r="BL62" s="92">
        <v>0</v>
      </c>
      <c r="BM62" s="92">
        <v>0</v>
      </c>
      <c r="BN62" s="92">
        <v>0</v>
      </c>
      <c r="BO62" s="92">
        <v>0</v>
      </c>
      <c r="BP62" s="92">
        <v>0</v>
      </c>
      <c r="BQ62" s="92">
        <v>0</v>
      </c>
      <c r="BR62" s="92">
        <v>0</v>
      </c>
      <c r="BS62" s="92">
        <v>0</v>
      </c>
      <c r="BT62" s="92">
        <v>0</v>
      </c>
      <c r="BU62" s="92">
        <v>0</v>
      </c>
      <c r="BV62" s="92">
        <v>0</v>
      </c>
      <c r="BW62" s="92">
        <v>0</v>
      </c>
      <c r="BX62" s="92">
        <v>0</v>
      </c>
      <c r="BY62" s="92">
        <v>0</v>
      </c>
      <c r="BZ62" s="92">
        <v>0</v>
      </c>
      <c r="CA62" s="92">
        <v>0</v>
      </c>
      <c r="CB62" s="92">
        <v>0</v>
      </c>
      <c r="CC62" s="92">
        <v>0</v>
      </c>
      <c r="CD62" s="92">
        <v>0</v>
      </c>
      <c r="CE62" s="92">
        <v>0</v>
      </c>
      <c r="CF62" s="92">
        <v>0</v>
      </c>
      <c r="CG62" s="92">
        <v>0</v>
      </c>
      <c r="CH62" s="92">
        <v>0</v>
      </c>
      <c r="CI62" s="92">
        <v>0</v>
      </c>
      <c r="CJ62" s="92">
        <v>0</v>
      </c>
      <c r="CK62" s="92">
        <v>0</v>
      </c>
      <c r="CL62" s="92">
        <v>0</v>
      </c>
      <c r="CM62" s="92">
        <v>0</v>
      </c>
      <c r="CN62" s="92">
        <v>0</v>
      </c>
      <c r="CO62" s="92">
        <v>0</v>
      </c>
      <c r="CP62" s="92">
        <v>0</v>
      </c>
      <c r="CQ62" s="92">
        <v>0</v>
      </c>
    </row>
    <row r="63" spans="1:95" s="441" customFormat="1" ht="110.25" customHeight="1">
      <c r="A63" s="244">
        <v>601</v>
      </c>
      <c r="B63" s="17" t="s">
        <v>3366</v>
      </c>
      <c r="C63" s="123">
        <v>402000008</v>
      </c>
      <c r="D63" s="19" t="s">
        <v>600</v>
      </c>
      <c r="E63" s="113" t="s">
        <v>601</v>
      </c>
      <c r="F63" s="114"/>
      <c r="G63" s="114"/>
      <c r="H63" s="115">
        <v>1</v>
      </c>
      <c r="I63" s="114"/>
      <c r="J63" s="115" t="s">
        <v>602</v>
      </c>
      <c r="K63" s="115"/>
      <c r="L63" s="115"/>
      <c r="M63" s="154"/>
      <c r="N63" s="154"/>
      <c r="O63" s="154"/>
      <c r="P63" s="116" t="s">
        <v>603</v>
      </c>
      <c r="Q63" s="117" t="s">
        <v>595</v>
      </c>
      <c r="R63" s="115"/>
      <c r="S63" s="115"/>
      <c r="T63" s="115" t="s">
        <v>47</v>
      </c>
      <c r="U63" s="115"/>
      <c r="V63" s="115" t="s">
        <v>46</v>
      </c>
      <c r="W63" s="115" t="s">
        <v>45</v>
      </c>
      <c r="X63" s="115" t="s">
        <v>47</v>
      </c>
      <c r="Y63" s="115"/>
      <c r="Z63" s="115"/>
      <c r="AA63" s="115"/>
      <c r="AB63" s="116" t="s">
        <v>257</v>
      </c>
      <c r="AC63" s="117" t="s">
        <v>604</v>
      </c>
      <c r="AD63" s="155"/>
      <c r="AE63" s="155"/>
      <c r="AF63" s="155"/>
      <c r="AG63" s="155"/>
      <c r="AH63" s="118"/>
      <c r="AI63" s="118"/>
      <c r="AJ63" s="118"/>
      <c r="AK63" s="155"/>
      <c r="AL63" s="155"/>
      <c r="AM63" s="118" t="s">
        <v>3378</v>
      </c>
      <c r="AN63" s="116" t="s">
        <v>606</v>
      </c>
      <c r="AO63" s="57" t="s">
        <v>51</v>
      </c>
      <c r="AP63" s="57" t="s">
        <v>52</v>
      </c>
      <c r="AQ63" s="57">
        <v>1420411010</v>
      </c>
      <c r="AR63" s="18" t="s">
        <v>608</v>
      </c>
      <c r="AS63" s="439" t="s">
        <v>59</v>
      </c>
      <c r="AT63" s="92">
        <v>25965</v>
      </c>
      <c r="AU63" s="92">
        <v>25165.18</v>
      </c>
      <c r="AV63" s="92">
        <v>0</v>
      </c>
      <c r="AW63" s="92">
        <v>0</v>
      </c>
      <c r="AX63" s="92">
        <v>0</v>
      </c>
      <c r="AY63" s="92">
        <v>0</v>
      </c>
      <c r="AZ63" s="92">
        <v>0</v>
      </c>
      <c r="BA63" s="92">
        <v>0</v>
      </c>
      <c r="BB63" s="91">
        <v>25965</v>
      </c>
      <c r="BC63" s="91">
        <v>25165.18</v>
      </c>
      <c r="BD63" s="92">
        <v>0</v>
      </c>
      <c r="BE63" s="92">
        <v>0</v>
      </c>
      <c r="BF63" s="92">
        <v>0</v>
      </c>
      <c r="BG63" s="92">
        <v>0</v>
      </c>
      <c r="BH63" s="92">
        <v>0</v>
      </c>
      <c r="BI63" s="92">
        <v>0</v>
      </c>
      <c r="BJ63" s="92">
        <v>0</v>
      </c>
      <c r="BK63" s="92">
        <v>0</v>
      </c>
      <c r="BL63" s="92">
        <v>0</v>
      </c>
      <c r="BM63" s="92">
        <v>0</v>
      </c>
      <c r="BN63" s="92">
        <v>0</v>
      </c>
      <c r="BO63" s="92">
        <v>0</v>
      </c>
      <c r="BP63" s="92">
        <v>0</v>
      </c>
      <c r="BQ63" s="92">
        <v>0</v>
      </c>
      <c r="BR63" s="92">
        <v>0</v>
      </c>
      <c r="BS63" s="92">
        <v>0</v>
      </c>
      <c r="BT63" s="92">
        <v>0</v>
      </c>
      <c r="BU63" s="92">
        <v>0</v>
      </c>
      <c r="BV63" s="92">
        <v>0</v>
      </c>
      <c r="BW63" s="92">
        <v>0</v>
      </c>
      <c r="BX63" s="92">
        <v>0</v>
      </c>
      <c r="BY63" s="92">
        <v>0</v>
      </c>
      <c r="BZ63" s="92">
        <v>0</v>
      </c>
      <c r="CA63" s="92">
        <v>0</v>
      </c>
      <c r="CB63" s="92">
        <v>0</v>
      </c>
      <c r="CC63" s="92">
        <v>0</v>
      </c>
      <c r="CD63" s="92">
        <v>0</v>
      </c>
      <c r="CE63" s="92">
        <v>0</v>
      </c>
      <c r="CF63" s="92">
        <v>0</v>
      </c>
      <c r="CG63" s="92">
        <v>0</v>
      </c>
      <c r="CH63" s="92">
        <v>0</v>
      </c>
      <c r="CI63" s="92">
        <v>0</v>
      </c>
      <c r="CJ63" s="92">
        <v>0</v>
      </c>
      <c r="CK63" s="92">
        <v>0</v>
      </c>
      <c r="CL63" s="92">
        <v>0</v>
      </c>
      <c r="CM63" s="92">
        <v>0</v>
      </c>
      <c r="CN63" s="92">
        <v>0</v>
      </c>
      <c r="CO63" s="92">
        <v>0</v>
      </c>
      <c r="CP63" s="92">
        <v>0</v>
      </c>
      <c r="CQ63" s="92">
        <v>0</v>
      </c>
    </row>
    <row r="64" spans="1:95" s="441" customFormat="1" ht="110.25" customHeight="1">
      <c r="A64" s="244">
        <v>601</v>
      </c>
      <c r="B64" s="17" t="s">
        <v>3366</v>
      </c>
      <c r="C64" s="123">
        <v>401000014</v>
      </c>
      <c r="D64" s="19" t="s">
        <v>67</v>
      </c>
      <c r="E64" s="113" t="s">
        <v>594</v>
      </c>
      <c r="F64" s="114"/>
      <c r="G64" s="114"/>
      <c r="H64" s="115">
        <v>3</v>
      </c>
      <c r="I64" s="114"/>
      <c r="J64" s="115">
        <v>16</v>
      </c>
      <c r="K64" s="115">
        <v>1</v>
      </c>
      <c r="L64" s="199" t="s">
        <v>3379</v>
      </c>
      <c r="M64" s="154"/>
      <c r="N64" s="154"/>
      <c r="O64" s="154"/>
      <c r="P64" s="116" t="s">
        <v>255</v>
      </c>
      <c r="Q64" s="117" t="s">
        <v>595</v>
      </c>
      <c r="R64" s="115"/>
      <c r="S64" s="115"/>
      <c r="T64" s="115" t="s">
        <v>47</v>
      </c>
      <c r="U64" s="115"/>
      <c r="V64" s="115">
        <v>9</v>
      </c>
      <c r="W64" s="115" t="s">
        <v>45</v>
      </c>
      <c r="X64" s="115"/>
      <c r="Y64" s="115"/>
      <c r="Z64" s="115"/>
      <c r="AA64" s="115"/>
      <c r="AB64" s="116" t="s">
        <v>257</v>
      </c>
      <c r="AC64" s="117" t="s">
        <v>596</v>
      </c>
      <c r="AD64" s="155"/>
      <c r="AE64" s="155"/>
      <c r="AF64" s="155"/>
      <c r="AG64" s="155"/>
      <c r="AH64" s="155"/>
      <c r="AI64" s="155"/>
      <c r="AJ64" s="155"/>
      <c r="AK64" s="155"/>
      <c r="AL64" s="155"/>
      <c r="AM64" s="118" t="s">
        <v>3380</v>
      </c>
      <c r="AN64" s="116" t="s">
        <v>606</v>
      </c>
      <c r="AO64" s="439" t="s">
        <v>51</v>
      </c>
      <c r="AP64" s="439" t="s">
        <v>52</v>
      </c>
      <c r="AQ64" s="439">
        <v>1510120350</v>
      </c>
      <c r="AR64" s="18" t="s">
        <v>508</v>
      </c>
      <c r="AS64" s="439" t="s">
        <v>53</v>
      </c>
      <c r="AT64" s="92">
        <v>0</v>
      </c>
      <c r="AU64" s="92">
        <v>0</v>
      </c>
      <c r="AV64" s="92">
        <v>0</v>
      </c>
      <c r="AW64" s="92">
        <v>0</v>
      </c>
      <c r="AX64" s="92">
        <v>0</v>
      </c>
      <c r="AY64" s="92">
        <v>0</v>
      </c>
      <c r="AZ64" s="92">
        <v>0</v>
      </c>
      <c r="BA64" s="92">
        <v>0</v>
      </c>
      <c r="BB64" s="91">
        <f t="shared" si="13"/>
        <v>0</v>
      </c>
      <c r="BC64" s="92">
        <f t="shared" si="13"/>
        <v>0</v>
      </c>
      <c r="BD64" s="92">
        <f t="shared" si="5"/>
        <v>0</v>
      </c>
      <c r="BE64" s="92">
        <v>0</v>
      </c>
      <c r="BF64" s="92">
        <v>0</v>
      </c>
      <c r="BG64" s="92">
        <v>0</v>
      </c>
      <c r="BH64" s="92">
        <v>0</v>
      </c>
      <c r="BI64" s="92">
        <f t="shared" si="6"/>
        <v>0</v>
      </c>
      <c r="BJ64" s="92">
        <v>0</v>
      </c>
      <c r="BK64" s="92">
        <v>0</v>
      </c>
      <c r="BL64" s="92">
        <v>0</v>
      </c>
      <c r="BM64" s="92">
        <v>0</v>
      </c>
      <c r="BN64" s="92">
        <v>100000</v>
      </c>
      <c r="BO64" s="92">
        <v>0</v>
      </c>
      <c r="BP64" s="92">
        <v>0</v>
      </c>
      <c r="BQ64" s="92">
        <v>0</v>
      </c>
      <c r="BR64" s="92">
        <f t="shared" si="7"/>
        <v>100000</v>
      </c>
      <c r="BS64" s="92">
        <v>100000</v>
      </c>
      <c r="BT64" s="92">
        <v>0</v>
      </c>
      <c r="BU64" s="92">
        <v>0</v>
      </c>
      <c r="BV64" s="92">
        <v>0</v>
      </c>
      <c r="BW64" s="92">
        <f t="shared" si="8"/>
        <v>100000</v>
      </c>
      <c r="BX64" s="92">
        <v>100000</v>
      </c>
      <c r="BY64" s="92">
        <v>0</v>
      </c>
      <c r="BZ64" s="92">
        <v>0</v>
      </c>
      <c r="CA64" s="92">
        <v>0</v>
      </c>
      <c r="CB64" s="92">
        <f t="shared" si="9"/>
        <v>100000</v>
      </c>
      <c r="CC64" s="92">
        <v>100000</v>
      </c>
      <c r="CD64" s="92">
        <v>0</v>
      </c>
      <c r="CE64" s="92">
        <v>0</v>
      </c>
      <c r="CF64" s="92">
        <v>0</v>
      </c>
      <c r="CG64" s="92">
        <f t="shared" si="10"/>
        <v>100000</v>
      </c>
      <c r="CH64" s="92">
        <v>100000</v>
      </c>
      <c r="CI64" s="92">
        <v>0</v>
      </c>
      <c r="CJ64" s="92">
        <v>0</v>
      </c>
      <c r="CK64" s="92">
        <v>0</v>
      </c>
      <c r="CL64" s="92">
        <f t="shared" si="11"/>
        <v>100000</v>
      </c>
      <c r="CM64" s="92">
        <v>100000</v>
      </c>
      <c r="CN64" s="92">
        <v>0</v>
      </c>
      <c r="CO64" s="92">
        <v>0</v>
      </c>
      <c r="CP64" s="92">
        <v>0</v>
      </c>
      <c r="CQ64" s="92">
        <f t="shared" si="12"/>
        <v>100000</v>
      </c>
    </row>
    <row r="65" spans="1:95" s="441" customFormat="1" ht="110.25" customHeight="1">
      <c r="A65" s="244">
        <v>601</v>
      </c>
      <c r="B65" s="17" t="s">
        <v>3366</v>
      </c>
      <c r="C65" s="123">
        <v>401000014</v>
      </c>
      <c r="D65" s="19" t="s">
        <v>67</v>
      </c>
      <c r="E65" s="113" t="s">
        <v>594</v>
      </c>
      <c r="F65" s="114"/>
      <c r="G65" s="114"/>
      <c r="H65" s="115">
        <v>3</v>
      </c>
      <c r="I65" s="114"/>
      <c r="J65" s="115">
        <v>16</v>
      </c>
      <c r="K65" s="115">
        <v>1</v>
      </c>
      <c r="L65" s="199" t="s">
        <v>3379</v>
      </c>
      <c r="M65" s="154"/>
      <c r="N65" s="154"/>
      <c r="O65" s="154"/>
      <c r="P65" s="116" t="s">
        <v>255</v>
      </c>
      <c r="Q65" s="117" t="s">
        <v>595</v>
      </c>
      <c r="R65" s="115"/>
      <c r="S65" s="115"/>
      <c r="T65" s="115" t="s">
        <v>47</v>
      </c>
      <c r="U65" s="115"/>
      <c r="V65" s="115">
        <v>9</v>
      </c>
      <c r="W65" s="115" t="s">
        <v>45</v>
      </c>
      <c r="X65" s="115"/>
      <c r="Y65" s="115"/>
      <c r="Z65" s="115"/>
      <c r="AA65" s="115"/>
      <c r="AB65" s="116" t="s">
        <v>257</v>
      </c>
      <c r="AC65" s="117" t="s">
        <v>596</v>
      </c>
      <c r="AD65" s="155"/>
      <c r="AE65" s="155"/>
      <c r="AF65" s="155"/>
      <c r="AG65" s="155"/>
      <c r="AH65" s="155"/>
      <c r="AI65" s="155"/>
      <c r="AJ65" s="155"/>
      <c r="AK65" s="155"/>
      <c r="AL65" s="155"/>
      <c r="AM65" s="118" t="s">
        <v>3380</v>
      </c>
      <c r="AN65" s="116" t="s">
        <v>606</v>
      </c>
      <c r="AO65" s="439" t="s">
        <v>51</v>
      </c>
      <c r="AP65" s="439" t="s">
        <v>52</v>
      </c>
      <c r="AQ65" s="439">
        <v>1510220350</v>
      </c>
      <c r="AR65" s="18" t="s">
        <v>508</v>
      </c>
      <c r="AS65" s="439" t="s">
        <v>53</v>
      </c>
      <c r="AT65" s="92">
        <v>0</v>
      </c>
      <c r="AU65" s="92">
        <v>0</v>
      </c>
      <c r="AV65" s="92">
        <v>0</v>
      </c>
      <c r="AW65" s="92">
        <v>0</v>
      </c>
      <c r="AX65" s="92">
        <v>0</v>
      </c>
      <c r="AY65" s="92">
        <v>0</v>
      </c>
      <c r="AZ65" s="92">
        <v>0</v>
      </c>
      <c r="BA65" s="92">
        <v>0</v>
      </c>
      <c r="BB65" s="91">
        <f t="shared" si="13"/>
        <v>0</v>
      </c>
      <c r="BC65" s="92">
        <f t="shared" si="13"/>
        <v>0</v>
      </c>
      <c r="BD65" s="92">
        <f t="shared" si="5"/>
        <v>144275</v>
      </c>
      <c r="BE65" s="92">
        <v>0</v>
      </c>
      <c r="BF65" s="92">
        <v>0</v>
      </c>
      <c r="BG65" s="92">
        <v>0</v>
      </c>
      <c r="BH65" s="92">
        <v>144275</v>
      </c>
      <c r="BI65" s="92">
        <f t="shared" si="6"/>
        <v>144275</v>
      </c>
      <c r="BJ65" s="92">
        <v>0</v>
      </c>
      <c r="BK65" s="92">
        <v>0</v>
      </c>
      <c r="BL65" s="92">
        <v>0</v>
      </c>
      <c r="BM65" s="92">
        <v>144275</v>
      </c>
      <c r="BN65" s="92">
        <v>180036.84</v>
      </c>
      <c r="BO65" s="92">
        <v>0</v>
      </c>
      <c r="BP65" s="92">
        <v>0</v>
      </c>
      <c r="BQ65" s="92">
        <v>0</v>
      </c>
      <c r="BR65" s="92">
        <f t="shared" si="7"/>
        <v>180036.84</v>
      </c>
      <c r="BS65" s="92">
        <v>280036.84000000003</v>
      </c>
      <c r="BT65" s="92">
        <v>0</v>
      </c>
      <c r="BU65" s="92">
        <v>0</v>
      </c>
      <c r="BV65" s="92">
        <v>0</v>
      </c>
      <c r="BW65" s="92">
        <f t="shared" si="8"/>
        <v>280036.84000000003</v>
      </c>
      <c r="BX65" s="92">
        <v>180036.84</v>
      </c>
      <c r="BY65" s="92">
        <v>0</v>
      </c>
      <c r="BZ65" s="92">
        <v>0</v>
      </c>
      <c r="CA65" s="92">
        <v>0</v>
      </c>
      <c r="CB65" s="92">
        <f t="shared" si="9"/>
        <v>180036.84</v>
      </c>
      <c r="CC65" s="92">
        <v>180036.84</v>
      </c>
      <c r="CD65" s="92">
        <v>0</v>
      </c>
      <c r="CE65" s="92">
        <v>0</v>
      </c>
      <c r="CF65" s="92">
        <v>0</v>
      </c>
      <c r="CG65" s="92">
        <f t="shared" si="10"/>
        <v>180036.84</v>
      </c>
      <c r="CH65" s="92">
        <v>180036.84</v>
      </c>
      <c r="CI65" s="92">
        <v>0</v>
      </c>
      <c r="CJ65" s="92">
        <v>0</v>
      </c>
      <c r="CK65" s="92">
        <v>0</v>
      </c>
      <c r="CL65" s="92">
        <f t="shared" si="11"/>
        <v>180036.84</v>
      </c>
      <c r="CM65" s="92">
        <v>180036.84</v>
      </c>
      <c r="CN65" s="92">
        <v>0</v>
      </c>
      <c r="CO65" s="92">
        <v>0</v>
      </c>
      <c r="CP65" s="92">
        <v>0</v>
      </c>
      <c r="CQ65" s="92">
        <f t="shared" si="12"/>
        <v>180036.84</v>
      </c>
    </row>
    <row r="66" spans="1:95" s="441" customFormat="1" ht="110.25" customHeight="1">
      <c r="A66" s="244">
        <v>601</v>
      </c>
      <c r="B66" s="17" t="s">
        <v>3366</v>
      </c>
      <c r="C66" s="123">
        <v>401000014</v>
      </c>
      <c r="D66" s="19" t="s">
        <v>67</v>
      </c>
      <c r="E66" s="113" t="s">
        <v>594</v>
      </c>
      <c r="F66" s="114"/>
      <c r="G66" s="114"/>
      <c r="H66" s="115">
        <v>3</v>
      </c>
      <c r="I66" s="114"/>
      <c r="J66" s="115">
        <v>16</v>
      </c>
      <c r="K66" s="115">
        <v>1</v>
      </c>
      <c r="L66" s="199" t="s">
        <v>3379</v>
      </c>
      <c r="M66" s="154"/>
      <c r="N66" s="154"/>
      <c r="O66" s="154"/>
      <c r="P66" s="116" t="s">
        <v>255</v>
      </c>
      <c r="Q66" s="117" t="s">
        <v>595</v>
      </c>
      <c r="R66" s="115"/>
      <c r="S66" s="115"/>
      <c r="T66" s="115" t="s">
        <v>47</v>
      </c>
      <c r="U66" s="115"/>
      <c r="V66" s="115">
        <v>9</v>
      </c>
      <c r="W66" s="115" t="s">
        <v>45</v>
      </c>
      <c r="X66" s="115"/>
      <c r="Y66" s="115"/>
      <c r="Z66" s="115"/>
      <c r="AA66" s="115"/>
      <c r="AB66" s="116" t="s">
        <v>257</v>
      </c>
      <c r="AC66" s="117" t="s">
        <v>596</v>
      </c>
      <c r="AD66" s="155"/>
      <c r="AE66" s="155"/>
      <c r="AF66" s="155"/>
      <c r="AG66" s="155"/>
      <c r="AH66" s="155"/>
      <c r="AI66" s="155"/>
      <c r="AJ66" s="155"/>
      <c r="AK66" s="155"/>
      <c r="AL66" s="155"/>
      <c r="AM66" s="118" t="s">
        <v>3380</v>
      </c>
      <c r="AN66" s="116" t="s">
        <v>606</v>
      </c>
      <c r="AO66" s="439" t="s">
        <v>51</v>
      </c>
      <c r="AP66" s="439" t="s">
        <v>52</v>
      </c>
      <c r="AQ66" s="439">
        <v>1510320350</v>
      </c>
      <c r="AR66" s="18" t="s">
        <v>508</v>
      </c>
      <c r="AS66" s="439" t="s">
        <v>53</v>
      </c>
      <c r="AT66" s="92">
        <v>0</v>
      </c>
      <c r="AU66" s="92">
        <v>0</v>
      </c>
      <c r="AV66" s="92">
        <v>0</v>
      </c>
      <c r="AW66" s="92">
        <v>0</v>
      </c>
      <c r="AX66" s="92">
        <v>0</v>
      </c>
      <c r="AY66" s="92">
        <v>0</v>
      </c>
      <c r="AZ66" s="92">
        <v>0</v>
      </c>
      <c r="BA66" s="92">
        <v>0</v>
      </c>
      <c r="BB66" s="91">
        <f t="shared" si="13"/>
        <v>0</v>
      </c>
      <c r="BC66" s="92">
        <f t="shared" si="13"/>
        <v>0</v>
      </c>
      <c r="BD66" s="92">
        <f t="shared" si="5"/>
        <v>0</v>
      </c>
      <c r="BE66" s="92">
        <v>0</v>
      </c>
      <c r="BF66" s="92">
        <v>0</v>
      </c>
      <c r="BG66" s="92">
        <v>0</v>
      </c>
      <c r="BH66" s="92">
        <v>0</v>
      </c>
      <c r="BI66" s="92">
        <f t="shared" si="6"/>
        <v>0</v>
      </c>
      <c r="BJ66" s="92">
        <v>0</v>
      </c>
      <c r="BK66" s="92">
        <v>0</v>
      </c>
      <c r="BL66" s="92">
        <v>0</v>
      </c>
      <c r="BM66" s="92">
        <v>0</v>
      </c>
      <c r="BN66" s="92">
        <v>51300</v>
      </c>
      <c r="BO66" s="92">
        <v>0</v>
      </c>
      <c r="BP66" s="92">
        <v>0</v>
      </c>
      <c r="BQ66" s="92">
        <v>0</v>
      </c>
      <c r="BR66" s="92">
        <f t="shared" si="7"/>
        <v>51300</v>
      </c>
      <c r="BS66" s="92">
        <v>51300</v>
      </c>
      <c r="BT66" s="92">
        <v>0</v>
      </c>
      <c r="BU66" s="92">
        <v>0</v>
      </c>
      <c r="BV66" s="92">
        <v>0</v>
      </c>
      <c r="BW66" s="92">
        <f t="shared" si="8"/>
        <v>51300</v>
      </c>
      <c r="BX66" s="92">
        <v>51300</v>
      </c>
      <c r="BY66" s="92">
        <v>0</v>
      </c>
      <c r="BZ66" s="92">
        <v>0</v>
      </c>
      <c r="CA66" s="92">
        <v>0</v>
      </c>
      <c r="CB66" s="92">
        <f t="shared" si="9"/>
        <v>51300</v>
      </c>
      <c r="CC66" s="92">
        <v>51300</v>
      </c>
      <c r="CD66" s="92">
        <v>0</v>
      </c>
      <c r="CE66" s="92">
        <v>0</v>
      </c>
      <c r="CF66" s="92">
        <v>0</v>
      </c>
      <c r="CG66" s="92">
        <f t="shared" si="10"/>
        <v>51300</v>
      </c>
      <c r="CH66" s="92">
        <v>51300</v>
      </c>
      <c r="CI66" s="92">
        <v>0</v>
      </c>
      <c r="CJ66" s="92">
        <v>0</v>
      </c>
      <c r="CK66" s="92">
        <v>0</v>
      </c>
      <c r="CL66" s="92">
        <f t="shared" si="11"/>
        <v>51300</v>
      </c>
      <c r="CM66" s="92">
        <v>51300</v>
      </c>
      <c r="CN66" s="92">
        <v>0</v>
      </c>
      <c r="CO66" s="92">
        <v>0</v>
      </c>
      <c r="CP66" s="92">
        <v>0</v>
      </c>
      <c r="CQ66" s="92">
        <f t="shared" si="12"/>
        <v>51300</v>
      </c>
    </row>
    <row r="67" spans="1:95" s="441" customFormat="1" ht="110.25" customHeight="1">
      <c r="A67" s="244">
        <v>601</v>
      </c>
      <c r="B67" s="17" t="s">
        <v>3366</v>
      </c>
      <c r="C67" s="123">
        <v>402000001</v>
      </c>
      <c r="D67" s="19" t="s">
        <v>48</v>
      </c>
      <c r="E67" s="113" t="s">
        <v>544</v>
      </c>
      <c r="F67" s="114"/>
      <c r="G67" s="114"/>
      <c r="H67" s="115">
        <v>6</v>
      </c>
      <c r="I67" s="114"/>
      <c r="J67" s="115">
        <v>22</v>
      </c>
      <c r="K67" s="115">
        <v>1</v>
      </c>
      <c r="L67" s="115"/>
      <c r="M67" s="154"/>
      <c r="N67" s="154"/>
      <c r="O67" s="154"/>
      <c r="P67" s="116" t="s">
        <v>422</v>
      </c>
      <c r="Q67" s="117" t="s">
        <v>3381</v>
      </c>
      <c r="R67" s="115"/>
      <c r="S67" s="115"/>
      <c r="T67" s="115"/>
      <c r="U67" s="115"/>
      <c r="V67" s="115" t="s">
        <v>985</v>
      </c>
      <c r="W67" s="115"/>
      <c r="X67" s="115"/>
      <c r="Y67" s="115"/>
      <c r="Z67" s="115"/>
      <c r="AA67" s="115"/>
      <c r="AB67" s="116" t="s">
        <v>3382</v>
      </c>
      <c r="AC67" s="117" t="s">
        <v>3383</v>
      </c>
      <c r="AD67" s="155"/>
      <c r="AE67" s="155"/>
      <c r="AF67" s="155"/>
      <c r="AG67" s="155"/>
      <c r="AH67" s="155"/>
      <c r="AI67" s="155"/>
      <c r="AJ67" s="155"/>
      <c r="AK67" s="155"/>
      <c r="AL67" s="155"/>
      <c r="AM67" s="118" t="s">
        <v>200</v>
      </c>
      <c r="AN67" s="116" t="s">
        <v>162</v>
      </c>
      <c r="AO67" s="439" t="s">
        <v>51</v>
      </c>
      <c r="AP67" s="439" t="s">
        <v>66</v>
      </c>
      <c r="AQ67" s="439">
        <v>7110010010</v>
      </c>
      <c r="AR67" s="18" t="s">
        <v>55</v>
      </c>
      <c r="AS67" s="439" t="s">
        <v>56</v>
      </c>
      <c r="AT67" s="92">
        <v>102120</v>
      </c>
      <c r="AU67" s="92">
        <v>102120</v>
      </c>
      <c r="AV67" s="92">
        <v>0</v>
      </c>
      <c r="AW67" s="92">
        <v>0</v>
      </c>
      <c r="AX67" s="92">
        <v>0</v>
      </c>
      <c r="AY67" s="92">
        <v>0</v>
      </c>
      <c r="AZ67" s="92">
        <v>0</v>
      </c>
      <c r="BA67" s="92">
        <v>0</v>
      </c>
      <c r="BB67" s="91">
        <f t="shared" si="13"/>
        <v>102120</v>
      </c>
      <c r="BC67" s="92">
        <f t="shared" si="13"/>
        <v>102120</v>
      </c>
      <c r="BD67" s="92">
        <f t="shared" si="5"/>
        <v>102120</v>
      </c>
      <c r="BE67" s="92">
        <v>0</v>
      </c>
      <c r="BF67" s="92">
        <v>0</v>
      </c>
      <c r="BG67" s="92">
        <v>0</v>
      </c>
      <c r="BH67" s="92">
        <v>102120</v>
      </c>
      <c r="BI67" s="92">
        <f t="shared" si="6"/>
        <v>102120</v>
      </c>
      <c r="BJ67" s="92">
        <v>0</v>
      </c>
      <c r="BK67" s="92">
        <v>0</v>
      </c>
      <c r="BL67" s="92">
        <v>0</v>
      </c>
      <c r="BM67" s="92">
        <v>102120</v>
      </c>
      <c r="BN67" s="92">
        <v>102120</v>
      </c>
      <c r="BO67" s="92">
        <v>0</v>
      </c>
      <c r="BP67" s="92">
        <v>0</v>
      </c>
      <c r="BQ67" s="92">
        <v>0</v>
      </c>
      <c r="BR67" s="92">
        <f t="shared" si="7"/>
        <v>102120</v>
      </c>
      <c r="BS67" s="92">
        <v>102120</v>
      </c>
      <c r="BT67" s="92">
        <v>0</v>
      </c>
      <c r="BU67" s="92">
        <v>0</v>
      </c>
      <c r="BV67" s="92">
        <v>0</v>
      </c>
      <c r="BW67" s="92">
        <f t="shared" si="8"/>
        <v>102120</v>
      </c>
      <c r="BX67" s="92">
        <v>102120</v>
      </c>
      <c r="BY67" s="92">
        <v>0</v>
      </c>
      <c r="BZ67" s="92">
        <v>0</v>
      </c>
      <c r="CA67" s="92">
        <v>0</v>
      </c>
      <c r="CB67" s="92">
        <f t="shared" si="9"/>
        <v>102120</v>
      </c>
      <c r="CC67" s="92">
        <v>102120</v>
      </c>
      <c r="CD67" s="92">
        <v>0</v>
      </c>
      <c r="CE67" s="92">
        <v>0</v>
      </c>
      <c r="CF67" s="92">
        <v>0</v>
      </c>
      <c r="CG67" s="92">
        <f t="shared" si="10"/>
        <v>102120</v>
      </c>
      <c r="CH67" s="92">
        <v>102120</v>
      </c>
      <c r="CI67" s="92">
        <v>0</v>
      </c>
      <c r="CJ67" s="92">
        <v>0</v>
      </c>
      <c r="CK67" s="92">
        <v>0</v>
      </c>
      <c r="CL67" s="92">
        <f t="shared" si="11"/>
        <v>102120</v>
      </c>
      <c r="CM67" s="92">
        <v>102120</v>
      </c>
      <c r="CN67" s="92">
        <v>0</v>
      </c>
      <c r="CO67" s="92">
        <v>0</v>
      </c>
      <c r="CP67" s="92">
        <v>0</v>
      </c>
      <c r="CQ67" s="92">
        <f t="shared" si="12"/>
        <v>102120</v>
      </c>
    </row>
    <row r="68" spans="1:95" s="441" customFormat="1" ht="110.25" customHeight="1">
      <c r="A68" s="244">
        <v>601</v>
      </c>
      <c r="B68" s="17" t="s">
        <v>3366</v>
      </c>
      <c r="C68" s="123">
        <v>402000001</v>
      </c>
      <c r="D68" s="19" t="s">
        <v>48</v>
      </c>
      <c r="E68" s="113" t="s">
        <v>544</v>
      </c>
      <c r="F68" s="114"/>
      <c r="G68" s="114"/>
      <c r="H68" s="115">
        <v>6</v>
      </c>
      <c r="I68" s="114"/>
      <c r="J68" s="115">
        <v>23</v>
      </c>
      <c r="K68" s="115">
        <v>3</v>
      </c>
      <c r="L68" s="115"/>
      <c r="M68" s="154"/>
      <c r="N68" s="154"/>
      <c r="O68" s="154"/>
      <c r="P68" s="116" t="s">
        <v>422</v>
      </c>
      <c r="Q68" s="117" t="s">
        <v>3381</v>
      </c>
      <c r="R68" s="115"/>
      <c r="S68" s="115"/>
      <c r="T68" s="115"/>
      <c r="U68" s="115"/>
      <c r="V68" s="115">
        <v>11</v>
      </c>
      <c r="W68" s="115">
        <v>1</v>
      </c>
      <c r="X68" s="115" t="s">
        <v>64</v>
      </c>
      <c r="Y68" s="115"/>
      <c r="Z68" s="115"/>
      <c r="AA68" s="115"/>
      <c r="AB68" s="116" t="s">
        <v>3382</v>
      </c>
      <c r="AC68" s="117" t="s">
        <v>3383</v>
      </c>
      <c r="AD68" s="155"/>
      <c r="AE68" s="155"/>
      <c r="AF68" s="155"/>
      <c r="AG68" s="155"/>
      <c r="AH68" s="155"/>
      <c r="AI68" s="155"/>
      <c r="AJ68" s="155"/>
      <c r="AK68" s="155"/>
      <c r="AL68" s="155"/>
      <c r="AM68" s="118" t="s">
        <v>200</v>
      </c>
      <c r="AN68" s="116" t="s">
        <v>162</v>
      </c>
      <c r="AO68" s="439" t="s">
        <v>51</v>
      </c>
      <c r="AP68" s="439" t="s">
        <v>66</v>
      </c>
      <c r="AQ68" s="439" t="s">
        <v>3384</v>
      </c>
      <c r="AR68" s="18" t="s">
        <v>55</v>
      </c>
      <c r="AS68" s="439" t="s">
        <v>56</v>
      </c>
      <c r="AT68" s="92">
        <v>2686793.57</v>
      </c>
      <c r="AU68" s="92">
        <v>2686793.57</v>
      </c>
      <c r="AV68" s="92">
        <v>0</v>
      </c>
      <c r="AW68" s="92">
        <v>0</v>
      </c>
      <c r="AX68" s="92">
        <v>0</v>
      </c>
      <c r="AY68" s="92">
        <v>0</v>
      </c>
      <c r="AZ68" s="92">
        <v>0</v>
      </c>
      <c r="BA68" s="92">
        <v>0</v>
      </c>
      <c r="BB68" s="91">
        <f t="shared" si="13"/>
        <v>2686793.57</v>
      </c>
      <c r="BC68" s="92">
        <f t="shared" si="13"/>
        <v>2686793.57</v>
      </c>
      <c r="BD68" s="92">
        <f t="shared" si="5"/>
        <v>2703329.45</v>
      </c>
      <c r="BE68" s="92">
        <v>0</v>
      </c>
      <c r="BF68" s="92">
        <v>0</v>
      </c>
      <c r="BG68" s="92">
        <v>0</v>
      </c>
      <c r="BH68" s="92">
        <v>2703329.45</v>
      </c>
      <c r="BI68" s="92">
        <f t="shared" si="6"/>
        <v>2703329.45</v>
      </c>
      <c r="BJ68" s="92">
        <v>0</v>
      </c>
      <c r="BK68" s="92">
        <v>0</v>
      </c>
      <c r="BL68" s="92">
        <v>0</v>
      </c>
      <c r="BM68" s="92">
        <v>2703329.45</v>
      </c>
      <c r="BN68" s="92">
        <v>3352290</v>
      </c>
      <c r="BO68" s="92">
        <v>0</v>
      </c>
      <c r="BP68" s="92">
        <v>0</v>
      </c>
      <c r="BQ68" s="92">
        <v>0</v>
      </c>
      <c r="BR68" s="92">
        <f t="shared" si="7"/>
        <v>3352290</v>
      </c>
      <c r="BS68" s="92">
        <v>3352290</v>
      </c>
      <c r="BT68" s="92">
        <v>0</v>
      </c>
      <c r="BU68" s="92">
        <v>0</v>
      </c>
      <c r="BV68" s="92">
        <v>0</v>
      </c>
      <c r="BW68" s="92">
        <f t="shared" si="8"/>
        <v>3352290</v>
      </c>
      <c r="BX68" s="92">
        <v>3352290</v>
      </c>
      <c r="BY68" s="92">
        <v>0</v>
      </c>
      <c r="BZ68" s="92">
        <v>0</v>
      </c>
      <c r="CA68" s="92">
        <v>0</v>
      </c>
      <c r="CB68" s="92">
        <f t="shared" si="9"/>
        <v>3352290</v>
      </c>
      <c r="CC68" s="92">
        <v>3352290</v>
      </c>
      <c r="CD68" s="92">
        <v>0</v>
      </c>
      <c r="CE68" s="92">
        <v>0</v>
      </c>
      <c r="CF68" s="92">
        <v>0</v>
      </c>
      <c r="CG68" s="92">
        <f t="shared" si="10"/>
        <v>3352290</v>
      </c>
      <c r="CH68" s="92">
        <v>3352290</v>
      </c>
      <c r="CI68" s="92">
        <v>0</v>
      </c>
      <c r="CJ68" s="92">
        <v>0</v>
      </c>
      <c r="CK68" s="92">
        <v>0</v>
      </c>
      <c r="CL68" s="92">
        <f t="shared" si="11"/>
        <v>3352290</v>
      </c>
      <c r="CM68" s="92">
        <v>3352290</v>
      </c>
      <c r="CN68" s="92">
        <v>0</v>
      </c>
      <c r="CO68" s="92">
        <v>0</v>
      </c>
      <c r="CP68" s="92">
        <v>0</v>
      </c>
      <c r="CQ68" s="92">
        <f t="shared" si="12"/>
        <v>3352290</v>
      </c>
    </row>
    <row r="69" spans="1:95" s="441" customFormat="1" ht="110.25" customHeight="1">
      <c r="A69" s="244">
        <v>601</v>
      </c>
      <c r="B69" s="17" t="s">
        <v>3366</v>
      </c>
      <c r="C69" s="123">
        <v>402000001</v>
      </c>
      <c r="D69" s="19" t="s">
        <v>48</v>
      </c>
      <c r="E69" s="113" t="s">
        <v>544</v>
      </c>
      <c r="F69" s="114"/>
      <c r="G69" s="114"/>
      <c r="H69" s="115">
        <v>6</v>
      </c>
      <c r="I69" s="114"/>
      <c r="J69" s="115">
        <v>22</v>
      </c>
      <c r="K69" s="115">
        <v>1</v>
      </c>
      <c r="L69" s="115"/>
      <c r="M69" s="154"/>
      <c r="N69" s="154"/>
      <c r="O69" s="154"/>
      <c r="P69" s="116" t="s">
        <v>422</v>
      </c>
      <c r="Q69" s="117" t="s">
        <v>3381</v>
      </c>
      <c r="R69" s="115"/>
      <c r="S69" s="115"/>
      <c r="T69" s="115"/>
      <c r="U69" s="115"/>
      <c r="V69" s="115" t="s">
        <v>985</v>
      </c>
      <c r="W69" s="115"/>
      <c r="X69" s="115"/>
      <c r="Y69" s="115"/>
      <c r="Z69" s="115"/>
      <c r="AA69" s="115"/>
      <c r="AB69" s="116" t="s">
        <v>3382</v>
      </c>
      <c r="AC69" s="117" t="s">
        <v>3383</v>
      </c>
      <c r="AD69" s="155"/>
      <c r="AE69" s="155"/>
      <c r="AF69" s="155"/>
      <c r="AG69" s="155"/>
      <c r="AH69" s="155"/>
      <c r="AI69" s="155"/>
      <c r="AJ69" s="155"/>
      <c r="AK69" s="155"/>
      <c r="AL69" s="155"/>
      <c r="AM69" s="118" t="s">
        <v>200</v>
      </c>
      <c r="AN69" s="116" t="s">
        <v>162</v>
      </c>
      <c r="AO69" s="439" t="s">
        <v>51</v>
      </c>
      <c r="AP69" s="439" t="s">
        <v>66</v>
      </c>
      <c r="AQ69" s="439">
        <v>7110010010</v>
      </c>
      <c r="AR69" s="18" t="s">
        <v>55</v>
      </c>
      <c r="AS69" s="439" t="s">
        <v>57</v>
      </c>
      <c r="AT69" s="92">
        <v>30840</v>
      </c>
      <c r="AU69" s="92">
        <v>30840</v>
      </c>
      <c r="AV69" s="92">
        <v>0</v>
      </c>
      <c r="AW69" s="92">
        <v>0</v>
      </c>
      <c r="AX69" s="92">
        <v>0</v>
      </c>
      <c r="AY69" s="92">
        <v>0</v>
      </c>
      <c r="AZ69" s="92">
        <v>0</v>
      </c>
      <c r="BA69" s="92">
        <v>0</v>
      </c>
      <c r="BB69" s="91">
        <f t="shared" si="13"/>
        <v>30840</v>
      </c>
      <c r="BC69" s="92">
        <f t="shared" si="13"/>
        <v>30840</v>
      </c>
      <c r="BD69" s="92">
        <f t="shared" si="5"/>
        <v>30840</v>
      </c>
      <c r="BE69" s="92">
        <v>0</v>
      </c>
      <c r="BF69" s="92">
        <v>0</v>
      </c>
      <c r="BG69" s="92">
        <v>0</v>
      </c>
      <c r="BH69" s="92">
        <v>30840</v>
      </c>
      <c r="BI69" s="92">
        <f t="shared" si="6"/>
        <v>30840</v>
      </c>
      <c r="BJ69" s="92">
        <v>0</v>
      </c>
      <c r="BK69" s="92">
        <v>0</v>
      </c>
      <c r="BL69" s="92">
        <v>0</v>
      </c>
      <c r="BM69" s="92">
        <v>30840</v>
      </c>
      <c r="BN69" s="92">
        <v>30840</v>
      </c>
      <c r="BO69" s="92">
        <v>0</v>
      </c>
      <c r="BP69" s="92">
        <v>0</v>
      </c>
      <c r="BQ69" s="92">
        <v>0</v>
      </c>
      <c r="BR69" s="92">
        <f t="shared" si="7"/>
        <v>30840</v>
      </c>
      <c r="BS69" s="92">
        <v>30840</v>
      </c>
      <c r="BT69" s="92">
        <v>0</v>
      </c>
      <c r="BU69" s="92">
        <v>0</v>
      </c>
      <c r="BV69" s="92">
        <v>0</v>
      </c>
      <c r="BW69" s="92">
        <f t="shared" si="8"/>
        <v>30840</v>
      </c>
      <c r="BX69" s="92">
        <v>30840</v>
      </c>
      <c r="BY69" s="92">
        <v>0</v>
      </c>
      <c r="BZ69" s="92">
        <v>0</v>
      </c>
      <c r="CA69" s="92">
        <v>0</v>
      </c>
      <c r="CB69" s="92">
        <f t="shared" si="9"/>
        <v>30840</v>
      </c>
      <c r="CC69" s="92">
        <v>30840</v>
      </c>
      <c r="CD69" s="92">
        <v>0</v>
      </c>
      <c r="CE69" s="92">
        <v>0</v>
      </c>
      <c r="CF69" s="92">
        <v>0</v>
      </c>
      <c r="CG69" s="92">
        <f t="shared" si="10"/>
        <v>30840</v>
      </c>
      <c r="CH69" s="92">
        <v>30840</v>
      </c>
      <c r="CI69" s="92">
        <v>0</v>
      </c>
      <c r="CJ69" s="92">
        <v>0</v>
      </c>
      <c r="CK69" s="92">
        <v>0</v>
      </c>
      <c r="CL69" s="92">
        <f t="shared" si="11"/>
        <v>30840</v>
      </c>
      <c r="CM69" s="92">
        <v>30840</v>
      </c>
      <c r="CN69" s="92">
        <v>0</v>
      </c>
      <c r="CO69" s="92">
        <v>0</v>
      </c>
      <c r="CP69" s="92">
        <v>0</v>
      </c>
      <c r="CQ69" s="92">
        <f t="shared" si="12"/>
        <v>30840</v>
      </c>
    </row>
    <row r="70" spans="1:95" s="441" customFormat="1" ht="110.25" customHeight="1">
      <c r="A70" s="244">
        <v>601</v>
      </c>
      <c r="B70" s="17" t="s">
        <v>3366</v>
      </c>
      <c r="C70" s="123">
        <v>402000001</v>
      </c>
      <c r="D70" s="19" t="s">
        <v>48</v>
      </c>
      <c r="E70" s="113" t="s">
        <v>544</v>
      </c>
      <c r="F70" s="114"/>
      <c r="G70" s="114"/>
      <c r="H70" s="115">
        <v>6</v>
      </c>
      <c r="I70" s="114"/>
      <c r="J70" s="115">
        <v>22</v>
      </c>
      <c r="K70" s="115">
        <v>1</v>
      </c>
      <c r="L70" s="115"/>
      <c r="M70" s="154"/>
      <c r="N70" s="154"/>
      <c r="O70" s="154"/>
      <c r="P70" s="116" t="s">
        <v>422</v>
      </c>
      <c r="Q70" s="117" t="s">
        <v>3381</v>
      </c>
      <c r="R70" s="115"/>
      <c r="S70" s="115"/>
      <c r="T70" s="115"/>
      <c r="U70" s="115"/>
      <c r="V70" s="115" t="s">
        <v>3385</v>
      </c>
      <c r="W70" s="115"/>
      <c r="X70" s="115"/>
      <c r="Y70" s="115"/>
      <c r="Z70" s="115"/>
      <c r="AA70" s="115"/>
      <c r="AB70" s="116" t="s">
        <v>3382</v>
      </c>
      <c r="AC70" s="117" t="s">
        <v>3383</v>
      </c>
      <c r="AD70" s="155"/>
      <c r="AE70" s="155"/>
      <c r="AF70" s="155"/>
      <c r="AG70" s="155"/>
      <c r="AH70" s="155"/>
      <c r="AI70" s="155"/>
      <c r="AJ70" s="155"/>
      <c r="AK70" s="155"/>
      <c r="AL70" s="155"/>
      <c r="AM70" s="118" t="s">
        <v>200</v>
      </c>
      <c r="AN70" s="116" t="s">
        <v>162</v>
      </c>
      <c r="AO70" s="439" t="s">
        <v>51</v>
      </c>
      <c r="AP70" s="439" t="s">
        <v>66</v>
      </c>
      <c r="AQ70" s="439" t="s">
        <v>3384</v>
      </c>
      <c r="AR70" s="18" t="s">
        <v>55</v>
      </c>
      <c r="AS70" s="439" t="s">
        <v>57</v>
      </c>
      <c r="AT70" s="92">
        <v>627495.96</v>
      </c>
      <c r="AU70" s="92">
        <v>627495.96</v>
      </c>
      <c r="AV70" s="92">
        <v>0</v>
      </c>
      <c r="AW70" s="92">
        <v>0</v>
      </c>
      <c r="AX70" s="92">
        <v>0</v>
      </c>
      <c r="AY70" s="92">
        <v>0</v>
      </c>
      <c r="AZ70" s="92">
        <v>0</v>
      </c>
      <c r="BA70" s="92">
        <v>0</v>
      </c>
      <c r="BB70" s="91">
        <f t="shared" si="13"/>
        <v>627495.96</v>
      </c>
      <c r="BC70" s="92">
        <f t="shared" si="13"/>
        <v>627495.96</v>
      </c>
      <c r="BD70" s="92">
        <f t="shared" si="5"/>
        <v>587325.64</v>
      </c>
      <c r="BE70" s="92">
        <v>0</v>
      </c>
      <c r="BF70" s="92">
        <v>0</v>
      </c>
      <c r="BG70" s="92">
        <v>0</v>
      </c>
      <c r="BH70" s="92">
        <v>587325.64</v>
      </c>
      <c r="BI70" s="92">
        <f t="shared" si="6"/>
        <v>587325.64</v>
      </c>
      <c r="BJ70" s="92">
        <v>0</v>
      </c>
      <c r="BK70" s="92">
        <v>0</v>
      </c>
      <c r="BL70" s="92">
        <v>0</v>
      </c>
      <c r="BM70" s="92">
        <v>587325.64</v>
      </c>
      <c r="BN70" s="92">
        <v>583400</v>
      </c>
      <c r="BO70" s="92">
        <v>0</v>
      </c>
      <c r="BP70" s="92">
        <v>0</v>
      </c>
      <c r="BQ70" s="92">
        <v>0</v>
      </c>
      <c r="BR70" s="92">
        <f t="shared" si="7"/>
        <v>583400</v>
      </c>
      <c r="BS70" s="92">
        <v>583400</v>
      </c>
      <c r="BT70" s="92">
        <v>0</v>
      </c>
      <c r="BU70" s="92">
        <v>0</v>
      </c>
      <c r="BV70" s="92">
        <v>0</v>
      </c>
      <c r="BW70" s="92">
        <f t="shared" si="8"/>
        <v>583400</v>
      </c>
      <c r="BX70" s="92">
        <v>583400</v>
      </c>
      <c r="BY70" s="92">
        <v>0</v>
      </c>
      <c r="BZ70" s="92">
        <v>0</v>
      </c>
      <c r="CA70" s="92">
        <v>0</v>
      </c>
      <c r="CB70" s="92">
        <f t="shared" si="9"/>
        <v>583400</v>
      </c>
      <c r="CC70" s="92">
        <v>583400</v>
      </c>
      <c r="CD70" s="92">
        <v>0</v>
      </c>
      <c r="CE70" s="92">
        <v>0</v>
      </c>
      <c r="CF70" s="92">
        <v>0</v>
      </c>
      <c r="CG70" s="92">
        <f t="shared" si="10"/>
        <v>583400</v>
      </c>
      <c r="CH70" s="92">
        <v>583400</v>
      </c>
      <c r="CI70" s="92">
        <v>0</v>
      </c>
      <c r="CJ70" s="92">
        <v>0</v>
      </c>
      <c r="CK70" s="92">
        <v>0</v>
      </c>
      <c r="CL70" s="92">
        <f t="shared" si="11"/>
        <v>583400</v>
      </c>
      <c r="CM70" s="92">
        <v>583400</v>
      </c>
      <c r="CN70" s="92">
        <v>0</v>
      </c>
      <c r="CO70" s="92">
        <v>0</v>
      </c>
      <c r="CP70" s="92">
        <v>0</v>
      </c>
      <c r="CQ70" s="92">
        <f t="shared" si="12"/>
        <v>583400</v>
      </c>
    </row>
    <row r="71" spans="1:95" s="441" customFormat="1" ht="110.25" customHeight="1">
      <c r="A71" s="244">
        <v>601</v>
      </c>
      <c r="B71" s="17" t="s">
        <v>3366</v>
      </c>
      <c r="C71" s="123">
        <v>402000001</v>
      </c>
      <c r="D71" s="19" t="s">
        <v>48</v>
      </c>
      <c r="E71" s="113" t="s">
        <v>594</v>
      </c>
      <c r="F71" s="114"/>
      <c r="G71" s="114"/>
      <c r="H71" s="115">
        <v>3</v>
      </c>
      <c r="I71" s="114"/>
      <c r="J71" s="115">
        <v>17</v>
      </c>
      <c r="K71" s="115">
        <v>1</v>
      </c>
      <c r="L71" s="115">
        <v>15</v>
      </c>
      <c r="M71" s="154"/>
      <c r="N71" s="154"/>
      <c r="O71" s="154"/>
      <c r="P71" s="116" t="s">
        <v>255</v>
      </c>
      <c r="Q71" s="117" t="s">
        <v>595</v>
      </c>
      <c r="R71" s="115"/>
      <c r="S71" s="115"/>
      <c r="T71" s="115">
        <v>3</v>
      </c>
      <c r="U71" s="115"/>
      <c r="V71" s="115">
        <v>9</v>
      </c>
      <c r="W71" s="115">
        <v>1</v>
      </c>
      <c r="X71" s="115"/>
      <c r="Y71" s="115"/>
      <c r="Z71" s="115"/>
      <c r="AA71" s="115"/>
      <c r="AB71" s="116" t="s">
        <v>257</v>
      </c>
      <c r="AC71" s="117" t="s">
        <v>3386</v>
      </c>
      <c r="AD71" s="155"/>
      <c r="AE71" s="155"/>
      <c r="AF71" s="155"/>
      <c r="AG71" s="155"/>
      <c r="AH71" s="155"/>
      <c r="AI71" s="155"/>
      <c r="AJ71" s="155"/>
      <c r="AK71" s="118"/>
      <c r="AL71" s="155"/>
      <c r="AM71" s="118" t="s">
        <v>3387</v>
      </c>
      <c r="AN71" s="116" t="s">
        <v>206</v>
      </c>
      <c r="AO71" s="439" t="s">
        <v>51</v>
      </c>
      <c r="AP71" s="439" t="s">
        <v>66</v>
      </c>
      <c r="AQ71" s="439">
        <v>7110010010</v>
      </c>
      <c r="AR71" s="18" t="s">
        <v>55</v>
      </c>
      <c r="AS71" s="439" t="s">
        <v>53</v>
      </c>
      <c r="AT71" s="92">
        <v>100000</v>
      </c>
      <c r="AU71" s="92">
        <v>100000</v>
      </c>
      <c r="AV71" s="92">
        <v>0</v>
      </c>
      <c r="AW71" s="92">
        <v>0</v>
      </c>
      <c r="AX71" s="92">
        <v>0</v>
      </c>
      <c r="AY71" s="92">
        <v>0</v>
      </c>
      <c r="AZ71" s="92">
        <v>0</v>
      </c>
      <c r="BA71" s="92">
        <v>0</v>
      </c>
      <c r="BB71" s="91">
        <f t="shared" si="13"/>
        <v>100000</v>
      </c>
      <c r="BC71" s="92">
        <f t="shared" si="13"/>
        <v>100000</v>
      </c>
      <c r="BD71" s="92">
        <f t="shared" si="5"/>
        <v>100000</v>
      </c>
      <c r="BE71" s="92">
        <v>0</v>
      </c>
      <c r="BF71" s="92">
        <v>0</v>
      </c>
      <c r="BG71" s="92">
        <v>0</v>
      </c>
      <c r="BH71" s="92">
        <v>100000</v>
      </c>
      <c r="BI71" s="92">
        <f t="shared" si="6"/>
        <v>100000</v>
      </c>
      <c r="BJ71" s="92">
        <v>0</v>
      </c>
      <c r="BK71" s="92">
        <v>0</v>
      </c>
      <c r="BL71" s="92">
        <v>0</v>
      </c>
      <c r="BM71" s="92">
        <v>100000</v>
      </c>
      <c r="BN71" s="92">
        <v>100000</v>
      </c>
      <c r="BO71" s="92">
        <v>0</v>
      </c>
      <c r="BP71" s="92">
        <v>0</v>
      </c>
      <c r="BQ71" s="92">
        <v>0</v>
      </c>
      <c r="BR71" s="92">
        <f t="shared" si="7"/>
        <v>100000</v>
      </c>
      <c r="BS71" s="92">
        <v>100000</v>
      </c>
      <c r="BT71" s="92">
        <v>0</v>
      </c>
      <c r="BU71" s="92">
        <v>0</v>
      </c>
      <c r="BV71" s="92">
        <v>0</v>
      </c>
      <c r="BW71" s="92">
        <f t="shared" si="8"/>
        <v>100000</v>
      </c>
      <c r="BX71" s="92">
        <v>100000</v>
      </c>
      <c r="BY71" s="92">
        <v>0</v>
      </c>
      <c r="BZ71" s="92">
        <v>0</v>
      </c>
      <c r="CA71" s="92">
        <v>0</v>
      </c>
      <c r="CB71" s="92">
        <f t="shared" si="9"/>
        <v>100000</v>
      </c>
      <c r="CC71" s="92">
        <v>100000</v>
      </c>
      <c r="CD71" s="92">
        <v>0</v>
      </c>
      <c r="CE71" s="92">
        <v>0</v>
      </c>
      <c r="CF71" s="92">
        <v>0</v>
      </c>
      <c r="CG71" s="92">
        <f t="shared" si="10"/>
        <v>100000</v>
      </c>
      <c r="CH71" s="92">
        <v>100000</v>
      </c>
      <c r="CI71" s="92">
        <v>0</v>
      </c>
      <c r="CJ71" s="92">
        <v>0</v>
      </c>
      <c r="CK71" s="92">
        <v>0</v>
      </c>
      <c r="CL71" s="92">
        <f t="shared" si="11"/>
        <v>100000</v>
      </c>
      <c r="CM71" s="92">
        <v>100000</v>
      </c>
      <c r="CN71" s="92">
        <v>0</v>
      </c>
      <c r="CO71" s="92">
        <v>0</v>
      </c>
      <c r="CP71" s="92">
        <v>0</v>
      </c>
      <c r="CQ71" s="92">
        <f t="shared" si="12"/>
        <v>100000</v>
      </c>
    </row>
    <row r="72" spans="1:95" s="441" customFormat="1" ht="110.25" customHeight="1">
      <c r="A72" s="244">
        <v>601</v>
      </c>
      <c r="B72" s="17" t="s">
        <v>3366</v>
      </c>
      <c r="C72" s="123">
        <v>402000001</v>
      </c>
      <c r="D72" s="19" t="s">
        <v>48</v>
      </c>
      <c r="E72" s="113" t="s">
        <v>594</v>
      </c>
      <c r="F72" s="114"/>
      <c r="G72" s="114"/>
      <c r="H72" s="115">
        <v>3</v>
      </c>
      <c r="I72" s="114"/>
      <c r="J72" s="115">
        <v>17</v>
      </c>
      <c r="K72" s="115">
        <v>1</v>
      </c>
      <c r="L72" s="115">
        <v>15</v>
      </c>
      <c r="M72" s="154"/>
      <c r="N72" s="154"/>
      <c r="O72" s="154"/>
      <c r="P72" s="116" t="s">
        <v>255</v>
      </c>
      <c r="Q72" s="117" t="s">
        <v>595</v>
      </c>
      <c r="R72" s="115"/>
      <c r="S72" s="115"/>
      <c r="T72" s="115">
        <v>3</v>
      </c>
      <c r="U72" s="115"/>
      <c r="V72" s="115">
        <v>9</v>
      </c>
      <c r="W72" s="115">
        <v>1</v>
      </c>
      <c r="X72" s="115"/>
      <c r="Y72" s="115"/>
      <c r="Z72" s="115"/>
      <c r="AA72" s="115"/>
      <c r="AB72" s="116" t="s">
        <v>257</v>
      </c>
      <c r="AC72" s="117" t="s">
        <v>3386</v>
      </c>
      <c r="AD72" s="155"/>
      <c r="AE72" s="155"/>
      <c r="AF72" s="155"/>
      <c r="AG72" s="155"/>
      <c r="AH72" s="155"/>
      <c r="AI72" s="155"/>
      <c r="AJ72" s="155"/>
      <c r="AK72" s="118"/>
      <c r="AL72" s="155"/>
      <c r="AM72" s="118" t="s">
        <v>3387</v>
      </c>
      <c r="AN72" s="116" t="s">
        <v>206</v>
      </c>
      <c r="AO72" s="439" t="s">
        <v>51</v>
      </c>
      <c r="AP72" s="439" t="s">
        <v>66</v>
      </c>
      <c r="AQ72" s="439">
        <v>7110010010</v>
      </c>
      <c r="AR72" s="18" t="s">
        <v>55</v>
      </c>
      <c r="AS72" s="439" t="s">
        <v>53</v>
      </c>
      <c r="AT72" s="92">
        <v>7265367.8700000001</v>
      </c>
      <c r="AU72" s="92">
        <v>7265364.8700000001</v>
      </c>
      <c r="AV72" s="92">
        <v>0</v>
      </c>
      <c r="AW72" s="92">
        <v>0</v>
      </c>
      <c r="AX72" s="92">
        <v>0</v>
      </c>
      <c r="AY72" s="92">
        <v>0</v>
      </c>
      <c r="AZ72" s="92">
        <v>0</v>
      </c>
      <c r="BA72" s="92">
        <v>0</v>
      </c>
      <c r="BB72" s="91">
        <f t="shared" si="13"/>
        <v>7265367.8700000001</v>
      </c>
      <c r="BC72" s="92">
        <f t="shared" si="13"/>
        <v>7265364.8700000001</v>
      </c>
      <c r="BD72" s="92">
        <f t="shared" si="5"/>
        <v>6804275.29</v>
      </c>
      <c r="BE72" s="92">
        <v>0</v>
      </c>
      <c r="BF72" s="92">
        <v>0</v>
      </c>
      <c r="BG72" s="92">
        <v>0</v>
      </c>
      <c r="BH72" s="92">
        <v>6804275.29</v>
      </c>
      <c r="BI72" s="92">
        <f t="shared" si="6"/>
        <v>6787207.04</v>
      </c>
      <c r="BJ72" s="92">
        <v>0</v>
      </c>
      <c r="BK72" s="92">
        <v>0</v>
      </c>
      <c r="BL72" s="92">
        <v>0</v>
      </c>
      <c r="BM72" s="92">
        <v>6787207.04</v>
      </c>
      <c r="BN72" s="92">
        <v>7544860</v>
      </c>
      <c r="BO72" s="92">
        <v>0</v>
      </c>
      <c r="BP72" s="92">
        <v>0</v>
      </c>
      <c r="BQ72" s="92">
        <v>0</v>
      </c>
      <c r="BR72" s="92">
        <f t="shared" si="7"/>
        <v>7544860</v>
      </c>
      <c r="BS72" s="92">
        <v>7544860</v>
      </c>
      <c r="BT72" s="92">
        <v>0</v>
      </c>
      <c r="BU72" s="92">
        <v>0</v>
      </c>
      <c r="BV72" s="92">
        <v>0</v>
      </c>
      <c r="BW72" s="92">
        <f t="shared" si="8"/>
        <v>7544860</v>
      </c>
      <c r="BX72" s="92">
        <v>7544860</v>
      </c>
      <c r="BY72" s="92">
        <v>0</v>
      </c>
      <c r="BZ72" s="92">
        <v>0</v>
      </c>
      <c r="CA72" s="92">
        <v>0</v>
      </c>
      <c r="CB72" s="92">
        <f t="shared" si="9"/>
        <v>7544860</v>
      </c>
      <c r="CC72" s="92">
        <v>7544860</v>
      </c>
      <c r="CD72" s="92">
        <v>0</v>
      </c>
      <c r="CE72" s="92">
        <v>0</v>
      </c>
      <c r="CF72" s="92">
        <v>0</v>
      </c>
      <c r="CG72" s="92">
        <f t="shared" si="10"/>
        <v>7544860</v>
      </c>
      <c r="CH72" s="92">
        <v>7544860</v>
      </c>
      <c r="CI72" s="92">
        <v>0</v>
      </c>
      <c r="CJ72" s="92">
        <v>0</v>
      </c>
      <c r="CK72" s="92">
        <v>0</v>
      </c>
      <c r="CL72" s="92">
        <f t="shared" si="11"/>
        <v>7544860</v>
      </c>
      <c r="CM72" s="92">
        <v>7544860</v>
      </c>
      <c r="CN72" s="92">
        <v>0</v>
      </c>
      <c r="CO72" s="92">
        <v>0</v>
      </c>
      <c r="CP72" s="92">
        <v>0</v>
      </c>
      <c r="CQ72" s="92">
        <f t="shared" si="12"/>
        <v>7544860</v>
      </c>
    </row>
    <row r="73" spans="1:95" s="441" customFormat="1" ht="110.25" customHeight="1">
      <c r="A73" s="244">
        <v>601</v>
      </c>
      <c r="B73" s="17" t="s">
        <v>3366</v>
      </c>
      <c r="C73" s="123">
        <v>402000001</v>
      </c>
      <c r="D73" s="19" t="s">
        <v>48</v>
      </c>
      <c r="E73" s="113" t="s">
        <v>594</v>
      </c>
      <c r="F73" s="114"/>
      <c r="G73" s="114"/>
      <c r="H73" s="115">
        <v>3</v>
      </c>
      <c r="I73" s="114"/>
      <c r="J73" s="115">
        <v>17</v>
      </c>
      <c r="K73" s="115">
        <v>1</v>
      </c>
      <c r="L73" s="115">
        <v>15</v>
      </c>
      <c r="M73" s="154"/>
      <c r="N73" s="154"/>
      <c r="O73" s="154"/>
      <c r="P73" s="116" t="s">
        <v>255</v>
      </c>
      <c r="Q73" s="117" t="s">
        <v>595</v>
      </c>
      <c r="R73" s="115"/>
      <c r="S73" s="115"/>
      <c r="T73" s="115">
        <v>3</v>
      </c>
      <c r="U73" s="115"/>
      <c r="V73" s="115">
        <v>9</v>
      </c>
      <c r="W73" s="115">
        <v>1</v>
      </c>
      <c r="X73" s="115"/>
      <c r="Y73" s="115"/>
      <c r="Z73" s="115"/>
      <c r="AA73" s="115"/>
      <c r="AB73" s="116" t="s">
        <v>257</v>
      </c>
      <c r="AC73" s="117" t="s">
        <v>3386</v>
      </c>
      <c r="AD73" s="155"/>
      <c r="AE73" s="155"/>
      <c r="AF73" s="155"/>
      <c r="AG73" s="155"/>
      <c r="AH73" s="155"/>
      <c r="AI73" s="155"/>
      <c r="AJ73" s="155"/>
      <c r="AK73" s="118"/>
      <c r="AL73" s="155"/>
      <c r="AM73" s="118" t="s">
        <v>3387</v>
      </c>
      <c r="AN73" s="116" t="s">
        <v>206</v>
      </c>
      <c r="AO73" s="57" t="s">
        <v>51</v>
      </c>
      <c r="AP73" s="57" t="s">
        <v>66</v>
      </c>
      <c r="AQ73" s="57">
        <v>7110010010</v>
      </c>
      <c r="AR73" s="18" t="s">
        <v>55</v>
      </c>
      <c r="AS73" s="439" t="s">
        <v>53</v>
      </c>
      <c r="AT73" s="92">
        <v>500000</v>
      </c>
      <c r="AU73" s="92">
        <v>500000</v>
      </c>
      <c r="AV73" s="92">
        <v>0</v>
      </c>
      <c r="AW73" s="92">
        <v>0</v>
      </c>
      <c r="AX73" s="92">
        <v>0</v>
      </c>
      <c r="AY73" s="92">
        <v>0</v>
      </c>
      <c r="AZ73" s="92">
        <v>0</v>
      </c>
      <c r="BA73" s="92">
        <v>0</v>
      </c>
      <c r="BB73" s="91">
        <v>500000</v>
      </c>
      <c r="BC73" s="91">
        <v>500000</v>
      </c>
      <c r="BD73" s="92">
        <v>0</v>
      </c>
      <c r="BE73" s="92">
        <v>0</v>
      </c>
      <c r="BF73" s="92">
        <v>0</v>
      </c>
      <c r="BG73" s="92">
        <v>0</v>
      </c>
      <c r="BH73" s="92">
        <v>0</v>
      </c>
      <c r="BI73" s="92">
        <v>0</v>
      </c>
      <c r="BJ73" s="92">
        <v>0</v>
      </c>
      <c r="BK73" s="92">
        <v>0</v>
      </c>
      <c r="BL73" s="92">
        <v>0</v>
      </c>
      <c r="BM73" s="92">
        <v>0</v>
      </c>
      <c r="BN73" s="92">
        <v>0</v>
      </c>
      <c r="BO73" s="92">
        <v>0</v>
      </c>
      <c r="BP73" s="92">
        <v>0</v>
      </c>
      <c r="BQ73" s="92">
        <v>0</v>
      </c>
      <c r="BR73" s="92">
        <v>0</v>
      </c>
      <c r="BS73" s="92">
        <v>0</v>
      </c>
      <c r="BT73" s="92">
        <v>0</v>
      </c>
      <c r="BU73" s="92">
        <v>0</v>
      </c>
      <c r="BV73" s="92">
        <v>0</v>
      </c>
      <c r="BW73" s="92">
        <v>0</v>
      </c>
      <c r="BX73" s="92">
        <v>0</v>
      </c>
      <c r="BY73" s="92">
        <v>0</v>
      </c>
      <c r="BZ73" s="92">
        <v>0</v>
      </c>
      <c r="CA73" s="92">
        <v>0</v>
      </c>
      <c r="CB73" s="92">
        <v>0</v>
      </c>
      <c r="CC73" s="92">
        <v>0</v>
      </c>
      <c r="CD73" s="92">
        <v>0</v>
      </c>
      <c r="CE73" s="92">
        <v>0</v>
      </c>
      <c r="CF73" s="92">
        <v>0</v>
      </c>
      <c r="CG73" s="92">
        <v>0</v>
      </c>
      <c r="CH73" s="92">
        <v>0</v>
      </c>
      <c r="CI73" s="92">
        <v>0</v>
      </c>
      <c r="CJ73" s="92">
        <v>0</v>
      </c>
      <c r="CK73" s="92">
        <v>0</v>
      </c>
      <c r="CL73" s="92">
        <v>0</v>
      </c>
      <c r="CM73" s="92">
        <v>0</v>
      </c>
      <c r="CN73" s="92">
        <v>0</v>
      </c>
      <c r="CO73" s="92">
        <v>0</v>
      </c>
      <c r="CP73" s="92">
        <v>0</v>
      </c>
      <c r="CQ73" s="92">
        <v>0</v>
      </c>
    </row>
    <row r="74" spans="1:95" s="441" customFormat="1" ht="110.25" customHeight="1">
      <c r="A74" s="244">
        <v>601</v>
      </c>
      <c r="B74" s="17" t="s">
        <v>3366</v>
      </c>
      <c r="C74" s="123">
        <v>402000001</v>
      </c>
      <c r="D74" s="19" t="s">
        <v>48</v>
      </c>
      <c r="E74" s="113" t="s">
        <v>594</v>
      </c>
      <c r="F74" s="114"/>
      <c r="G74" s="114"/>
      <c r="H74" s="115">
        <v>3</v>
      </c>
      <c r="I74" s="114"/>
      <c r="J74" s="115">
        <v>17</v>
      </c>
      <c r="K74" s="115">
        <v>1</v>
      </c>
      <c r="L74" s="115">
        <v>15</v>
      </c>
      <c r="M74" s="154"/>
      <c r="N74" s="154"/>
      <c r="O74" s="154"/>
      <c r="P74" s="116" t="s">
        <v>255</v>
      </c>
      <c r="Q74" s="117" t="s">
        <v>595</v>
      </c>
      <c r="R74" s="115"/>
      <c r="S74" s="115"/>
      <c r="T74" s="115">
        <v>3</v>
      </c>
      <c r="U74" s="115"/>
      <c r="V74" s="115">
        <v>9</v>
      </c>
      <c r="W74" s="115">
        <v>1</v>
      </c>
      <c r="X74" s="115"/>
      <c r="Y74" s="115"/>
      <c r="Z74" s="115"/>
      <c r="AA74" s="115"/>
      <c r="AB74" s="116" t="s">
        <v>257</v>
      </c>
      <c r="AC74" s="117" t="s">
        <v>3386</v>
      </c>
      <c r="AD74" s="155"/>
      <c r="AE74" s="155"/>
      <c r="AF74" s="155"/>
      <c r="AG74" s="155"/>
      <c r="AH74" s="155"/>
      <c r="AI74" s="155"/>
      <c r="AJ74" s="155"/>
      <c r="AK74" s="118"/>
      <c r="AL74" s="155"/>
      <c r="AM74" s="118" t="s">
        <v>3388</v>
      </c>
      <c r="AN74" s="116" t="s">
        <v>2883</v>
      </c>
      <c r="AO74" s="439" t="s">
        <v>51</v>
      </c>
      <c r="AP74" s="439" t="s">
        <v>66</v>
      </c>
      <c r="AQ74" s="439">
        <v>7110010010</v>
      </c>
      <c r="AR74" s="18" t="s">
        <v>55</v>
      </c>
      <c r="AS74" s="439" t="s">
        <v>58</v>
      </c>
      <c r="AT74" s="92">
        <v>0</v>
      </c>
      <c r="AU74" s="92">
        <v>0</v>
      </c>
      <c r="AV74" s="92">
        <v>0</v>
      </c>
      <c r="AW74" s="92">
        <v>0</v>
      </c>
      <c r="AX74" s="92">
        <v>0</v>
      </c>
      <c r="AY74" s="92">
        <v>0</v>
      </c>
      <c r="AZ74" s="92">
        <v>0</v>
      </c>
      <c r="BA74" s="92">
        <v>0</v>
      </c>
      <c r="BB74" s="91">
        <f t="shared" si="13"/>
        <v>0</v>
      </c>
      <c r="BC74" s="92">
        <f t="shared" si="13"/>
        <v>0</v>
      </c>
      <c r="BD74" s="92">
        <f t="shared" si="5"/>
        <v>0</v>
      </c>
      <c r="BE74" s="92">
        <v>0</v>
      </c>
      <c r="BF74" s="92">
        <v>0</v>
      </c>
      <c r="BG74" s="92">
        <v>0</v>
      </c>
      <c r="BH74" s="92">
        <v>0</v>
      </c>
      <c r="BI74" s="92">
        <f t="shared" si="6"/>
        <v>0</v>
      </c>
      <c r="BJ74" s="92">
        <v>0</v>
      </c>
      <c r="BK74" s="92">
        <v>0</v>
      </c>
      <c r="BL74" s="92">
        <v>0</v>
      </c>
      <c r="BM74" s="92">
        <v>0</v>
      </c>
      <c r="BN74" s="92">
        <v>24000</v>
      </c>
      <c r="BO74" s="92">
        <v>0</v>
      </c>
      <c r="BP74" s="92">
        <v>0</v>
      </c>
      <c r="BQ74" s="92">
        <v>0</v>
      </c>
      <c r="BR74" s="92">
        <f t="shared" si="7"/>
        <v>24000</v>
      </c>
      <c r="BS74" s="92">
        <v>24000</v>
      </c>
      <c r="BT74" s="92">
        <v>0</v>
      </c>
      <c r="BU74" s="92">
        <v>0</v>
      </c>
      <c r="BV74" s="92">
        <v>0</v>
      </c>
      <c r="BW74" s="92">
        <f t="shared" si="8"/>
        <v>24000</v>
      </c>
      <c r="BX74" s="92">
        <v>24000</v>
      </c>
      <c r="BY74" s="92">
        <v>0</v>
      </c>
      <c r="BZ74" s="92">
        <v>0</v>
      </c>
      <c r="CA74" s="92">
        <v>0</v>
      </c>
      <c r="CB74" s="92">
        <f t="shared" si="9"/>
        <v>24000</v>
      </c>
      <c r="CC74" s="92">
        <v>24000</v>
      </c>
      <c r="CD74" s="92">
        <v>0</v>
      </c>
      <c r="CE74" s="92">
        <v>0</v>
      </c>
      <c r="CF74" s="92">
        <v>0</v>
      </c>
      <c r="CG74" s="92">
        <f t="shared" si="10"/>
        <v>24000</v>
      </c>
      <c r="CH74" s="92">
        <v>24000</v>
      </c>
      <c r="CI74" s="92">
        <v>0</v>
      </c>
      <c r="CJ74" s="92">
        <v>0</v>
      </c>
      <c r="CK74" s="92">
        <v>0</v>
      </c>
      <c r="CL74" s="92">
        <f t="shared" si="11"/>
        <v>24000</v>
      </c>
      <c r="CM74" s="92">
        <v>24000</v>
      </c>
      <c r="CN74" s="92">
        <v>0</v>
      </c>
      <c r="CO74" s="92">
        <v>0</v>
      </c>
      <c r="CP74" s="92">
        <v>0</v>
      </c>
      <c r="CQ74" s="92">
        <f t="shared" si="12"/>
        <v>24000</v>
      </c>
    </row>
    <row r="75" spans="1:95" s="441" customFormat="1" ht="110.25" customHeight="1">
      <c r="A75" s="244">
        <v>601</v>
      </c>
      <c r="B75" s="17" t="s">
        <v>3366</v>
      </c>
      <c r="C75" s="123">
        <v>402000001</v>
      </c>
      <c r="D75" s="19" t="s">
        <v>48</v>
      </c>
      <c r="E75" s="113" t="s">
        <v>3389</v>
      </c>
      <c r="F75" s="114"/>
      <c r="G75" s="114"/>
      <c r="H75" s="115" t="s">
        <v>3390</v>
      </c>
      <c r="I75" s="114"/>
      <c r="J75" s="115" t="s">
        <v>3391</v>
      </c>
      <c r="K75" s="115" t="s">
        <v>3392</v>
      </c>
      <c r="L75" s="115" t="s">
        <v>3184</v>
      </c>
      <c r="M75" s="154"/>
      <c r="N75" s="154"/>
      <c r="O75" s="154"/>
      <c r="P75" s="116" t="s">
        <v>3393</v>
      </c>
      <c r="Q75" s="117" t="s">
        <v>3394</v>
      </c>
      <c r="R75" s="115"/>
      <c r="S75" s="115"/>
      <c r="T75" s="115"/>
      <c r="U75" s="115"/>
      <c r="V75" s="115" t="s">
        <v>985</v>
      </c>
      <c r="W75" s="115"/>
      <c r="X75" s="115"/>
      <c r="Y75" s="115"/>
      <c r="Z75" s="115"/>
      <c r="AA75" s="115"/>
      <c r="AB75" s="116" t="s">
        <v>424</v>
      </c>
      <c r="AC75" s="117" t="s">
        <v>3395</v>
      </c>
      <c r="AD75" s="155"/>
      <c r="AE75" s="155"/>
      <c r="AF75" s="155"/>
      <c r="AG75" s="155"/>
      <c r="AH75" s="155"/>
      <c r="AI75" s="155"/>
      <c r="AJ75" s="118" t="s">
        <v>3396</v>
      </c>
      <c r="AK75" s="155"/>
      <c r="AL75" s="155"/>
      <c r="AM75" s="118"/>
      <c r="AN75" s="116" t="s">
        <v>3397</v>
      </c>
      <c r="AO75" s="439" t="s">
        <v>51</v>
      </c>
      <c r="AP75" s="439" t="s">
        <v>66</v>
      </c>
      <c r="AQ75" s="439">
        <v>7110010020</v>
      </c>
      <c r="AR75" s="18" t="s">
        <v>75</v>
      </c>
      <c r="AS75" s="439" t="s">
        <v>57</v>
      </c>
      <c r="AT75" s="92">
        <v>756127.07</v>
      </c>
      <c r="AU75" s="92">
        <v>756127.07</v>
      </c>
      <c r="AV75" s="92">
        <v>0</v>
      </c>
      <c r="AW75" s="92">
        <v>0</v>
      </c>
      <c r="AX75" s="92">
        <v>0</v>
      </c>
      <c r="AY75" s="92">
        <v>0</v>
      </c>
      <c r="AZ75" s="92">
        <v>0</v>
      </c>
      <c r="BA75" s="92">
        <v>0</v>
      </c>
      <c r="BB75" s="91">
        <f t="shared" si="13"/>
        <v>756127.07</v>
      </c>
      <c r="BC75" s="92">
        <f t="shared" si="13"/>
        <v>756127.07</v>
      </c>
      <c r="BD75" s="92">
        <f t="shared" si="5"/>
        <v>756127.07</v>
      </c>
      <c r="BE75" s="92">
        <v>0</v>
      </c>
      <c r="BF75" s="92">
        <v>0</v>
      </c>
      <c r="BG75" s="92">
        <v>0</v>
      </c>
      <c r="BH75" s="92">
        <v>756127.07</v>
      </c>
      <c r="BI75" s="92">
        <f t="shared" si="6"/>
        <v>756127.07</v>
      </c>
      <c r="BJ75" s="92">
        <v>0</v>
      </c>
      <c r="BK75" s="92">
        <v>0</v>
      </c>
      <c r="BL75" s="92">
        <v>0</v>
      </c>
      <c r="BM75" s="92">
        <v>756127.07</v>
      </c>
      <c r="BN75" s="92">
        <v>756127.07</v>
      </c>
      <c r="BO75" s="92">
        <v>0</v>
      </c>
      <c r="BP75" s="92">
        <v>0</v>
      </c>
      <c r="BQ75" s="92">
        <v>0</v>
      </c>
      <c r="BR75" s="92">
        <f t="shared" si="7"/>
        <v>756127.07</v>
      </c>
      <c r="BS75" s="92">
        <v>756127.07</v>
      </c>
      <c r="BT75" s="92">
        <v>0</v>
      </c>
      <c r="BU75" s="92">
        <v>0</v>
      </c>
      <c r="BV75" s="92">
        <v>0</v>
      </c>
      <c r="BW75" s="92">
        <f t="shared" si="8"/>
        <v>756127.07</v>
      </c>
      <c r="BX75" s="92">
        <v>756127.07</v>
      </c>
      <c r="BY75" s="92">
        <v>0</v>
      </c>
      <c r="BZ75" s="92">
        <v>0</v>
      </c>
      <c r="CA75" s="92">
        <v>0</v>
      </c>
      <c r="CB75" s="92">
        <f t="shared" si="9"/>
        <v>756127.07</v>
      </c>
      <c r="CC75" s="92">
        <v>756127.07</v>
      </c>
      <c r="CD75" s="92">
        <v>0</v>
      </c>
      <c r="CE75" s="92">
        <v>0</v>
      </c>
      <c r="CF75" s="92">
        <v>0</v>
      </c>
      <c r="CG75" s="92">
        <f t="shared" si="10"/>
        <v>756127.07</v>
      </c>
      <c r="CH75" s="92">
        <v>756127.07</v>
      </c>
      <c r="CI75" s="92">
        <v>0</v>
      </c>
      <c r="CJ75" s="92">
        <v>0</v>
      </c>
      <c r="CK75" s="92">
        <v>0</v>
      </c>
      <c r="CL75" s="92">
        <f t="shared" si="11"/>
        <v>756127.07</v>
      </c>
      <c r="CM75" s="92">
        <v>756127.07</v>
      </c>
      <c r="CN75" s="92">
        <v>0</v>
      </c>
      <c r="CO75" s="92">
        <v>0</v>
      </c>
      <c r="CP75" s="92">
        <v>0</v>
      </c>
      <c r="CQ75" s="92">
        <f t="shared" si="12"/>
        <v>756127.07</v>
      </c>
    </row>
    <row r="76" spans="1:95" s="441" customFormat="1" ht="110.25" customHeight="1">
      <c r="A76" s="244">
        <v>601</v>
      </c>
      <c r="B76" s="17" t="s">
        <v>3366</v>
      </c>
      <c r="C76" s="123">
        <v>402000001</v>
      </c>
      <c r="D76" s="19" t="s">
        <v>48</v>
      </c>
      <c r="E76" s="113" t="s">
        <v>3389</v>
      </c>
      <c r="F76" s="114"/>
      <c r="G76" s="114"/>
      <c r="H76" s="115" t="s">
        <v>3390</v>
      </c>
      <c r="I76" s="114"/>
      <c r="J76" s="115" t="s">
        <v>3391</v>
      </c>
      <c r="K76" s="115" t="s">
        <v>3392</v>
      </c>
      <c r="L76" s="115" t="s">
        <v>3184</v>
      </c>
      <c r="M76" s="154"/>
      <c r="N76" s="154"/>
      <c r="O76" s="154"/>
      <c r="P76" s="116" t="s">
        <v>3393</v>
      </c>
      <c r="Q76" s="117" t="s">
        <v>3394</v>
      </c>
      <c r="R76" s="115"/>
      <c r="S76" s="115"/>
      <c r="T76" s="115"/>
      <c r="U76" s="115"/>
      <c r="V76" s="115" t="s">
        <v>985</v>
      </c>
      <c r="W76" s="115"/>
      <c r="X76" s="115"/>
      <c r="Y76" s="115"/>
      <c r="Z76" s="115"/>
      <c r="AA76" s="115"/>
      <c r="AB76" s="116" t="s">
        <v>424</v>
      </c>
      <c r="AC76" s="117" t="s">
        <v>3395</v>
      </c>
      <c r="AD76" s="155"/>
      <c r="AE76" s="155"/>
      <c r="AF76" s="155"/>
      <c r="AG76" s="155"/>
      <c r="AH76" s="155"/>
      <c r="AI76" s="155"/>
      <c r="AJ76" s="118" t="s">
        <v>3396</v>
      </c>
      <c r="AK76" s="155"/>
      <c r="AL76" s="155"/>
      <c r="AM76" s="118"/>
      <c r="AN76" s="116" t="s">
        <v>3397</v>
      </c>
      <c r="AO76" s="439" t="s">
        <v>51</v>
      </c>
      <c r="AP76" s="439" t="s">
        <v>66</v>
      </c>
      <c r="AQ76" s="439">
        <v>7110010020</v>
      </c>
      <c r="AR76" s="18" t="s">
        <v>75</v>
      </c>
      <c r="AS76" s="439" t="s">
        <v>57</v>
      </c>
      <c r="AT76" s="92">
        <v>26418511.010000002</v>
      </c>
      <c r="AU76" s="92">
        <v>26390610.629999999</v>
      </c>
      <c r="AV76" s="92">
        <v>0</v>
      </c>
      <c r="AW76" s="92">
        <v>0</v>
      </c>
      <c r="AX76" s="92">
        <v>0</v>
      </c>
      <c r="AY76" s="92">
        <v>0</v>
      </c>
      <c r="AZ76" s="92">
        <v>0</v>
      </c>
      <c r="BA76" s="92">
        <v>0</v>
      </c>
      <c r="BB76" s="91">
        <f t="shared" si="13"/>
        <v>26418511.010000002</v>
      </c>
      <c r="BC76" s="92">
        <f t="shared" si="13"/>
        <v>26390610.629999999</v>
      </c>
      <c r="BD76" s="92">
        <f t="shared" si="5"/>
        <v>25040726.530000001</v>
      </c>
      <c r="BE76" s="92">
        <v>0</v>
      </c>
      <c r="BF76" s="92">
        <v>0</v>
      </c>
      <c r="BG76" s="92">
        <v>0</v>
      </c>
      <c r="BH76" s="92">
        <v>25040726.530000001</v>
      </c>
      <c r="BI76" s="92">
        <f t="shared" si="6"/>
        <v>25037139.640000001</v>
      </c>
      <c r="BJ76" s="92">
        <v>0</v>
      </c>
      <c r="BK76" s="92">
        <v>0</v>
      </c>
      <c r="BL76" s="92">
        <v>0</v>
      </c>
      <c r="BM76" s="92">
        <v>25037139.640000001</v>
      </c>
      <c r="BN76" s="92">
        <v>24802832.93</v>
      </c>
      <c r="BO76" s="92">
        <v>0</v>
      </c>
      <c r="BP76" s="92">
        <v>0</v>
      </c>
      <c r="BQ76" s="92">
        <v>0</v>
      </c>
      <c r="BR76" s="92">
        <f t="shared" si="7"/>
        <v>24802832.93</v>
      </c>
      <c r="BS76" s="92">
        <v>24802832.93</v>
      </c>
      <c r="BT76" s="92">
        <v>0</v>
      </c>
      <c r="BU76" s="92">
        <v>0</v>
      </c>
      <c r="BV76" s="92">
        <v>0</v>
      </c>
      <c r="BW76" s="92">
        <f t="shared" si="8"/>
        <v>24802832.93</v>
      </c>
      <c r="BX76" s="92">
        <v>24802832.93</v>
      </c>
      <c r="BY76" s="92">
        <v>0</v>
      </c>
      <c r="BZ76" s="92">
        <v>0</v>
      </c>
      <c r="CA76" s="92">
        <v>0</v>
      </c>
      <c r="CB76" s="92">
        <f t="shared" si="9"/>
        <v>24802832.93</v>
      </c>
      <c r="CC76" s="92">
        <v>24802832.93</v>
      </c>
      <c r="CD76" s="92">
        <v>0</v>
      </c>
      <c r="CE76" s="92">
        <v>0</v>
      </c>
      <c r="CF76" s="92">
        <v>0</v>
      </c>
      <c r="CG76" s="92">
        <f t="shared" si="10"/>
        <v>24802832.93</v>
      </c>
      <c r="CH76" s="92">
        <v>24802832.93</v>
      </c>
      <c r="CI76" s="92">
        <v>0</v>
      </c>
      <c r="CJ76" s="92">
        <v>0</v>
      </c>
      <c r="CK76" s="92">
        <v>0</v>
      </c>
      <c r="CL76" s="92">
        <f t="shared" si="11"/>
        <v>24802832.93</v>
      </c>
      <c r="CM76" s="92">
        <v>24802832.93</v>
      </c>
      <c r="CN76" s="92">
        <v>0</v>
      </c>
      <c r="CO76" s="92">
        <v>0</v>
      </c>
      <c r="CP76" s="92">
        <v>0</v>
      </c>
      <c r="CQ76" s="92">
        <f t="shared" si="12"/>
        <v>24802832.93</v>
      </c>
    </row>
    <row r="77" spans="1:95" s="441" customFormat="1" ht="110.25" customHeight="1">
      <c r="A77" s="244">
        <v>601</v>
      </c>
      <c r="B77" s="17" t="s">
        <v>3366</v>
      </c>
      <c r="C77" s="123">
        <v>402000001</v>
      </c>
      <c r="D77" s="19" t="s">
        <v>48</v>
      </c>
      <c r="E77" s="113" t="s">
        <v>3389</v>
      </c>
      <c r="F77" s="114"/>
      <c r="G77" s="114"/>
      <c r="H77" s="115" t="s">
        <v>3390</v>
      </c>
      <c r="I77" s="114"/>
      <c r="J77" s="115" t="s">
        <v>3391</v>
      </c>
      <c r="K77" s="115" t="s">
        <v>3392</v>
      </c>
      <c r="L77" s="115" t="s">
        <v>3184</v>
      </c>
      <c r="M77" s="154"/>
      <c r="N77" s="154"/>
      <c r="O77" s="154"/>
      <c r="P77" s="116" t="s">
        <v>3398</v>
      </c>
      <c r="Q77" s="117" t="s">
        <v>3394</v>
      </c>
      <c r="R77" s="115"/>
      <c r="S77" s="115"/>
      <c r="T77" s="115"/>
      <c r="U77" s="115"/>
      <c r="V77" s="115" t="s">
        <v>985</v>
      </c>
      <c r="W77" s="115"/>
      <c r="X77" s="115"/>
      <c r="Y77" s="115"/>
      <c r="Z77" s="115"/>
      <c r="AA77" s="115"/>
      <c r="AB77" s="116" t="s">
        <v>424</v>
      </c>
      <c r="AC77" s="117" t="s">
        <v>3395</v>
      </c>
      <c r="AD77" s="155"/>
      <c r="AE77" s="155"/>
      <c r="AF77" s="155"/>
      <c r="AG77" s="155"/>
      <c r="AH77" s="155"/>
      <c r="AI77" s="155"/>
      <c r="AJ77" s="118" t="s">
        <v>3396</v>
      </c>
      <c r="AK77" s="155"/>
      <c r="AL77" s="155"/>
      <c r="AM77" s="118"/>
      <c r="AN77" s="116" t="s">
        <v>3397</v>
      </c>
      <c r="AO77" s="439" t="s">
        <v>51</v>
      </c>
      <c r="AP77" s="439" t="s">
        <v>66</v>
      </c>
      <c r="AQ77" s="439">
        <v>7110010020</v>
      </c>
      <c r="AR77" s="18" t="s">
        <v>75</v>
      </c>
      <c r="AS77" s="439" t="s">
        <v>447</v>
      </c>
      <c r="AT77" s="92">
        <v>5405.22</v>
      </c>
      <c r="AU77" s="92">
        <v>5405.22</v>
      </c>
      <c r="AV77" s="92">
        <v>0</v>
      </c>
      <c r="AW77" s="92">
        <v>0</v>
      </c>
      <c r="AX77" s="92">
        <v>0</v>
      </c>
      <c r="AY77" s="92">
        <v>0</v>
      </c>
      <c r="AZ77" s="92">
        <v>0</v>
      </c>
      <c r="BA77" s="92">
        <v>0</v>
      </c>
      <c r="BB77" s="91">
        <f t="shared" si="13"/>
        <v>5405.22</v>
      </c>
      <c r="BC77" s="92">
        <f t="shared" si="13"/>
        <v>5405.22</v>
      </c>
      <c r="BD77" s="92">
        <f t="shared" si="5"/>
        <v>2509.44</v>
      </c>
      <c r="BE77" s="92">
        <v>0</v>
      </c>
      <c r="BF77" s="92">
        <v>0</v>
      </c>
      <c r="BG77" s="92">
        <v>0</v>
      </c>
      <c r="BH77" s="92">
        <v>2509.44</v>
      </c>
      <c r="BI77" s="92">
        <f t="shared" si="6"/>
        <v>2509.44</v>
      </c>
      <c r="BJ77" s="92">
        <v>0</v>
      </c>
      <c r="BK77" s="92">
        <v>0</v>
      </c>
      <c r="BL77" s="92">
        <v>0</v>
      </c>
      <c r="BM77" s="92">
        <v>2509.44</v>
      </c>
      <c r="BN77" s="92">
        <v>0</v>
      </c>
      <c r="BO77" s="92">
        <v>0</v>
      </c>
      <c r="BP77" s="92">
        <v>0</v>
      </c>
      <c r="BQ77" s="92">
        <v>0</v>
      </c>
      <c r="BR77" s="92">
        <f t="shared" si="7"/>
        <v>0</v>
      </c>
      <c r="BS77" s="92">
        <v>0</v>
      </c>
      <c r="BT77" s="92">
        <v>0</v>
      </c>
      <c r="BU77" s="92">
        <v>0</v>
      </c>
      <c r="BV77" s="92">
        <v>0</v>
      </c>
      <c r="BW77" s="92">
        <f t="shared" si="8"/>
        <v>0</v>
      </c>
      <c r="BX77" s="92">
        <v>0</v>
      </c>
      <c r="BY77" s="92">
        <v>0</v>
      </c>
      <c r="BZ77" s="92">
        <v>0</v>
      </c>
      <c r="CA77" s="92">
        <v>0</v>
      </c>
      <c r="CB77" s="92">
        <f t="shared" si="9"/>
        <v>0</v>
      </c>
      <c r="CC77" s="92">
        <v>0</v>
      </c>
      <c r="CD77" s="92">
        <v>0</v>
      </c>
      <c r="CE77" s="92">
        <v>0</v>
      </c>
      <c r="CF77" s="92">
        <v>0</v>
      </c>
      <c r="CG77" s="92">
        <f t="shared" si="10"/>
        <v>0</v>
      </c>
      <c r="CH77" s="92">
        <v>0</v>
      </c>
      <c r="CI77" s="92">
        <v>0</v>
      </c>
      <c r="CJ77" s="92">
        <v>0</v>
      </c>
      <c r="CK77" s="92">
        <v>0</v>
      </c>
      <c r="CL77" s="92">
        <f t="shared" si="11"/>
        <v>0</v>
      </c>
      <c r="CM77" s="92">
        <v>0</v>
      </c>
      <c r="CN77" s="92">
        <v>0</v>
      </c>
      <c r="CO77" s="92">
        <v>0</v>
      </c>
      <c r="CP77" s="92">
        <v>0</v>
      </c>
      <c r="CQ77" s="92">
        <f t="shared" si="12"/>
        <v>0</v>
      </c>
    </row>
    <row r="78" spans="1:95" s="441" customFormat="1" ht="110.25" customHeight="1">
      <c r="A78" s="244">
        <v>601</v>
      </c>
      <c r="B78" s="17" t="s">
        <v>3366</v>
      </c>
      <c r="C78" s="123">
        <v>402000002</v>
      </c>
      <c r="D78" s="19" t="s">
        <v>49</v>
      </c>
      <c r="E78" s="113" t="s">
        <v>3399</v>
      </c>
      <c r="F78" s="114"/>
      <c r="G78" s="114"/>
      <c r="H78" s="115" t="s">
        <v>3390</v>
      </c>
      <c r="I78" s="114"/>
      <c r="J78" s="115" t="s">
        <v>3391</v>
      </c>
      <c r="K78" s="115" t="s">
        <v>3392</v>
      </c>
      <c r="L78" s="115"/>
      <c r="M78" s="154"/>
      <c r="N78" s="154"/>
      <c r="O78" s="154"/>
      <c r="P78" s="116" t="s">
        <v>3400</v>
      </c>
      <c r="Q78" s="117" t="s">
        <v>3394</v>
      </c>
      <c r="R78" s="115"/>
      <c r="S78" s="115"/>
      <c r="T78" s="115" t="s">
        <v>3184</v>
      </c>
      <c r="U78" s="115"/>
      <c r="V78" s="115" t="s">
        <v>985</v>
      </c>
      <c r="W78" s="115" t="s">
        <v>3184</v>
      </c>
      <c r="X78" s="115"/>
      <c r="Y78" s="115"/>
      <c r="Z78" s="115"/>
      <c r="AA78" s="115"/>
      <c r="AB78" s="116" t="s">
        <v>3382</v>
      </c>
      <c r="AC78" s="117" t="s">
        <v>3395</v>
      </c>
      <c r="AD78" s="155"/>
      <c r="AE78" s="155"/>
      <c r="AF78" s="155"/>
      <c r="AG78" s="155"/>
      <c r="AH78" s="155"/>
      <c r="AI78" s="155"/>
      <c r="AJ78" s="118" t="s">
        <v>3396</v>
      </c>
      <c r="AK78" s="155"/>
      <c r="AL78" s="155"/>
      <c r="AM78" s="118"/>
      <c r="AN78" s="116" t="s">
        <v>3397</v>
      </c>
      <c r="AO78" s="439" t="s">
        <v>51</v>
      </c>
      <c r="AP78" s="439" t="s">
        <v>66</v>
      </c>
      <c r="AQ78" s="439">
        <v>7110010020</v>
      </c>
      <c r="AR78" s="18" t="s">
        <v>75</v>
      </c>
      <c r="AS78" s="439" t="s">
        <v>60</v>
      </c>
      <c r="AT78" s="92">
        <v>2503732</v>
      </c>
      <c r="AU78" s="92">
        <v>2503732</v>
      </c>
      <c r="AV78" s="92">
        <v>0</v>
      </c>
      <c r="AW78" s="92">
        <v>0</v>
      </c>
      <c r="AX78" s="92">
        <v>0</v>
      </c>
      <c r="AY78" s="92">
        <v>0</v>
      </c>
      <c r="AZ78" s="92">
        <v>0</v>
      </c>
      <c r="BA78" s="92">
        <v>0</v>
      </c>
      <c r="BB78" s="91">
        <f t="shared" si="13"/>
        <v>2503732</v>
      </c>
      <c r="BC78" s="92">
        <f t="shared" si="13"/>
        <v>2503732</v>
      </c>
      <c r="BD78" s="92">
        <f t="shared" si="5"/>
        <v>2503732</v>
      </c>
      <c r="BE78" s="92">
        <v>0</v>
      </c>
      <c r="BF78" s="92">
        <v>0</v>
      </c>
      <c r="BG78" s="92">
        <v>0</v>
      </c>
      <c r="BH78" s="92">
        <v>2503732</v>
      </c>
      <c r="BI78" s="92">
        <f t="shared" si="6"/>
        <v>2503732</v>
      </c>
      <c r="BJ78" s="92">
        <v>0</v>
      </c>
      <c r="BK78" s="92">
        <v>0</v>
      </c>
      <c r="BL78" s="92">
        <v>0</v>
      </c>
      <c r="BM78" s="92">
        <v>2503732</v>
      </c>
      <c r="BN78" s="92">
        <v>2503732</v>
      </c>
      <c r="BO78" s="92">
        <v>0</v>
      </c>
      <c r="BP78" s="92">
        <v>0</v>
      </c>
      <c r="BQ78" s="92">
        <v>0</v>
      </c>
      <c r="BR78" s="92">
        <f t="shared" si="7"/>
        <v>2503732</v>
      </c>
      <c r="BS78" s="92">
        <v>2503732</v>
      </c>
      <c r="BT78" s="92">
        <v>0</v>
      </c>
      <c r="BU78" s="92">
        <v>0</v>
      </c>
      <c r="BV78" s="92">
        <v>0</v>
      </c>
      <c r="BW78" s="92">
        <f t="shared" si="8"/>
        <v>2503732</v>
      </c>
      <c r="BX78" s="92">
        <v>2503732</v>
      </c>
      <c r="BY78" s="92">
        <v>0</v>
      </c>
      <c r="BZ78" s="92">
        <v>0</v>
      </c>
      <c r="CA78" s="92">
        <v>0</v>
      </c>
      <c r="CB78" s="92">
        <f t="shared" si="9"/>
        <v>2503732</v>
      </c>
      <c r="CC78" s="92">
        <v>2503732</v>
      </c>
      <c r="CD78" s="92">
        <v>0</v>
      </c>
      <c r="CE78" s="92">
        <v>0</v>
      </c>
      <c r="CF78" s="92">
        <v>0</v>
      </c>
      <c r="CG78" s="92">
        <f t="shared" si="10"/>
        <v>2503732</v>
      </c>
      <c r="CH78" s="92">
        <v>2503732</v>
      </c>
      <c r="CI78" s="92">
        <v>0</v>
      </c>
      <c r="CJ78" s="92">
        <v>0</v>
      </c>
      <c r="CK78" s="92">
        <v>0</v>
      </c>
      <c r="CL78" s="92">
        <f t="shared" si="11"/>
        <v>2503732</v>
      </c>
      <c r="CM78" s="92">
        <v>2503732</v>
      </c>
      <c r="CN78" s="92">
        <v>0</v>
      </c>
      <c r="CO78" s="92">
        <v>0</v>
      </c>
      <c r="CP78" s="92">
        <v>0</v>
      </c>
      <c r="CQ78" s="92">
        <f t="shared" si="12"/>
        <v>2503732</v>
      </c>
    </row>
    <row r="79" spans="1:95" s="441" customFormat="1" ht="110.25" customHeight="1">
      <c r="A79" s="244">
        <v>601</v>
      </c>
      <c r="B79" s="17" t="s">
        <v>3366</v>
      </c>
      <c r="C79" s="123">
        <v>402000002</v>
      </c>
      <c r="D79" s="19" t="s">
        <v>49</v>
      </c>
      <c r="E79" s="113" t="s">
        <v>3399</v>
      </c>
      <c r="F79" s="114"/>
      <c r="G79" s="114"/>
      <c r="H79" s="115" t="s">
        <v>3390</v>
      </c>
      <c r="I79" s="114"/>
      <c r="J79" s="115" t="s">
        <v>3391</v>
      </c>
      <c r="K79" s="115" t="s">
        <v>3392</v>
      </c>
      <c r="L79" s="115"/>
      <c r="M79" s="154"/>
      <c r="N79" s="154"/>
      <c r="O79" s="154"/>
      <c r="P79" s="116" t="s">
        <v>3400</v>
      </c>
      <c r="Q79" s="117" t="s">
        <v>3394</v>
      </c>
      <c r="R79" s="115"/>
      <c r="S79" s="115"/>
      <c r="T79" s="115" t="s">
        <v>3184</v>
      </c>
      <c r="U79" s="115"/>
      <c r="V79" s="115" t="s">
        <v>985</v>
      </c>
      <c r="W79" s="115" t="s">
        <v>3184</v>
      </c>
      <c r="X79" s="115"/>
      <c r="Y79" s="115"/>
      <c r="Z79" s="115"/>
      <c r="AA79" s="115"/>
      <c r="AB79" s="116" t="s">
        <v>3382</v>
      </c>
      <c r="AC79" s="117" t="s">
        <v>3395</v>
      </c>
      <c r="AD79" s="155"/>
      <c r="AE79" s="155"/>
      <c r="AF79" s="155"/>
      <c r="AG79" s="155"/>
      <c r="AH79" s="155"/>
      <c r="AI79" s="155"/>
      <c r="AJ79" s="118" t="s">
        <v>3396</v>
      </c>
      <c r="AK79" s="155"/>
      <c r="AL79" s="155"/>
      <c r="AM79" s="118"/>
      <c r="AN79" s="116" t="s">
        <v>3397</v>
      </c>
      <c r="AO79" s="439" t="s">
        <v>51</v>
      </c>
      <c r="AP79" s="439" t="s">
        <v>66</v>
      </c>
      <c r="AQ79" s="439">
        <v>7110010020</v>
      </c>
      <c r="AR79" s="18" t="s">
        <v>75</v>
      </c>
      <c r="AS79" s="439" t="s">
        <v>60</v>
      </c>
      <c r="AT79" s="92">
        <v>89050635.590000004</v>
      </c>
      <c r="AU79" s="92">
        <v>89018798.170000002</v>
      </c>
      <c r="AV79" s="92">
        <v>0</v>
      </c>
      <c r="AW79" s="92">
        <v>0</v>
      </c>
      <c r="AX79" s="92">
        <v>0</v>
      </c>
      <c r="AY79" s="92">
        <v>0</v>
      </c>
      <c r="AZ79" s="92">
        <v>0</v>
      </c>
      <c r="BA79" s="92">
        <v>0</v>
      </c>
      <c r="BB79" s="91">
        <f t="shared" si="13"/>
        <v>89050635.590000004</v>
      </c>
      <c r="BC79" s="92">
        <f t="shared" si="13"/>
        <v>89018798.170000002</v>
      </c>
      <c r="BD79" s="92">
        <f t="shared" si="5"/>
        <v>84384531.019999996</v>
      </c>
      <c r="BE79" s="92">
        <v>0</v>
      </c>
      <c r="BF79" s="92">
        <v>0</v>
      </c>
      <c r="BG79" s="92">
        <v>0</v>
      </c>
      <c r="BH79" s="92">
        <v>84384531.019999996</v>
      </c>
      <c r="BI79" s="92">
        <f t="shared" si="6"/>
        <v>84378251.959999993</v>
      </c>
      <c r="BJ79" s="92">
        <v>0</v>
      </c>
      <c r="BK79" s="92">
        <v>0</v>
      </c>
      <c r="BL79" s="92">
        <v>0</v>
      </c>
      <c r="BM79" s="92">
        <v>84378251.959999993</v>
      </c>
      <c r="BN79" s="92">
        <v>82128578</v>
      </c>
      <c r="BO79" s="92">
        <v>0</v>
      </c>
      <c r="BP79" s="92">
        <v>0</v>
      </c>
      <c r="BQ79" s="92">
        <v>0</v>
      </c>
      <c r="BR79" s="92">
        <f t="shared" si="7"/>
        <v>82128578</v>
      </c>
      <c r="BS79" s="92">
        <v>81368578</v>
      </c>
      <c r="BT79" s="92">
        <v>0</v>
      </c>
      <c r="BU79" s="92">
        <v>0</v>
      </c>
      <c r="BV79" s="92">
        <v>0</v>
      </c>
      <c r="BW79" s="92">
        <f t="shared" si="8"/>
        <v>81368578</v>
      </c>
      <c r="BX79" s="92">
        <v>82128578</v>
      </c>
      <c r="BY79" s="92">
        <v>0</v>
      </c>
      <c r="BZ79" s="92">
        <v>0</v>
      </c>
      <c r="CA79" s="92">
        <v>0</v>
      </c>
      <c r="CB79" s="92">
        <f t="shared" si="9"/>
        <v>82128578</v>
      </c>
      <c r="CC79" s="92">
        <v>81368578</v>
      </c>
      <c r="CD79" s="92">
        <v>0</v>
      </c>
      <c r="CE79" s="92">
        <v>0</v>
      </c>
      <c r="CF79" s="92">
        <v>0</v>
      </c>
      <c r="CG79" s="92">
        <f t="shared" si="10"/>
        <v>81368578</v>
      </c>
      <c r="CH79" s="92">
        <v>82128578</v>
      </c>
      <c r="CI79" s="92">
        <v>0</v>
      </c>
      <c r="CJ79" s="92">
        <v>0</v>
      </c>
      <c r="CK79" s="92">
        <v>0</v>
      </c>
      <c r="CL79" s="92">
        <f t="shared" si="11"/>
        <v>82128578</v>
      </c>
      <c r="CM79" s="92">
        <v>81368578</v>
      </c>
      <c r="CN79" s="92">
        <v>0</v>
      </c>
      <c r="CO79" s="92">
        <v>0</v>
      </c>
      <c r="CP79" s="92">
        <v>0</v>
      </c>
      <c r="CQ79" s="92">
        <f t="shared" si="12"/>
        <v>81368578</v>
      </c>
    </row>
    <row r="80" spans="1:95" s="441" customFormat="1" ht="110.25" customHeight="1">
      <c r="A80" s="244">
        <v>601</v>
      </c>
      <c r="B80" s="17" t="s">
        <v>3366</v>
      </c>
      <c r="C80" s="123">
        <v>402000001</v>
      </c>
      <c r="D80" s="188" t="s">
        <v>48</v>
      </c>
      <c r="E80" s="113" t="s">
        <v>544</v>
      </c>
      <c r="F80" s="114"/>
      <c r="G80" s="114"/>
      <c r="H80" s="115">
        <v>7</v>
      </c>
      <c r="I80" s="114"/>
      <c r="J80" s="115">
        <v>26</v>
      </c>
      <c r="K80" s="115"/>
      <c r="L80" s="115"/>
      <c r="M80" s="154"/>
      <c r="N80" s="154"/>
      <c r="O80" s="154"/>
      <c r="P80" s="116" t="s">
        <v>3400</v>
      </c>
      <c r="Q80" s="117" t="s">
        <v>3381</v>
      </c>
      <c r="R80" s="115"/>
      <c r="S80" s="115"/>
      <c r="T80" s="115"/>
      <c r="U80" s="115"/>
      <c r="V80" s="115" t="s">
        <v>52</v>
      </c>
      <c r="W80" s="115" t="s">
        <v>64</v>
      </c>
      <c r="X80" s="115"/>
      <c r="Y80" s="115"/>
      <c r="Z80" s="115"/>
      <c r="AA80" s="115"/>
      <c r="AB80" s="116" t="s">
        <v>3382</v>
      </c>
      <c r="AC80" s="117" t="s">
        <v>3401</v>
      </c>
      <c r="AD80" s="116"/>
      <c r="AE80" s="116"/>
      <c r="AF80" s="116"/>
      <c r="AG80" s="116"/>
      <c r="AH80" s="116"/>
      <c r="AI80" s="116"/>
      <c r="AJ80" s="118"/>
      <c r="AK80" s="116"/>
      <c r="AL80" s="116"/>
      <c r="AM80" s="116" t="s">
        <v>3506</v>
      </c>
      <c r="AN80" s="116" t="s">
        <v>3507</v>
      </c>
      <c r="AO80" s="439" t="s">
        <v>51</v>
      </c>
      <c r="AP80" s="439" t="s">
        <v>52</v>
      </c>
      <c r="AQ80" s="439">
        <v>7110010050</v>
      </c>
      <c r="AR80" s="18" t="s">
        <v>65</v>
      </c>
      <c r="AS80" s="439" t="s">
        <v>57</v>
      </c>
      <c r="AT80" s="92">
        <v>151789.69</v>
      </c>
      <c r="AU80" s="92">
        <v>151789.69</v>
      </c>
      <c r="AV80" s="92">
        <v>0</v>
      </c>
      <c r="AW80" s="92">
        <v>0</v>
      </c>
      <c r="AX80" s="92">
        <v>0</v>
      </c>
      <c r="AY80" s="92">
        <v>0</v>
      </c>
      <c r="AZ80" s="92">
        <v>0</v>
      </c>
      <c r="BA80" s="92">
        <v>0</v>
      </c>
      <c r="BB80" s="91">
        <f t="shared" si="13"/>
        <v>151789.69</v>
      </c>
      <c r="BC80" s="92">
        <f t="shared" si="13"/>
        <v>151789.69</v>
      </c>
      <c r="BD80" s="92">
        <f t="shared" si="5"/>
        <v>31389.88</v>
      </c>
      <c r="BE80" s="92">
        <v>0</v>
      </c>
      <c r="BF80" s="92">
        <v>0</v>
      </c>
      <c r="BG80" s="92">
        <v>0</v>
      </c>
      <c r="BH80" s="92">
        <v>31389.88</v>
      </c>
      <c r="BI80" s="92">
        <f t="shared" si="6"/>
        <v>31389.88</v>
      </c>
      <c r="BJ80" s="92">
        <v>0</v>
      </c>
      <c r="BK80" s="92">
        <v>0</v>
      </c>
      <c r="BL80" s="92">
        <v>0</v>
      </c>
      <c r="BM80" s="92">
        <v>31389.88</v>
      </c>
      <c r="BN80" s="92">
        <v>0</v>
      </c>
      <c r="BO80" s="92">
        <v>0</v>
      </c>
      <c r="BP80" s="92">
        <v>0</v>
      </c>
      <c r="BQ80" s="92">
        <v>0</v>
      </c>
      <c r="BR80" s="92">
        <f t="shared" si="7"/>
        <v>0</v>
      </c>
      <c r="BS80" s="92">
        <v>92238.35</v>
      </c>
      <c r="BT80" s="92">
        <v>0</v>
      </c>
      <c r="BU80" s="92">
        <v>0</v>
      </c>
      <c r="BV80" s="92">
        <v>0</v>
      </c>
      <c r="BW80" s="92">
        <f t="shared" si="8"/>
        <v>92238.35</v>
      </c>
      <c r="BX80" s="92">
        <v>0</v>
      </c>
      <c r="BY80" s="92">
        <v>0</v>
      </c>
      <c r="BZ80" s="92">
        <v>0</v>
      </c>
      <c r="CA80" s="92">
        <v>0</v>
      </c>
      <c r="CB80" s="92">
        <f t="shared" si="9"/>
        <v>0</v>
      </c>
      <c r="CC80" s="92">
        <v>0</v>
      </c>
      <c r="CD80" s="92">
        <v>0</v>
      </c>
      <c r="CE80" s="92">
        <v>0</v>
      </c>
      <c r="CF80" s="92">
        <v>0</v>
      </c>
      <c r="CG80" s="92">
        <f t="shared" si="10"/>
        <v>0</v>
      </c>
      <c r="CH80" s="92">
        <v>0</v>
      </c>
      <c r="CI80" s="92">
        <v>0</v>
      </c>
      <c r="CJ80" s="92">
        <v>0</v>
      </c>
      <c r="CK80" s="92">
        <v>0</v>
      </c>
      <c r="CL80" s="92">
        <f t="shared" si="11"/>
        <v>0</v>
      </c>
      <c r="CM80" s="92">
        <v>0</v>
      </c>
      <c r="CN80" s="92">
        <v>0</v>
      </c>
      <c r="CO80" s="92">
        <v>0</v>
      </c>
      <c r="CP80" s="92">
        <v>0</v>
      </c>
      <c r="CQ80" s="92">
        <f t="shared" si="12"/>
        <v>0</v>
      </c>
    </row>
    <row r="81" spans="1:95" s="441" customFormat="1" ht="110.25" customHeight="1">
      <c r="A81" s="244">
        <v>601</v>
      </c>
      <c r="B81" s="17" t="s">
        <v>3366</v>
      </c>
      <c r="C81" s="123">
        <v>401000036</v>
      </c>
      <c r="D81" s="19" t="s">
        <v>3402</v>
      </c>
      <c r="E81" s="113" t="s">
        <v>3403</v>
      </c>
      <c r="F81" s="114"/>
      <c r="G81" s="114"/>
      <c r="H81" s="115" t="s">
        <v>3508</v>
      </c>
      <c r="I81" s="114"/>
      <c r="J81" s="115" t="s">
        <v>3509</v>
      </c>
      <c r="K81" s="115" t="s">
        <v>3392</v>
      </c>
      <c r="L81" s="115"/>
      <c r="M81" s="154"/>
      <c r="N81" s="154"/>
      <c r="O81" s="154"/>
      <c r="P81" s="116" t="s">
        <v>3404</v>
      </c>
      <c r="Q81" s="117" t="s">
        <v>3405</v>
      </c>
      <c r="R81" s="115"/>
      <c r="S81" s="115"/>
      <c r="T81" s="115" t="s">
        <v>3510</v>
      </c>
      <c r="U81" s="115"/>
      <c r="V81" s="115" t="s">
        <v>3511</v>
      </c>
      <c r="W81" s="115" t="s">
        <v>3512</v>
      </c>
      <c r="X81" s="115" t="s">
        <v>3513</v>
      </c>
      <c r="Y81" s="115"/>
      <c r="Z81" s="115"/>
      <c r="AA81" s="115"/>
      <c r="AB81" s="116" t="s">
        <v>3514</v>
      </c>
      <c r="AC81" s="117" t="s">
        <v>596</v>
      </c>
      <c r="AD81" s="155"/>
      <c r="AE81" s="155"/>
      <c r="AF81" s="155"/>
      <c r="AG81" s="155"/>
      <c r="AH81" s="118"/>
      <c r="AI81" s="118"/>
      <c r="AJ81" s="118"/>
      <c r="AK81" s="155"/>
      <c r="AL81" s="155"/>
      <c r="AM81" s="118" t="s">
        <v>3406</v>
      </c>
      <c r="AN81" s="116" t="s">
        <v>598</v>
      </c>
      <c r="AO81" s="439" t="s">
        <v>51</v>
      </c>
      <c r="AP81" s="439" t="s">
        <v>52</v>
      </c>
      <c r="AQ81" s="439">
        <v>7110011010</v>
      </c>
      <c r="AR81" s="18" t="s">
        <v>608</v>
      </c>
      <c r="AS81" s="439" t="s">
        <v>609</v>
      </c>
      <c r="AT81" s="92">
        <v>125449</v>
      </c>
      <c r="AU81" s="92">
        <v>125449</v>
      </c>
      <c r="AV81" s="92">
        <v>0</v>
      </c>
      <c r="AW81" s="92">
        <v>0</v>
      </c>
      <c r="AX81" s="92">
        <v>0</v>
      </c>
      <c r="AY81" s="92">
        <v>0</v>
      </c>
      <c r="AZ81" s="92">
        <v>0</v>
      </c>
      <c r="BA81" s="92">
        <v>0</v>
      </c>
      <c r="BB81" s="91">
        <f t="shared" si="13"/>
        <v>125449</v>
      </c>
      <c r="BC81" s="92">
        <f t="shared" si="13"/>
        <v>125449</v>
      </c>
      <c r="BD81" s="92">
        <f t="shared" si="5"/>
        <v>125449</v>
      </c>
      <c r="BE81" s="92">
        <v>0</v>
      </c>
      <c r="BF81" s="92">
        <v>0</v>
      </c>
      <c r="BG81" s="92">
        <v>0</v>
      </c>
      <c r="BH81" s="92">
        <v>125449</v>
      </c>
      <c r="BI81" s="92">
        <f t="shared" si="6"/>
        <v>125449</v>
      </c>
      <c r="BJ81" s="92">
        <v>0</v>
      </c>
      <c r="BK81" s="92">
        <v>0</v>
      </c>
      <c r="BL81" s="92">
        <v>0</v>
      </c>
      <c r="BM81" s="92">
        <v>125449</v>
      </c>
      <c r="BN81" s="92">
        <v>125449</v>
      </c>
      <c r="BO81" s="92">
        <v>0</v>
      </c>
      <c r="BP81" s="92">
        <v>0</v>
      </c>
      <c r="BQ81" s="92">
        <v>0</v>
      </c>
      <c r="BR81" s="92">
        <f t="shared" si="7"/>
        <v>125449</v>
      </c>
      <c r="BS81" s="92">
        <v>125449</v>
      </c>
      <c r="BT81" s="92">
        <v>0</v>
      </c>
      <c r="BU81" s="92">
        <v>0</v>
      </c>
      <c r="BV81" s="92">
        <v>0</v>
      </c>
      <c r="BW81" s="92">
        <f t="shared" si="8"/>
        <v>125449</v>
      </c>
      <c r="BX81" s="92">
        <v>125449</v>
      </c>
      <c r="BY81" s="92">
        <v>0</v>
      </c>
      <c r="BZ81" s="92">
        <v>0</v>
      </c>
      <c r="CA81" s="92">
        <v>0</v>
      </c>
      <c r="CB81" s="92">
        <f t="shared" si="9"/>
        <v>125449</v>
      </c>
      <c r="CC81" s="92">
        <v>125449</v>
      </c>
      <c r="CD81" s="92">
        <v>0</v>
      </c>
      <c r="CE81" s="92">
        <v>0</v>
      </c>
      <c r="CF81" s="92">
        <v>0</v>
      </c>
      <c r="CG81" s="92">
        <f t="shared" si="10"/>
        <v>125449</v>
      </c>
      <c r="CH81" s="92">
        <v>125449</v>
      </c>
      <c r="CI81" s="92">
        <v>0</v>
      </c>
      <c r="CJ81" s="92">
        <v>0</v>
      </c>
      <c r="CK81" s="92">
        <v>0</v>
      </c>
      <c r="CL81" s="92">
        <f t="shared" si="11"/>
        <v>125449</v>
      </c>
      <c r="CM81" s="92">
        <v>125449</v>
      </c>
      <c r="CN81" s="92">
        <v>0</v>
      </c>
      <c r="CO81" s="92">
        <v>0</v>
      </c>
      <c r="CP81" s="92">
        <v>0</v>
      </c>
      <c r="CQ81" s="92">
        <f t="shared" si="12"/>
        <v>125449</v>
      </c>
    </row>
    <row r="82" spans="1:95" s="441" customFormat="1" ht="110.25" customHeight="1">
      <c r="A82" s="244">
        <v>601</v>
      </c>
      <c r="B82" s="17" t="s">
        <v>3366</v>
      </c>
      <c r="C82" s="123">
        <v>401000036</v>
      </c>
      <c r="D82" s="19" t="s">
        <v>70</v>
      </c>
      <c r="E82" s="113" t="s">
        <v>3403</v>
      </c>
      <c r="F82" s="114"/>
      <c r="G82" s="114"/>
      <c r="H82" s="115" t="s">
        <v>3515</v>
      </c>
      <c r="I82" s="114"/>
      <c r="J82" s="115" t="s">
        <v>3516</v>
      </c>
      <c r="K82" s="115" t="s">
        <v>3407</v>
      </c>
      <c r="L82" s="115"/>
      <c r="M82" s="154"/>
      <c r="N82" s="154"/>
      <c r="O82" s="154"/>
      <c r="P82" s="116" t="s">
        <v>3408</v>
      </c>
      <c r="Q82" s="117" t="s">
        <v>3405</v>
      </c>
      <c r="R82" s="115"/>
      <c r="S82" s="115"/>
      <c r="T82" s="115" t="s">
        <v>3517</v>
      </c>
      <c r="U82" s="115"/>
      <c r="V82" s="115" t="s">
        <v>3518</v>
      </c>
      <c r="W82" s="115" t="s">
        <v>3519</v>
      </c>
      <c r="X82" s="115" t="s">
        <v>3520</v>
      </c>
      <c r="Y82" s="115"/>
      <c r="Z82" s="115"/>
      <c r="AA82" s="115"/>
      <c r="AB82" s="116" t="s">
        <v>3514</v>
      </c>
      <c r="AC82" s="117" t="s">
        <v>596</v>
      </c>
      <c r="AD82" s="155"/>
      <c r="AE82" s="155"/>
      <c r="AF82" s="155"/>
      <c r="AG82" s="155"/>
      <c r="AH82" s="118"/>
      <c r="AI82" s="118"/>
      <c r="AJ82" s="118"/>
      <c r="AK82" s="155"/>
      <c r="AL82" s="155"/>
      <c r="AM82" s="118" t="s">
        <v>3406</v>
      </c>
      <c r="AN82" s="116" t="s">
        <v>598</v>
      </c>
      <c r="AO82" s="439" t="s">
        <v>51</v>
      </c>
      <c r="AP82" s="439" t="s">
        <v>52</v>
      </c>
      <c r="AQ82" s="439">
        <v>7110011010</v>
      </c>
      <c r="AR82" s="18" t="s">
        <v>608</v>
      </c>
      <c r="AS82" s="439" t="s">
        <v>611</v>
      </c>
      <c r="AT82" s="92">
        <v>36677</v>
      </c>
      <c r="AU82" s="92">
        <v>36677</v>
      </c>
      <c r="AV82" s="92">
        <v>0</v>
      </c>
      <c r="AW82" s="92">
        <v>0</v>
      </c>
      <c r="AX82" s="92">
        <v>0</v>
      </c>
      <c r="AY82" s="92">
        <v>0</v>
      </c>
      <c r="AZ82" s="92">
        <v>0</v>
      </c>
      <c r="BA82" s="92">
        <v>0</v>
      </c>
      <c r="BB82" s="91">
        <f t="shared" si="13"/>
        <v>36677</v>
      </c>
      <c r="BC82" s="92">
        <f t="shared" si="13"/>
        <v>36677</v>
      </c>
      <c r="BD82" s="92">
        <f t="shared" si="5"/>
        <v>36677</v>
      </c>
      <c r="BE82" s="92">
        <v>0</v>
      </c>
      <c r="BF82" s="92">
        <v>0</v>
      </c>
      <c r="BG82" s="92">
        <v>0</v>
      </c>
      <c r="BH82" s="92">
        <v>36677</v>
      </c>
      <c r="BI82" s="92">
        <f t="shared" si="6"/>
        <v>36677</v>
      </c>
      <c r="BJ82" s="92">
        <v>0</v>
      </c>
      <c r="BK82" s="92">
        <v>0</v>
      </c>
      <c r="BL82" s="92">
        <v>0</v>
      </c>
      <c r="BM82" s="92">
        <v>36677</v>
      </c>
      <c r="BN82" s="92">
        <v>36677</v>
      </c>
      <c r="BO82" s="92">
        <v>0</v>
      </c>
      <c r="BP82" s="92">
        <v>0</v>
      </c>
      <c r="BQ82" s="92">
        <v>0</v>
      </c>
      <c r="BR82" s="92">
        <f t="shared" si="7"/>
        <v>36677</v>
      </c>
      <c r="BS82" s="92">
        <v>36677</v>
      </c>
      <c r="BT82" s="92">
        <v>0</v>
      </c>
      <c r="BU82" s="92">
        <v>0</v>
      </c>
      <c r="BV82" s="92">
        <v>0</v>
      </c>
      <c r="BW82" s="92">
        <f t="shared" si="8"/>
        <v>36677</v>
      </c>
      <c r="BX82" s="92">
        <v>36677</v>
      </c>
      <c r="BY82" s="92">
        <v>0</v>
      </c>
      <c r="BZ82" s="92">
        <v>0</v>
      </c>
      <c r="CA82" s="92">
        <v>0</v>
      </c>
      <c r="CB82" s="92">
        <f t="shared" si="9"/>
        <v>36677</v>
      </c>
      <c r="CC82" s="92">
        <v>36677</v>
      </c>
      <c r="CD82" s="92">
        <v>0</v>
      </c>
      <c r="CE82" s="92">
        <v>0</v>
      </c>
      <c r="CF82" s="92">
        <v>0</v>
      </c>
      <c r="CG82" s="92">
        <f t="shared" si="10"/>
        <v>36677</v>
      </c>
      <c r="CH82" s="92">
        <v>36677</v>
      </c>
      <c r="CI82" s="92">
        <v>0</v>
      </c>
      <c r="CJ82" s="92">
        <v>0</v>
      </c>
      <c r="CK82" s="92">
        <v>0</v>
      </c>
      <c r="CL82" s="92">
        <f t="shared" si="11"/>
        <v>36677</v>
      </c>
      <c r="CM82" s="92">
        <v>36677</v>
      </c>
      <c r="CN82" s="92">
        <v>0</v>
      </c>
      <c r="CO82" s="92">
        <v>0</v>
      </c>
      <c r="CP82" s="92">
        <v>0</v>
      </c>
      <c r="CQ82" s="92">
        <f t="shared" si="12"/>
        <v>36677</v>
      </c>
    </row>
    <row r="83" spans="1:95" s="441" customFormat="1" ht="110.25" customHeight="1">
      <c r="A83" s="244">
        <v>601</v>
      </c>
      <c r="B83" s="17" t="s">
        <v>3366</v>
      </c>
      <c r="C83" s="123">
        <v>401000036</v>
      </c>
      <c r="D83" s="19" t="s">
        <v>70</v>
      </c>
      <c r="E83" s="113" t="s">
        <v>3403</v>
      </c>
      <c r="F83" s="114"/>
      <c r="G83" s="114"/>
      <c r="H83" s="115" t="s">
        <v>3521</v>
      </c>
      <c r="I83" s="114"/>
      <c r="J83" s="115" t="s">
        <v>3522</v>
      </c>
      <c r="K83" s="115" t="s">
        <v>3407</v>
      </c>
      <c r="L83" s="115"/>
      <c r="M83" s="154"/>
      <c r="N83" s="154"/>
      <c r="O83" s="154"/>
      <c r="P83" s="116" t="s">
        <v>3409</v>
      </c>
      <c r="Q83" s="117" t="s">
        <v>3405</v>
      </c>
      <c r="R83" s="115"/>
      <c r="S83" s="115"/>
      <c r="T83" s="115" t="s">
        <v>3523</v>
      </c>
      <c r="U83" s="115"/>
      <c r="V83" s="115" t="s">
        <v>3524</v>
      </c>
      <c r="W83" s="115" t="s">
        <v>3525</v>
      </c>
      <c r="X83" s="115" t="s">
        <v>3526</v>
      </c>
      <c r="Y83" s="115"/>
      <c r="Z83" s="115"/>
      <c r="AA83" s="115"/>
      <c r="AB83" s="116" t="s">
        <v>3527</v>
      </c>
      <c r="AC83" s="117" t="s">
        <v>596</v>
      </c>
      <c r="AD83" s="155"/>
      <c r="AE83" s="155"/>
      <c r="AF83" s="155"/>
      <c r="AG83" s="155"/>
      <c r="AH83" s="118"/>
      <c r="AI83" s="118"/>
      <c r="AJ83" s="118"/>
      <c r="AK83" s="155"/>
      <c r="AL83" s="155"/>
      <c r="AM83" s="118" t="s">
        <v>3406</v>
      </c>
      <c r="AN83" s="116" t="s">
        <v>598</v>
      </c>
      <c r="AO83" s="439" t="s">
        <v>51</v>
      </c>
      <c r="AP83" s="439" t="s">
        <v>52</v>
      </c>
      <c r="AQ83" s="439">
        <v>7110011010</v>
      </c>
      <c r="AR83" s="18" t="s">
        <v>608</v>
      </c>
      <c r="AS83" s="439" t="s">
        <v>53</v>
      </c>
      <c r="AT83" s="92">
        <v>617137</v>
      </c>
      <c r="AU83" s="92">
        <v>617137</v>
      </c>
      <c r="AV83" s="92">
        <v>0</v>
      </c>
      <c r="AW83" s="92">
        <v>0</v>
      </c>
      <c r="AX83" s="92">
        <v>0</v>
      </c>
      <c r="AY83" s="92">
        <v>0</v>
      </c>
      <c r="AZ83" s="92">
        <v>0</v>
      </c>
      <c r="BA83" s="92">
        <v>0</v>
      </c>
      <c r="BB83" s="91">
        <f t="shared" si="13"/>
        <v>617137</v>
      </c>
      <c r="BC83" s="92">
        <f t="shared" si="13"/>
        <v>617137</v>
      </c>
      <c r="BD83" s="92">
        <f t="shared" si="5"/>
        <v>617137</v>
      </c>
      <c r="BE83" s="92">
        <v>0</v>
      </c>
      <c r="BF83" s="92">
        <v>0</v>
      </c>
      <c r="BG83" s="92">
        <v>0</v>
      </c>
      <c r="BH83" s="92">
        <v>617137</v>
      </c>
      <c r="BI83" s="92">
        <f t="shared" si="6"/>
        <v>617137</v>
      </c>
      <c r="BJ83" s="92">
        <v>0</v>
      </c>
      <c r="BK83" s="92">
        <v>0</v>
      </c>
      <c r="BL83" s="92">
        <v>0</v>
      </c>
      <c r="BM83" s="92">
        <v>617137</v>
      </c>
      <c r="BN83" s="92">
        <v>617137</v>
      </c>
      <c r="BO83" s="92">
        <v>0</v>
      </c>
      <c r="BP83" s="92">
        <v>0</v>
      </c>
      <c r="BQ83" s="92">
        <v>0</v>
      </c>
      <c r="BR83" s="92">
        <f t="shared" si="7"/>
        <v>617137</v>
      </c>
      <c r="BS83" s="92">
        <v>617137</v>
      </c>
      <c r="BT83" s="92">
        <v>0</v>
      </c>
      <c r="BU83" s="92">
        <v>0</v>
      </c>
      <c r="BV83" s="92">
        <v>0</v>
      </c>
      <c r="BW83" s="92">
        <f t="shared" si="8"/>
        <v>617137</v>
      </c>
      <c r="BX83" s="92">
        <v>617137</v>
      </c>
      <c r="BY83" s="92">
        <v>0</v>
      </c>
      <c r="BZ83" s="92">
        <v>0</v>
      </c>
      <c r="CA83" s="92">
        <v>0</v>
      </c>
      <c r="CB83" s="92">
        <f t="shared" si="9"/>
        <v>617137</v>
      </c>
      <c r="CC83" s="92">
        <v>617137</v>
      </c>
      <c r="CD83" s="92">
        <v>0</v>
      </c>
      <c r="CE83" s="92">
        <v>0</v>
      </c>
      <c r="CF83" s="92">
        <v>0</v>
      </c>
      <c r="CG83" s="92">
        <f t="shared" si="10"/>
        <v>617137</v>
      </c>
      <c r="CH83" s="92">
        <v>617137</v>
      </c>
      <c r="CI83" s="92">
        <v>0</v>
      </c>
      <c r="CJ83" s="92">
        <v>0</v>
      </c>
      <c r="CK83" s="92">
        <v>0</v>
      </c>
      <c r="CL83" s="92">
        <f t="shared" si="11"/>
        <v>617137</v>
      </c>
      <c r="CM83" s="92">
        <v>617137</v>
      </c>
      <c r="CN83" s="92">
        <v>0</v>
      </c>
      <c r="CO83" s="92">
        <v>0</v>
      </c>
      <c r="CP83" s="92">
        <v>0</v>
      </c>
      <c r="CQ83" s="92">
        <f t="shared" si="12"/>
        <v>617137</v>
      </c>
    </row>
    <row r="84" spans="1:95" s="441" customFormat="1" ht="110.25" customHeight="1">
      <c r="A84" s="244">
        <v>601</v>
      </c>
      <c r="B84" s="17" t="s">
        <v>3366</v>
      </c>
      <c r="C84" s="123">
        <v>402000008</v>
      </c>
      <c r="D84" s="19" t="s">
        <v>600</v>
      </c>
      <c r="E84" s="113" t="s">
        <v>594</v>
      </c>
      <c r="F84" s="114"/>
      <c r="G84" s="114"/>
      <c r="H84" s="115"/>
      <c r="I84" s="114"/>
      <c r="J84" s="115">
        <v>17</v>
      </c>
      <c r="K84" s="115">
        <v>1</v>
      </c>
      <c r="L84" s="115">
        <v>3</v>
      </c>
      <c r="M84" s="154"/>
      <c r="N84" s="154"/>
      <c r="O84" s="154"/>
      <c r="P84" s="116" t="s">
        <v>255</v>
      </c>
      <c r="Q84" s="117" t="s">
        <v>595</v>
      </c>
      <c r="R84" s="115"/>
      <c r="S84" s="115"/>
      <c r="T84" s="115" t="s">
        <v>47</v>
      </c>
      <c r="U84" s="115"/>
      <c r="V84" s="115" t="s">
        <v>46</v>
      </c>
      <c r="W84" s="115" t="s">
        <v>45</v>
      </c>
      <c r="X84" s="115" t="s">
        <v>47</v>
      </c>
      <c r="Y84" s="115"/>
      <c r="Z84" s="115"/>
      <c r="AA84" s="115"/>
      <c r="AB84" s="116" t="s">
        <v>257</v>
      </c>
      <c r="AC84" s="117" t="s">
        <v>604</v>
      </c>
      <c r="AD84" s="155"/>
      <c r="AE84" s="155"/>
      <c r="AF84" s="155"/>
      <c r="AG84" s="155"/>
      <c r="AH84" s="118"/>
      <c r="AI84" s="118"/>
      <c r="AJ84" s="118"/>
      <c r="AK84" s="155"/>
      <c r="AL84" s="155"/>
      <c r="AM84" s="118" t="s">
        <v>3378</v>
      </c>
      <c r="AN84" s="116" t="s">
        <v>606</v>
      </c>
      <c r="AO84" s="439" t="s">
        <v>51</v>
      </c>
      <c r="AP84" s="439" t="s">
        <v>52</v>
      </c>
      <c r="AQ84" s="439" t="s">
        <v>3410</v>
      </c>
      <c r="AR84" s="18" t="s">
        <v>608</v>
      </c>
      <c r="AS84" s="439" t="s">
        <v>609</v>
      </c>
      <c r="AT84" s="92">
        <v>11589397.66</v>
      </c>
      <c r="AU84" s="92">
        <v>11589397.66</v>
      </c>
      <c r="AV84" s="92">
        <v>0</v>
      </c>
      <c r="AW84" s="92">
        <v>0</v>
      </c>
      <c r="AX84" s="92">
        <v>0</v>
      </c>
      <c r="AY84" s="92">
        <v>0</v>
      </c>
      <c r="AZ84" s="92">
        <v>0</v>
      </c>
      <c r="BA84" s="92">
        <v>0</v>
      </c>
      <c r="BB84" s="91">
        <f t="shared" si="13"/>
        <v>11589397.66</v>
      </c>
      <c r="BC84" s="92">
        <f t="shared" si="13"/>
        <v>11589397.66</v>
      </c>
      <c r="BD84" s="92">
        <f t="shared" si="5"/>
        <v>11764101.060000001</v>
      </c>
      <c r="BE84" s="92">
        <v>0</v>
      </c>
      <c r="BF84" s="92">
        <v>0</v>
      </c>
      <c r="BG84" s="92">
        <v>0</v>
      </c>
      <c r="BH84" s="92">
        <v>11764101.060000001</v>
      </c>
      <c r="BI84" s="92">
        <f t="shared" si="6"/>
        <v>11764101.060000001</v>
      </c>
      <c r="BJ84" s="92">
        <v>0</v>
      </c>
      <c r="BK84" s="92">
        <v>0</v>
      </c>
      <c r="BL84" s="92">
        <v>0</v>
      </c>
      <c r="BM84" s="92">
        <v>11764101.060000001</v>
      </c>
      <c r="BN84" s="92">
        <v>12061261</v>
      </c>
      <c r="BO84" s="92">
        <v>0</v>
      </c>
      <c r="BP84" s="92">
        <v>0</v>
      </c>
      <c r="BQ84" s="92">
        <v>0</v>
      </c>
      <c r="BR84" s="92">
        <f t="shared" si="7"/>
        <v>12061261</v>
      </c>
      <c r="BS84" s="92">
        <v>14095344</v>
      </c>
      <c r="BT84" s="92">
        <v>0</v>
      </c>
      <c r="BU84" s="92">
        <v>0</v>
      </c>
      <c r="BV84" s="92">
        <v>0</v>
      </c>
      <c r="BW84" s="92">
        <f t="shared" si="8"/>
        <v>14095344</v>
      </c>
      <c r="BX84" s="92">
        <v>12061261</v>
      </c>
      <c r="BY84" s="92">
        <v>0</v>
      </c>
      <c r="BZ84" s="92">
        <v>0</v>
      </c>
      <c r="CA84" s="92">
        <v>0</v>
      </c>
      <c r="CB84" s="92">
        <f t="shared" si="9"/>
        <v>12061261</v>
      </c>
      <c r="CC84" s="92">
        <v>14095344</v>
      </c>
      <c r="CD84" s="92">
        <v>0</v>
      </c>
      <c r="CE84" s="92">
        <v>0</v>
      </c>
      <c r="CF84" s="92">
        <v>0</v>
      </c>
      <c r="CG84" s="92">
        <f t="shared" si="10"/>
        <v>14095344</v>
      </c>
      <c r="CH84" s="92">
        <v>12061261</v>
      </c>
      <c r="CI84" s="92">
        <v>0</v>
      </c>
      <c r="CJ84" s="92">
        <v>0</v>
      </c>
      <c r="CK84" s="92">
        <v>0</v>
      </c>
      <c r="CL84" s="92">
        <f t="shared" si="11"/>
        <v>12061261</v>
      </c>
      <c r="CM84" s="92">
        <v>14095344</v>
      </c>
      <c r="CN84" s="92">
        <v>0</v>
      </c>
      <c r="CO84" s="92">
        <v>0</v>
      </c>
      <c r="CP84" s="92">
        <v>0</v>
      </c>
      <c r="CQ84" s="92">
        <f t="shared" si="12"/>
        <v>14095344</v>
      </c>
    </row>
    <row r="85" spans="1:95" s="441" customFormat="1" ht="110.25" customHeight="1">
      <c r="A85" s="244">
        <v>601</v>
      </c>
      <c r="B85" s="17" t="s">
        <v>3366</v>
      </c>
      <c r="C85" s="123">
        <v>402000008</v>
      </c>
      <c r="D85" s="19" t="s">
        <v>600</v>
      </c>
      <c r="E85" s="113" t="s">
        <v>594</v>
      </c>
      <c r="F85" s="114"/>
      <c r="G85" s="114"/>
      <c r="H85" s="115"/>
      <c r="I85" s="114"/>
      <c r="J85" s="115">
        <v>17</v>
      </c>
      <c r="K85" s="115">
        <v>1</v>
      </c>
      <c r="L85" s="115">
        <v>3</v>
      </c>
      <c r="M85" s="154"/>
      <c r="N85" s="154"/>
      <c r="O85" s="154"/>
      <c r="P85" s="116" t="s">
        <v>255</v>
      </c>
      <c r="Q85" s="117" t="s">
        <v>595</v>
      </c>
      <c r="R85" s="115"/>
      <c r="S85" s="115"/>
      <c r="T85" s="115" t="s">
        <v>47</v>
      </c>
      <c r="U85" s="115"/>
      <c r="V85" s="115" t="s">
        <v>46</v>
      </c>
      <c r="W85" s="115" t="s">
        <v>45</v>
      </c>
      <c r="X85" s="115" t="s">
        <v>47</v>
      </c>
      <c r="Y85" s="115"/>
      <c r="Z85" s="115"/>
      <c r="AA85" s="115"/>
      <c r="AB85" s="116" t="s">
        <v>257</v>
      </c>
      <c r="AC85" s="117" t="s">
        <v>3411</v>
      </c>
      <c r="AD85" s="155"/>
      <c r="AE85" s="155"/>
      <c r="AF85" s="155"/>
      <c r="AG85" s="155"/>
      <c r="AH85" s="118" t="s">
        <v>3412</v>
      </c>
      <c r="AI85" s="118" t="s">
        <v>3528</v>
      </c>
      <c r="AJ85" s="118" t="s">
        <v>3344</v>
      </c>
      <c r="AK85" s="155"/>
      <c r="AL85" s="155"/>
      <c r="AM85" s="118" t="s">
        <v>605</v>
      </c>
      <c r="AN85" s="116" t="s">
        <v>3413</v>
      </c>
      <c r="AO85" s="439" t="s">
        <v>51</v>
      </c>
      <c r="AP85" s="439" t="s">
        <v>52</v>
      </c>
      <c r="AQ85" s="439">
        <v>7110011010</v>
      </c>
      <c r="AR85" s="18" t="s">
        <v>608</v>
      </c>
      <c r="AS85" s="439" t="s">
        <v>610</v>
      </c>
      <c r="AT85" s="92">
        <v>55000</v>
      </c>
      <c r="AU85" s="92">
        <v>28500</v>
      </c>
      <c r="AV85" s="92">
        <v>0</v>
      </c>
      <c r="AW85" s="92">
        <v>0</v>
      </c>
      <c r="AX85" s="92">
        <v>0</v>
      </c>
      <c r="AY85" s="92">
        <v>0</v>
      </c>
      <c r="AZ85" s="92">
        <v>0</v>
      </c>
      <c r="BA85" s="92">
        <v>0</v>
      </c>
      <c r="BB85" s="91">
        <f t="shared" si="13"/>
        <v>55000</v>
      </c>
      <c r="BC85" s="92">
        <f t="shared" si="13"/>
        <v>28500</v>
      </c>
      <c r="BD85" s="92">
        <f t="shared" si="5"/>
        <v>19182</v>
      </c>
      <c r="BE85" s="92">
        <v>0</v>
      </c>
      <c r="BF85" s="92">
        <v>0</v>
      </c>
      <c r="BG85" s="92">
        <v>0</v>
      </c>
      <c r="BH85" s="92">
        <v>19182</v>
      </c>
      <c r="BI85" s="92">
        <f t="shared" si="6"/>
        <v>19182</v>
      </c>
      <c r="BJ85" s="92">
        <v>0</v>
      </c>
      <c r="BK85" s="92">
        <v>0</v>
      </c>
      <c r="BL85" s="92">
        <v>0</v>
      </c>
      <c r="BM85" s="92">
        <v>19182</v>
      </c>
      <c r="BN85" s="92">
        <v>55000</v>
      </c>
      <c r="BO85" s="92">
        <v>0</v>
      </c>
      <c r="BP85" s="92">
        <v>0</v>
      </c>
      <c r="BQ85" s="92">
        <v>0</v>
      </c>
      <c r="BR85" s="92">
        <f t="shared" si="7"/>
        <v>55000</v>
      </c>
      <c r="BS85" s="92">
        <v>55000</v>
      </c>
      <c r="BT85" s="92">
        <v>0</v>
      </c>
      <c r="BU85" s="92">
        <v>0</v>
      </c>
      <c r="BV85" s="92">
        <v>0</v>
      </c>
      <c r="BW85" s="92">
        <f t="shared" si="8"/>
        <v>55000</v>
      </c>
      <c r="BX85" s="92">
        <v>55000</v>
      </c>
      <c r="BY85" s="92">
        <v>0</v>
      </c>
      <c r="BZ85" s="92">
        <v>0</v>
      </c>
      <c r="CA85" s="92">
        <v>0</v>
      </c>
      <c r="CB85" s="92">
        <f t="shared" si="9"/>
        <v>55000</v>
      </c>
      <c r="CC85" s="92">
        <v>55000</v>
      </c>
      <c r="CD85" s="92">
        <v>0</v>
      </c>
      <c r="CE85" s="92">
        <v>0</v>
      </c>
      <c r="CF85" s="92">
        <v>0</v>
      </c>
      <c r="CG85" s="92">
        <f t="shared" si="10"/>
        <v>55000</v>
      </c>
      <c r="CH85" s="92">
        <v>55000</v>
      </c>
      <c r="CI85" s="92">
        <v>0</v>
      </c>
      <c r="CJ85" s="92">
        <v>0</v>
      </c>
      <c r="CK85" s="92">
        <v>0</v>
      </c>
      <c r="CL85" s="92">
        <f t="shared" si="11"/>
        <v>55000</v>
      </c>
      <c r="CM85" s="92">
        <v>55000</v>
      </c>
      <c r="CN85" s="92">
        <v>0</v>
      </c>
      <c r="CO85" s="92">
        <v>0</v>
      </c>
      <c r="CP85" s="92">
        <v>0</v>
      </c>
      <c r="CQ85" s="92">
        <f t="shared" si="12"/>
        <v>55000</v>
      </c>
    </row>
    <row r="86" spans="1:95" s="441" customFormat="1" ht="110.25" customHeight="1">
      <c r="A86" s="244">
        <v>601</v>
      </c>
      <c r="B86" s="17" t="s">
        <v>3366</v>
      </c>
      <c r="C86" s="123">
        <v>402000008</v>
      </c>
      <c r="D86" s="19" t="s">
        <v>600</v>
      </c>
      <c r="E86" s="113" t="s">
        <v>594</v>
      </c>
      <c r="F86" s="114"/>
      <c r="G86" s="114"/>
      <c r="H86" s="115"/>
      <c r="I86" s="114"/>
      <c r="J86" s="115">
        <v>17</v>
      </c>
      <c r="K86" s="115">
        <v>1</v>
      </c>
      <c r="L86" s="115">
        <v>3</v>
      </c>
      <c r="M86" s="154"/>
      <c r="N86" s="154"/>
      <c r="O86" s="154"/>
      <c r="P86" s="116" t="s">
        <v>255</v>
      </c>
      <c r="Q86" s="117" t="s">
        <v>595</v>
      </c>
      <c r="R86" s="115"/>
      <c r="S86" s="115"/>
      <c r="T86" s="115" t="s">
        <v>47</v>
      </c>
      <c r="U86" s="115"/>
      <c r="V86" s="115" t="s">
        <v>46</v>
      </c>
      <c r="W86" s="115" t="s">
        <v>45</v>
      </c>
      <c r="X86" s="115" t="s">
        <v>47</v>
      </c>
      <c r="Y86" s="115"/>
      <c r="Z86" s="115"/>
      <c r="AA86" s="115"/>
      <c r="AB86" s="116" t="s">
        <v>257</v>
      </c>
      <c r="AC86" s="117" t="s">
        <v>3411</v>
      </c>
      <c r="AD86" s="155"/>
      <c r="AE86" s="155"/>
      <c r="AF86" s="155"/>
      <c r="AG86" s="155"/>
      <c r="AH86" s="118" t="s">
        <v>3412</v>
      </c>
      <c r="AI86" s="118" t="s">
        <v>3528</v>
      </c>
      <c r="AJ86" s="118" t="s">
        <v>3344</v>
      </c>
      <c r="AK86" s="155"/>
      <c r="AL86" s="155"/>
      <c r="AM86" s="118" t="s">
        <v>605</v>
      </c>
      <c r="AN86" s="116" t="s">
        <v>3414</v>
      </c>
      <c r="AO86" s="439" t="s">
        <v>51</v>
      </c>
      <c r="AP86" s="439" t="s">
        <v>52</v>
      </c>
      <c r="AQ86" s="439">
        <v>7110011010</v>
      </c>
      <c r="AR86" s="18" t="s">
        <v>608</v>
      </c>
      <c r="AS86" s="439" t="s">
        <v>611</v>
      </c>
      <c r="AT86" s="92">
        <v>3428974.36</v>
      </c>
      <c r="AU86" s="92">
        <v>3428974.36</v>
      </c>
      <c r="AV86" s="92">
        <v>0</v>
      </c>
      <c r="AW86" s="92">
        <v>0</v>
      </c>
      <c r="AX86" s="92">
        <v>0</v>
      </c>
      <c r="AY86" s="92">
        <v>0</v>
      </c>
      <c r="AZ86" s="92">
        <v>0</v>
      </c>
      <c r="BA86" s="92">
        <v>0</v>
      </c>
      <c r="BB86" s="91">
        <f t="shared" si="13"/>
        <v>3428974.36</v>
      </c>
      <c r="BC86" s="92">
        <f t="shared" si="13"/>
        <v>3428974.36</v>
      </c>
      <c r="BD86" s="92">
        <f t="shared" si="5"/>
        <v>3485374.16</v>
      </c>
      <c r="BE86" s="92">
        <v>0</v>
      </c>
      <c r="BF86" s="92">
        <v>0</v>
      </c>
      <c r="BG86" s="92">
        <v>0</v>
      </c>
      <c r="BH86" s="92">
        <v>3485374.16</v>
      </c>
      <c r="BI86" s="92">
        <f t="shared" si="6"/>
        <v>3485374.16</v>
      </c>
      <c r="BJ86" s="92">
        <v>0</v>
      </c>
      <c r="BK86" s="92">
        <v>0</v>
      </c>
      <c r="BL86" s="92">
        <v>0</v>
      </c>
      <c r="BM86" s="92">
        <v>3485374.16</v>
      </c>
      <c r="BN86" s="92">
        <v>3643703</v>
      </c>
      <c r="BO86" s="92">
        <v>0</v>
      </c>
      <c r="BP86" s="92">
        <v>0</v>
      </c>
      <c r="BQ86" s="92">
        <v>0</v>
      </c>
      <c r="BR86" s="92">
        <f t="shared" si="7"/>
        <v>3643703</v>
      </c>
      <c r="BS86" s="92">
        <v>4257996.13</v>
      </c>
      <c r="BT86" s="92">
        <v>0</v>
      </c>
      <c r="BU86" s="92">
        <v>0</v>
      </c>
      <c r="BV86" s="92">
        <v>0</v>
      </c>
      <c r="BW86" s="92">
        <f t="shared" si="8"/>
        <v>4257996.13</v>
      </c>
      <c r="BX86" s="92">
        <v>3643703</v>
      </c>
      <c r="BY86" s="92">
        <v>0</v>
      </c>
      <c r="BZ86" s="92">
        <v>0</v>
      </c>
      <c r="CA86" s="92">
        <v>0</v>
      </c>
      <c r="CB86" s="92">
        <f t="shared" si="9"/>
        <v>3643703</v>
      </c>
      <c r="CC86" s="92">
        <v>4257996.13</v>
      </c>
      <c r="CD86" s="92">
        <v>0</v>
      </c>
      <c r="CE86" s="92">
        <v>0</v>
      </c>
      <c r="CF86" s="92">
        <v>0</v>
      </c>
      <c r="CG86" s="92">
        <f t="shared" si="10"/>
        <v>4257996.13</v>
      </c>
      <c r="CH86" s="92">
        <v>3643703</v>
      </c>
      <c r="CI86" s="92">
        <v>0</v>
      </c>
      <c r="CJ86" s="92">
        <v>0</v>
      </c>
      <c r="CK86" s="92">
        <v>0</v>
      </c>
      <c r="CL86" s="92">
        <f t="shared" si="11"/>
        <v>3643703</v>
      </c>
      <c r="CM86" s="92">
        <v>4257996.13</v>
      </c>
      <c r="CN86" s="92">
        <v>0</v>
      </c>
      <c r="CO86" s="92">
        <v>0</v>
      </c>
      <c r="CP86" s="92">
        <v>0</v>
      </c>
      <c r="CQ86" s="92">
        <f t="shared" si="12"/>
        <v>4257996.13</v>
      </c>
    </row>
    <row r="87" spans="1:95" s="441" customFormat="1" ht="110.25" customHeight="1">
      <c r="A87" s="244" t="s">
        <v>3415</v>
      </c>
      <c r="B87" s="17" t="s">
        <v>3366</v>
      </c>
      <c r="C87" s="123">
        <v>402000008</v>
      </c>
      <c r="D87" s="19" t="s">
        <v>600</v>
      </c>
      <c r="E87" s="113" t="s">
        <v>594</v>
      </c>
      <c r="F87" s="114"/>
      <c r="G87" s="114"/>
      <c r="H87" s="115"/>
      <c r="I87" s="114"/>
      <c r="J87" s="115">
        <v>17</v>
      </c>
      <c r="K87" s="115">
        <v>1</v>
      </c>
      <c r="L87" s="115">
        <v>3</v>
      </c>
      <c r="M87" s="154"/>
      <c r="N87" s="154"/>
      <c r="O87" s="154"/>
      <c r="P87" s="116" t="s">
        <v>255</v>
      </c>
      <c r="Q87" s="117" t="s">
        <v>595</v>
      </c>
      <c r="R87" s="115"/>
      <c r="S87" s="115"/>
      <c r="T87" s="115" t="s">
        <v>47</v>
      </c>
      <c r="U87" s="115"/>
      <c r="V87" s="115" t="s">
        <v>46</v>
      </c>
      <c r="W87" s="115" t="s">
        <v>45</v>
      </c>
      <c r="X87" s="115" t="s">
        <v>47</v>
      </c>
      <c r="Y87" s="115"/>
      <c r="Z87" s="115"/>
      <c r="AA87" s="115"/>
      <c r="AB87" s="116" t="s">
        <v>257</v>
      </c>
      <c r="AC87" s="117" t="s">
        <v>3411</v>
      </c>
      <c r="AD87" s="155"/>
      <c r="AE87" s="155"/>
      <c r="AF87" s="155"/>
      <c r="AG87" s="155"/>
      <c r="AH87" s="118" t="s">
        <v>3412</v>
      </c>
      <c r="AI87" s="118" t="s">
        <v>3528</v>
      </c>
      <c r="AJ87" s="118" t="s">
        <v>3344</v>
      </c>
      <c r="AK87" s="155"/>
      <c r="AL87" s="155"/>
      <c r="AM87" s="118" t="s">
        <v>605</v>
      </c>
      <c r="AN87" s="116" t="s">
        <v>3414</v>
      </c>
      <c r="AO87" s="439" t="s">
        <v>51</v>
      </c>
      <c r="AP87" s="439" t="s">
        <v>52</v>
      </c>
      <c r="AQ87" s="439">
        <v>7110011010</v>
      </c>
      <c r="AR87" s="18" t="s">
        <v>608</v>
      </c>
      <c r="AS87" s="439" t="s">
        <v>53</v>
      </c>
      <c r="AT87" s="92">
        <v>19482763.73</v>
      </c>
      <c r="AU87" s="92">
        <v>18959424.41</v>
      </c>
      <c r="AV87" s="92">
        <v>0</v>
      </c>
      <c r="AW87" s="92">
        <v>0</v>
      </c>
      <c r="AX87" s="92">
        <v>0</v>
      </c>
      <c r="AY87" s="92">
        <v>0</v>
      </c>
      <c r="AZ87" s="92">
        <v>0</v>
      </c>
      <c r="BA87" s="92">
        <v>0</v>
      </c>
      <c r="BB87" s="91">
        <f t="shared" si="13"/>
        <v>19482763.73</v>
      </c>
      <c r="BC87" s="92">
        <f t="shared" si="13"/>
        <v>18959424.41</v>
      </c>
      <c r="BD87" s="92">
        <f t="shared" si="5"/>
        <v>14306640.4</v>
      </c>
      <c r="BE87" s="92">
        <v>0</v>
      </c>
      <c r="BF87" s="92">
        <v>0</v>
      </c>
      <c r="BG87" s="92">
        <v>0</v>
      </c>
      <c r="BH87" s="92">
        <v>14306640.4</v>
      </c>
      <c r="BI87" s="92">
        <f t="shared" si="6"/>
        <v>14198868.99</v>
      </c>
      <c r="BJ87" s="92">
        <v>0</v>
      </c>
      <c r="BK87" s="92">
        <v>0</v>
      </c>
      <c r="BL87" s="92">
        <v>0</v>
      </c>
      <c r="BM87" s="92">
        <v>14198868.99</v>
      </c>
      <c r="BN87" s="92">
        <v>15153160</v>
      </c>
      <c r="BO87" s="92">
        <v>0</v>
      </c>
      <c r="BP87" s="92">
        <v>0</v>
      </c>
      <c r="BQ87" s="92">
        <v>0</v>
      </c>
      <c r="BR87" s="92">
        <f t="shared" si="7"/>
        <v>15153160</v>
      </c>
      <c r="BS87" s="92">
        <v>16201838.34</v>
      </c>
      <c r="BT87" s="92">
        <v>0</v>
      </c>
      <c r="BU87" s="92">
        <v>0</v>
      </c>
      <c r="BV87" s="92">
        <v>0</v>
      </c>
      <c r="BW87" s="92">
        <f t="shared" si="8"/>
        <v>16201838.34</v>
      </c>
      <c r="BX87" s="92">
        <v>14179715</v>
      </c>
      <c r="BY87" s="92">
        <v>0</v>
      </c>
      <c r="BZ87" s="92">
        <v>0</v>
      </c>
      <c r="CA87" s="92">
        <v>0</v>
      </c>
      <c r="CB87" s="92">
        <f t="shared" si="9"/>
        <v>14179715</v>
      </c>
      <c r="CC87" s="92">
        <v>15663017.130000001</v>
      </c>
      <c r="CD87" s="92">
        <v>0</v>
      </c>
      <c r="CE87" s="92">
        <v>0</v>
      </c>
      <c r="CF87" s="92">
        <v>0</v>
      </c>
      <c r="CG87" s="92">
        <f t="shared" si="10"/>
        <v>15663017.130000001</v>
      </c>
      <c r="CH87" s="92">
        <v>14179715</v>
      </c>
      <c r="CI87" s="92">
        <v>0</v>
      </c>
      <c r="CJ87" s="92">
        <v>0</v>
      </c>
      <c r="CK87" s="92">
        <v>0</v>
      </c>
      <c r="CL87" s="92">
        <f t="shared" si="11"/>
        <v>14179715</v>
      </c>
      <c r="CM87" s="92">
        <v>15663017.130000001</v>
      </c>
      <c r="CN87" s="92">
        <v>0</v>
      </c>
      <c r="CO87" s="92">
        <v>0</v>
      </c>
      <c r="CP87" s="92">
        <v>0</v>
      </c>
      <c r="CQ87" s="92">
        <f t="shared" si="12"/>
        <v>15663017.130000001</v>
      </c>
    </row>
    <row r="88" spans="1:95" s="441" customFormat="1" ht="110.25" customHeight="1">
      <c r="A88" s="244">
        <v>601</v>
      </c>
      <c r="B88" s="17" t="s">
        <v>3366</v>
      </c>
      <c r="C88" s="123">
        <v>402000008</v>
      </c>
      <c r="D88" s="19" t="s">
        <v>600</v>
      </c>
      <c r="E88" s="113" t="s">
        <v>594</v>
      </c>
      <c r="F88" s="114"/>
      <c r="G88" s="114"/>
      <c r="H88" s="115"/>
      <c r="I88" s="114"/>
      <c r="J88" s="115">
        <v>17</v>
      </c>
      <c r="K88" s="115">
        <v>1</v>
      </c>
      <c r="L88" s="115">
        <v>3</v>
      </c>
      <c r="M88" s="154"/>
      <c r="N88" s="154"/>
      <c r="O88" s="154"/>
      <c r="P88" s="116" t="s">
        <v>255</v>
      </c>
      <c r="Q88" s="117" t="s">
        <v>595</v>
      </c>
      <c r="R88" s="115"/>
      <c r="S88" s="115"/>
      <c r="T88" s="115" t="s">
        <v>47</v>
      </c>
      <c r="U88" s="115"/>
      <c r="V88" s="115" t="s">
        <v>46</v>
      </c>
      <c r="W88" s="115" t="s">
        <v>45</v>
      </c>
      <c r="X88" s="115" t="s">
        <v>47</v>
      </c>
      <c r="Y88" s="115"/>
      <c r="Z88" s="115"/>
      <c r="AA88" s="115"/>
      <c r="AB88" s="116" t="s">
        <v>257</v>
      </c>
      <c r="AC88" s="117" t="s">
        <v>3411</v>
      </c>
      <c r="AD88" s="155"/>
      <c r="AE88" s="155"/>
      <c r="AF88" s="155"/>
      <c r="AG88" s="155"/>
      <c r="AH88" s="118" t="s">
        <v>3412</v>
      </c>
      <c r="AI88" s="118" t="s">
        <v>3528</v>
      </c>
      <c r="AJ88" s="118" t="s">
        <v>3344</v>
      </c>
      <c r="AK88" s="155"/>
      <c r="AL88" s="155"/>
      <c r="AM88" s="442" t="s">
        <v>605</v>
      </c>
      <c r="AN88" s="116" t="s">
        <v>3414</v>
      </c>
      <c r="AO88" s="439" t="s">
        <v>51</v>
      </c>
      <c r="AP88" s="439" t="s">
        <v>52</v>
      </c>
      <c r="AQ88" s="439">
        <v>7110011010</v>
      </c>
      <c r="AR88" s="18" t="s">
        <v>608</v>
      </c>
      <c r="AS88" s="439" t="s">
        <v>193</v>
      </c>
      <c r="AT88" s="92">
        <v>135418.94</v>
      </c>
      <c r="AU88" s="92">
        <v>135418.94</v>
      </c>
      <c r="AV88" s="92">
        <v>0</v>
      </c>
      <c r="AW88" s="92">
        <v>0</v>
      </c>
      <c r="AX88" s="92">
        <v>0</v>
      </c>
      <c r="AY88" s="92">
        <v>0</v>
      </c>
      <c r="AZ88" s="92">
        <v>0</v>
      </c>
      <c r="BA88" s="92">
        <v>0</v>
      </c>
      <c r="BB88" s="91">
        <f t="shared" si="13"/>
        <v>135418.94</v>
      </c>
      <c r="BC88" s="92">
        <f t="shared" si="13"/>
        <v>135418.94</v>
      </c>
      <c r="BD88" s="92">
        <f t="shared" si="5"/>
        <v>163328.06</v>
      </c>
      <c r="BE88" s="92">
        <v>0</v>
      </c>
      <c r="BF88" s="92">
        <v>0</v>
      </c>
      <c r="BG88" s="92">
        <v>0</v>
      </c>
      <c r="BH88" s="92">
        <v>163328.06</v>
      </c>
      <c r="BI88" s="92">
        <f t="shared" si="6"/>
        <v>163328.06</v>
      </c>
      <c r="BJ88" s="92">
        <v>0</v>
      </c>
      <c r="BK88" s="92">
        <v>0</v>
      </c>
      <c r="BL88" s="92">
        <v>0</v>
      </c>
      <c r="BM88" s="92">
        <v>163328.06</v>
      </c>
      <c r="BN88" s="92">
        <v>160000</v>
      </c>
      <c r="BO88" s="92">
        <v>0</v>
      </c>
      <c r="BP88" s="92">
        <v>0</v>
      </c>
      <c r="BQ88" s="92">
        <v>0</v>
      </c>
      <c r="BR88" s="92">
        <f t="shared" si="7"/>
        <v>160000</v>
      </c>
      <c r="BS88" s="92">
        <v>162500</v>
      </c>
      <c r="BT88" s="92">
        <v>0</v>
      </c>
      <c r="BU88" s="92">
        <v>0</v>
      </c>
      <c r="BV88" s="92">
        <v>0</v>
      </c>
      <c r="BW88" s="92">
        <f t="shared" si="8"/>
        <v>162500</v>
      </c>
      <c r="BX88" s="92">
        <v>160000</v>
      </c>
      <c r="BY88" s="92">
        <v>0</v>
      </c>
      <c r="BZ88" s="92">
        <v>0</v>
      </c>
      <c r="CA88" s="92">
        <v>0</v>
      </c>
      <c r="CB88" s="92">
        <f t="shared" si="9"/>
        <v>160000</v>
      </c>
      <c r="CC88" s="92">
        <v>162500</v>
      </c>
      <c r="CD88" s="92">
        <v>0</v>
      </c>
      <c r="CE88" s="92">
        <v>0</v>
      </c>
      <c r="CF88" s="92">
        <v>0</v>
      </c>
      <c r="CG88" s="92">
        <f t="shared" si="10"/>
        <v>162500</v>
      </c>
      <c r="CH88" s="92">
        <v>160000</v>
      </c>
      <c r="CI88" s="92">
        <v>0</v>
      </c>
      <c r="CJ88" s="92">
        <v>0</v>
      </c>
      <c r="CK88" s="92">
        <v>0</v>
      </c>
      <c r="CL88" s="92">
        <f t="shared" si="11"/>
        <v>160000</v>
      </c>
      <c r="CM88" s="92">
        <v>162500</v>
      </c>
      <c r="CN88" s="92">
        <v>0</v>
      </c>
      <c r="CO88" s="92">
        <v>0</v>
      </c>
      <c r="CP88" s="92">
        <v>0</v>
      </c>
      <c r="CQ88" s="92">
        <f t="shared" si="12"/>
        <v>162500</v>
      </c>
    </row>
    <row r="89" spans="1:95" s="441" customFormat="1" ht="110.25" customHeight="1">
      <c r="A89" s="244">
        <v>601</v>
      </c>
      <c r="B89" s="17" t="s">
        <v>3366</v>
      </c>
      <c r="C89" s="123">
        <v>402000008</v>
      </c>
      <c r="D89" s="19" t="s">
        <v>600</v>
      </c>
      <c r="E89" s="113" t="s">
        <v>594</v>
      </c>
      <c r="F89" s="114"/>
      <c r="G89" s="114"/>
      <c r="H89" s="115"/>
      <c r="I89" s="114"/>
      <c r="J89" s="115">
        <v>17</v>
      </c>
      <c r="K89" s="115">
        <v>1</v>
      </c>
      <c r="L89" s="115">
        <v>3</v>
      </c>
      <c r="M89" s="154"/>
      <c r="N89" s="154"/>
      <c r="O89" s="154"/>
      <c r="P89" s="116" t="s">
        <v>255</v>
      </c>
      <c r="Q89" s="117" t="s">
        <v>595</v>
      </c>
      <c r="R89" s="115"/>
      <c r="S89" s="115"/>
      <c r="T89" s="115" t="s">
        <v>47</v>
      </c>
      <c r="U89" s="115"/>
      <c r="V89" s="115" t="s">
        <v>46</v>
      </c>
      <c r="W89" s="115" t="s">
        <v>45</v>
      </c>
      <c r="X89" s="115" t="s">
        <v>47</v>
      </c>
      <c r="Y89" s="115"/>
      <c r="Z89" s="115"/>
      <c r="AA89" s="115"/>
      <c r="AB89" s="116" t="s">
        <v>257</v>
      </c>
      <c r="AC89" s="117" t="s">
        <v>386</v>
      </c>
      <c r="AD89" s="130"/>
      <c r="AE89" s="130"/>
      <c r="AF89" s="130"/>
      <c r="AG89" s="130"/>
      <c r="AH89" s="132"/>
      <c r="AI89" s="155"/>
      <c r="AJ89" s="118"/>
      <c r="AK89" s="340"/>
      <c r="AL89" s="132"/>
      <c r="AM89" s="118" t="s">
        <v>3416</v>
      </c>
      <c r="AN89" s="116" t="s">
        <v>163</v>
      </c>
      <c r="AO89" s="439" t="s">
        <v>51</v>
      </c>
      <c r="AP89" s="439" t="s">
        <v>52</v>
      </c>
      <c r="AQ89" s="439">
        <v>7110011010</v>
      </c>
      <c r="AR89" s="18" t="s">
        <v>608</v>
      </c>
      <c r="AS89" s="439" t="s">
        <v>59</v>
      </c>
      <c r="AT89" s="92">
        <v>28.06</v>
      </c>
      <c r="AU89" s="92">
        <v>28.06</v>
      </c>
      <c r="AV89" s="92">
        <v>0</v>
      </c>
      <c r="AW89" s="92">
        <v>0</v>
      </c>
      <c r="AX89" s="92">
        <v>0</v>
      </c>
      <c r="AY89" s="92">
        <v>0</v>
      </c>
      <c r="AZ89" s="92">
        <v>0</v>
      </c>
      <c r="BA89" s="92">
        <v>0</v>
      </c>
      <c r="BB89" s="91">
        <f t="shared" si="13"/>
        <v>28.06</v>
      </c>
      <c r="BC89" s="92">
        <f t="shared" si="13"/>
        <v>28.06</v>
      </c>
      <c r="BD89" s="92">
        <f t="shared" si="5"/>
        <v>5000</v>
      </c>
      <c r="BE89" s="92">
        <v>0</v>
      </c>
      <c r="BF89" s="92">
        <v>0</v>
      </c>
      <c r="BG89" s="92">
        <v>0</v>
      </c>
      <c r="BH89" s="92">
        <v>5000</v>
      </c>
      <c r="BI89" s="92">
        <f t="shared" si="6"/>
        <v>62.5</v>
      </c>
      <c r="BJ89" s="92">
        <v>0</v>
      </c>
      <c r="BK89" s="92">
        <v>0</v>
      </c>
      <c r="BL89" s="92">
        <v>0</v>
      </c>
      <c r="BM89" s="92">
        <v>62.5</v>
      </c>
      <c r="BN89" s="92">
        <v>5000</v>
      </c>
      <c r="BO89" s="92">
        <v>0</v>
      </c>
      <c r="BP89" s="92">
        <v>0</v>
      </c>
      <c r="BQ89" s="92">
        <v>0</v>
      </c>
      <c r="BR89" s="92">
        <f t="shared" si="7"/>
        <v>5000</v>
      </c>
      <c r="BS89" s="92">
        <v>5000</v>
      </c>
      <c r="BT89" s="92">
        <v>0</v>
      </c>
      <c r="BU89" s="92">
        <v>0</v>
      </c>
      <c r="BV89" s="92">
        <v>0</v>
      </c>
      <c r="BW89" s="92">
        <f t="shared" si="8"/>
        <v>5000</v>
      </c>
      <c r="BX89" s="92">
        <v>5000</v>
      </c>
      <c r="BY89" s="92">
        <v>0</v>
      </c>
      <c r="BZ89" s="92">
        <v>0</v>
      </c>
      <c r="CA89" s="92">
        <v>0</v>
      </c>
      <c r="CB89" s="92">
        <f t="shared" si="9"/>
        <v>5000</v>
      </c>
      <c r="CC89" s="92">
        <v>5000</v>
      </c>
      <c r="CD89" s="92">
        <v>0</v>
      </c>
      <c r="CE89" s="92">
        <v>0</v>
      </c>
      <c r="CF89" s="92">
        <v>0</v>
      </c>
      <c r="CG89" s="92">
        <f t="shared" si="10"/>
        <v>5000</v>
      </c>
      <c r="CH89" s="92">
        <v>5000</v>
      </c>
      <c r="CI89" s="92">
        <v>0</v>
      </c>
      <c r="CJ89" s="92">
        <v>0</v>
      </c>
      <c r="CK89" s="92">
        <v>0</v>
      </c>
      <c r="CL89" s="92">
        <f t="shared" si="11"/>
        <v>5000</v>
      </c>
      <c r="CM89" s="92">
        <v>5000</v>
      </c>
      <c r="CN89" s="92">
        <v>0</v>
      </c>
      <c r="CO89" s="92">
        <v>0</v>
      </c>
      <c r="CP89" s="92">
        <v>0</v>
      </c>
      <c r="CQ89" s="92">
        <f t="shared" si="12"/>
        <v>5000</v>
      </c>
    </row>
    <row r="90" spans="1:95" s="441" customFormat="1" ht="110.25" customHeight="1">
      <c r="A90" s="244">
        <v>601</v>
      </c>
      <c r="B90" s="17" t="s">
        <v>3366</v>
      </c>
      <c r="C90" s="123">
        <v>402000025</v>
      </c>
      <c r="D90" s="19" t="s">
        <v>153</v>
      </c>
      <c r="E90" s="113" t="s">
        <v>621</v>
      </c>
      <c r="F90" s="114" t="s">
        <v>516</v>
      </c>
      <c r="G90" s="114"/>
      <c r="H90" s="115">
        <v>1</v>
      </c>
      <c r="I90" s="114"/>
      <c r="J90" s="115">
        <v>2</v>
      </c>
      <c r="K90" s="115"/>
      <c r="L90" s="115">
        <v>2</v>
      </c>
      <c r="M90" s="154"/>
      <c r="N90" s="154">
        <v>3</v>
      </c>
      <c r="O90" s="154"/>
      <c r="P90" s="116" t="s">
        <v>533</v>
      </c>
      <c r="Q90" s="117" t="s">
        <v>595</v>
      </c>
      <c r="R90" s="115"/>
      <c r="S90" s="115"/>
      <c r="T90" s="115" t="s">
        <v>47</v>
      </c>
      <c r="U90" s="115"/>
      <c r="V90" s="115">
        <v>12</v>
      </c>
      <c r="W90" s="115" t="s">
        <v>45</v>
      </c>
      <c r="X90" s="115">
        <v>15</v>
      </c>
      <c r="Y90" s="115"/>
      <c r="Z90" s="115"/>
      <c r="AA90" s="115"/>
      <c r="AB90" s="116" t="s">
        <v>257</v>
      </c>
      <c r="AC90" s="117" t="s">
        <v>386</v>
      </c>
      <c r="AD90" s="130"/>
      <c r="AE90" s="130"/>
      <c r="AF90" s="130"/>
      <c r="AG90" s="130"/>
      <c r="AH90" s="132"/>
      <c r="AI90" s="155"/>
      <c r="AJ90" s="118"/>
      <c r="AK90" s="340"/>
      <c r="AL90" s="132"/>
      <c r="AM90" s="118" t="s">
        <v>3416</v>
      </c>
      <c r="AN90" s="116" t="s">
        <v>163</v>
      </c>
      <c r="AO90" s="439" t="s">
        <v>51</v>
      </c>
      <c r="AP90" s="439" t="s">
        <v>52</v>
      </c>
      <c r="AQ90" s="439">
        <v>7110011010</v>
      </c>
      <c r="AR90" s="18" t="s">
        <v>3417</v>
      </c>
      <c r="AS90" s="439" t="s">
        <v>53</v>
      </c>
      <c r="AT90" s="92">
        <v>95091.38</v>
      </c>
      <c r="AU90" s="92">
        <v>95091.38</v>
      </c>
      <c r="AV90" s="92">
        <v>0</v>
      </c>
      <c r="AW90" s="92">
        <v>0</v>
      </c>
      <c r="AX90" s="92">
        <v>0</v>
      </c>
      <c r="AY90" s="92">
        <v>0</v>
      </c>
      <c r="AZ90" s="92">
        <v>0</v>
      </c>
      <c r="BA90" s="92">
        <v>0</v>
      </c>
      <c r="BB90" s="91">
        <f t="shared" si="13"/>
        <v>95091.38</v>
      </c>
      <c r="BC90" s="92">
        <f t="shared" si="13"/>
        <v>95091.38</v>
      </c>
      <c r="BD90" s="92">
        <f t="shared" si="5"/>
        <v>16500</v>
      </c>
      <c r="BE90" s="92">
        <v>0</v>
      </c>
      <c r="BF90" s="92">
        <v>0</v>
      </c>
      <c r="BG90" s="92">
        <v>0</v>
      </c>
      <c r="BH90" s="92">
        <v>16500</v>
      </c>
      <c r="BI90" s="92">
        <f t="shared" si="6"/>
        <v>16500</v>
      </c>
      <c r="BJ90" s="92">
        <v>0</v>
      </c>
      <c r="BK90" s="92">
        <v>0</v>
      </c>
      <c r="BL90" s="92">
        <v>0</v>
      </c>
      <c r="BM90" s="92">
        <v>16500</v>
      </c>
      <c r="BN90" s="92">
        <v>0</v>
      </c>
      <c r="BO90" s="92">
        <v>0</v>
      </c>
      <c r="BP90" s="92">
        <v>0</v>
      </c>
      <c r="BQ90" s="92">
        <v>0</v>
      </c>
      <c r="BR90" s="92">
        <f t="shared" si="7"/>
        <v>0</v>
      </c>
      <c r="BS90" s="92">
        <v>25000</v>
      </c>
      <c r="BT90" s="92">
        <v>0</v>
      </c>
      <c r="BU90" s="92">
        <v>0</v>
      </c>
      <c r="BV90" s="92">
        <v>0</v>
      </c>
      <c r="BW90" s="92">
        <f t="shared" si="8"/>
        <v>25000</v>
      </c>
      <c r="BX90" s="92">
        <v>0</v>
      </c>
      <c r="BY90" s="92">
        <v>0</v>
      </c>
      <c r="BZ90" s="92">
        <v>0</v>
      </c>
      <c r="CA90" s="92">
        <v>0</v>
      </c>
      <c r="CB90" s="92">
        <f t="shared" si="9"/>
        <v>0</v>
      </c>
      <c r="CC90" s="92">
        <v>0</v>
      </c>
      <c r="CD90" s="92">
        <v>0</v>
      </c>
      <c r="CE90" s="92">
        <v>0</v>
      </c>
      <c r="CF90" s="92">
        <v>0</v>
      </c>
      <c r="CG90" s="92">
        <f t="shared" si="10"/>
        <v>0</v>
      </c>
      <c r="CH90" s="92">
        <v>0</v>
      </c>
      <c r="CI90" s="92">
        <v>0</v>
      </c>
      <c r="CJ90" s="92">
        <v>0</v>
      </c>
      <c r="CK90" s="92">
        <v>0</v>
      </c>
      <c r="CL90" s="92">
        <f t="shared" si="11"/>
        <v>0</v>
      </c>
      <c r="CM90" s="92">
        <v>0</v>
      </c>
      <c r="CN90" s="92">
        <v>0</v>
      </c>
      <c r="CO90" s="92">
        <v>0</v>
      </c>
      <c r="CP90" s="92">
        <v>0</v>
      </c>
      <c r="CQ90" s="92">
        <f t="shared" si="12"/>
        <v>0</v>
      </c>
    </row>
    <row r="91" spans="1:95" s="441" customFormat="1" ht="110.25" customHeight="1">
      <c r="A91" s="244">
        <v>601</v>
      </c>
      <c r="B91" s="17" t="s">
        <v>3366</v>
      </c>
      <c r="C91" s="123">
        <v>402000008</v>
      </c>
      <c r="D91" s="19" t="s">
        <v>600</v>
      </c>
      <c r="E91" s="113" t="s">
        <v>594</v>
      </c>
      <c r="F91" s="114"/>
      <c r="G91" s="114"/>
      <c r="H91" s="115"/>
      <c r="I91" s="114"/>
      <c r="J91" s="115">
        <v>17</v>
      </c>
      <c r="K91" s="115">
        <v>1</v>
      </c>
      <c r="L91" s="115">
        <v>3</v>
      </c>
      <c r="M91" s="154"/>
      <c r="N91" s="154"/>
      <c r="O91" s="154"/>
      <c r="P91" s="116" t="s">
        <v>255</v>
      </c>
      <c r="Q91" s="117" t="s">
        <v>595</v>
      </c>
      <c r="R91" s="115"/>
      <c r="S91" s="115"/>
      <c r="T91" s="115" t="s">
        <v>47</v>
      </c>
      <c r="U91" s="115"/>
      <c r="V91" s="115" t="s">
        <v>46</v>
      </c>
      <c r="W91" s="115" t="s">
        <v>45</v>
      </c>
      <c r="X91" s="115" t="s">
        <v>47</v>
      </c>
      <c r="Y91" s="115"/>
      <c r="Z91" s="115"/>
      <c r="AA91" s="115"/>
      <c r="AB91" s="116" t="s">
        <v>257</v>
      </c>
      <c r="AC91" s="117" t="s">
        <v>604</v>
      </c>
      <c r="AD91" s="155"/>
      <c r="AE91" s="155"/>
      <c r="AF91" s="155"/>
      <c r="AG91" s="155"/>
      <c r="AH91" s="118"/>
      <c r="AI91" s="118"/>
      <c r="AJ91" s="118"/>
      <c r="AK91" s="155"/>
      <c r="AL91" s="155"/>
      <c r="AM91" s="118" t="s">
        <v>605</v>
      </c>
      <c r="AN91" s="116" t="s">
        <v>606</v>
      </c>
      <c r="AO91" s="57" t="s">
        <v>51</v>
      </c>
      <c r="AP91" s="57" t="s">
        <v>52</v>
      </c>
      <c r="AQ91" s="57">
        <v>7110011010</v>
      </c>
      <c r="AR91" s="18" t="s">
        <v>608</v>
      </c>
      <c r="AS91" s="439" t="s">
        <v>53</v>
      </c>
      <c r="AT91" s="92">
        <v>104227.94</v>
      </c>
      <c r="AU91" s="92">
        <v>104227.94</v>
      </c>
      <c r="AV91" s="92">
        <v>0</v>
      </c>
      <c r="AW91" s="92">
        <v>0</v>
      </c>
      <c r="AX91" s="92">
        <v>0</v>
      </c>
      <c r="AY91" s="92">
        <v>0</v>
      </c>
      <c r="AZ91" s="92">
        <v>0</v>
      </c>
      <c r="BA91" s="92">
        <v>0</v>
      </c>
      <c r="BB91" s="91">
        <v>104227.94</v>
      </c>
      <c r="BC91" s="91">
        <v>104227.94</v>
      </c>
      <c r="BD91" s="92">
        <v>0</v>
      </c>
      <c r="BE91" s="92">
        <v>0</v>
      </c>
      <c r="BF91" s="92">
        <v>0</v>
      </c>
      <c r="BG91" s="92">
        <v>0</v>
      </c>
      <c r="BH91" s="92">
        <v>0</v>
      </c>
      <c r="BI91" s="92">
        <v>0</v>
      </c>
      <c r="BJ91" s="92">
        <v>0</v>
      </c>
      <c r="BK91" s="92">
        <v>0</v>
      </c>
      <c r="BL91" s="92">
        <v>0</v>
      </c>
      <c r="BM91" s="92">
        <v>0</v>
      </c>
      <c r="BN91" s="92">
        <v>0</v>
      </c>
      <c r="BO91" s="92">
        <v>0</v>
      </c>
      <c r="BP91" s="92">
        <v>0</v>
      </c>
      <c r="BQ91" s="92">
        <v>0</v>
      </c>
      <c r="BR91" s="92">
        <v>0</v>
      </c>
      <c r="BS91" s="92">
        <v>0</v>
      </c>
      <c r="BT91" s="92">
        <v>0</v>
      </c>
      <c r="BU91" s="92">
        <v>0</v>
      </c>
      <c r="BV91" s="92">
        <v>0</v>
      </c>
      <c r="BW91" s="92">
        <v>0</v>
      </c>
      <c r="BX91" s="92">
        <v>0</v>
      </c>
      <c r="BY91" s="92">
        <v>0</v>
      </c>
      <c r="BZ91" s="92">
        <v>0</v>
      </c>
      <c r="CA91" s="92">
        <v>0</v>
      </c>
      <c r="CB91" s="92">
        <v>0</v>
      </c>
      <c r="CC91" s="92">
        <v>0</v>
      </c>
      <c r="CD91" s="92">
        <v>0</v>
      </c>
      <c r="CE91" s="92">
        <v>0</v>
      </c>
      <c r="CF91" s="92">
        <v>0</v>
      </c>
      <c r="CG91" s="92">
        <v>0</v>
      </c>
      <c r="CH91" s="92">
        <v>0</v>
      </c>
      <c r="CI91" s="92">
        <v>0</v>
      </c>
      <c r="CJ91" s="92">
        <v>0</v>
      </c>
      <c r="CK91" s="92">
        <v>0</v>
      </c>
      <c r="CL91" s="92">
        <v>0</v>
      </c>
      <c r="CM91" s="92">
        <v>0</v>
      </c>
      <c r="CN91" s="92">
        <v>0</v>
      </c>
      <c r="CO91" s="92">
        <v>0</v>
      </c>
      <c r="CP91" s="92">
        <v>0</v>
      </c>
      <c r="CQ91" s="92">
        <v>0</v>
      </c>
    </row>
    <row r="92" spans="1:95" s="441" customFormat="1" ht="110.25" customHeight="1">
      <c r="A92" s="244">
        <v>601</v>
      </c>
      <c r="B92" s="17" t="s">
        <v>3366</v>
      </c>
      <c r="C92" s="123">
        <v>402000001</v>
      </c>
      <c r="D92" s="19" t="s">
        <v>48</v>
      </c>
      <c r="E92" s="113" t="s">
        <v>594</v>
      </c>
      <c r="F92" s="114"/>
      <c r="G92" s="114"/>
      <c r="H92" s="115">
        <v>3</v>
      </c>
      <c r="I92" s="114"/>
      <c r="J92" s="115">
        <v>17</v>
      </c>
      <c r="K92" s="115">
        <v>1</v>
      </c>
      <c r="L92" s="115">
        <v>3</v>
      </c>
      <c r="M92" s="154"/>
      <c r="N92" s="154"/>
      <c r="O92" s="154"/>
      <c r="P92" s="116" t="s">
        <v>255</v>
      </c>
      <c r="Q92" s="117" t="s">
        <v>652</v>
      </c>
      <c r="R92" s="115"/>
      <c r="S92" s="115"/>
      <c r="T92" s="115" t="s">
        <v>47</v>
      </c>
      <c r="U92" s="115"/>
      <c r="V92" s="115" t="s">
        <v>523</v>
      </c>
      <c r="W92" s="115" t="s">
        <v>45</v>
      </c>
      <c r="X92" s="115"/>
      <c r="Y92" s="115"/>
      <c r="Z92" s="115"/>
      <c r="AA92" s="115"/>
      <c r="AB92" s="116" t="s">
        <v>257</v>
      </c>
      <c r="AC92" s="117" t="s">
        <v>653</v>
      </c>
      <c r="AD92" s="155"/>
      <c r="AE92" s="155"/>
      <c r="AF92" s="155"/>
      <c r="AG92" s="155"/>
      <c r="AH92" s="118"/>
      <c r="AI92" s="155"/>
      <c r="AJ92" s="155"/>
      <c r="AK92" s="155"/>
      <c r="AL92" s="155"/>
      <c r="AM92" s="118" t="s">
        <v>597</v>
      </c>
      <c r="AN92" s="116" t="s">
        <v>606</v>
      </c>
      <c r="AO92" s="439" t="s">
        <v>51</v>
      </c>
      <c r="AP92" s="439" t="s">
        <v>52</v>
      </c>
      <c r="AQ92" s="439">
        <v>7110020050</v>
      </c>
      <c r="AR92" s="18" t="s">
        <v>434</v>
      </c>
      <c r="AS92" s="439" t="s">
        <v>283</v>
      </c>
      <c r="AT92" s="92">
        <v>698521.05</v>
      </c>
      <c r="AU92" s="92">
        <v>698521.05</v>
      </c>
      <c r="AV92" s="92">
        <v>0</v>
      </c>
      <c r="AW92" s="92">
        <v>0</v>
      </c>
      <c r="AX92" s="92">
        <v>0</v>
      </c>
      <c r="AY92" s="92">
        <v>0</v>
      </c>
      <c r="AZ92" s="92">
        <v>0</v>
      </c>
      <c r="BA92" s="92">
        <v>0</v>
      </c>
      <c r="BB92" s="91">
        <f t="shared" si="13"/>
        <v>698521.05</v>
      </c>
      <c r="BC92" s="92">
        <f t="shared" si="13"/>
        <v>698521.05</v>
      </c>
      <c r="BD92" s="92">
        <f t="shared" si="5"/>
        <v>5377228.3199999994</v>
      </c>
      <c r="BE92" s="92">
        <v>0</v>
      </c>
      <c r="BF92" s="92">
        <v>0</v>
      </c>
      <c r="BG92" s="92">
        <v>0</v>
      </c>
      <c r="BH92" s="92">
        <v>5377228.3199999994</v>
      </c>
      <c r="BI92" s="92">
        <f t="shared" si="6"/>
        <v>5327846.5699999994</v>
      </c>
      <c r="BJ92" s="92">
        <v>0</v>
      </c>
      <c r="BK92" s="92">
        <v>0</v>
      </c>
      <c r="BL92" s="92">
        <v>0</v>
      </c>
      <c r="BM92" s="92">
        <v>5327846.5699999994</v>
      </c>
      <c r="BN92" s="92">
        <v>0</v>
      </c>
      <c r="BO92" s="92">
        <v>0</v>
      </c>
      <c r="BP92" s="92">
        <v>0</v>
      </c>
      <c r="BQ92" s="92">
        <v>0</v>
      </c>
      <c r="BR92" s="92">
        <f t="shared" si="7"/>
        <v>0</v>
      </c>
      <c r="BS92" s="92">
        <v>10000</v>
      </c>
      <c r="BT92" s="92">
        <v>0</v>
      </c>
      <c r="BU92" s="92">
        <v>0</v>
      </c>
      <c r="BV92" s="92">
        <v>0</v>
      </c>
      <c r="BW92" s="92">
        <f t="shared" si="8"/>
        <v>10000</v>
      </c>
      <c r="BX92" s="92">
        <v>0</v>
      </c>
      <c r="BY92" s="92">
        <v>0</v>
      </c>
      <c r="BZ92" s="92">
        <v>0</v>
      </c>
      <c r="CA92" s="92">
        <v>0</v>
      </c>
      <c r="CB92" s="92">
        <f t="shared" si="9"/>
        <v>0</v>
      </c>
      <c r="CC92" s="92">
        <v>0</v>
      </c>
      <c r="CD92" s="92">
        <v>0</v>
      </c>
      <c r="CE92" s="92">
        <v>0</v>
      </c>
      <c r="CF92" s="92">
        <v>0</v>
      </c>
      <c r="CG92" s="92">
        <f t="shared" si="10"/>
        <v>0</v>
      </c>
      <c r="CH92" s="92">
        <v>0</v>
      </c>
      <c r="CI92" s="92">
        <v>0</v>
      </c>
      <c r="CJ92" s="92">
        <v>0</v>
      </c>
      <c r="CK92" s="92">
        <v>0</v>
      </c>
      <c r="CL92" s="92">
        <f t="shared" si="11"/>
        <v>0</v>
      </c>
      <c r="CM92" s="92">
        <v>0</v>
      </c>
      <c r="CN92" s="92">
        <v>0</v>
      </c>
      <c r="CO92" s="92">
        <v>0</v>
      </c>
      <c r="CP92" s="92">
        <v>0</v>
      </c>
      <c r="CQ92" s="92">
        <f t="shared" si="12"/>
        <v>0</v>
      </c>
    </row>
    <row r="93" spans="1:95" s="441" customFormat="1" ht="110.25" customHeight="1">
      <c r="A93" s="244">
        <v>601</v>
      </c>
      <c r="B93" s="17" t="s">
        <v>3366</v>
      </c>
      <c r="C93" s="123">
        <v>404020001</v>
      </c>
      <c r="D93" s="19" t="s">
        <v>973</v>
      </c>
      <c r="E93" s="113" t="s">
        <v>3418</v>
      </c>
      <c r="F93" s="114"/>
      <c r="G93" s="114"/>
      <c r="H93" s="115">
        <v>3</v>
      </c>
      <c r="I93" s="114"/>
      <c r="J93" s="115">
        <v>15</v>
      </c>
      <c r="K93" s="115">
        <v>1</v>
      </c>
      <c r="L93" s="115"/>
      <c r="M93" s="154"/>
      <c r="N93" s="154"/>
      <c r="O93" s="154"/>
      <c r="P93" s="116" t="s">
        <v>3419</v>
      </c>
      <c r="Q93" s="117" t="s">
        <v>3420</v>
      </c>
      <c r="R93" s="115"/>
      <c r="S93" s="115"/>
      <c r="T93" s="115"/>
      <c r="U93" s="115"/>
      <c r="V93" s="115" t="s">
        <v>3421</v>
      </c>
      <c r="W93" s="115"/>
      <c r="X93" s="115"/>
      <c r="Y93" s="115"/>
      <c r="Z93" s="115"/>
      <c r="AA93" s="115"/>
      <c r="AB93" s="116" t="s">
        <v>3422</v>
      </c>
      <c r="AC93" s="117" t="s">
        <v>653</v>
      </c>
      <c r="AD93" s="155"/>
      <c r="AE93" s="155"/>
      <c r="AF93" s="155"/>
      <c r="AG93" s="155"/>
      <c r="AH93" s="118" t="s">
        <v>3423</v>
      </c>
      <c r="AI93" s="118" t="s">
        <v>1177</v>
      </c>
      <c r="AJ93" s="118" t="s">
        <v>47</v>
      </c>
      <c r="AK93" s="440"/>
      <c r="AL93" s="155"/>
      <c r="AM93" s="118"/>
      <c r="AN93" s="116" t="s">
        <v>606</v>
      </c>
      <c r="AO93" s="439" t="s">
        <v>51</v>
      </c>
      <c r="AP93" s="439" t="s">
        <v>66</v>
      </c>
      <c r="AQ93" s="439">
        <v>7110076630</v>
      </c>
      <c r="AR93" s="18" t="s">
        <v>3424</v>
      </c>
      <c r="AS93" s="439" t="s">
        <v>57</v>
      </c>
      <c r="AT93" s="92">
        <v>224909.03</v>
      </c>
      <c r="AU93" s="92">
        <v>224909.03</v>
      </c>
      <c r="AV93" s="92">
        <v>0</v>
      </c>
      <c r="AW93" s="92">
        <v>0</v>
      </c>
      <c r="AX93" s="91">
        <f>AT93</f>
        <v>224909.03</v>
      </c>
      <c r="AY93" s="91">
        <f>AU93</f>
        <v>224909.03</v>
      </c>
      <c r="AZ93" s="92">
        <v>0</v>
      </c>
      <c r="BA93" s="92">
        <v>0</v>
      </c>
      <c r="BB93" s="92">
        <v>0</v>
      </c>
      <c r="BC93" s="92">
        <v>0</v>
      </c>
      <c r="BD93" s="92">
        <f t="shared" si="5"/>
        <v>226250.25</v>
      </c>
      <c r="BE93" s="92">
        <v>0</v>
      </c>
      <c r="BF93" s="91">
        <v>226250.25</v>
      </c>
      <c r="BG93" s="92">
        <v>0</v>
      </c>
      <c r="BH93" s="92">
        <v>0</v>
      </c>
      <c r="BI93" s="92">
        <f t="shared" si="6"/>
        <v>226250.25</v>
      </c>
      <c r="BJ93" s="92">
        <v>0</v>
      </c>
      <c r="BK93" s="91">
        <v>226250.25</v>
      </c>
      <c r="BL93" s="92">
        <v>0</v>
      </c>
      <c r="BM93" s="92">
        <v>0</v>
      </c>
      <c r="BN93" s="92">
        <v>232295.64</v>
      </c>
      <c r="BO93" s="92">
        <v>0</v>
      </c>
      <c r="BP93" s="91">
        <f>BN93</f>
        <v>232295.64</v>
      </c>
      <c r="BQ93" s="92">
        <v>0</v>
      </c>
      <c r="BR93" s="92">
        <v>0</v>
      </c>
      <c r="BS93" s="92">
        <v>232295.64</v>
      </c>
      <c r="BT93" s="92">
        <v>0</v>
      </c>
      <c r="BU93" s="91">
        <f>BS93</f>
        <v>232295.64</v>
      </c>
      <c r="BV93" s="92">
        <v>0</v>
      </c>
      <c r="BW93" s="92">
        <v>0</v>
      </c>
      <c r="BX93" s="92">
        <v>232295.64</v>
      </c>
      <c r="BY93" s="92">
        <v>0</v>
      </c>
      <c r="BZ93" s="91">
        <f>BX93</f>
        <v>232295.64</v>
      </c>
      <c r="CA93" s="92">
        <v>0</v>
      </c>
      <c r="CB93" s="92">
        <v>0</v>
      </c>
      <c r="CC93" s="92">
        <v>232295.64</v>
      </c>
      <c r="CD93" s="92">
        <v>0</v>
      </c>
      <c r="CE93" s="91">
        <f>CC93</f>
        <v>232295.64</v>
      </c>
      <c r="CF93" s="92">
        <v>0</v>
      </c>
      <c r="CG93" s="92">
        <v>0</v>
      </c>
      <c r="CH93" s="92">
        <v>232295.64</v>
      </c>
      <c r="CI93" s="92">
        <v>0</v>
      </c>
      <c r="CJ93" s="91">
        <f>CH93</f>
        <v>232295.64</v>
      </c>
      <c r="CK93" s="92">
        <v>0</v>
      </c>
      <c r="CL93" s="92">
        <v>0</v>
      </c>
      <c r="CM93" s="92">
        <v>232295.64</v>
      </c>
      <c r="CN93" s="92">
        <v>0</v>
      </c>
      <c r="CO93" s="91">
        <f>CM93</f>
        <v>232295.64</v>
      </c>
      <c r="CP93" s="92">
        <v>0</v>
      </c>
      <c r="CQ93" s="92">
        <v>0</v>
      </c>
    </row>
    <row r="94" spans="1:95" s="441" customFormat="1" ht="110.25" customHeight="1">
      <c r="A94" s="244">
        <v>601</v>
      </c>
      <c r="B94" s="17" t="s">
        <v>3366</v>
      </c>
      <c r="C94" s="123">
        <v>404020001</v>
      </c>
      <c r="D94" s="19" t="s">
        <v>973</v>
      </c>
      <c r="E94" s="113" t="s">
        <v>3418</v>
      </c>
      <c r="F94" s="114"/>
      <c r="G94" s="114"/>
      <c r="H94" s="115">
        <v>3</v>
      </c>
      <c r="I94" s="114"/>
      <c r="J94" s="115">
        <v>15</v>
      </c>
      <c r="K94" s="115">
        <v>1</v>
      </c>
      <c r="L94" s="115"/>
      <c r="M94" s="154"/>
      <c r="N94" s="154"/>
      <c r="O94" s="154"/>
      <c r="P94" s="116" t="s">
        <v>3419</v>
      </c>
      <c r="Q94" s="117" t="s">
        <v>3420</v>
      </c>
      <c r="R94" s="115"/>
      <c r="S94" s="115"/>
      <c r="T94" s="115"/>
      <c r="U94" s="115"/>
      <c r="V94" s="115" t="s">
        <v>3421</v>
      </c>
      <c r="W94" s="115"/>
      <c r="X94" s="115"/>
      <c r="Y94" s="115"/>
      <c r="Z94" s="115"/>
      <c r="AA94" s="115"/>
      <c r="AB94" s="116" t="s">
        <v>3422</v>
      </c>
      <c r="AC94" s="117" t="s">
        <v>653</v>
      </c>
      <c r="AD94" s="155"/>
      <c r="AE94" s="155"/>
      <c r="AF94" s="155"/>
      <c r="AG94" s="155"/>
      <c r="AH94" s="118" t="s">
        <v>3423</v>
      </c>
      <c r="AI94" s="118" t="s">
        <v>1177</v>
      </c>
      <c r="AJ94" s="118" t="s">
        <v>47</v>
      </c>
      <c r="AK94" s="155"/>
      <c r="AL94" s="155"/>
      <c r="AM94" s="118"/>
      <c r="AN94" s="116" t="s">
        <v>606</v>
      </c>
      <c r="AO94" s="439" t="s">
        <v>51</v>
      </c>
      <c r="AP94" s="439" t="s">
        <v>66</v>
      </c>
      <c r="AQ94" s="439">
        <v>7110076630</v>
      </c>
      <c r="AR94" s="18" t="s">
        <v>3424</v>
      </c>
      <c r="AS94" s="439" t="s">
        <v>53</v>
      </c>
      <c r="AT94" s="92">
        <v>255985.2</v>
      </c>
      <c r="AU94" s="92">
        <v>255985.2</v>
      </c>
      <c r="AV94" s="92">
        <v>0</v>
      </c>
      <c r="AW94" s="92">
        <v>0</v>
      </c>
      <c r="AX94" s="91">
        <f t="shared" ref="AX94:AY96" si="14">AT94</f>
        <v>255985.2</v>
      </c>
      <c r="AY94" s="91">
        <f t="shared" si="14"/>
        <v>255985.2</v>
      </c>
      <c r="AZ94" s="92">
        <v>0</v>
      </c>
      <c r="BA94" s="92">
        <v>0</v>
      </c>
      <c r="BB94" s="92">
        <v>0</v>
      </c>
      <c r="BC94" s="92">
        <v>0</v>
      </c>
      <c r="BD94" s="92">
        <f t="shared" si="5"/>
        <v>255173.06</v>
      </c>
      <c r="BE94" s="92">
        <v>0</v>
      </c>
      <c r="BF94" s="92">
        <v>255173.06</v>
      </c>
      <c r="BG94" s="92">
        <v>0</v>
      </c>
      <c r="BH94" s="92">
        <v>0</v>
      </c>
      <c r="BI94" s="92">
        <f t="shared" si="6"/>
        <v>255173.06</v>
      </c>
      <c r="BJ94" s="92">
        <v>0</v>
      </c>
      <c r="BK94" s="92">
        <v>255173.06</v>
      </c>
      <c r="BL94" s="92">
        <v>0</v>
      </c>
      <c r="BM94" s="92">
        <v>0</v>
      </c>
      <c r="BN94" s="92">
        <v>264392.43</v>
      </c>
      <c r="BO94" s="92">
        <v>0</v>
      </c>
      <c r="BP94" s="92">
        <f>BN94</f>
        <v>264392.43</v>
      </c>
      <c r="BQ94" s="92">
        <v>0</v>
      </c>
      <c r="BR94" s="92">
        <v>0</v>
      </c>
      <c r="BS94" s="92">
        <v>264392.43</v>
      </c>
      <c r="BT94" s="92">
        <v>0</v>
      </c>
      <c r="BU94" s="92">
        <f>BS94</f>
        <v>264392.43</v>
      </c>
      <c r="BV94" s="92">
        <v>0</v>
      </c>
      <c r="BW94" s="92">
        <v>0</v>
      </c>
      <c r="BX94" s="92">
        <v>264392.43</v>
      </c>
      <c r="BY94" s="92">
        <v>0</v>
      </c>
      <c r="BZ94" s="91">
        <f t="shared" ref="BZ94:BZ96" si="15">BX94</f>
        <v>264392.43</v>
      </c>
      <c r="CA94" s="92">
        <v>0</v>
      </c>
      <c r="CB94" s="92">
        <v>0</v>
      </c>
      <c r="CC94" s="92">
        <v>264392.43</v>
      </c>
      <c r="CD94" s="92">
        <v>0</v>
      </c>
      <c r="CE94" s="91">
        <f t="shared" ref="CE94:CE96" si="16">CC94</f>
        <v>264392.43</v>
      </c>
      <c r="CF94" s="92">
        <v>0</v>
      </c>
      <c r="CG94" s="92">
        <v>0</v>
      </c>
      <c r="CH94" s="92">
        <v>264392.43</v>
      </c>
      <c r="CI94" s="92">
        <v>0</v>
      </c>
      <c r="CJ94" s="91">
        <f t="shared" ref="CJ94:CJ96" si="17">CH94</f>
        <v>264392.43</v>
      </c>
      <c r="CK94" s="92">
        <v>0</v>
      </c>
      <c r="CL94" s="92">
        <v>0</v>
      </c>
      <c r="CM94" s="92">
        <v>264392.43</v>
      </c>
      <c r="CN94" s="92">
        <v>0</v>
      </c>
      <c r="CO94" s="91">
        <f t="shared" ref="CO94:CO96" si="18">CM94</f>
        <v>264392.43</v>
      </c>
      <c r="CP94" s="92">
        <v>0</v>
      </c>
      <c r="CQ94" s="92">
        <v>0</v>
      </c>
    </row>
    <row r="95" spans="1:95" s="441" customFormat="1" ht="110.25" customHeight="1">
      <c r="A95" s="244">
        <v>601</v>
      </c>
      <c r="B95" s="17" t="s">
        <v>3366</v>
      </c>
      <c r="C95" s="123">
        <v>404020002</v>
      </c>
      <c r="D95" s="19" t="s">
        <v>984</v>
      </c>
      <c r="E95" s="113" t="s">
        <v>3418</v>
      </c>
      <c r="F95" s="114"/>
      <c r="G95" s="114"/>
      <c r="H95" s="115">
        <v>3</v>
      </c>
      <c r="I95" s="114"/>
      <c r="J95" s="115">
        <v>15</v>
      </c>
      <c r="K95" s="115">
        <v>1</v>
      </c>
      <c r="L95" s="115"/>
      <c r="M95" s="154"/>
      <c r="N95" s="154"/>
      <c r="O95" s="154"/>
      <c r="P95" s="116" t="s">
        <v>3419</v>
      </c>
      <c r="Q95" s="117" t="s">
        <v>3420</v>
      </c>
      <c r="R95" s="115"/>
      <c r="S95" s="115"/>
      <c r="T95" s="115"/>
      <c r="U95" s="115"/>
      <c r="V95" s="115" t="s">
        <v>3421</v>
      </c>
      <c r="W95" s="115"/>
      <c r="X95" s="115"/>
      <c r="Y95" s="115"/>
      <c r="Z95" s="115"/>
      <c r="AA95" s="115"/>
      <c r="AB95" s="116" t="s">
        <v>3422</v>
      </c>
      <c r="AC95" s="117" t="s">
        <v>653</v>
      </c>
      <c r="AD95" s="155"/>
      <c r="AE95" s="155"/>
      <c r="AF95" s="155"/>
      <c r="AG95" s="155"/>
      <c r="AH95" s="118" t="s">
        <v>3423</v>
      </c>
      <c r="AI95" s="118" t="s">
        <v>1177</v>
      </c>
      <c r="AJ95" s="118" t="s">
        <v>47</v>
      </c>
      <c r="AK95" s="155"/>
      <c r="AL95" s="155"/>
      <c r="AM95" s="118"/>
      <c r="AN95" s="116" t="s">
        <v>606</v>
      </c>
      <c r="AO95" s="439" t="s">
        <v>51</v>
      </c>
      <c r="AP95" s="439" t="s">
        <v>66</v>
      </c>
      <c r="AQ95" s="439">
        <v>7110076630</v>
      </c>
      <c r="AR95" s="18" t="s">
        <v>3424</v>
      </c>
      <c r="AS95" s="439" t="s">
        <v>60</v>
      </c>
      <c r="AT95" s="92">
        <v>744731.89</v>
      </c>
      <c r="AU95" s="92">
        <v>744731.89</v>
      </c>
      <c r="AV95" s="92">
        <v>0</v>
      </c>
      <c r="AW95" s="92">
        <v>0</v>
      </c>
      <c r="AX95" s="91">
        <f t="shared" si="14"/>
        <v>744731.89</v>
      </c>
      <c r="AY95" s="91">
        <f t="shared" si="14"/>
        <v>744731.89</v>
      </c>
      <c r="AZ95" s="92">
        <v>0</v>
      </c>
      <c r="BA95" s="92">
        <v>0</v>
      </c>
      <c r="BB95" s="92">
        <v>0</v>
      </c>
      <c r="BC95" s="92">
        <v>0</v>
      </c>
      <c r="BD95" s="92">
        <f t="shared" si="5"/>
        <v>749173.01</v>
      </c>
      <c r="BE95" s="92">
        <v>0</v>
      </c>
      <c r="BF95" s="92">
        <v>749173.01</v>
      </c>
      <c r="BG95" s="92">
        <v>0</v>
      </c>
      <c r="BH95" s="92">
        <v>0</v>
      </c>
      <c r="BI95" s="92">
        <f t="shared" si="6"/>
        <v>749173.01</v>
      </c>
      <c r="BJ95" s="92">
        <v>0</v>
      </c>
      <c r="BK95" s="92">
        <v>749173.01</v>
      </c>
      <c r="BL95" s="92">
        <v>0</v>
      </c>
      <c r="BM95" s="92">
        <v>0</v>
      </c>
      <c r="BN95" s="92">
        <v>769190.84</v>
      </c>
      <c r="BO95" s="92">
        <v>0</v>
      </c>
      <c r="BP95" s="92">
        <f>BN95</f>
        <v>769190.84</v>
      </c>
      <c r="BQ95" s="92">
        <v>0</v>
      </c>
      <c r="BR95" s="92">
        <v>0</v>
      </c>
      <c r="BS95" s="92">
        <v>769190.84</v>
      </c>
      <c r="BT95" s="92">
        <v>0</v>
      </c>
      <c r="BU95" s="92">
        <f>BS95</f>
        <v>769190.84</v>
      </c>
      <c r="BV95" s="92">
        <v>0</v>
      </c>
      <c r="BW95" s="92">
        <v>0</v>
      </c>
      <c r="BX95" s="92">
        <v>769190.84</v>
      </c>
      <c r="BY95" s="92">
        <v>0</v>
      </c>
      <c r="BZ95" s="91">
        <f t="shared" si="15"/>
        <v>769190.84</v>
      </c>
      <c r="CA95" s="92">
        <v>0</v>
      </c>
      <c r="CB95" s="92">
        <v>0</v>
      </c>
      <c r="CC95" s="92">
        <v>769190.84</v>
      </c>
      <c r="CD95" s="92">
        <v>0</v>
      </c>
      <c r="CE95" s="91">
        <f t="shared" si="16"/>
        <v>769190.84</v>
      </c>
      <c r="CF95" s="92">
        <v>0</v>
      </c>
      <c r="CG95" s="92">
        <v>0</v>
      </c>
      <c r="CH95" s="92">
        <v>769190.84</v>
      </c>
      <c r="CI95" s="92">
        <v>0</v>
      </c>
      <c r="CJ95" s="91">
        <f t="shared" si="17"/>
        <v>769190.84</v>
      </c>
      <c r="CK95" s="92">
        <v>0</v>
      </c>
      <c r="CL95" s="92">
        <v>0</v>
      </c>
      <c r="CM95" s="92">
        <v>769190.84</v>
      </c>
      <c r="CN95" s="92">
        <v>0</v>
      </c>
      <c r="CO95" s="91">
        <f t="shared" si="18"/>
        <v>769190.84</v>
      </c>
      <c r="CP95" s="92">
        <v>0</v>
      </c>
      <c r="CQ95" s="92">
        <v>0</v>
      </c>
    </row>
    <row r="96" spans="1:95" s="441" customFormat="1" ht="110.25" customHeight="1">
      <c r="A96" s="244">
        <v>601</v>
      </c>
      <c r="B96" s="17" t="s">
        <v>3366</v>
      </c>
      <c r="C96" s="123">
        <v>404020039</v>
      </c>
      <c r="D96" s="19" t="s">
        <v>1900</v>
      </c>
      <c r="E96" s="113" t="s">
        <v>594</v>
      </c>
      <c r="F96" s="114"/>
      <c r="G96" s="114"/>
      <c r="H96" s="115">
        <v>4</v>
      </c>
      <c r="I96" s="114"/>
      <c r="J96" s="115">
        <v>19</v>
      </c>
      <c r="K96" s="115" t="s">
        <v>987</v>
      </c>
      <c r="L96" s="115"/>
      <c r="M96" s="154"/>
      <c r="N96" s="154"/>
      <c r="O96" s="154"/>
      <c r="P96" s="116" t="s">
        <v>255</v>
      </c>
      <c r="Q96" s="117" t="s">
        <v>3425</v>
      </c>
      <c r="R96" s="115"/>
      <c r="S96" s="115"/>
      <c r="T96" s="115" t="s">
        <v>3529</v>
      </c>
      <c r="U96" s="115"/>
      <c r="V96" s="115" t="s">
        <v>3530</v>
      </c>
      <c r="W96" s="199" t="s">
        <v>3531</v>
      </c>
      <c r="X96" s="115"/>
      <c r="Y96" s="115"/>
      <c r="Z96" s="115"/>
      <c r="AA96" s="115"/>
      <c r="AB96" s="116" t="s">
        <v>3532</v>
      </c>
      <c r="AC96" s="117" t="s">
        <v>653</v>
      </c>
      <c r="AD96" s="155"/>
      <c r="AE96" s="155"/>
      <c r="AF96" s="155"/>
      <c r="AG96" s="155"/>
      <c r="AH96" s="118" t="s">
        <v>3423</v>
      </c>
      <c r="AI96" s="118" t="s">
        <v>1177</v>
      </c>
      <c r="AJ96" s="118" t="s">
        <v>47</v>
      </c>
      <c r="AK96" s="155"/>
      <c r="AL96" s="155"/>
      <c r="AM96" s="118"/>
      <c r="AN96" s="116" t="s">
        <v>606</v>
      </c>
      <c r="AO96" s="439" t="s">
        <v>51</v>
      </c>
      <c r="AP96" s="439" t="s">
        <v>66</v>
      </c>
      <c r="AQ96" s="439">
        <v>7110076930</v>
      </c>
      <c r="AR96" s="18" t="s">
        <v>3426</v>
      </c>
      <c r="AS96" s="439" t="s">
        <v>53</v>
      </c>
      <c r="AT96" s="92">
        <v>9000</v>
      </c>
      <c r="AU96" s="92">
        <v>9000</v>
      </c>
      <c r="AV96" s="92">
        <v>0</v>
      </c>
      <c r="AW96" s="92">
        <v>0</v>
      </c>
      <c r="AX96" s="91">
        <f>AT96</f>
        <v>9000</v>
      </c>
      <c r="AY96" s="91">
        <f t="shared" si="14"/>
        <v>9000</v>
      </c>
      <c r="AZ96" s="92">
        <v>0</v>
      </c>
      <c r="BA96" s="92">
        <v>0</v>
      </c>
      <c r="BB96" s="92">
        <v>0</v>
      </c>
      <c r="BC96" s="92">
        <v>0</v>
      </c>
      <c r="BD96" s="92">
        <f t="shared" si="5"/>
        <v>9000</v>
      </c>
      <c r="BE96" s="92">
        <v>0</v>
      </c>
      <c r="BF96" s="92">
        <v>9000</v>
      </c>
      <c r="BG96" s="92">
        <v>0</v>
      </c>
      <c r="BH96" s="92">
        <v>0</v>
      </c>
      <c r="BI96" s="92">
        <f t="shared" si="6"/>
        <v>9000</v>
      </c>
      <c r="BJ96" s="92">
        <v>0</v>
      </c>
      <c r="BK96" s="92">
        <v>9000</v>
      </c>
      <c r="BL96" s="92">
        <v>0</v>
      </c>
      <c r="BM96" s="92">
        <v>0</v>
      </c>
      <c r="BN96" s="92">
        <v>9000</v>
      </c>
      <c r="BO96" s="92">
        <v>0</v>
      </c>
      <c r="BP96" s="92">
        <v>9000</v>
      </c>
      <c r="BQ96" s="92">
        <v>0</v>
      </c>
      <c r="BR96" s="92">
        <v>0</v>
      </c>
      <c r="BS96" s="92">
        <v>9000</v>
      </c>
      <c r="BT96" s="92">
        <v>0</v>
      </c>
      <c r="BU96" s="92">
        <v>9000</v>
      </c>
      <c r="BV96" s="92">
        <v>0</v>
      </c>
      <c r="BW96" s="92">
        <v>0</v>
      </c>
      <c r="BX96" s="92">
        <v>9000</v>
      </c>
      <c r="BY96" s="92">
        <v>0</v>
      </c>
      <c r="BZ96" s="91">
        <f t="shared" si="15"/>
        <v>9000</v>
      </c>
      <c r="CA96" s="92">
        <v>0</v>
      </c>
      <c r="CB96" s="92">
        <v>0</v>
      </c>
      <c r="CC96" s="92">
        <v>9000</v>
      </c>
      <c r="CD96" s="92">
        <v>0</v>
      </c>
      <c r="CE96" s="91">
        <f t="shared" si="16"/>
        <v>9000</v>
      </c>
      <c r="CF96" s="92">
        <v>0</v>
      </c>
      <c r="CG96" s="92">
        <v>0</v>
      </c>
      <c r="CH96" s="92">
        <v>9000</v>
      </c>
      <c r="CI96" s="92">
        <v>0</v>
      </c>
      <c r="CJ96" s="91">
        <f t="shared" si="17"/>
        <v>9000</v>
      </c>
      <c r="CK96" s="92">
        <v>0</v>
      </c>
      <c r="CL96" s="92">
        <v>0</v>
      </c>
      <c r="CM96" s="92">
        <v>9000</v>
      </c>
      <c r="CN96" s="92">
        <v>0</v>
      </c>
      <c r="CO96" s="91">
        <f t="shared" si="18"/>
        <v>9000</v>
      </c>
      <c r="CP96" s="92">
        <v>0</v>
      </c>
      <c r="CQ96" s="92">
        <v>0</v>
      </c>
    </row>
    <row r="97" spans="1:95" s="441" customFormat="1" ht="110.25" customHeight="1">
      <c r="A97" s="244">
        <v>601</v>
      </c>
      <c r="B97" s="17" t="s">
        <v>3366</v>
      </c>
      <c r="C97" s="123">
        <v>402000001</v>
      </c>
      <c r="D97" s="19" t="s">
        <v>48</v>
      </c>
      <c r="E97" s="113" t="s">
        <v>3427</v>
      </c>
      <c r="F97" s="114"/>
      <c r="G97" s="114"/>
      <c r="H97" s="115">
        <v>6</v>
      </c>
      <c r="I97" s="114"/>
      <c r="J97" s="115">
        <v>22</v>
      </c>
      <c r="K97" s="115">
        <v>1</v>
      </c>
      <c r="L97" s="115"/>
      <c r="M97" s="154"/>
      <c r="N97" s="154"/>
      <c r="O97" s="154"/>
      <c r="P97" s="116" t="s">
        <v>422</v>
      </c>
      <c r="Q97" s="117" t="s">
        <v>3381</v>
      </c>
      <c r="R97" s="115"/>
      <c r="S97" s="115"/>
      <c r="T97" s="115"/>
      <c r="U97" s="115"/>
      <c r="V97" s="115">
        <v>11</v>
      </c>
      <c r="W97" s="115">
        <v>1</v>
      </c>
      <c r="X97" s="115" t="s">
        <v>64</v>
      </c>
      <c r="Y97" s="115"/>
      <c r="Z97" s="115"/>
      <c r="AA97" s="115"/>
      <c r="AB97" s="116" t="s">
        <v>3382</v>
      </c>
      <c r="AC97" s="117" t="s">
        <v>3383</v>
      </c>
      <c r="AD97" s="155"/>
      <c r="AE97" s="155"/>
      <c r="AF97" s="155"/>
      <c r="AG97" s="155"/>
      <c r="AH97" s="155"/>
      <c r="AI97" s="155"/>
      <c r="AJ97" s="155"/>
      <c r="AK97" s="155"/>
      <c r="AL97" s="155"/>
      <c r="AM97" s="118" t="s">
        <v>200</v>
      </c>
      <c r="AN97" s="116" t="s">
        <v>162</v>
      </c>
      <c r="AO97" s="439" t="s">
        <v>51</v>
      </c>
      <c r="AP97" s="439" t="s">
        <v>61</v>
      </c>
      <c r="AQ97" s="439">
        <v>7120010010</v>
      </c>
      <c r="AR97" s="18" t="s">
        <v>55</v>
      </c>
      <c r="AS97" s="439" t="s">
        <v>56</v>
      </c>
      <c r="AT97" s="92">
        <v>28250.41</v>
      </c>
      <c r="AU97" s="92">
        <v>28250.41</v>
      </c>
      <c r="AV97" s="92">
        <v>0</v>
      </c>
      <c r="AW97" s="92">
        <v>0</v>
      </c>
      <c r="AX97" s="92">
        <v>0</v>
      </c>
      <c r="AY97" s="92">
        <v>0</v>
      </c>
      <c r="AZ97" s="92">
        <v>0</v>
      </c>
      <c r="BA97" s="92">
        <v>0</v>
      </c>
      <c r="BB97" s="91">
        <f t="shared" si="13"/>
        <v>28250.41</v>
      </c>
      <c r="BC97" s="92">
        <f t="shared" si="13"/>
        <v>28250.41</v>
      </c>
      <c r="BD97" s="92">
        <f t="shared" si="5"/>
        <v>31912.5</v>
      </c>
      <c r="BE97" s="92">
        <v>0</v>
      </c>
      <c r="BF97" s="92">
        <v>0</v>
      </c>
      <c r="BG97" s="92">
        <v>0</v>
      </c>
      <c r="BH97" s="92">
        <v>31912.5</v>
      </c>
      <c r="BI97" s="92">
        <f t="shared" si="6"/>
        <v>31912.5</v>
      </c>
      <c r="BJ97" s="92">
        <v>0</v>
      </c>
      <c r="BK97" s="92">
        <v>0</v>
      </c>
      <c r="BL97" s="92">
        <v>0</v>
      </c>
      <c r="BM97" s="92">
        <v>31912.5</v>
      </c>
      <c r="BN97" s="92">
        <v>31912.5</v>
      </c>
      <c r="BO97" s="92">
        <v>0</v>
      </c>
      <c r="BP97" s="92">
        <v>0</v>
      </c>
      <c r="BQ97" s="92">
        <v>0</v>
      </c>
      <c r="BR97" s="92">
        <f t="shared" si="7"/>
        <v>31912.5</v>
      </c>
      <c r="BS97" s="92">
        <v>31912.5</v>
      </c>
      <c r="BT97" s="92">
        <v>0</v>
      </c>
      <c r="BU97" s="92">
        <v>0</v>
      </c>
      <c r="BV97" s="92">
        <v>0</v>
      </c>
      <c r="BW97" s="92">
        <f t="shared" si="8"/>
        <v>31912.5</v>
      </c>
      <c r="BX97" s="92">
        <v>31912.5</v>
      </c>
      <c r="BY97" s="92">
        <v>0</v>
      </c>
      <c r="BZ97" s="92">
        <v>0</v>
      </c>
      <c r="CA97" s="92">
        <v>0</v>
      </c>
      <c r="CB97" s="92">
        <f t="shared" si="9"/>
        <v>31912.5</v>
      </c>
      <c r="CC97" s="92">
        <v>31912.5</v>
      </c>
      <c r="CD97" s="92">
        <v>0</v>
      </c>
      <c r="CE97" s="92">
        <v>0</v>
      </c>
      <c r="CF97" s="92">
        <v>0</v>
      </c>
      <c r="CG97" s="92">
        <f t="shared" si="10"/>
        <v>31912.5</v>
      </c>
      <c r="CH97" s="92">
        <v>31912.5</v>
      </c>
      <c r="CI97" s="92">
        <v>0</v>
      </c>
      <c r="CJ97" s="92">
        <v>0</v>
      </c>
      <c r="CK97" s="92">
        <v>0</v>
      </c>
      <c r="CL97" s="92">
        <f t="shared" si="11"/>
        <v>31912.5</v>
      </c>
      <c r="CM97" s="92">
        <v>31912.5</v>
      </c>
      <c r="CN97" s="92">
        <v>0</v>
      </c>
      <c r="CO97" s="92">
        <v>0</v>
      </c>
      <c r="CP97" s="92">
        <v>0</v>
      </c>
      <c r="CQ97" s="92">
        <f t="shared" si="12"/>
        <v>31912.5</v>
      </c>
    </row>
    <row r="98" spans="1:95" s="441" customFormat="1" ht="110.25" customHeight="1">
      <c r="A98" s="244">
        <v>601</v>
      </c>
      <c r="B98" s="17" t="s">
        <v>3366</v>
      </c>
      <c r="C98" s="123">
        <v>402000001</v>
      </c>
      <c r="D98" s="19" t="s">
        <v>48</v>
      </c>
      <c r="E98" s="113" t="s">
        <v>544</v>
      </c>
      <c r="F98" s="114"/>
      <c r="G98" s="114"/>
      <c r="H98" s="115">
        <v>6</v>
      </c>
      <c r="I98" s="114"/>
      <c r="J98" s="115">
        <v>22</v>
      </c>
      <c r="K98" s="115">
        <v>1</v>
      </c>
      <c r="L98" s="115"/>
      <c r="M98" s="154"/>
      <c r="N98" s="154"/>
      <c r="O98" s="154"/>
      <c r="P98" s="116" t="s">
        <v>422</v>
      </c>
      <c r="Q98" s="117" t="s">
        <v>3381</v>
      </c>
      <c r="R98" s="115"/>
      <c r="S98" s="115"/>
      <c r="T98" s="115"/>
      <c r="U98" s="115"/>
      <c r="V98" s="115" t="s">
        <v>985</v>
      </c>
      <c r="W98" s="115"/>
      <c r="X98" s="115"/>
      <c r="Y98" s="115"/>
      <c r="Z98" s="115"/>
      <c r="AA98" s="115"/>
      <c r="AB98" s="116" t="s">
        <v>3382</v>
      </c>
      <c r="AC98" s="117" t="s">
        <v>3383</v>
      </c>
      <c r="AD98" s="155"/>
      <c r="AE98" s="155"/>
      <c r="AF98" s="155"/>
      <c r="AG98" s="155"/>
      <c r="AH98" s="155"/>
      <c r="AI98" s="155"/>
      <c r="AJ98" s="155"/>
      <c r="AK98" s="155"/>
      <c r="AL98" s="155"/>
      <c r="AM98" s="118" t="s">
        <v>200</v>
      </c>
      <c r="AN98" s="116" t="s">
        <v>162</v>
      </c>
      <c r="AO98" s="439" t="s">
        <v>51</v>
      </c>
      <c r="AP98" s="439" t="s">
        <v>61</v>
      </c>
      <c r="AQ98" s="439">
        <v>7120010010</v>
      </c>
      <c r="AR98" s="18" t="s">
        <v>55</v>
      </c>
      <c r="AS98" s="439" t="s">
        <v>57</v>
      </c>
      <c r="AT98" s="92">
        <v>5345.43</v>
      </c>
      <c r="AU98" s="92">
        <v>5345.43</v>
      </c>
      <c r="AV98" s="92">
        <v>0</v>
      </c>
      <c r="AW98" s="92">
        <v>0</v>
      </c>
      <c r="AX98" s="92">
        <v>0</v>
      </c>
      <c r="AY98" s="92">
        <v>0</v>
      </c>
      <c r="AZ98" s="92">
        <v>0</v>
      </c>
      <c r="BA98" s="92">
        <v>0</v>
      </c>
      <c r="BB98" s="91">
        <f t="shared" si="13"/>
        <v>5345.43</v>
      </c>
      <c r="BC98" s="92">
        <f t="shared" si="13"/>
        <v>5345.43</v>
      </c>
      <c r="BD98" s="92">
        <f t="shared" si="5"/>
        <v>9637.5</v>
      </c>
      <c r="BE98" s="92">
        <v>0</v>
      </c>
      <c r="BF98" s="92">
        <v>0</v>
      </c>
      <c r="BG98" s="92">
        <v>0</v>
      </c>
      <c r="BH98" s="92">
        <v>9637.5</v>
      </c>
      <c r="BI98" s="92">
        <f t="shared" si="6"/>
        <v>9637.5</v>
      </c>
      <c r="BJ98" s="92">
        <v>0</v>
      </c>
      <c r="BK98" s="92">
        <v>0</v>
      </c>
      <c r="BL98" s="92">
        <v>0</v>
      </c>
      <c r="BM98" s="92">
        <v>9637.5</v>
      </c>
      <c r="BN98" s="92">
        <v>9637.5</v>
      </c>
      <c r="BO98" s="92">
        <v>0</v>
      </c>
      <c r="BP98" s="92">
        <v>0</v>
      </c>
      <c r="BQ98" s="92">
        <v>0</v>
      </c>
      <c r="BR98" s="92">
        <f t="shared" si="7"/>
        <v>9637.5</v>
      </c>
      <c r="BS98" s="92">
        <v>9637.5</v>
      </c>
      <c r="BT98" s="92">
        <v>0</v>
      </c>
      <c r="BU98" s="92">
        <v>0</v>
      </c>
      <c r="BV98" s="92">
        <v>0</v>
      </c>
      <c r="BW98" s="92">
        <f t="shared" si="8"/>
        <v>9637.5</v>
      </c>
      <c r="BX98" s="92">
        <v>9637.5</v>
      </c>
      <c r="BY98" s="92">
        <v>0</v>
      </c>
      <c r="BZ98" s="92">
        <v>0</v>
      </c>
      <c r="CA98" s="92">
        <v>0</v>
      </c>
      <c r="CB98" s="92">
        <f t="shared" si="9"/>
        <v>9637.5</v>
      </c>
      <c r="CC98" s="92">
        <v>9637.5</v>
      </c>
      <c r="CD98" s="92">
        <v>0</v>
      </c>
      <c r="CE98" s="92">
        <v>0</v>
      </c>
      <c r="CF98" s="92">
        <v>0</v>
      </c>
      <c r="CG98" s="92">
        <f t="shared" si="10"/>
        <v>9637.5</v>
      </c>
      <c r="CH98" s="92">
        <v>9637.5</v>
      </c>
      <c r="CI98" s="92">
        <v>0</v>
      </c>
      <c r="CJ98" s="92">
        <v>0</v>
      </c>
      <c r="CK98" s="92">
        <v>0</v>
      </c>
      <c r="CL98" s="92">
        <f t="shared" si="11"/>
        <v>9637.5</v>
      </c>
      <c r="CM98" s="92">
        <v>9637.5</v>
      </c>
      <c r="CN98" s="92">
        <v>0</v>
      </c>
      <c r="CO98" s="92">
        <v>0</v>
      </c>
      <c r="CP98" s="92">
        <v>0</v>
      </c>
      <c r="CQ98" s="92">
        <f t="shared" si="12"/>
        <v>9637.5</v>
      </c>
    </row>
    <row r="99" spans="1:95" s="441" customFormat="1" ht="110.25" customHeight="1">
      <c r="A99" s="244">
        <v>601</v>
      </c>
      <c r="B99" s="17" t="s">
        <v>3366</v>
      </c>
      <c r="C99" s="123">
        <v>402000002</v>
      </c>
      <c r="D99" s="19" t="s">
        <v>49</v>
      </c>
      <c r="E99" s="113" t="s">
        <v>3427</v>
      </c>
      <c r="F99" s="114"/>
      <c r="G99" s="114"/>
      <c r="H99" s="115">
        <v>6</v>
      </c>
      <c r="I99" s="114"/>
      <c r="J99" s="115">
        <v>22</v>
      </c>
      <c r="K99" s="115">
        <v>1</v>
      </c>
      <c r="L99" s="115"/>
      <c r="M99" s="154"/>
      <c r="N99" s="154"/>
      <c r="O99" s="154"/>
      <c r="P99" s="116" t="s">
        <v>3400</v>
      </c>
      <c r="Q99" s="117" t="s">
        <v>3394</v>
      </c>
      <c r="R99" s="115"/>
      <c r="S99" s="115"/>
      <c r="T99" s="115"/>
      <c r="U99" s="115"/>
      <c r="V99" s="115" t="s">
        <v>985</v>
      </c>
      <c r="W99" s="115"/>
      <c r="X99" s="115"/>
      <c r="Y99" s="115"/>
      <c r="Z99" s="115"/>
      <c r="AA99" s="115"/>
      <c r="AB99" s="116" t="s">
        <v>3428</v>
      </c>
      <c r="AC99" s="117" t="s">
        <v>3395</v>
      </c>
      <c r="AD99" s="155"/>
      <c r="AE99" s="155"/>
      <c r="AF99" s="155"/>
      <c r="AG99" s="155"/>
      <c r="AH99" s="155"/>
      <c r="AI99" s="155"/>
      <c r="AJ99" s="155" t="s">
        <v>45</v>
      </c>
      <c r="AK99" s="155"/>
      <c r="AL99" s="155"/>
      <c r="AM99" s="118"/>
      <c r="AN99" s="116" t="s">
        <v>206</v>
      </c>
      <c r="AO99" s="439" t="s">
        <v>51</v>
      </c>
      <c r="AP99" s="439" t="s">
        <v>61</v>
      </c>
      <c r="AQ99" s="439">
        <v>7120010020</v>
      </c>
      <c r="AR99" s="18" t="s">
        <v>75</v>
      </c>
      <c r="AS99" s="439" t="s">
        <v>60</v>
      </c>
      <c r="AT99" s="92">
        <v>1845470.01</v>
      </c>
      <c r="AU99" s="92">
        <v>1845470.01</v>
      </c>
      <c r="AV99" s="92">
        <v>0</v>
      </c>
      <c r="AW99" s="92">
        <v>0</v>
      </c>
      <c r="AX99" s="92">
        <v>0</v>
      </c>
      <c r="AY99" s="92">
        <v>0</v>
      </c>
      <c r="AZ99" s="92">
        <v>0</v>
      </c>
      <c r="BA99" s="92">
        <v>0</v>
      </c>
      <c r="BB99" s="91">
        <f t="shared" si="13"/>
        <v>1845470.01</v>
      </c>
      <c r="BC99" s="92">
        <f t="shared" si="13"/>
        <v>1845470.01</v>
      </c>
      <c r="BD99" s="92">
        <f t="shared" si="5"/>
        <v>1642480.4</v>
      </c>
      <c r="BE99" s="92">
        <v>0</v>
      </c>
      <c r="BF99" s="92">
        <v>0</v>
      </c>
      <c r="BG99" s="92">
        <v>0</v>
      </c>
      <c r="BH99" s="92">
        <v>1642480.4</v>
      </c>
      <c r="BI99" s="92">
        <f t="shared" si="6"/>
        <v>1642480.4</v>
      </c>
      <c r="BJ99" s="92">
        <v>0</v>
      </c>
      <c r="BK99" s="92">
        <v>0</v>
      </c>
      <c r="BL99" s="92">
        <v>0</v>
      </c>
      <c r="BM99" s="92">
        <v>1642480.4</v>
      </c>
      <c r="BN99" s="92">
        <v>1551810</v>
      </c>
      <c r="BO99" s="92">
        <v>0</v>
      </c>
      <c r="BP99" s="92">
        <v>0</v>
      </c>
      <c r="BQ99" s="92">
        <v>0</v>
      </c>
      <c r="BR99" s="92">
        <f t="shared" si="7"/>
        <v>1551810</v>
      </c>
      <c r="BS99" s="92">
        <v>1761170</v>
      </c>
      <c r="BT99" s="92">
        <v>0</v>
      </c>
      <c r="BU99" s="92">
        <v>0</v>
      </c>
      <c r="BV99" s="92">
        <v>0</v>
      </c>
      <c r="BW99" s="92">
        <f t="shared" si="8"/>
        <v>1761170</v>
      </c>
      <c r="BX99" s="92">
        <v>1551810</v>
      </c>
      <c r="BY99" s="92">
        <v>0</v>
      </c>
      <c r="BZ99" s="92">
        <v>0</v>
      </c>
      <c r="CA99" s="92">
        <v>0</v>
      </c>
      <c r="CB99" s="92">
        <f t="shared" si="9"/>
        <v>1551810</v>
      </c>
      <c r="CC99" s="92">
        <v>1761170</v>
      </c>
      <c r="CD99" s="92">
        <v>0</v>
      </c>
      <c r="CE99" s="92">
        <v>0</v>
      </c>
      <c r="CF99" s="92">
        <v>0</v>
      </c>
      <c r="CG99" s="92">
        <f t="shared" si="10"/>
        <v>1761170</v>
      </c>
      <c r="CH99" s="92">
        <v>1551810</v>
      </c>
      <c r="CI99" s="92">
        <v>0</v>
      </c>
      <c r="CJ99" s="92">
        <v>0</v>
      </c>
      <c r="CK99" s="92">
        <v>0</v>
      </c>
      <c r="CL99" s="92">
        <f t="shared" si="11"/>
        <v>1551810</v>
      </c>
      <c r="CM99" s="92">
        <v>1761170</v>
      </c>
      <c r="CN99" s="92">
        <v>0</v>
      </c>
      <c r="CO99" s="92">
        <v>0</v>
      </c>
      <c r="CP99" s="92">
        <v>0</v>
      </c>
      <c r="CQ99" s="92">
        <f t="shared" si="12"/>
        <v>1761170</v>
      </c>
    </row>
    <row r="100" spans="1:95" s="441" customFormat="1" ht="110.25" customHeight="1">
      <c r="A100" s="244">
        <v>601</v>
      </c>
      <c r="B100" s="17" t="s">
        <v>3366</v>
      </c>
      <c r="C100" s="123">
        <v>404010002</v>
      </c>
      <c r="D100" s="19" t="s">
        <v>3429</v>
      </c>
      <c r="E100" s="113" t="s">
        <v>3430</v>
      </c>
      <c r="F100" s="114"/>
      <c r="G100" s="114"/>
      <c r="H100" s="115"/>
      <c r="I100" s="114"/>
      <c r="J100" s="115">
        <v>5</v>
      </c>
      <c r="K100" s="115">
        <v>14</v>
      </c>
      <c r="L100" s="115"/>
      <c r="M100" s="154"/>
      <c r="N100" s="154"/>
      <c r="O100" s="154"/>
      <c r="P100" s="116" t="s">
        <v>3431</v>
      </c>
      <c r="Q100" s="117" t="s">
        <v>595</v>
      </c>
      <c r="R100" s="115"/>
      <c r="S100" s="115"/>
      <c r="T100" s="115" t="s">
        <v>47</v>
      </c>
      <c r="U100" s="115"/>
      <c r="V100" s="115" t="s">
        <v>523</v>
      </c>
      <c r="W100" s="115" t="s">
        <v>45</v>
      </c>
      <c r="X100" s="115"/>
      <c r="Y100" s="115"/>
      <c r="Z100" s="115"/>
      <c r="AA100" s="115"/>
      <c r="AB100" s="116" t="s">
        <v>257</v>
      </c>
      <c r="AC100" s="117" t="s">
        <v>653</v>
      </c>
      <c r="AD100" s="155"/>
      <c r="AE100" s="155"/>
      <c r="AF100" s="155"/>
      <c r="AG100" s="155"/>
      <c r="AH100" s="118"/>
      <c r="AI100" s="118"/>
      <c r="AJ100" s="118"/>
      <c r="AK100" s="155"/>
      <c r="AL100" s="155"/>
      <c r="AM100" s="118" t="s">
        <v>3432</v>
      </c>
      <c r="AN100" s="116" t="s">
        <v>606</v>
      </c>
      <c r="AO100" s="439" t="s">
        <v>51</v>
      </c>
      <c r="AP100" s="439" t="s">
        <v>80</v>
      </c>
      <c r="AQ100" s="439">
        <v>9810051200</v>
      </c>
      <c r="AR100" s="18" t="s">
        <v>3433</v>
      </c>
      <c r="AS100" s="439" t="s">
        <v>53</v>
      </c>
      <c r="AT100" s="92">
        <v>175980</v>
      </c>
      <c r="AU100" s="92">
        <v>4864</v>
      </c>
      <c r="AV100" s="91">
        <f>AT100</f>
        <v>175980</v>
      </c>
      <c r="AW100" s="91">
        <f>AU100</f>
        <v>4864</v>
      </c>
      <c r="AX100" s="92">
        <v>0</v>
      </c>
      <c r="AY100" s="92">
        <v>0</v>
      </c>
      <c r="AZ100" s="92">
        <v>0</v>
      </c>
      <c r="BA100" s="92">
        <v>0</v>
      </c>
      <c r="BB100" s="92">
        <v>0</v>
      </c>
      <c r="BC100" s="92">
        <v>0</v>
      </c>
      <c r="BD100" s="92">
        <f t="shared" si="5"/>
        <v>236752</v>
      </c>
      <c r="BE100" s="91">
        <v>236752</v>
      </c>
      <c r="BF100" s="92">
        <v>0</v>
      </c>
      <c r="BG100" s="92">
        <v>0</v>
      </c>
      <c r="BH100" s="92">
        <v>0</v>
      </c>
      <c r="BI100" s="92">
        <f t="shared" si="6"/>
        <v>18678</v>
      </c>
      <c r="BJ100" s="91">
        <v>18678</v>
      </c>
      <c r="BK100" s="91">
        <v>0</v>
      </c>
      <c r="BL100" s="92">
        <v>0</v>
      </c>
      <c r="BM100" s="92">
        <v>0</v>
      </c>
      <c r="BN100" s="92">
        <v>1217440</v>
      </c>
      <c r="BO100" s="91">
        <f>BN100</f>
        <v>1217440</v>
      </c>
      <c r="BP100" s="92">
        <v>0</v>
      </c>
      <c r="BQ100" s="92">
        <v>0</v>
      </c>
      <c r="BR100" s="92">
        <v>0</v>
      </c>
      <c r="BS100" s="92">
        <v>1217440</v>
      </c>
      <c r="BT100" s="91">
        <f>BS100</f>
        <v>1217440</v>
      </c>
      <c r="BU100" s="92">
        <v>0</v>
      </c>
      <c r="BV100" s="92">
        <v>0</v>
      </c>
      <c r="BW100" s="92">
        <v>0</v>
      </c>
      <c r="BX100" s="92">
        <v>88191.72</v>
      </c>
      <c r="BY100" s="91">
        <f>BX100</f>
        <v>88191.72</v>
      </c>
      <c r="BZ100" s="92">
        <v>0</v>
      </c>
      <c r="CA100" s="92">
        <v>0</v>
      </c>
      <c r="CB100" s="92">
        <v>0</v>
      </c>
      <c r="CC100" s="92">
        <v>88191.72</v>
      </c>
      <c r="CD100" s="91">
        <f>CC100</f>
        <v>88191.72</v>
      </c>
      <c r="CE100" s="92">
        <v>0</v>
      </c>
      <c r="CF100" s="92">
        <v>0</v>
      </c>
      <c r="CG100" s="92">
        <v>0</v>
      </c>
      <c r="CH100" s="92">
        <v>79361.5</v>
      </c>
      <c r="CI100" s="91">
        <f>CH100</f>
        <v>79361.5</v>
      </c>
      <c r="CJ100" s="92">
        <v>0</v>
      </c>
      <c r="CK100" s="92">
        <v>0</v>
      </c>
      <c r="CL100" s="92">
        <v>0</v>
      </c>
      <c r="CM100" s="92">
        <v>79361.5</v>
      </c>
      <c r="CN100" s="91">
        <f>CM100</f>
        <v>79361.5</v>
      </c>
      <c r="CO100" s="92">
        <v>0</v>
      </c>
      <c r="CP100" s="92">
        <v>0</v>
      </c>
      <c r="CQ100" s="92">
        <v>0</v>
      </c>
    </row>
    <row r="101" spans="1:95" s="441" customFormat="1" ht="110.25" customHeight="1">
      <c r="A101" s="244">
        <v>601</v>
      </c>
      <c r="B101" s="17" t="s">
        <v>3366</v>
      </c>
      <c r="C101" s="123">
        <v>402000001</v>
      </c>
      <c r="D101" s="19" t="s">
        <v>48</v>
      </c>
      <c r="E101" s="113" t="s">
        <v>594</v>
      </c>
      <c r="F101" s="114"/>
      <c r="G101" s="114"/>
      <c r="H101" s="115">
        <v>3</v>
      </c>
      <c r="I101" s="114"/>
      <c r="J101" s="115">
        <v>17</v>
      </c>
      <c r="K101" s="115">
        <v>1</v>
      </c>
      <c r="L101" s="115">
        <v>9</v>
      </c>
      <c r="M101" s="154"/>
      <c r="N101" s="154"/>
      <c r="O101" s="154"/>
      <c r="P101" s="116" t="s">
        <v>255</v>
      </c>
      <c r="Q101" s="117" t="s">
        <v>3434</v>
      </c>
      <c r="R101" s="115"/>
      <c r="S101" s="115"/>
      <c r="T101" s="115" t="s">
        <v>1177</v>
      </c>
      <c r="U101" s="115"/>
      <c r="V101" s="115" t="s">
        <v>1344</v>
      </c>
      <c r="W101" s="115"/>
      <c r="X101" s="115"/>
      <c r="Y101" s="115"/>
      <c r="Z101" s="115"/>
      <c r="AA101" s="115"/>
      <c r="AB101" s="116" t="s">
        <v>3435</v>
      </c>
      <c r="AC101" s="117" t="s">
        <v>653</v>
      </c>
      <c r="AD101" s="155"/>
      <c r="AE101" s="155"/>
      <c r="AF101" s="155"/>
      <c r="AG101" s="155"/>
      <c r="AH101" s="155"/>
      <c r="AI101" s="155"/>
      <c r="AJ101" s="155"/>
      <c r="AK101" s="155"/>
      <c r="AL101" s="155"/>
      <c r="AM101" s="118" t="s">
        <v>3436</v>
      </c>
      <c r="AN101" s="116" t="s">
        <v>606</v>
      </c>
      <c r="AO101" s="439" t="s">
        <v>51</v>
      </c>
      <c r="AP101" s="439" t="s">
        <v>52</v>
      </c>
      <c r="AQ101" s="439" t="s">
        <v>3437</v>
      </c>
      <c r="AR101" s="18" t="s">
        <v>3438</v>
      </c>
      <c r="AS101" s="439" t="s">
        <v>60</v>
      </c>
      <c r="AT101" s="92">
        <v>7886974</v>
      </c>
      <c r="AU101" s="92">
        <v>7637264.5899999999</v>
      </c>
      <c r="AV101" s="92">
        <v>0</v>
      </c>
      <c r="AW101" s="92">
        <v>0</v>
      </c>
      <c r="AX101" s="92">
        <v>7886974</v>
      </c>
      <c r="AY101" s="92">
        <v>7637264.5899999999</v>
      </c>
      <c r="AZ101" s="92">
        <v>0</v>
      </c>
      <c r="BA101" s="92">
        <v>0</v>
      </c>
      <c r="BB101" s="92">
        <v>0</v>
      </c>
      <c r="BC101" s="92">
        <v>0</v>
      </c>
      <c r="BD101" s="92">
        <f t="shared" si="5"/>
        <v>8854618.3000000007</v>
      </c>
      <c r="BE101" s="92">
        <v>0</v>
      </c>
      <c r="BF101" s="91">
        <v>8854618.3000000007</v>
      </c>
      <c r="BG101" s="92">
        <v>0</v>
      </c>
      <c r="BH101" s="92">
        <v>0</v>
      </c>
      <c r="BI101" s="92">
        <f t="shared" si="6"/>
        <v>8384178.9400000004</v>
      </c>
      <c r="BJ101" s="92">
        <v>0</v>
      </c>
      <c r="BK101" s="91">
        <v>8384178.9400000004</v>
      </c>
      <c r="BL101" s="92">
        <v>0</v>
      </c>
      <c r="BM101" s="92">
        <v>0</v>
      </c>
      <c r="BN101" s="92">
        <v>7239891.0499999998</v>
      </c>
      <c r="BO101" s="92">
        <v>0</v>
      </c>
      <c r="BP101" s="91">
        <f>BN101</f>
        <v>7239891.0499999998</v>
      </c>
      <c r="BQ101" s="92">
        <v>0</v>
      </c>
      <c r="BR101" s="92">
        <v>0</v>
      </c>
      <c r="BS101" s="92">
        <v>8883516.0500000007</v>
      </c>
      <c r="BT101" s="92">
        <v>0</v>
      </c>
      <c r="BU101" s="91">
        <f>BS101</f>
        <v>8883516.0500000007</v>
      </c>
      <c r="BV101" s="92">
        <v>0</v>
      </c>
      <c r="BW101" s="92">
        <v>0</v>
      </c>
      <c r="BX101" s="92">
        <v>7239891.0499999998</v>
      </c>
      <c r="BY101" s="92">
        <v>0</v>
      </c>
      <c r="BZ101" s="92">
        <f>BX101</f>
        <v>7239891.0499999998</v>
      </c>
      <c r="CA101" s="92">
        <v>0</v>
      </c>
      <c r="CB101" s="92">
        <v>0</v>
      </c>
      <c r="CC101" s="92">
        <v>7239891.0499999998</v>
      </c>
      <c r="CD101" s="92">
        <v>0</v>
      </c>
      <c r="CE101" s="91">
        <f>CC101</f>
        <v>7239891.0499999998</v>
      </c>
      <c r="CF101" s="92">
        <v>0</v>
      </c>
      <c r="CG101" s="92">
        <v>0</v>
      </c>
      <c r="CH101" s="92">
        <v>7239891.0499999998</v>
      </c>
      <c r="CI101" s="92">
        <v>0</v>
      </c>
      <c r="CJ101" s="91">
        <f>CH101</f>
        <v>7239891.0499999998</v>
      </c>
      <c r="CK101" s="92">
        <v>0</v>
      </c>
      <c r="CL101" s="92">
        <v>0</v>
      </c>
      <c r="CM101" s="92">
        <v>7239891.0499999998</v>
      </c>
      <c r="CN101" s="92">
        <v>0</v>
      </c>
      <c r="CO101" s="92">
        <f>CM101</f>
        <v>7239891.0499999998</v>
      </c>
      <c r="CP101" s="92">
        <v>0</v>
      </c>
      <c r="CQ101" s="92">
        <v>0</v>
      </c>
    </row>
    <row r="102" spans="1:95" s="441" customFormat="1" ht="110.25" customHeight="1">
      <c r="A102" s="244">
        <v>601</v>
      </c>
      <c r="B102" s="17" t="s">
        <v>3366</v>
      </c>
      <c r="C102" s="123">
        <v>402000001</v>
      </c>
      <c r="D102" s="19" t="s">
        <v>48</v>
      </c>
      <c r="E102" s="113" t="s">
        <v>594</v>
      </c>
      <c r="F102" s="114"/>
      <c r="G102" s="114"/>
      <c r="H102" s="115">
        <v>3</v>
      </c>
      <c r="I102" s="114"/>
      <c r="J102" s="115">
        <v>17</v>
      </c>
      <c r="K102" s="115">
        <v>1</v>
      </c>
      <c r="L102" s="115">
        <v>9</v>
      </c>
      <c r="M102" s="154"/>
      <c r="N102" s="154"/>
      <c r="O102" s="154"/>
      <c r="P102" s="116" t="s">
        <v>255</v>
      </c>
      <c r="Q102" s="117" t="s">
        <v>3434</v>
      </c>
      <c r="R102" s="115"/>
      <c r="S102" s="115"/>
      <c r="T102" s="115" t="s">
        <v>1177</v>
      </c>
      <c r="U102" s="115"/>
      <c r="V102" s="115" t="s">
        <v>1344</v>
      </c>
      <c r="W102" s="115"/>
      <c r="X102" s="115"/>
      <c r="Y102" s="115"/>
      <c r="Z102" s="115"/>
      <c r="AA102" s="115"/>
      <c r="AB102" s="116" t="s">
        <v>3435</v>
      </c>
      <c r="AC102" s="117" t="s">
        <v>653</v>
      </c>
      <c r="AD102" s="155"/>
      <c r="AE102" s="155"/>
      <c r="AF102" s="155"/>
      <c r="AG102" s="155"/>
      <c r="AH102" s="155"/>
      <c r="AI102" s="155"/>
      <c r="AJ102" s="155"/>
      <c r="AK102" s="155"/>
      <c r="AL102" s="155"/>
      <c r="AM102" s="118" t="s">
        <v>3436</v>
      </c>
      <c r="AN102" s="116" t="s">
        <v>606</v>
      </c>
      <c r="AO102" s="439" t="s">
        <v>51</v>
      </c>
      <c r="AP102" s="439" t="s">
        <v>52</v>
      </c>
      <c r="AQ102" s="439">
        <v>9810076610</v>
      </c>
      <c r="AR102" s="18" t="s">
        <v>3438</v>
      </c>
      <c r="AS102" s="439" t="s">
        <v>57</v>
      </c>
      <c r="AT102" s="92">
        <v>2383866</v>
      </c>
      <c r="AU102" s="92">
        <v>2305641.17</v>
      </c>
      <c r="AV102" s="92">
        <v>0</v>
      </c>
      <c r="AW102" s="92">
        <v>0</v>
      </c>
      <c r="AX102" s="91">
        <f>AT102</f>
        <v>2383866</v>
      </c>
      <c r="AY102" s="91">
        <f>AU102</f>
        <v>2305641.17</v>
      </c>
      <c r="AZ102" s="92">
        <v>0</v>
      </c>
      <c r="BA102" s="92">
        <v>0</v>
      </c>
      <c r="BB102" s="92">
        <v>0</v>
      </c>
      <c r="BC102" s="92">
        <v>0</v>
      </c>
      <c r="BD102" s="92">
        <f t="shared" si="5"/>
        <v>2667281.2000000002</v>
      </c>
      <c r="BE102" s="92">
        <v>0</v>
      </c>
      <c r="BF102" s="91">
        <v>2667281.2000000002</v>
      </c>
      <c r="BG102" s="92">
        <v>0</v>
      </c>
      <c r="BH102" s="92">
        <v>0</v>
      </c>
      <c r="BI102" s="92">
        <f t="shared" si="6"/>
        <v>2531112.71</v>
      </c>
      <c r="BJ102" s="92">
        <v>0</v>
      </c>
      <c r="BK102" s="91">
        <v>2531112.71</v>
      </c>
      <c r="BL102" s="92">
        <v>0</v>
      </c>
      <c r="BM102" s="92">
        <v>0</v>
      </c>
      <c r="BN102" s="92">
        <v>2186447.1</v>
      </c>
      <c r="BO102" s="92">
        <v>0</v>
      </c>
      <c r="BP102" s="91">
        <f>BN102</f>
        <v>2186447.1</v>
      </c>
      <c r="BQ102" s="92">
        <v>0</v>
      </c>
      <c r="BR102" s="92">
        <v>0</v>
      </c>
      <c r="BS102" s="92">
        <v>2682822.1</v>
      </c>
      <c r="BT102" s="92">
        <v>0</v>
      </c>
      <c r="BU102" s="91">
        <v>2682822.1</v>
      </c>
      <c r="BV102" s="92">
        <v>0</v>
      </c>
      <c r="BW102" s="92">
        <v>0</v>
      </c>
      <c r="BX102" s="92">
        <v>2186447.1</v>
      </c>
      <c r="BY102" s="92">
        <v>0</v>
      </c>
      <c r="BZ102" s="92">
        <f>BX102</f>
        <v>2186447.1</v>
      </c>
      <c r="CA102" s="92">
        <v>0</v>
      </c>
      <c r="CB102" s="92">
        <v>0</v>
      </c>
      <c r="CC102" s="92">
        <v>2186447.1</v>
      </c>
      <c r="CD102" s="92">
        <v>0</v>
      </c>
      <c r="CE102" s="91">
        <f t="shared" ref="CE102:CE103" si="19">CC102</f>
        <v>2186447.1</v>
      </c>
      <c r="CF102" s="92">
        <v>0</v>
      </c>
      <c r="CG102" s="92">
        <v>0</v>
      </c>
      <c r="CH102" s="92">
        <v>2186447.1</v>
      </c>
      <c r="CI102" s="92">
        <v>0</v>
      </c>
      <c r="CJ102" s="91">
        <f t="shared" ref="CJ102:CJ103" si="20">CH102</f>
        <v>2186447.1</v>
      </c>
      <c r="CK102" s="92">
        <v>0</v>
      </c>
      <c r="CL102" s="92">
        <v>0</v>
      </c>
      <c r="CM102" s="92">
        <v>2186447.1</v>
      </c>
      <c r="CN102" s="92">
        <v>0</v>
      </c>
      <c r="CO102" s="92">
        <f t="shared" ref="CO102:CO103" si="21">CM102</f>
        <v>2186447.1</v>
      </c>
      <c r="CP102" s="92">
        <v>0</v>
      </c>
      <c r="CQ102" s="92">
        <v>0</v>
      </c>
    </row>
    <row r="103" spans="1:95" s="441" customFormat="1" ht="110.25" customHeight="1">
      <c r="A103" s="244">
        <v>601</v>
      </c>
      <c r="B103" s="17" t="s">
        <v>3366</v>
      </c>
      <c r="C103" s="123">
        <v>402000001</v>
      </c>
      <c r="D103" s="19" t="s">
        <v>48</v>
      </c>
      <c r="E103" s="113" t="s">
        <v>594</v>
      </c>
      <c r="F103" s="114"/>
      <c r="G103" s="114"/>
      <c r="H103" s="115">
        <v>3</v>
      </c>
      <c r="I103" s="114"/>
      <c r="J103" s="115">
        <v>17</v>
      </c>
      <c r="K103" s="115">
        <v>1</v>
      </c>
      <c r="L103" s="115">
        <v>9</v>
      </c>
      <c r="M103" s="154"/>
      <c r="N103" s="154"/>
      <c r="O103" s="154"/>
      <c r="P103" s="116" t="s">
        <v>255</v>
      </c>
      <c r="Q103" s="117" t="s">
        <v>3434</v>
      </c>
      <c r="R103" s="115"/>
      <c r="S103" s="115"/>
      <c r="T103" s="115" t="s">
        <v>1177</v>
      </c>
      <c r="U103" s="115"/>
      <c r="V103" s="115" t="s">
        <v>1344</v>
      </c>
      <c r="W103" s="115"/>
      <c r="X103" s="115"/>
      <c r="Y103" s="115"/>
      <c r="Z103" s="115"/>
      <c r="AA103" s="115"/>
      <c r="AB103" s="116" t="s">
        <v>3435</v>
      </c>
      <c r="AC103" s="117" t="s">
        <v>653</v>
      </c>
      <c r="AD103" s="155"/>
      <c r="AE103" s="155"/>
      <c r="AF103" s="155"/>
      <c r="AG103" s="155"/>
      <c r="AH103" s="155"/>
      <c r="AI103" s="155"/>
      <c r="AJ103" s="155"/>
      <c r="AK103" s="155"/>
      <c r="AL103" s="155"/>
      <c r="AM103" s="118" t="s">
        <v>3436</v>
      </c>
      <c r="AN103" s="116" t="s">
        <v>606</v>
      </c>
      <c r="AO103" s="439" t="s">
        <v>51</v>
      </c>
      <c r="AP103" s="439" t="s">
        <v>52</v>
      </c>
      <c r="AQ103" s="439">
        <v>9810076610</v>
      </c>
      <c r="AR103" s="18" t="s">
        <v>3438</v>
      </c>
      <c r="AS103" s="439" t="s">
        <v>53</v>
      </c>
      <c r="AT103" s="92">
        <v>399979.56</v>
      </c>
      <c r="AU103" s="92">
        <v>40216</v>
      </c>
      <c r="AV103" s="92">
        <v>0</v>
      </c>
      <c r="AW103" s="92">
        <v>0</v>
      </c>
      <c r="AX103" s="91">
        <f>AT103</f>
        <v>399979.56</v>
      </c>
      <c r="AY103" s="91">
        <f>AU103</f>
        <v>40216</v>
      </c>
      <c r="AZ103" s="92">
        <v>0</v>
      </c>
      <c r="BA103" s="92">
        <v>0</v>
      </c>
      <c r="BB103" s="92">
        <v>0</v>
      </c>
      <c r="BC103" s="92">
        <v>0</v>
      </c>
      <c r="BD103" s="92">
        <f t="shared" si="5"/>
        <v>3860</v>
      </c>
      <c r="BE103" s="92">
        <v>0</v>
      </c>
      <c r="BF103" s="91">
        <v>3860</v>
      </c>
      <c r="BG103" s="92">
        <v>0</v>
      </c>
      <c r="BH103" s="92">
        <v>0</v>
      </c>
      <c r="BI103" s="92">
        <f t="shared" si="6"/>
        <v>3860</v>
      </c>
      <c r="BJ103" s="92">
        <v>0</v>
      </c>
      <c r="BK103" s="91">
        <v>3860</v>
      </c>
      <c r="BL103" s="92">
        <v>0</v>
      </c>
      <c r="BM103" s="92">
        <v>0</v>
      </c>
      <c r="BN103" s="92">
        <v>300000</v>
      </c>
      <c r="BO103" s="92">
        <v>0</v>
      </c>
      <c r="BP103" s="91">
        <f>BN103</f>
        <v>300000</v>
      </c>
      <c r="BQ103" s="92">
        <v>0</v>
      </c>
      <c r="BR103" s="92">
        <v>0</v>
      </c>
      <c r="BS103" s="92">
        <v>300000</v>
      </c>
      <c r="BT103" s="92">
        <v>0</v>
      </c>
      <c r="BU103" s="91">
        <v>300000</v>
      </c>
      <c r="BV103" s="92">
        <v>0</v>
      </c>
      <c r="BW103" s="92">
        <v>0</v>
      </c>
      <c r="BX103" s="92">
        <v>300000</v>
      </c>
      <c r="BY103" s="92">
        <v>0</v>
      </c>
      <c r="BZ103" s="92">
        <f>BX103</f>
        <v>300000</v>
      </c>
      <c r="CA103" s="92">
        <v>0</v>
      </c>
      <c r="CB103" s="92">
        <v>0</v>
      </c>
      <c r="CC103" s="92">
        <v>300000</v>
      </c>
      <c r="CD103" s="92">
        <v>0</v>
      </c>
      <c r="CE103" s="91">
        <f t="shared" si="19"/>
        <v>300000</v>
      </c>
      <c r="CF103" s="92">
        <v>0</v>
      </c>
      <c r="CG103" s="92">
        <v>0</v>
      </c>
      <c r="CH103" s="92">
        <v>300000</v>
      </c>
      <c r="CI103" s="92">
        <v>0</v>
      </c>
      <c r="CJ103" s="91">
        <f t="shared" si="20"/>
        <v>300000</v>
      </c>
      <c r="CK103" s="92">
        <v>0</v>
      </c>
      <c r="CL103" s="92">
        <v>0</v>
      </c>
      <c r="CM103" s="92">
        <v>300000</v>
      </c>
      <c r="CN103" s="92">
        <v>0</v>
      </c>
      <c r="CO103" s="92">
        <f t="shared" si="21"/>
        <v>300000</v>
      </c>
      <c r="CP103" s="92">
        <v>0</v>
      </c>
      <c r="CQ103" s="92">
        <v>0</v>
      </c>
    </row>
    <row r="104" spans="1:95" s="441" customFormat="1" ht="110.25" customHeight="1">
      <c r="A104" s="244">
        <v>601</v>
      </c>
      <c r="B104" s="17" t="s">
        <v>3366</v>
      </c>
      <c r="C104" s="123">
        <v>401000030</v>
      </c>
      <c r="D104" s="19" t="s">
        <v>68</v>
      </c>
      <c r="E104" s="113" t="s">
        <v>594</v>
      </c>
      <c r="F104" s="114"/>
      <c r="G104" s="114"/>
      <c r="H104" s="115">
        <v>3</v>
      </c>
      <c r="I104" s="114"/>
      <c r="J104" s="115">
        <v>16</v>
      </c>
      <c r="K104" s="115">
        <v>1</v>
      </c>
      <c r="L104" s="115">
        <v>20</v>
      </c>
      <c r="M104" s="154"/>
      <c r="N104" s="154"/>
      <c r="O104" s="154"/>
      <c r="P104" s="116" t="s">
        <v>255</v>
      </c>
      <c r="Q104" s="117" t="s">
        <v>595</v>
      </c>
      <c r="R104" s="115"/>
      <c r="S104" s="115"/>
      <c r="T104" s="115" t="s">
        <v>47</v>
      </c>
      <c r="U104" s="115"/>
      <c r="V104" s="115">
        <v>9</v>
      </c>
      <c r="W104" s="115" t="s">
        <v>45</v>
      </c>
      <c r="X104" s="115"/>
      <c r="Y104" s="115"/>
      <c r="Z104" s="115"/>
      <c r="AA104" s="115"/>
      <c r="AB104" s="116" t="s">
        <v>257</v>
      </c>
      <c r="AC104" s="117" t="s">
        <v>596</v>
      </c>
      <c r="AD104" s="130"/>
      <c r="AE104" s="130"/>
      <c r="AF104" s="130"/>
      <c r="AG104" s="130"/>
      <c r="AH104" s="131"/>
      <c r="AI104" s="116"/>
      <c r="AJ104" s="131"/>
      <c r="AK104" s="132"/>
      <c r="AL104" s="130"/>
      <c r="AM104" s="116" t="s">
        <v>597</v>
      </c>
      <c r="AN104" s="116" t="s">
        <v>598</v>
      </c>
      <c r="AO104" s="439" t="s">
        <v>69</v>
      </c>
      <c r="AP104" s="439" t="s">
        <v>51</v>
      </c>
      <c r="AQ104" s="439" t="s">
        <v>631</v>
      </c>
      <c r="AR104" s="18" t="s">
        <v>1067</v>
      </c>
      <c r="AS104" s="439" t="s">
        <v>53</v>
      </c>
      <c r="AT104" s="92">
        <v>2061000</v>
      </c>
      <c r="AU104" s="92">
        <v>2061000</v>
      </c>
      <c r="AV104" s="92">
        <v>0</v>
      </c>
      <c r="AW104" s="92">
        <v>0</v>
      </c>
      <c r="AX104" s="92">
        <v>0</v>
      </c>
      <c r="AY104" s="92">
        <v>0</v>
      </c>
      <c r="AZ104" s="92">
        <v>0</v>
      </c>
      <c r="BA104" s="92">
        <v>0</v>
      </c>
      <c r="BB104" s="91">
        <f t="shared" si="13"/>
        <v>2061000</v>
      </c>
      <c r="BC104" s="92">
        <f t="shared" si="13"/>
        <v>2061000</v>
      </c>
      <c r="BD104" s="92">
        <f t="shared" si="5"/>
        <v>2061000</v>
      </c>
      <c r="BE104" s="92">
        <v>0</v>
      </c>
      <c r="BF104" s="92">
        <v>0</v>
      </c>
      <c r="BG104" s="92">
        <v>0</v>
      </c>
      <c r="BH104" s="92">
        <v>2061000</v>
      </c>
      <c r="BI104" s="92">
        <f t="shared" si="6"/>
        <v>2061000</v>
      </c>
      <c r="BJ104" s="92">
        <v>0</v>
      </c>
      <c r="BK104" s="92">
        <v>0</v>
      </c>
      <c r="BL104" s="92">
        <v>0</v>
      </c>
      <c r="BM104" s="92">
        <v>2061000</v>
      </c>
      <c r="BN104" s="92">
        <v>2061000</v>
      </c>
      <c r="BO104" s="92">
        <v>0</v>
      </c>
      <c r="BP104" s="92">
        <v>0</v>
      </c>
      <c r="BQ104" s="92">
        <v>0</v>
      </c>
      <c r="BR104" s="92">
        <f t="shared" si="7"/>
        <v>2061000</v>
      </c>
      <c r="BS104" s="92">
        <v>1855563.75</v>
      </c>
      <c r="BT104" s="92">
        <v>0</v>
      </c>
      <c r="BU104" s="92">
        <v>0</v>
      </c>
      <c r="BV104" s="92">
        <v>0</v>
      </c>
      <c r="BW104" s="92">
        <f t="shared" si="8"/>
        <v>1855563.75</v>
      </c>
      <c r="BX104" s="92">
        <v>2061000</v>
      </c>
      <c r="BY104" s="92">
        <v>0</v>
      </c>
      <c r="BZ104" s="92">
        <v>0</v>
      </c>
      <c r="CA104" s="92">
        <v>0</v>
      </c>
      <c r="CB104" s="92">
        <f t="shared" si="9"/>
        <v>2061000</v>
      </c>
      <c r="CC104" s="92">
        <v>2061000</v>
      </c>
      <c r="CD104" s="92">
        <v>0</v>
      </c>
      <c r="CE104" s="92">
        <v>0</v>
      </c>
      <c r="CF104" s="92">
        <v>0</v>
      </c>
      <c r="CG104" s="92">
        <f t="shared" si="10"/>
        <v>2061000</v>
      </c>
      <c r="CH104" s="92">
        <v>2061000</v>
      </c>
      <c r="CI104" s="92">
        <v>0</v>
      </c>
      <c r="CJ104" s="92">
        <v>0</v>
      </c>
      <c r="CK104" s="92">
        <v>0</v>
      </c>
      <c r="CL104" s="92">
        <f t="shared" si="11"/>
        <v>2061000</v>
      </c>
      <c r="CM104" s="92">
        <v>2061000</v>
      </c>
      <c r="CN104" s="92">
        <v>0</v>
      </c>
      <c r="CO104" s="92">
        <v>0</v>
      </c>
      <c r="CP104" s="92">
        <v>0</v>
      </c>
      <c r="CQ104" s="92">
        <f t="shared" si="12"/>
        <v>2061000</v>
      </c>
    </row>
    <row r="105" spans="1:95" s="441" customFormat="1" ht="110.25" customHeight="1">
      <c r="A105" s="244">
        <v>601</v>
      </c>
      <c r="B105" s="17" t="s">
        <v>3366</v>
      </c>
      <c r="C105" s="123">
        <v>402000019</v>
      </c>
      <c r="D105" s="19" t="s">
        <v>78</v>
      </c>
      <c r="E105" s="113" t="s">
        <v>594</v>
      </c>
      <c r="F105" s="114"/>
      <c r="G105" s="114"/>
      <c r="H105" s="115">
        <v>3</v>
      </c>
      <c r="I105" s="114"/>
      <c r="J105" s="115">
        <v>17</v>
      </c>
      <c r="K105" s="115">
        <v>1</v>
      </c>
      <c r="L105" s="115" t="s">
        <v>3439</v>
      </c>
      <c r="M105" s="154"/>
      <c r="N105" s="154"/>
      <c r="O105" s="154"/>
      <c r="P105" s="116" t="s">
        <v>255</v>
      </c>
      <c r="Q105" s="117" t="s">
        <v>595</v>
      </c>
      <c r="R105" s="115"/>
      <c r="S105" s="115"/>
      <c r="T105" s="115" t="s">
        <v>47</v>
      </c>
      <c r="U105" s="115"/>
      <c r="V105" s="115" t="s">
        <v>523</v>
      </c>
      <c r="W105" s="115" t="s">
        <v>45</v>
      </c>
      <c r="X105" s="115"/>
      <c r="Y105" s="115"/>
      <c r="Z105" s="115"/>
      <c r="AA105" s="115"/>
      <c r="AB105" s="116" t="s">
        <v>257</v>
      </c>
      <c r="AC105" s="117" t="s">
        <v>3375</v>
      </c>
      <c r="AD105" s="155"/>
      <c r="AE105" s="155"/>
      <c r="AF105" s="155"/>
      <c r="AG105" s="155"/>
      <c r="AH105" s="118"/>
      <c r="AI105" s="118"/>
      <c r="AJ105" s="118"/>
      <c r="AK105" s="155"/>
      <c r="AL105" s="155"/>
      <c r="AM105" s="118" t="s">
        <v>3440</v>
      </c>
      <c r="AN105" s="116" t="s">
        <v>606</v>
      </c>
      <c r="AO105" s="439" t="s">
        <v>79</v>
      </c>
      <c r="AP105" s="439" t="s">
        <v>80</v>
      </c>
      <c r="AQ105" s="439" t="s">
        <v>3441</v>
      </c>
      <c r="AR105" s="18" t="s">
        <v>3442</v>
      </c>
      <c r="AS105" s="439" t="s">
        <v>53</v>
      </c>
      <c r="AT105" s="92">
        <v>140000</v>
      </c>
      <c r="AU105" s="92">
        <v>140000</v>
      </c>
      <c r="AV105" s="92">
        <v>0</v>
      </c>
      <c r="AW105" s="92">
        <v>0</v>
      </c>
      <c r="AX105" s="92">
        <v>0</v>
      </c>
      <c r="AY105" s="92">
        <v>0</v>
      </c>
      <c r="AZ105" s="92">
        <v>0</v>
      </c>
      <c r="BA105" s="92">
        <v>0</v>
      </c>
      <c r="BB105" s="91">
        <f t="shared" si="13"/>
        <v>140000</v>
      </c>
      <c r="BC105" s="92">
        <f t="shared" si="13"/>
        <v>140000</v>
      </c>
      <c r="BD105" s="92">
        <f t="shared" si="5"/>
        <v>144000</v>
      </c>
      <c r="BE105" s="92">
        <v>0</v>
      </c>
      <c r="BF105" s="92">
        <v>0</v>
      </c>
      <c r="BG105" s="92">
        <v>0</v>
      </c>
      <c r="BH105" s="92">
        <v>144000</v>
      </c>
      <c r="BI105" s="92">
        <f t="shared" si="6"/>
        <v>144000</v>
      </c>
      <c r="BJ105" s="92">
        <v>0</v>
      </c>
      <c r="BK105" s="92">
        <v>0</v>
      </c>
      <c r="BL105" s="92">
        <v>0</v>
      </c>
      <c r="BM105" s="92">
        <v>144000</v>
      </c>
      <c r="BN105" s="92">
        <v>160000</v>
      </c>
      <c r="BO105" s="92">
        <v>0</v>
      </c>
      <c r="BP105" s="92">
        <v>0</v>
      </c>
      <c r="BQ105" s="92">
        <v>0</v>
      </c>
      <c r="BR105" s="92">
        <f t="shared" si="7"/>
        <v>160000</v>
      </c>
      <c r="BS105" s="92">
        <v>160000</v>
      </c>
      <c r="BT105" s="92">
        <v>0</v>
      </c>
      <c r="BU105" s="92">
        <v>0</v>
      </c>
      <c r="BV105" s="92">
        <v>0</v>
      </c>
      <c r="BW105" s="92">
        <f t="shared" si="8"/>
        <v>160000</v>
      </c>
      <c r="BX105" s="92">
        <v>160000</v>
      </c>
      <c r="BY105" s="92">
        <v>0</v>
      </c>
      <c r="BZ105" s="92">
        <v>0</v>
      </c>
      <c r="CA105" s="92">
        <v>0</v>
      </c>
      <c r="CB105" s="92">
        <f t="shared" si="9"/>
        <v>160000</v>
      </c>
      <c r="CC105" s="92">
        <v>160000</v>
      </c>
      <c r="CD105" s="92">
        <v>0</v>
      </c>
      <c r="CE105" s="92">
        <v>0</v>
      </c>
      <c r="CF105" s="92">
        <v>0</v>
      </c>
      <c r="CG105" s="92">
        <f t="shared" si="10"/>
        <v>160000</v>
      </c>
      <c r="CH105" s="92">
        <v>160000</v>
      </c>
      <c r="CI105" s="92">
        <v>0</v>
      </c>
      <c r="CJ105" s="92">
        <v>0</v>
      </c>
      <c r="CK105" s="92">
        <v>0</v>
      </c>
      <c r="CL105" s="92">
        <f t="shared" si="11"/>
        <v>160000</v>
      </c>
      <c r="CM105" s="92">
        <v>160000</v>
      </c>
      <c r="CN105" s="92">
        <v>0</v>
      </c>
      <c r="CO105" s="92">
        <v>0</v>
      </c>
      <c r="CP105" s="92">
        <v>0</v>
      </c>
      <c r="CQ105" s="92">
        <f t="shared" si="12"/>
        <v>160000</v>
      </c>
    </row>
    <row r="106" spans="1:95" s="441" customFormat="1" ht="110.25" customHeight="1">
      <c r="A106" s="244">
        <v>601</v>
      </c>
      <c r="B106" s="17" t="s">
        <v>3366</v>
      </c>
      <c r="C106" s="123">
        <v>401000059</v>
      </c>
      <c r="D106" s="19" t="s">
        <v>74</v>
      </c>
      <c r="E106" s="113" t="s">
        <v>3443</v>
      </c>
      <c r="F106" s="114"/>
      <c r="G106" s="114"/>
      <c r="H106" s="115"/>
      <c r="I106" s="114"/>
      <c r="J106" s="115">
        <v>5</v>
      </c>
      <c r="K106" s="115">
        <v>4</v>
      </c>
      <c r="L106" s="115"/>
      <c r="M106" s="154"/>
      <c r="N106" s="154"/>
      <c r="O106" s="154"/>
      <c r="P106" s="116" t="s">
        <v>3444</v>
      </c>
      <c r="Q106" s="117" t="s">
        <v>3445</v>
      </c>
      <c r="R106" s="115"/>
      <c r="S106" s="115"/>
      <c r="T106" s="115"/>
      <c r="U106" s="115"/>
      <c r="V106" s="115" t="s">
        <v>47</v>
      </c>
      <c r="W106" s="115" t="s">
        <v>1926</v>
      </c>
      <c r="X106" s="115"/>
      <c r="Y106" s="115"/>
      <c r="Z106" s="115"/>
      <c r="AA106" s="115"/>
      <c r="AB106" s="116" t="s">
        <v>3446</v>
      </c>
      <c r="AC106" s="117" t="s">
        <v>653</v>
      </c>
      <c r="AD106" s="155"/>
      <c r="AE106" s="155"/>
      <c r="AF106" s="155"/>
      <c r="AG106" s="155"/>
      <c r="AH106" s="118"/>
      <c r="AI106" s="118"/>
      <c r="AJ106" s="118"/>
      <c r="AK106" s="155"/>
      <c r="AL106" s="155"/>
      <c r="AM106" s="118" t="s">
        <v>3447</v>
      </c>
      <c r="AN106" s="116" t="s">
        <v>598</v>
      </c>
      <c r="AO106" s="439" t="s">
        <v>51</v>
      </c>
      <c r="AP106" s="439" t="s">
        <v>52</v>
      </c>
      <c r="AQ106" s="439" t="s">
        <v>3448</v>
      </c>
      <c r="AR106" s="18" t="s">
        <v>3449</v>
      </c>
      <c r="AS106" s="439" t="s">
        <v>53</v>
      </c>
      <c r="AT106" s="92">
        <v>100000</v>
      </c>
      <c r="AU106" s="92">
        <v>100000</v>
      </c>
      <c r="AV106" s="92">
        <v>0</v>
      </c>
      <c r="AW106" s="92">
        <v>0</v>
      </c>
      <c r="AX106" s="92">
        <v>0</v>
      </c>
      <c r="AY106" s="92">
        <v>0</v>
      </c>
      <c r="AZ106" s="92">
        <v>0</v>
      </c>
      <c r="BA106" s="92">
        <v>0</v>
      </c>
      <c r="BB106" s="91">
        <f t="shared" si="13"/>
        <v>100000</v>
      </c>
      <c r="BC106" s="92">
        <f t="shared" si="13"/>
        <v>100000</v>
      </c>
      <c r="BD106" s="92">
        <f t="shared" si="5"/>
        <v>100000</v>
      </c>
      <c r="BE106" s="92">
        <v>0</v>
      </c>
      <c r="BF106" s="92">
        <v>0</v>
      </c>
      <c r="BG106" s="92">
        <v>0</v>
      </c>
      <c r="BH106" s="92">
        <v>100000</v>
      </c>
      <c r="BI106" s="92">
        <f t="shared" si="6"/>
        <v>100000</v>
      </c>
      <c r="BJ106" s="92">
        <v>0</v>
      </c>
      <c r="BK106" s="92">
        <v>0</v>
      </c>
      <c r="BL106" s="92">
        <v>0</v>
      </c>
      <c r="BM106" s="92">
        <v>100000</v>
      </c>
      <c r="BN106" s="92">
        <v>100000</v>
      </c>
      <c r="BO106" s="92">
        <v>0</v>
      </c>
      <c r="BP106" s="92">
        <v>0</v>
      </c>
      <c r="BQ106" s="92">
        <v>0</v>
      </c>
      <c r="BR106" s="92">
        <f t="shared" si="7"/>
        <v>100000</v>
      </c>
      <c r="BS106" s="92">
        <v>100000</v>
      </c>
      <c r="BT106" s="92">
        <v>0</v>
      </c>
      <c r="BU106" s="92">
        <v>0</v>
      </c>
      <c r="BV106" s="92">
        <v>0</v>
      </c>
      <c r="BW106" s="92">
        <f t="shared" si="8"/>
        <v>100000</v>
      </c>
      <c r="BX106" s="92">
        <v>100000</v>
      </c>
      <c r="BY106" s="92">
        <v>0</v>
      </c>
      <c r="BZ106" s="92">
        <v>0</v>
      </c>
      <c r="CA106" s="92">
        <v>0</v>
      </c>
      <c r="CB106" s="92">
        <f t="shared" si="9"/>
        <v>100000</v>
      </c>
      <c r="CC106" s="92">
        <v>100000</v>
      </c>
      <c r="CD106" s="92">
        <v>0</v>
      </c>
      <c r="CE106" s="92">
        <v>0</v>
      </c>
      <c r="CF106" s="92">
        <v>0</v>
      </c>
      <c r="CG106" s="92">
        <f t="shared" si="10"/>
        <v>100000</v>
      </c>
      <c r="CH106" s="92">
        <v>100000</v>
      </c>
      <c r="CI106" s="92">
        <v>0</v>
      </c>
      <c r="CJ106" s="92">
        <v>0</v>
      </c>
      <c r="CK106" s="92">
        <v>0</v>
      </c>
      <c r="CL106" s="92">
        <f t="shared" si="11"/>
        <v>100000</v>
      </c>
      <c r="CM106" s="92">
        <v>100000</v>
      </c>
      <c r="CN106" s="92">
        <v>0</v>
      </c>
      <c r="CO106" s="92">
        <v>0</v>
      </c>
      <c r="CP106" s="92">
        <v>0</v>
      </c>
      <c r="CQ106" s="92">
        <f t="shared" si="12"/>
        <v>100000</v>
      </c>
    </row>
    <row r="107" spans="1:95" s="441" customFormat="1" ht="110.25" customHeight="1">
      <c r="A107" s="244">
        <v>601</v>
      </c>
      <c r="B107" s="17" t="s">
        <v>3366</v>
      </c>
      <c r="C107" s="123">
        <v>402000017</v>
      </c>
      <c r="D107" s="19" t="s">
        <v>50</v>
      </c>
      <c r="E107" s="113" t="s">
        <v>594</v>
      </c>
      <c r="F107" s="114"/>
      <c r="G107" s="114"/>
      <c r="H107" s="115">
        <v>3</v>
      </c>
      <c r="I107" s="114"/>
      <c r="J107" s="115">
        <v>17</v>
      </c>
      <c r="K107" s="115">
        <v>1</v>
      </c>
      <c r="L107" s="115">
        <v>7</v>
      </c>
      <c r="M107" s="154"/>
      <c r="N107" s="154"/>
      <c r="O107" s="154"/>
      <c r="P107" s="116" t="s">
        <v>255</v>
      </c>
      <c r="Q107" s="117" t="s">
        <v>595</v>
      </c>
      <c r="R107" s="115"/>
      <c r="S107" s="115"/>
      <c r="T107" s="115" t="s">
        <v>47</v>
      </c>
      <c r="U107" s="115"/>
      <c r="V107" s="115" t="s">
        <v>46</v>
      </c>
      <c r="W107" s="115" t="s">
        <v>45</v>
      </c>
      <c r="X107" s="115" t="s">
        <v>77</v>
      </c>
      <c r="Y107" s="115"/>
      <c r="Z107" s="115"/>
      <c r="AA107" s="115"/>
      <c r="AB107" s="116" t="s">
        <v>257</v>
      </c>
      <c r="AC107" s="117" t="s">
        <v>3375</v>
      </c>
      <c r="AD107" s="155"/>
      <c r="AE107" s="155"/>
      <c r="AF107" s="155"/>
      <c r="AG107" s="155"/>
      <c r="AH107" s="155"/>
      <c r="AI107" s="155"/>
      <c r="AJ107" s="155"/>
      <c r="AK107" s="155"/>
      <c r="AL107" s="155"/>
      <c r="AM107" s="118" t="s">
        <v>3376</v>
      </c>
      <c r="AN107" s="116" t="s">
        <v>606</v>
      </c>
      <c r="AO107" s="439" t="s">
        <v>46</v>
      </c>
      <c r="AP107" s="439" t="s">
        <v>51</v>
      </c>
      <c r="AQ107" s="439" t="s">
        <v>3450</v>
      </c>
      <c r="AR107" s="18" t="s">
        <v>212</v>
      </c>
      <c r="AS107" s="439" t="s">
        <v>53</v>
      </c>
      <c r="AT107" s="92">
        <v>6940625</v>
      </c>
      <c r="AU107" s="92">
        <v>6940625</v>
      </c>
      <c r="AV107" s="92">
        <v>0</v>
      </c>
      <c r="AW107" s="92">
        <v>0</v>
      </c>
      <c r="AX107" s="92">
        <v>0</v>
      </c>
      <c r="AY107" s="92">
        <v>0</v>
      </c>
      <c r="AZ107" s="92">
        <v>0</v>
      </c>
      <c r="BA107" s="92">
        <v>0</v>
      </c>
      <c r="BB107" s="91">
        <f t="shared" ref="BB107:BC124" si="22">AT107</f>
        <v>6940625</v>
      </c>
      <c r="BC107" s="92">
        <f t="shared" si="22"/>
        <v>6940625</v>
      </c>
      <c r="BD107" s="92">
        <f t="shared" si="5"/>
        <v>6029875</v>
      </c>
      <c r="BE107" s="92">
        <v>0</v>
      </c>
      <c r="BF107" s="92">
        <v>0</v>
      </c>
      <c r="BG107" s="92">
        <v>0</v>
      </c>
      <c r="BH107" s="92">
        <v>6029875</v>
      </c>
      <c r="BI107" s="92">
        <f t="shared" si="6"/>
        <v>6029875</v>
      </c>
      <c r="BJ107" s="92">
        <v>0</v>
      </c>
      <c r="BK107" s="92">
        <v>0</v>
      </c>
      <c r="BL107" s="92">
        <v>0</v>
      </c>
      <c r="BM107" s="92">
        <v>6029875</v>
      </c>
      <c r="BN107" s="92">
        <v>6029875</v>
      </c>
      <c r="BO107" s="92">
        <v>0</v>
      </c>
      <c r="BP107" s="92">
        <v>0</v>
      </c>
      <c r="BQ107" s="92">
        <v>0</v>
      </c>
      <c r="BR107" s="92">
        <f t="shared" si="7"/>
        <v>6029875</v>
      </c>
      <c r="BS107" s="92">
        <v>6029875</v>
      </c>
      <c r="BT107" s="92">
        <v>0</v>
      </c>
      <c r="BU107" s="92">
        <v>0</v>
      </c>
      <c r="BV107" s="92">
        <v>0</v>
      </c>
      <c r="BW107" s="92">
        <f t="shared" si="8"/>
        <v>6029875</v>
      </c>
      <c r="BX107" s="92">
        <v>4488000</v>
      </c>
      <c r="BY107" s="92">
        <v>0</v>
      </c>
      <c r="BZ107" s="92">
        <v>0</v>
      </c>
      <c r="CA107" s="92">
        <v>0</v>
      </c>
      <c r="CB107" s="92">
        <f t="shared" si="9"/>
        <v>4488000</v>
      </c>
      <c r="CC107" s="92">
        <v>4488000</v>
      </c>
      <c r="CD107" s="92">
        <v>0</v>
      </c>
      <c r="CE107" s="92">
        <v>0</v>
      </c>
      <c r="CF107" s="92">
        <v>0</v>
      </c>
      <c r="CG107" s="92">
        <f t="shared" si="10"/>
        <v>4488000</v>
      </c>
      <c r="CH107" s="92">
        <v>4488000</v>
      </c>
      <c r="CI107" s="92">
        <v>0</v>
      </c>
      <c r="CJ107" s="92">
        <v>0</v>
      </c>
      <c r="CK107" s="92">
        <v>0</v>
      </c>
      <c r="CL107" s="92">
        <f t="shared" si="11"/>
        <v>4488000</v>
      </c>
      <c r="CM107" s="92">
        <v>4488000</v>
      </c>
      <c r="CN107" s="92">
        <v>0</v>
      </c>
      <c r="CO107" s="92">
        <v>0</v>
      </c>
      <c r="CP107" s="92">
        <v>0</v>
      </c>
      <c r="CQ107" s="92">
        <f t="shared" si="12"/>
        <v>4488000</v>
      </c>
    </row>
    <row r="108" spans="1:95" s="441" customFormat="1" ht="110.25" customHeight="1">
      <c r="A108" s="244">
        <v>601</v>
      </c>
      <c r="B108" s="17" t="s">
        <v>3366</v>
      </c>
      <c r="C108" s="123">
        <v>402000025</v>
      </c>
      <c r="D108" s="19" t="s">
        <v>153</v>
      </c>
      <c r="E108" s="113" t="s">
        <v>621</v>
      </c>
      <c r="F108" s="114" t="s">
        <v>516</v>
      </c>
      <c r="G108" s="114"/>
      <c r="H108" s="115">
        <v>1</v>
      </c>
      <c r="I108" s="114"/>
      <c r="J108" s="115">
        <v>2</v>
      </c>
      <c r="K108" s="115"/>
      <c r="L108" s="115">
        <v>2</v>
      </c>
      <c r="M108" s="154"/>
      <c r="N108" s="154">
        <v>3</v>
      </c>
      <c r="O108" s="154"/>
      <c r="P108" s="116" t="s">
        <v>533</v>
      </c>
      <c r="Q108" s="117" t="s">
        <v>595</v>
      </c>
      <c r="R108" s="115"/>
      <c r="S108" s="115"/>
      <c r="T108" s="115" t="s">
        <v>47</v>
      </c>
      <c r="U108" s="115"/>
      <c r="V108" s="115">
        <v>12</v>
      </c>
      <c r="W108" s="115" t="s">
        <v>45</v>
      </c>
      <c r="X108" s="115">
        <v>15</v>
      </c>
      <c r="Y108" s="115"/>
      <c r="Z108" s="115"/>
      <c r="AA108" s="115"/>
      <c r="AB108" s="116" t="s">
        <v>257</v>
      </c>
      <c r="AC108" s="117" t="s">
        <v>604</v>
      </c>
      <c r="AD108" s="155"/>
      <c r="AE108" s="155"/>
      <c r="AF108" s="155"/>
      <c r="AG108" s="155"/>
      <c r="AH108" s="118"/>
      <c r="AI108" s="118"/>
      <c r="AJ108" s="118"/>
      <c r="AK108" s="155"/>
      <c r="AL108" s="155"/>
      <c r="AM108" s="118" t="s">
        <v>605</v>
      </c>
      <c r="AN108" s="116" t="s">
        <v>606</v>
      </c>
      <c r="AO108" s="57" t="s">
        <v>51</v>
      </c>
      <c r="AP108" s="57" t="s">
        <v>52</v>
      </c>
      <c r="AQ108" s="57" t="s">
        <v>624</v>
      </c>
      <c r="AR108" s="18" t="s">
        <v>3417</v>
      </c>
      <c r="AS108" s="439" t="s">
        <v>53</v>
      </c>
      <c r="AT108" s="92">
        <v>204597.86</v>
      </c>
      <c r="AU108" s="92">
        <v>204597.86</v>
      </c>
      <c r="AV108" s="92">
        <v>0</v>
      </c>
      <c r="AW108" s="92">
        <v>0</v>
      </c>
      <c r="AX108" s="92">
        <v>0</v>
      </c>
      <c r="AY108" s="92">
        <v>0</v>
      </c>
      <c r="AZ108" s="92">
        <v>0</v>
      </c>
      <c r="BA108" s="92">
        <v>0</v>
      </c>
      <c r="BB108" s="91">
        <v>204597.86</v>
      </c>
      <c r="BC108" s="91">
        <v>204597.86</v>
      </c>
      <c r="BD108" s="92">
        <v>0</v>
      </c>
      <c r="BE108" s="92">
        <v>0</v>
      </c>
      <c r="BF108" s="92">
        <v>0</v>
      </c>
      <c r="BG108" s="92">
        <v>0</v>
      </c>
      <c r="BH108" s="92">
        <v>0</v>
      </c>
      <c r="BI108" s="92">
        <v>0</v>
      </c>
      <c r="BJ108" s="92">
        <v>0</v>
      </c>
      <c r="BK108" s="92">
        <v>0</v>
      </c>
      <c r="BL108" s="92">
        <v>0</v>
      </c>
      <c r="BM108" s="92">
        <v>0</v>
      </c>
      <c r="BN108" s="92">
        <v>0</v>
      </c>
      <c r="BO108" s="92">
        <v>0</v>
      </c>
      <c r="BP108" s="92">
        <v>0</v>
      </c>
      <c r="BQ108" s="92">
        <v>0</v>
      </c>
      <c r="BR108" s="92">
        <v>0</v>
      </c>
      <c r="BS108" s="92">
        <v>0</v>
      </c>
      <c r="BT108" s="92">
        <v>0</v>
      </c>
      <c r="BU108" s="92">
        <v>0</v>
      </c>
      <c r="BV108" s="92">
        <v>0</v>
      </c>
      <c r="BW108" s="92">
        <v>0</v>
      </c>
      <c r="BX108" s="92">
        <v>0</v>
      </c>
      <c r="BY108" s="92">
        <v>0</v>
      </c>
      <c r="BZ108" s="92">
        <v>0</v>
      </c>
      <c r="CA108" s="92">
        <v>0</v>
      </c>
      <c r="CB108" s="92">
        <v>0</v>
      </c>
      <c r="CC108" s="92">
        <v>0</v>
      </c>
      <c r="CD108" s="92">
        <v>0</v>
      </c>
      <c r="CE108" s="92">
        <v>0</v>
      </c>
      <c r="CF108" s="92">
        <v>0</v>
      </c>
      <c r="CG108" s="92">
        <v>0</v>
      </c>
      <c r="CH108" s="92">
        <v>0</v>
      </c>
      <c r="CI108" s="92">
        <v>0</v>
      </c>
      <c r="CJ108" s="92">
        <v>0</v>
      </c>
      <c r="CK108" s="92">
        <v>0</v>
      </c>
      <c r="CL108" s="92">
        <v>0</v>
      </c>
      <c r="CM108" s="92">
        <v>0</v>
      </c>
      <c r="CN108" s="92">
        <v>0</v>
      </c>
      <c r="CO108" s="92">
        <v>0</v>
      </c>
      <c r="CP108" s="92">
        <v>0</v>
      </c>
      <c r="CQ108" s="92">
        <v>0</v>
      </c>
    </row>
    <row r="109" spans="1:95" s="441" customFormat="1" ht="110.25" customHeight="1">
      <c r="A109" s="244">
        <v>601</v>
      </c>
      <c r="B109" s="17" t="s">
        <v>3366</v>
      </c>
      <c r="C109" s="123">
        <v>401000014</v>
      </c>
      <c r="D109" s="19" t="s">
        <v>67</v>
      </c>
      <c r="E109" s="113" t="s">
        <v>594</v>
      </c>
      <c r="F109" s="114"/>
      <c r="G109" s="114"/>
      <c r="H109" s="115"/>
      <c r="I109" s="114"/>
      <c r="J109" s="115">
        <v>16</v>
      </c>
      <c r="K109" s="115">
        <v>1</v>
      </c>
      <c r="L109" s="199" t="s">
        <v>3379</v>
      </c>
      <c r="M109" s="154"/>
      <c r="N109" s="154"/>
      <c r="O109" s="154"/>
      <c r="P109" s="116" t="s">
        <v>255</v>
      </c>
      <c r="Q109" s="117" t="s">
        <v>595</v>
      </c>
      <c r="R109" s="115"/>
      <c r="S109" s="115"/>
      <c r="T109" s="115">
        <v>3</v>
      </c>
      <c r="U109" s="115"/>
      <c r="V109" s="115">
        <v>9</v>
      </c>
      <c r="W109" s="115">
        <v>1</v>
      </c>
      <c r="X109" s="115"/>
      <c r="Y109" s="115"/>
      <c r="Z109" s="115"/>
      <c r="AA109" s="115"/>
      <c r="AB109" s="116" t="s">
        <v>257</v>
      </c>
      <c r="AC109" s="117" t="s">
        <v>596</v>
      </c>
      <c r="AD109" s="155"/>
      <c r="AE109" s="155"/>
      <c r="AF109" s="155"/>
      <c r="AG109" s="155"/>
      <c r="AH109" s="118" t="s">
        <v>1566</v>
      </c>
      <c r="AI109" s="118"/>
      <c r="AJ109" s="118" t="s">
        <v>1566</v>
      </c>
      <c r="AK109" s="155"/>
      <c r="AL109" s="155"/>
      <c r="AM109" s="118"/>
      <c r="AN109" s="116" t="s">
        <v>606</v>
      </c>
      <c r="AO109" s="439" t="s">
        <v>51</v>
      </c>
      <c r="AP109" s="439" t="s">
        <v>52</v>
      </c>
      <c r="AQ109" s="439" t="s">
        <v>3451</v>
      </c>
      <c r="AR109" s="18" t="s">
        <v>3452</v>
      </c>
      <c r="AS109" s="439" t="s">
        <v>53</v>
      </c>
      <c r="AT109" s="92">
        <v>92875</v>
      </c>
      <c r="AU109" s="92">
        <v>92875</v>
      </c>
      <c r="AV109" s="92">
        <v>0</v>
      </c>
      <c r="AW109" s="92">
        <v>0</v>
      </c>
      <c r="AX109" s="92">
        <f>AT109</f>
        <v>92875</v>
      </c>
      <c r="AY109" s="92">
        <f>AU109</f>
        <v>92875</v>
      </c>
      <c r="AZ109" s="92">
        <v>0</v>
      </c>
      <c r="BA109" s="92">
        <v>0</v>
      </c>
      <c r="BB109" s="92">
        <v>0</v>
      </c>
      <c r="BC109" s="92">
        <v>0</v>
      </c>
      <c r="BD109" s="92">
        <f t="shared" si="5"/>
        <v>100000</v>
      </c>
      <c r="BE109" s="92">
        <v>0</v>
      </c>
      <c r="BF109" s="92">
        <v>100000</v>
      </c>
      <c r="BG109" s="92">
        <v>0</v>
      </c>
      <c r="BH109" s="92">
        <v>0</v>
      </c>
      <c r="BI109" s="92">
        <f t="shared" si="6"/>
        <v>99917.35</v>
      </c>
      <c r="BJ109" s="92">
        <v>0</v>
      </c>
      <c r="BK109" s="92">
        <v>99917.35</v>
      </c>
      <c r="BL109" s="92">
        <v>0</v>
      </c>
      <c r="BM109" s="92">
        <v>0</v>
      </c>
      <c r="BN109" s="92">
        <v>100000</v>
      </c>
      <c r="BO109" s="92">
        <v>0</v>
      </c>
      <c r="BP109" s="92">
        <v>100000</v>
      </c>
      <c r="BQ109" s="92">
        <v>0</v>
      </c>
      <c r="BR109" s="92">
        <v>0</v>
      </c>
      <c r="BS109" s="92">
        <v>100000</v>
      </c>
      <c r="BT109" s="92">
        <v>0</v>
      </c>
      <c r="BU109" s="92">
        <v>100000</v>
      </c>
      <c r="BV109" s="92">
        <v>0</v>
      </c>
      <c r="BW109" s="92">
        <v>0</v>
      </c>
      <c r="BX109" s="92">
        <v>100000</v>
      </c>
      <c r="BY109" s="92">
        <v>0</v>
      </c>
      <c r="BZ109" s="92">
        <v>100000</v>
      </c>
      <c r="CA109" s="92">
        <v>0</v>
      </c>
      <c r="CB109" s="92">
        <v>0</v>
      </c>
      <c r="CC109" s="92">
        <v>100000</v>
      </c>
      <c r="CD109" s="92">
        <v>0</v>
      </c>
      <c r="CE109" s="92">
        <v>100000</v>
      </c>
      <c r="CF109" s="92">
        <v>0</v>
      </c>
      <c r="CG109" s="92">
        <v>0</v>
      </c>
      <c r="CH109" s="92">
        <v>100000</v>
      </c>
      <c r="CI109" s="92">
        <v>0</v>
      </c>
      <c r="CJ109" s="92">
        <v>100000</v>
      </c>
      <c r="CK109" s="92">
        <v>0</v>
      </c>
      <c r="CL109" s="92">
        <v>0</v>
      </c>
      <c r="CM109" s="92">
        <v>100000</v>
      </c>
      <c r="CN109" s="92">
        <v>0</v>
      </c>
      <c r="CO109" s="92">
        <v>100000</v>
      </c>
      <c r="CP109" s="92">
        <v>0</v>
      </c>
      <c r="CQ109" s="92">
        <v>0</v>
      </c>
    </row>
    <row r="110" spans="1:95" s="441" customFormat="1" ht="110.25" customHeight="1">
      <c r="A110" s="244">
        <v>601</v>
      </c>
      <c r="B110" s="17" t="s">
        <v>3366</v>
      </c>
      <c r="C110" s="123">
        <v>401000014</v>
      </c>
      <c r="D110" s="19" t="s">
        <v>67</v>
      </c>
      <c r="E110" s="113" t="s">
        <v>594</v>
      </c>
      <c r="F110" s="114"/>
      <c r="G110" s="114"/>
      <c r="H110" s="115"/>
      <c r="I110" s="114"/>
      <c r="J110" s="115">
        <v>16</v>
      </c>
      <c r="K110" s="115">
        <v>1</v>
      </c>
      <c r="L110" s="199" t="s">
        <v>3379</v>
      </c>
      <c r="M110" s="154"/>
      <c r="N110" s="154"/>
      <c r="O110" s="154"/>
      <c r="P110" s="116" t="s">
        <v>255</v>
      </c>
      <c r="Q110" s="117" t="s">
        <v>595</v>
      </c>
      <c r="R110" s="115"/>
      <c r="S110" s="115"/>
      <c r="T110" s="115">
        <v>3</v>
      </c>
      <c r="U110" s="115"/>
      <c r="V110" s="115">
        <v>9</v>
      </c>
      <c r="W110" s="115">
        <v>1</v>
      </c>
      <c r="X110" s="115"/>
      <c r="Y110" s="115"/>
      <c r="Z110" s="115"/>
      <c r="AA110" s="115"/>
      <c r="AB110" s="116" t="s">
        <v>257</v>
      </c>
      <c r="AC110" s="117" t="s">
        <v>596</v>
      </c>
      <c r="AD110" s="155"/>
      <c r="AE110" s="155"/>
      <c r="AF110" s="155"/>
      <c r="AG110" s="155"/>
      <c r="AH110" s="118" t="s">
        <v>1566</v>
      </c>
      <c r="AI110" s="118"/>
      <c r="AJ110" s="118" t="s">
        <v>1566</v>
      </c>
      <c r="AK110" s="440"/>
      <c r="AL110" s="155"/>
      <c r="AM110" s="118"/>
      <c r="AN110" s="116" t="s">
        <v>606</v>
      </c>
      <c r="AO110" s="439" t="s">
        <v>51</v>
      </c>
      <c r="AP110" s="439" t="s">
        <v>52</v>
      </c>
      <c r="AQ110" s="439" t="s">
        <v>3451</v>
      </c>
      <c r="AR110" s="18" t="s">
        <v>3452</v>
      </c>
      <c r="AS110" s="439" t="s">
        <v>53</v>
      </c>
      <c r="AT110" s="92">
        <v>4888.16</v>
      </c>
      <c r="AU110" s="92">
        <v>4888.16</v>
      </c>
      <c r="AV110" s="92">
        <v>0</v>
      </c>
      <c r="AW110" s="92">
        <v>0</v>
      </c>
      <c r="AX110" s="92">
        <v>0</v>
      </c>
      <c r="AY110" s="92">
        <v>0</v>
      </c>
      <c r="AZ110" s="92">
        <v>0</v>
      </c>
      <c r="BA110" s="92">
        <v>0</v>
      </c>
      <c r="BB110" s="91">
        <f t="shared" si="22"/>
        <v>4888.16</v>
      </c>
      <c r="BC110" s="92">
        <f t="shared" si="22"/>
        <v>4888.16</v>
      </c>
      <c r="BD110" s="92">
        <f t="shared" si="5"/>
        <v>5263.16</v>
      </c>
      <c r="BE110" s="92">
        <v>0</v>
      </c>
      <c r="BF110" s="92">
        <v>0</v>
      </c>
      <c r="BG110" s="92">
        <v>0</v>
      </c>
      <c r="BH110" s="92">
        <v>5263.16</v>
      </c>
      <c r="BI110" s="92">
        <f t="shared" si="6"/>
        <v>5258.81</v>
      </c>
      <c r="BJ110" s="92">
        <v>0</v>
      </c>
      <c r="BK110" s="92">
        <v>0</v>
      </c>
      <c r="BL110" s="92">
        <v>0</v>
      </c>
      <c r="BM110" s="92">
        <v>5258.81</v>
      </c>
      <c r="BN110" s="92">
        <v>5263.16</v>
      </c>
      <c r="BO110" s="92">
        <v>0</v>
      </c>
      <c r="BP110" s="92">
        <v>0</v>
      </c>
      <c r="BQ110" s="92">
        <v>0</v>
      </c>
      <c r="BR110" s="92">
        <f t="shared" si="7"/>
        <v>5263.16</v>
      </c>
      <c r="BS110" s="92">
        <v>5263.16</v>
      </c>
      <c r="BT110" s="92">
        <v>0</v>
      </c>
      <c r="BU110" s="92">
        <v>0</v>
      </c>
      <c r="BV110" s="92">
        <v>0</v>
      </c>
      <c r="BW110" s="92">
        <f t="shared" si="8"/>
        <v>5263.16</v>
      </c>
      <c r="BX110" s="92">
        <v>5263.16</v>
      </c>
      <c r="BY110" s="92">
        <v>0</v>
      </c>
      <c r="BZ110" s="92">
        <v>0</v>
      </c>
      <c r="CA110" s="92">
        <v>0</v>
      </c>
      <c r="CB110" s="92">
        <f t="shared" si="9"/>
        <v>5263.16</v>
      </c>
      <c r="CC110" s="92">
        <v>5263.16</v>
      </c>
      <c r="CD110" s="92">
        <v>0</v>
      </c>
      <c r="CE110" s="92">
        <v>0</v>
      </c>
      <c r="CF110" s="92">
        <v>0</v>
      </c>
      <c r="CG110" s="92">
        <f t="shared" si="10"/>
        <v>5263.16</v>
      </c>
      <c r="CH110" s="92">
        <v>5263.16</v>
      </c>
      <c r="CI110" s="92">
        <v>0</v>
      </c>
      <c r="CJ110" s="92">
        <v>0</v>
      </c>
      <c r="CK110" s="92">
        <v>0</v>
      </c>
      <c r="CL110" s="92">
        <f t="shared" si="11"/>
        <v>5263.16</v>
      </c>
      <c r="CM110" s="92">
        <v>5263.16</v>
      </c>
      <c r="CN110" s="92">
        <v>0</v>
      </c>
      <c r="CO110" s="92">
        <v>0</v>
      </c>
      <c r="CP110" s="92">
        <v>0</v>
      </c>
      <c r="CQ110" s="92">
        <f t="shared" si="12"/>
        <v>5263.16</v>
      </c>
    </row>
    <row r="111" spans="1:95" s="441" customFormat="1" ht="110.25" customHeight="1">
      <c r="A111" s="244">
        <v>601</v>
      </c>
      <c r="B111" s="17" t="s">
        <v>3366</v>
      </c>
      <c r="C111" s="123">
        <v>401000056</v>
      </c>
      <c r="D111" s="19" t="s">
        <v>73</v>
      </c>
      <c r="E111" s="113" t="s">
        <v>594</v>
      </c>
      <c r="F111" s="114"/>
      <c r="G111" s="114"/>
      <c r="H111" s="115">
        <v>3</v>
      </c>
      <c r="I111" s="114"/>
      <c r="J111" s="115">
        <v>16</v>
      </c>
      <c r="K111" s="115">
        <v>1</v>
      </c>
      <c r="L111" s="115">
        <v>37</v>
      </c>
      <c r="M111" s="154"/>
      <c r="N111" s="154"/>
      <c r="O111" s="154"/>
      <c r="P111" s="116" t="s">
        <v>255</v>
      </c>
      <c r="Q111" s="117" t="s">
        <v>595</v>
      </c>
      <c r="R111" s="115"/>
      <c r="S111" s="115"/>
      <c r="T111" s="115" t="s">
        <v>47</v>
      </c>
      <c r="U111" s="115"/>
      <c r="V111" s="115" t="s">
        <v>523</v>
      </c>
      <c r="W111" s="115" t="s">
        <v>45</v>
      </c>
      <c r="X111" s="115"/>
      <c r="Y111" s="115"/>
      <c r="Z111" s="115"/>
      <c r="AA111" s="115"/>
      <c r="AB111" s="116" t="s">
        <v>257</v>
      </c>
      <c r="AC111" s="117" t="s">
        <v>596</v>
      </c>
      <c r="AD111" s="155"/>
      <c r="AE111" s="155"/>
      <c r="AF111" s="155"/>
      <c r="AG111" s="155"/>
      <c r="AH111" s="155"/>
      <c r="AI111" s="155"/>
      <c r="AJ111" s="155"/>
      <c r="AK111" s="440"/>
      <c r="AL111" s="155"/>
      <c r="AM111" s="118" t="s">
        <v>3453</v>
      </c>
      <c r="AN111" s="116" t="s">
        <v>606</v>
      </c>
      <c r="AO111" s="57" t="s">
        <v>51</v>
      </c>
      <c r="AP111" s="57" t="s">
        <v>52</v>
      </c>
      <c r="AQ111" s="57" t="s">
        <v>3454</v>
      </c>
      <c r="AR111" s="18" t="s">
        <v>3455</v>
      </c>
      <c r="AS111" s="439" t="s">
        <v>1209</v>
      </c>
      <c r="AT111" s="92">
        <v>500000</v>
      </c>
      <c r="AU111" s="92">
        <v>500000</v>
      </c>
      <c r="AV111" s="92">
        <v>0</v>
      </c>
      <c r="AW111" s="92">
        <v>0</v>
      </c>
      <c r="AX111" s="92">
        <v>0</v>
      </c>
      <c r="AY111" s="92">
        <v>0</v>
      </c>
      <c r="AZ111" s="92">
        <v>0</v>
      </c>
      <c r="BA111" s="92">
        <v>0</v>
      </c>
      <c r="BB111" s="91">
        <v>500000</v>
      </c>
      <c r="BC111" s="91">
        <v>500000</v>
      </c>
      <c r="BD111" s="92">
        <v>0</v>
      </c>
      <c r="BE111" s="92">
        <v>0</v>
      </c>
      <c r="BF111" s="92">
        <v>0</v>
      </c>
      <c r="BG111" s="92">
        <v>0</v>
      </c>
      <c r="BH111" s="92">
        <v>0</v>
      </c>
      <c r="BI111" s="92">
        <v>0</v>
      </c>
      <c r="BJ111" s="92">
        <v>0</v>
      </c>
      <c r="BK111" s="92">
        <v>0</v>
      </c>
      <c r="BL111" s="92">
        <v>0</v>
      </c>
      <c r="BM111" s="92">
        <v>0</v>
      </c>
      <c r="BN111" s="92">
        <v>0</v>
      </c>
      <c r="BO111" s="92">
        <v>0</v>
      </c>
      <c r="BP111" s="92">
        <v>0</v>
      </c>
      <c r="BQ111" s="92">
        <v>0</v>
      </c>
      <c r="BR111" s="92">
        <v>0</v>
      </c>
      <c r="BS111" s="92">
        <v>0</v>
      </c>
      <c r="BT111" s="92">
        <v>0</v>
      </c>
      <c r="BU111" s="92">
        <v>0</v>
      </c>
      <c r="BV111" s="92">
        <v>0</v>
      </c>
      <c r="BW111" s="92">
        <v>0</v>
      </c>
      <c r="BX111" s="92">
        <v>0</v>
      </c>
      <c r="BY111" s="92">
        <v>0</v>
      </c>
      <c r="BZ111" s="92">
        <v>0</v>
      </c>
      <c r="CA111" s="92">
        <v>0</v>
      </c>
      <c r="CB111" s="92">
        <v>0</v>
      </c>
      <c r="CC111" s="92">
        <v>0</v>
      </c>
      <c r="CD111" s="92">
        <v>0</v>
      </c>
      <c r="CE111" s="92">
        <v>0</v>
      </c>
      <c r="CF111" s="92">
        <v>0</v>
      </c>
      <c r="CG111" s="92">
        <v>0</v>
      </c>
      <c r="CH111" s="92">
        <v>0</v>
      </c>
      <c r="CI111" s="92">
        <v>0</v>
      </c>
      <c r="CJ111" s="92">
        <v>0</v>
      </c>
      <c r="CK111" s="92">
        <v>0</v>
      </c>
      <c r="CL111" s="92">
        <v>0</v>
      </c>
      <c r="CM111" s="92">
        <v>0</v>
      </c>
      <c r="CN111" s="92">
        <v>0</v>
      </c>
      <c r="CO111" s="92">
        <v>0</v>
      </c>
      <c r="CP111" s="92">
        <v>0</v>
      </c>
      <c r="CQ111" s="92">
        <v>0</v>
      </c>
    </row>
    <row r="112" spans="1:95" s="441" customFormat="1" ht="110.25" customHeight="1">
      <c r="A112" s="244">
        <v>601</v>
      </c>
      <c r="B112" s="17" t="s">
        <v>3366</v>
      </c>
      <c r="C112" s="123">
        <v>401000056</v>
      </c>
      <c r="D112" s="19" t="s">
        <v>73</v>
      </c>
      <c r="E112" s="113" t="s">
        <v>594</v>
      </c>
      <c r="F112" s="114"/>
      <c r="G112" s="114"/>
      <c r="H112" s="115">
        <v>3</v>
      </c>
      <c r="I112" s="114"/>
      <c r="J112" s="115">
        <v>16</v>
      </c>
      <c r="K112" s="115">
        <v>1</v>
      </c>
      <c r="L112" s="115">
        <v>37</v>
      </c>
      <c r="M112" s="154"/>
      <c r="N112" s="154"/>
      <c r="O112" s="154"/>
      <c r="P112" s="116" t="s">
        <v>255</v>
      </c>
      <c r="Q112" s="117" t="s">
        <v>595</v>
      </c>
      <c r="R112" s="115"/>
      <c r="S112" s="115"/>
      <c r="T112" s="115" t="s">
        <v>47</v>
      </c>
      <c r="U112" s="115"/>
      <c r="V112" s="115" t="s">
        <v>523</v>
      </c>
      <c r="W112" s="115" t="s">
        <v>45</v>
      </c>
      <c r="X112" s="115"/>
      <c r="Y112" s="115"/>
      <c r="Z112" s="115"/>
      <c r="AA112" s="115"/>
      <c r="AB112" s="116" t="s">
        <v>257</v>
      </c>
      <c r="AC112" s="117" t="s">
        <v>596</v>
      </c>
      <c r="AD112" s="155"/>
      <c r="AE112" s="155"/>
      <c r="AF112" s="155"/>
      <c r="AG112" s="155"/>
      <c r="AH112" s="155"/>
      <c r="AI112" s="155"/>
      <c r="AJ112" s="155"/>
      <c r="AK112" s="155"/>
      <c r="AL112" s="155"/>
      <c r="AM112" s="118" t="s">
        <v>3453</v>
      </c>
      <c r="AN112" s="116" t="s">
        <v>606</v>
      </c>
      <c r="AO112" s="439" t="s">
        <v>54</v>
      </c>
      <c r="AP112" s="439" t="s">
        <v>2333</v>
      </c>
      <c r="AQ112" s="439" t="s">
        <v>3454</v>
      </c>
      <c r="AR112" s="18" t="s">
        <v>3455</v>
      </c>
      <c r="AS112" s="439" t="s">
        <v>189</v>
      </c>
      <c r="AT112" s="92">
        <v>0</v>
      </c>
      <c r="AU112" s="92">
        <v>0</v>
      </c>
      <c r="AV112" s="92">
        <v>0</v>
      </c>
      <c r="AW112" s="92">
        <v>0</v>
      </c>
      <c r="AX112" s="92">
        <v>0</v>
      </c>
      <c r="AY112" s="92">
        <v>0</v>
      </c>
      <c r="AZ112" s="92">
        <v>0</v>
      </c>
      <c r="BA112" s="92">
        <v>0</v>
      </c>
      <c r="BB112" s="91">
        <f t="shared" si="22"/>
        <v>0</v>
      </c>
      <c r="BC112" s="92">
        <f t="shared" si="22"/>
        <v>0</v>
      </c>
      <c r="BD112" s="92">
        <f t="shared" si="5"/>
        <v>500000</v>
      </c>
      <c r="BE112" s="92">
        <v>0</v>
      </c>
      <c r="BF112" s="92">
        <v>0</v>
      </c>
      <c r="BG112" s="92">
        <v>0</v>
      </c>
      <c r="BH112" s="92">
        <v>500000</v>
      </c>
      <c r="BI112" s="92">
        <f t="shared" si="6"/>
        <v>500000</v>
      </c>
      <c r="BJ112" s="92">
        <v>0</v>
      </c>
      <c r="BK112" s="92">
        <v>0</v>
      </c>
      <c r="BL112" s="92">
        <v>0</v>
      </c>
      <c r="BM112" s="92">
        <v>500000</v>
      </c>
      <c r="BN112" s="92">
        <v>500000</v>
      </c>
      <c r="BO112" s="92">
        <v>0</v>
      </c>
      <c r="BP112" s="92">
        <v>0</v>
      </c>
      <c r="BQ112" s="92">
        <v>0</v>
      </c>
      <c r="BR112" s="92">
        <f t="shared" si="7"/>
        <v>500000</v>
      </c>
      <c r="BS112" s="92">
        <v>500000</v>
      </c>
      <c r="BT112" s="92">
        <v>0</v>
      </c>
      <c r="BU112" s="92">
        <v>0</v>
      </c>
      <c r="BV112" s="92">
        <v>0</v>
      </c>
      <c r="BW112" s="92">
        <f t="shared" si="8"/>
        <v>500000</v>
      </c>
      <c r="BX112" s="92">
        <v>500000</v>
      </c>
      <c r="BY112" s="92">
        <v>0</v>
      </c>
      <c r="BZ112" s="92">
        <v>0</v>
      </c>
      <c r="CA112" s="92">
        <v>0</v>
      </c>
      <c r="CB112" s="92">
        <f t="shared" si="9"/>
        <v>500000</v>
      </c>
      <c r="CC112" s="92">
        <v>500000</v>
      </c>
      <c r="CD112" s="92">
        <v>0</v>
      </c>
      <c r="CE112" s="92">
        <v>0</v>
      </c>
      <c r="CF112" s="92">
        <v>0</v>
      </c>
      <c r="CG112" s="92">
        <f t="shared" si="10"/>
        <v>500000</v>
      </c>
      <c r="CH112" s="92">
        <v>500000</v>
      </c>
      <c r="CI112" s="92">
        <v>0</v>
      </c>
      <c r="CJ112" s="92">
        <v>0</v>
      </c>
      <c r="CK112" s="92">
        <v>0</v>
      </c>
      <c r="CL112" s="92">
        <f t="shared" si="11"/>
        <v>500000</v>
      </c>
      <c r="CM112" s="92">
        <v>500000</v>
      </c>
      <c r="CN112" s="92">
        <v>0</v>
      </c>
      <c r="CO112" s="92">
        <v>0</v>
      </c>
      <c r="CP112" s="92">
        <v>0</v>
      </c>
      <c r="CQ112" s="92">
        <f t="shared" si="12"/>
        <v>500000</v>
      </c>
    </row>
    <row r="113" spans="1:95" s="441" customFormat="1" ht="110.25" customHeight="1">
      <c r="A113" s="244">
        <v>601</v>
      </c>
      <c r="B113" s="17" t="s">
        <v>3366</v>
      </c>
      <c r="C113" s="123">
        <v>401000014</v>
      </c>
      <c r="D113" s="19" t="s">
        <v>67</v>
      </c>
      <c r="E113" s="113" t="s">
        <v>594</v>
      </c>
      <c r="F113" s="114"/>
      <c r="G113" s="114"/>
      <c r="H113" s="115">
        <v>3</v>
      </c>
      <c r="I113" s="114"/>
      <c r="J113" s="115">
        <v>16</v>
      </c>
      <c r="K113" s="115">
        <v>1</v>
      </c>
      <c r="L113" s="199" t="s">
        <v>3379</v>
      </c>
      <c r="M113" s="154"/>
      <c r="N113" s="154"/>
      <c r="O113" s="154"/>
      <c r="P113" s="116" t="s">
        <v>255</v>
      </c>
      <c r="Q113" s="117" t="s">
        <v>595</v>
      </c>
      <c r="R113" s="115"/>
      <c r="S113" s="115"/>
      <c r="T113" s="115" t="s">
        <v>47</v>
      </c>
      <c r="U113" s="115"/>
      <c r="V113" s="115">
        <v>9</v>
      </c>
      <c r="W113" s="115" t="s">
        <v>45</v>
      </c>
      <c r="X113" s="115"/>
      <c r="Y113" s="115"/>
      <c r="Z113" s="115"/>
      <c r="AA113" s="115"/>
      <c r="AB113" s="116" t="s">
        <v>257</v>
      </c>
      <c r="AC113" s="117" t="s">
        <v>596</v>
      </c>
      <c r="AD113" s="155"/>
      <c r="AE113" s="155"/>
      <c r="AF113" s="155"/>
      <c r="AG113" s="155"/>
      <c r="AH113" s="155"/>
      <c r="AI113" s="155"/>
      <c r="AJ113" s="155"/>
      <c r="AK113" s="155"/>
      <c r="AL113" s="155"/>
      <c r="AM113" s="118" t="s">
        <v>3380</v>
      </c>
      <c r="AN113" s="116" t="s">
        <v>606</v>
      </c>
      <c r="AO113" s="439" t="s">
        <v>51</v>
      </c>
      <c r="AP113" s="439" t="s">
        <v>52</v>
      </c>
      <c r="AQ113" s="439" t="s">
        <v>3456</v>
      </c>
      <c r="AR113" s="18" t="s">
        <v>3457</v>
      </c>
      <c r="AS113" s="439" t="s">
        <v>53</v>
      </c>
      <c r="AT113" s="92">
        <v>0</v>
      </c>
      <c r="AU113" s="92">
        <v>0</v>
      </c>
      <c r="AV113" s="92">
        <v>0</v>
      </c>
      <c r="AW113" s="92">
        <v>0</v>
      </c>
      <c r="AX113" s="92">
        <v>0</v>
      </c>
      <c r="AY113" s="92">
        <v>0</v>
      </c>
      <c r="AZ113" s="92">
        <v>0</v>
      </c>
      <c r="BA113" s="92">
        <v>0</v>
      </c>
      <c r="BB113" s="91">
        <f t="shared" si="22"/>
        <v>0</v>
      </c>
      <c r="BC113" s="92">
        <f t="shared" si="22"/>
        <v>0</v>
      </c>
      <c r="BD113" s="92">
        <f t="shared" si="5"/>
        <v>15300</v>
      </c>
      <c r="BE113" s="92">
        <v>0</v>
      </c>
      <c r="BF113" s="92">
        <v>0</v>
      </c>
      <c r="BG113" s="92">
        <v>0</v>
      </c>
      <c r="BH113" s="92">
        <v>15300</v>
      </c>
      <c r="BI113" s="92">
        <f t="shared" si="6"/>
        <v>15300</v>
      </c>
      <c r="BJ113" s="92">
        <v>0</v>
      </c>
      <c r="BK113" s="92">
        <v>0</v>
      </c>
      <c r="BL113" s="92">
        <v>0</v>
      </c>
      <c r="BM113" s="92">
        <v>15300</v>
      </c>
      <c r="BN113" s="92">
        <v>0</v>
      </c>
      <c r="BO113" s="92">
        <v>0</v>
      </c>
      <c r="BP113" s="92">
        <v>0</v>
      </c>
      <c r="BQ113" s="92">
        <v>0</v>
      </c>
      <c r="BR113" s="92">
        <f t="shared" si="7"/>
        <v>0</v>
      </c>
      <c r="BS113" s="92">
        <v>0</v>
      </c>
      <c r="BT113" s="92">
        <v>0</v>
      </c>
      <c r="BU113" s="92">
        <v>0</v>
      </c>
      <c r="BV113" s="92">
        <v>0</v>
      </c>
      <c r="BW113" s="92">
        <f t="shared" si="8"/>
        <v>0</v>
      </c>
      <c r="BX113" s="92">
        <v>0</v>
      </c>
      <c r="BY113" s="92">
        <v>0</v>
      </c>
      <c r="BZ113" s="92">
        <v>0</v>
      </c>
      <c r="CA113" s="92">
        <v>0</v>
      </c>
      <c r="CB113" s="92">
        <f t="shared" si="9"/>
        <v>0</v>
      </c>
      <c r="CC113" s="92">
        <v>0</v>
      </c>
      <c r="CD113" s="92">
        <v>0</v>
      </c>
      <c r="CE113" s="92">
        <v>0</v>
      </c>
      <c r="CF113" s="92">
        <v>0</v>
      </c>
      <c r="CG113" s="92">
        <f t="shared" si="10"/>
        <v>0</v>
      </c>
      <c r="CH113" s="92">
        <v>0</v>
      </c>
      <c r="CI113" s="92">
        <v>0</v>
      </c>
      <c r="CJ113" s="92">
        <v>0</v>
      </c>
      <c r="CK113" s="92">
        <v>0</v>
      </c>
      <c r="CL113" s="92">
        <f t="shared" si="11"/>
        <v>0</v>
      </c>
      <c r="CM113" s="92">
        <v>0</v>
      </c>
      <c r="CN113" s="92">
        <v>0</v>
      </c>
      <c r="CO113" s="92">
        <v>0</v>
      </c>
      <c r="CP113" s="92">
        <v>0</v>
      </c>
      <c r="CQ113" s="92">
        <f t="shared" si="12"/>
        <v>0</v>
      </c>
    </row>
    <row r="114" spans="1:95" s="441" customFormat="1" ht="110.25" customHeight="1">
      <c r="A114" s="244">
        <v>601</v>
      </c>
      <c r="B114" s="17" t="s">
        <v>3366</v>
      </c>
      <c r="C114" s="123">
        <v>401000054</v>
      </c>
      <c r="D114" s="19" t="s">
        <v>72</v>
      </c>
      <c r="E114" s="113" t="s">
        <v>594</v>
      </c>
      <c r="F114" s="114"/>
      <c r="G114" s="114"/>
      <c r="H114" s="115">
        <v>3</v>
      </c>
      <c r="I114" s="114"/>
      <c r="J114" s="115">
        <v>16</v>
      </c>
      <c r="K114" s="115">
        <v>1</v>
      </c>
      <c r="L114" s="115">
        <v>34</v>
      </c>
      <c r="M114" s="154"/>
      <c r="N114" s="154"/>
      <c r="O114" s="154"/>
      <c r="P114" s="116" t="s">
        <v>255</v>
      </c>
      <c r="Q114" s="117" t="s">
        <v>595</v>
      </c>
      <c r="R114" s="115"/>
      <c r="S114" s="115"/>
      <c r="T114" s="115" t="s">
        <v>47</v>
      </c>
      <c r="U114" s="115"/>
      <c r="V114" s="115" t="s">
        <v>523</v>
      </c>
      <c r="W114" s="115" t="s">
        <v>45</v>
      </c>
      <c r="X114" s="115"/>
      <c r="Y114" s="115"/>
      <c r="Z114" s="115"/>
      <c r="AA114" s="115"/>
      <c r="AB114" s="116" t="s">
        <v>257</v>
      </c>
      <c r="AC114" s="117" t="s">
        <v>3458</v>
      </c>
      <c r="AD114" s="155"/>
      <c r="AE114" s="155"/>
      <c r="AF114" s="155"/>
      <c r="AG114" s="155"/>
      <c r="AH114" s="155"/>
      <c r="AI114" s="155"/>
      <c r="AJ114" s="155"/>
      <c r="AK114" s="155"/>
      <c r="AL114" s="155"/>
      <c r="AM114" s="118" t="s">
        <v>3459</v>
      </c>
      <c r="AN114" s="116" t="s">
        <v>606</v>
      </c>
      <c r="AO114" s="439" t="s">
        <v>51</v>
      </c>
      <c r="AP114" s="439" t="s">
        <v>52</v>
      </c>
      <c r="AQ114" s="439" t="s">
        <v>3460</v>
      </c>
      <c r="AR114" s="18" t="s">
        <v>3461</v>
      </c>
      <c r="AS114" s="439" t="s">
        <v>53</v>
      </c>
      <c r="AT114" s="92">
        <v>0</v>
      </c>
      <c r="AU114" s="92">
        <v>0</v>
      </c>
      <c r="AV114" s="92">
        <v>0</v>
      </c>
      <c r="AW114" s="92">
        <v>0</v>
      </c>
      <c r="AX114" s="92">
        <v>0</v>
      </c>
      <c r="AY114" s="92">
        <v>0</v>
      </c>
      <c r="AZ114" s="92">
        <v>0</v>
      </c>
      <c r="BA114" s="92">
        <v>0</v>
      </c>
      <c r="BB114" s="91">
        <f t="shared" si="22"/>
        <v>0</v>
      </c>
      <c r="BC114" s="92">
        <f t="shared" si="22"/>
        <v>0</v>
      </c>
      <c r="BD114" s="92">
        <f t="shared" si="5"/>
        <v>0</v>
      </c>
      <c r="BE114" s="92">
        <v>0</v>
      </c>
      <c r="BF114" s="92">
        <v>0</v>
      </c>
      <c r="BG114" s="92">
        <v>0</v>
      </c>
      <c r="BH114" s="92">
        <v>0</v>
      </c>
      <c r="BI114" s="92">
        <f t="shared" si="6"/>
        <v>0</v>
      </c>
      <c r="BJ114" s="92">
        <v>0</v>
      </c>
      <c r="BK114" s="92">
        <v>0</v>
      </c>
      <c r="BL114" s="92">
        <v>0</v>
      </c>
      <c r="BM114" s="92">
        <v>0</v>
      </c>
      <c r="BN114" s="92">
        <v>74970</v>
      </c>
      <c r="BO114" s="92">
        <v>0</v>
      </c>
      <c r="BP114" s="92">
        <v>0</v>
      </c>
      <c r="BQ114" s="92">
        <v>0</v>
      </c>
      <c r="BR114" s="92">
        <f t="shared" si="7"/>
        <v>74970</v>
      </c>
      <c r="BS114" s="92">
        <v>74970</v>
      </c>
      <c r="BT114" s="92">
        <v>0</v>
      </c>
      <c r="BU114" s="92">
        <v>0</v>
      </c>
      <c r="BV114" s="92">
        <v>0</v>
      </c>
      <c r="BW114" s="92">
        <f t="shared" si="8"/>
        <v>74970</v>
      </c>
      <c r="BX114" s="92">
        <v>74970</v>
      </c>
      <c r="BY114" s="92">
        <v>0</v>
      </c>
      <c r="BZ114" s="92">
        <v>0</v>
      </c>
      <c r="CA114" s="92">
        <v>0</v>
      </c>
      <c r="CB114" s="92">
        <f t="shared" si="9"/>
        <v>74970</v>
      </c>
      <c r="CC114" s="92">
        <v>74970</v>
      </c>
      <c r="CD114" s="92">
        <v>0</v>
      </c>
      <c r="CE114" s="92">
        <v>0</v>
      </c>
      <c r="CF114" s="92">
        <v>0</v>
      </c>
      <c r="CG114" s="92">
        <f t="shared" si="10"/>
        <v>74970</v>
      </c>
      <c r="CH114" s="92">
        <v>74970</v>
      </c>
      <c r="CI114" s="92">
        <v>0</v>
      </c>
      <c r="CJ114" s="92">
        <v>0</v>
      </c>
      <c r="CK114" s="92">
        <v>0</v>
      </c>
      <c r="CL114" s="92">
        <f t="shared" si="11"/>
        <v>74970</v>
      </c>
      <c r="CM114" s="92">
        <v>74970</v>
      </c>
      <c r="CN114" s="92">
        <v>0</v>
      </c>
      <c r="CO114" s="92">
        <v>0</v>
      </c>
      <c r="CP114" s="92">
        <v>0</v>
      </c>
      <c r="CQ114" s="92">
        <f t="shared" si="12"/>
        <v>74970</v>
      </c>
    </row>
    <row r="115" spans="1:95" s="441" customFormat="1" ht="110.25" customHeight="1">
      <c r="A115" s="244">
        <v>601</v>
      </c>
      <c r="B115" s="17" t="s">
        <v>3366</v>
      </c>
      <c r="C115" s="123">
        <v>401000054</v>
      </c>
      <c r="D115" s="19" t="s">
        <v>72</v>
      </c>
      <c r="E115" s="113" t="s">
        <v>594</v>
      </c>
      <c r="F115" s="114"/>
      <c r="G115" s="114"/>
      <c r="H115" s="115">
        <v>3</v>
      </c>
      <c r="I115" s="114"/>
      <c r="J115" s="115">
        <v>16</v>
      </c>
      <c r="K115" s="115">
        <v>1</v>
      </c>
      <c r="L115" s="115">
        <v>34</v>
      </c>
      <c r="M115" s="154"/>
      <c r="N115" s="154"/>
      <c r="O115" s="154"/>
      <c r="P115" s="116" t="s">
        <v>255</v>
      </c>
      <c r="Q115" s="117" t="s">
        <v>595</v>
      </c>
      <c r="R115" s="115"/>
      <c r="S115" s="115"/>
      <c r="T115" s="115" t="s">
        <v>47</v>
      </c>
      <c r="U115" s="115"/>
      <c r="V115" s="115" t="s">
        <v>523</v>
      </c>
      <c r="W115" s="115" t="s">
        <v>45</v>
      </c>
      <c r="X115" s="115"/>
      <c r="Y115" s="115"/>
      <c r="Z115" s="115"/>
      <c r="AA115" s="115"/>
      <c r="AB115" s="116" t="s">
        <v>257</v>
      </c>
      <c r="AC115" s="117" t="s">
        <v>3458</v>
      </c>
      <c r="AD115" s="155"/>
      <c r="AE115" s="155"/>
      <c r="AF115" s="155"/>
      <c r="AG115" s="155"/>
      <c r="AH115" s="155"/>
      <c r="AI115" s="155"/>
      <c r="AJ115" s="155"/>
      <c r="AK115" s="155"/>
      <c r="AL115" s="155"/>
      <c r="AM115" s="118" t="s">
        <v>3459</v>
      </c>
      <c r="AN115" s="116" t="s">
        <v>606</v>
      </c>
      <c r="AO115" s="439" t="s">
        <v>51</v>
      </c>
      <c r="AP115" s="439" t="s">
        <v>52</v>
      </c>
      <c r="AQ115" s="439" t="s">
        <v>782</v>
      </c>
      <c r="AR115" s="18" t="s">
        <v>3461</v>
      </c>
      <c r="AS115" s="439" t="s">
        <v>53</v>
      </c>
      <c r="AT115" s="92">
        <v>13500</v>
      </c>
      <c r="AU115" s="92">
        <v>13500</v>
      </c>
      <c r="AV115" s="92">
        <v>0</v>
      </c>
      <c r="AW115" s="92">
        <v>0</v>
      </c>
      <c r="AX115" s="92">
        <v>0</v>
      </c>
      <c r="AY115" s="92">
        <v>0</v>
      </c>
      <c r="AZ115" s="92">
        <v>0</v>
      </c>
      <c r="BA115" s="92">
        <v>0</v>
      </c>
      <c r="BB115" s="91">
        <f t="shared" si="22"/>
        <v>13500</v>
      </c>
      <c r="BC115" s="92">
        <f t="shared" si="22"/>
        <v>13500</v>
      </c>
      <c r="BD115" s="92">
        <f t="shared" si="5"/>
        <v>13500</v>
      </c>
      <c r="BE115" s="92">
        <v>0</v>
      </c>
      <c r="BF115" s="92">
        <v>0</v>
      </c>
      <c r="BG115" s="92">
        <v>0</v>
      </c>
      <c r="BH115" s="92">
        <v>13500</v>
      </c>
      <c r="BI115" s="92">
        <f t="shared" si="6"/>
        <v>13500</v>
      </c>
      <c r="BJ115" s="92">
        <v>0</v>
      </c>
      <c r="BK115" s="92">
        <v>0</v>
      </c>
      <c r="BL115" s="92">
        <v>0</v>
      </c>
      <c r="BM115" s="92">
        <v>13500</v>
      </c>
      <c r="BN115" s="92">
        <v>13500</v>
      </c>
      <c r="BO115" s="92">
        <v>0</v>
      </c>
      <c r="BP115" s="92">
        <v>0</v>
      </c>
      <c r="BQ115" s="92">
        <v>0</v>
      </c>
      <c r="BR115" s="92">
        <f t="shared" si="7"/>
        <v>13500</v>
      </c>
      <c r="BS115" s="92">
        <v>13500</v>
      </c>
      <c r="BT115" s="92">
        <v>0</v>
      </c>
      <c r="BU115" s="92">
        <v>0</v>
      </c>
      <c r="BV115" s="92">
        <v>0</v>
      </c>
      <c r="BW115" s="92">
        <f t="shared" si="8"/>
        <v>13500</v>
      </c>
      <c r="BX115" s="92">
        <v>13500</v>
      </c>
      <c r="BY115" s="92">
        <v>0</v>
      </c>
      <c r="BZ115" s="92">
        <v>0</v>
      </c>
      <c r="CA115" s="92">
        <v>0</v>
      </c>
      <c r="CB115" s="92">
        <f t="shared" si="9"/>
        <v>13500</v>
      </c>
      <c r="CC115" s="92">
        <v>13500</v>
      </c>
      <c r="CD115" s="92">
        <v>0</v>
      </c>
      <c r="CE115" s="92">
        <v>0</v>
      </c>
      <c r="CF115" s="92">
        <v>0</v>
      </c>
      <c r="CG115" s="92">
        <f t="shared" si="10"/>
        <v>13500</v>
      </c>
      <c r="CH115" s="92">
        <v>13500</v>
      </c>
      <c r="CI115" s="92">
        <v>0</v>
      </c>
      <c r="CJ115" s="92">
        <v>0</v>
      </c>
      <c r="CK115" s="92">
        <v>0</v>
      </c>
      <c r="CL115" s="92">
        <f t="shared" si="11"/>
        <v>13500</v>
      </c>
      <c r="CM115" s="92">
        <v>13500</v>
      </c>
      <c r="CN115" s="92">
        <v>0</v>
      </c>
      <c r="CO115" s="92">
        <v>0</v>
      </c>
      <c r="CP115" s="92">
        <v>0</v>
      </c>
      <c r="CQ115" s="92">
        <f t="shared" si="12"/>
        <v>13500</v>
      </c>
    </row>
    <row r="116" spans="1:95" s="441" customFormat="1" ht="110.25" customHeight="1">
      <c r="A116" s="244">
        <v>601</v>
      </c>
      <c r="B116" s="17" t="s">
        <v>3366</v>
      </c>
      <c r="C116" s="123">
        <v>401000054</v>
      </c>
      <c r="D116" s="19" t="s">
        <v>72</v>
      </c>
      <c r="E116" s="113" t="s">
        <v>594</v>
      </c>
      <c r="F116" s="114"/>
      <c r="G116" s="114"/>
      <c r="H116" s="115">
        <v>3</v>
      </c>
      <c r="I116" s="114"/>
      <c r="J116" s="115">
        <v>16</v>
      </c>
      <c r="K116" s="115">
        <v>1</v>
      </c>
      <c r="L116" s="115">
        <v>34</v>
      </c>
      <c r="M116" s="154"/>
      <c r="N116" s="154"/>
      <c r="O116" s="154"/>
      <c r="P116" s="116" t="s">
        <v>255</v>
      </c>
      <c r="Q116" s="117" t="s">
        <v>595</v>
      </c>
      <c r="R116" s="115"/>
      <c r="S116" s="115"/>
      <c r="T116" s="115" t="s">
        <v>47</v>
      </c>
      <c r="U116" s="115"/>
      <c r="V116" s="115" t="s">
        <v>523</v>
      </c>
      <c r="W116" s="115" t="s">
        <v>45</v>
      </c>
      <c r="X116" s="115"/>
      <c r="Y116" s="115"/>
      <c r="Z116" s="115"/>
      <c r="AA116" s="115"/>
      <c r="AB116" s="116" t="s">
        <v>257</v>
      </c>
      <c r="AC116" s="117" t="s">
        <v>3458</v>
      </c>
      <c r="AD116" s="155"/>
      <c r="AE116" s="155"/>
      <c r="AF116" s="155"/>
      <c r="AG116" s="155"/>
      <c r="AH116" s="155"/>
      <c r="AI116" s="155"/>
      <c r="AJ116" s="155"/>
      <c r="AK116" s="155"/>
      <c r="AL116" s="155"/>
      <c r="AM116" s="118" t="s">
        <v>3459</v>
      </c>
      <c r="AN116" s="116" t="s">
        <v>606</v>
      </c>
      <c r="AO116" s="439" t="s">
        <v>51</v>
      </c>
      <c r="AP116" s="439" t="s">
        <v>52</v>
      </c>
      <c r="AQ116" s="439" t="s">
        <v>3462</v>
      </c>
      <c r="AR116" s="18" t="s">
        <v>783</v>
      </c>
      <c r="AS116" s="439" t="s">
        <v>53</v>
      </c>
      <c r="AT116" s="92">
        <v>119800</v>
      </c>
      <c r="AU116" s="92">
        <v>119800</v>
      </c>
      <c r="AV116" s="92">
        <v>0</v>
      </c>
      <c r="AW116" s="92">
        <v>0</v>
      </c>
      <c r="AX116" s="92">
        <v>0</v>
      </c>
      <c r="AY116" s="92">
        <v>0</v>
      </c>
      <c r="AZ116" s="92">
        <v>0</v>
      </c>
      <c r="BA116" s="92">
        <v>0</v>
      </c>
      <c r="BB116" s="91">
        <f t="shared" si="22"/>
        <v>119800</v>
      </c>
      <c r="BC116" s="92">
        <f t="shared" si="22"/>
        <v>119800</v>
      </c>
      <c r="BD116" s="92">
        <f t="shared" si="5"/>
        <v>260200</v>
      </c>
      <c r="BE116" s="92">
        <v>0</v>
      </c>
      <c r="BF116" s="92">
        <v>0</v>
      </c>
      <c r="BG116" s="92">
        <v>0</v>
      </c>
      <c r="BH116" s="92">
        <v>260200</v>
      </c>
      <c r="BI116" s="92">
        <f t="shared" si="6"/>
        <v>260200</v>
      </c>
      <c r="BJ116" s="92">
        <v>0</v>
      </c>
      <c r="BK116" s="92">
        <v>0</v>
      </c>
      <c r="BL116" s="92">
        <v>0</v>
      </c>
      <c r="BM116" s="92">
        <v>260200</v>
      </c>
      <c r="BN116" s="92">
        <v>262800</v>
      </c>
      <c r="BO116" s="92">
        <v>0</v>
      </c>
      <c r="BP116" s="92">
        <v>0</v>
      </c>
      <c r="BQ116" s="92">
        <v>0</v>
      </c>
      <c r="BR116" s="92">
        <f t="shared" si="7"/>
        <v>262800</v>
      </c>
      <c r="BS116" s="92">
        <v>262800</v>
      </c>
      <c r="BT116" s="92">
        <v>0</v>
      </c>
      <c r="BU116" s="92">
        <v>0</v>
      </c>
      <c r="BV116" s="92">
        <v>0</v>
      </c>
      <c r="BW116" s="92">
        <f t="shared" si="8"/>
        <v>262800</v>
      </c>
      <c r="BX116" s="92">
        <v>262800</v>
      </c>
      <c r="BY116" s="92">
        <v>0</v>
      </c>
      <c r="BZ116" s="92">
        <v>0</v>
      </c>
      <c r="CA116" s="92">
        <v>0</v>
      </c>
      <c r="CB116" s="92">
        <f t="shared" si="9"/>
        <v>262800</v>
      </c>
      <c r="CC116" s="92">
        <v>262800</v>
      </c>
      <c r="CD116" s="92">
        <v>0</v>
      </c>
      <c r="CE116" s="92">
        <v>0</v>
      </c>
      <c r="CF116" s="92">
        <v>0</v>
      </c>
      <c r="CG116" s="92">
        <f t="shared" si="10"/>
        <v>262800</v>
      </c>
      <c r="CH116" s="92">
        <v>262800</v>
      </c>
      <c r="CI116" s="92">
        <v>0</v>
      </c>
      <c r="CJ116" s="92">
        <v>0</v>
      </c>
      <c r="CK116" s="92">
        <v>0</v>
      </c>
      <c r="CL116" s="92">
        <f t="shared" si="11"/>
        <v>262800</v>
      </c>
      <c r="CM116" s="92">
        <v>262800</v>
      </c>
      <c r="CN116" s="92">
        <v>0</v>
      </c>
      <c r="CO116" s="92">
        <v>0</v>
      </c>
      <c r="CP116" s="92">
        <v>0</v>
      </c>
      <c r="CQ116" s="92">
        <f t="shared" si="12"/>
        <v>262800</v>
      </c>
    </row>
    <row r="117" spans="1:95" s="441" customFormat="1" ht="110.25" customHeight="1">
      <c r="A117" s="244">
        <v>601</v>
      </c>
      <c r="B117" s="17" t="s">
        <v>3366</v>
      </c>
      <c r="C117" s="123">
        <v>401000056</v>
      </c>
      <c r="D117" s="19" t="s">
        <v>73</v>
      </c>
      <c r="E117" s="113" t="s">
        <v>594</v>
      </c>
      <c r="F117" s="114"/>
      <c r="G117" s="114"/>
      <c r="H117" s="115">
        <v>3</v>
      </c>
      <c r="I117" s="114"/>
      <c r="J117" s="115">
        <v>16</v>
      </c>
      <c r="K117" s="115">
        <v>1</v>
      </c>
      <c r="L117" s="115">
        <v>37</v>
      </c>
      <c r="M117" s="154"/>
      <c r="N117" s="154"/>
      <c r="O117" s="154"/>
      <c r="P117" s="116" t="s">
        <v>255</v>
      </c>
      <c r="Q117" s="117" t="s">
        <v>595</v>
      </c>
      <c r="R117" s="115"/>
      <c r="S117" s="115"/>
      <c r="T117" s="115" t="s">
        <v>47</v>
      </c>
      <c r="U117" s="115"/>
      <c r="V117" s="115" t="s">
        <v>523</v>
      </c>
      <c r="W117" s="115" t="s">
        <v>45</v>
      </c>
      <c r="X117" s="115"/>
      <c r="Y117" s="115"/>
      <c r="Z117" s="115"/>
      <c r="AA117" s="115"/>
      <c r="AB117" s="116" t="s">
        <v>257</v>
      </c>
      <c r="AC117" s="117" t="s">
        <v>3463</v>
      </c>
      <c r="AD117" s="155"/>
      <c r="AE117" s="155"/>
      <c r="AF117" s="155"/>
      <c r="AG117" s="155"/>
      <c r="AH117" s="155"/>
      <c r="AI117" s="155"/>
      <c r="AJ117" s="118" t="s">
        <v>3464</v>
      </c>
      <c r="AK117" s="155"/>
      <c r="AL117" s="155"/>
      <c r="AM117" s="118"/>
      <c r="AN117" s="116" t="s">
        <v>3465</v>
      </c>
      <c r="AO117" s="439" t="s">
        <v>51</v>
      </c>
      <c r="AP117" s="439" t="s">
        <v>52</v>
      </c>
      <c r="AQ117" s="439" t="s">
        <v>3466</v>
      </c>
      <c r="AR117" s="18" t="s">
        <v>3467</v>
      </c>
      <c r="AS117" s="439" t="s">
        <v>3468</v>
      </c>
      <c r="AT117" s="92">
        <v>3912200</v>
      </c>
      <c r="AU117" s="92">
        <v>3912200</v>
      </c>
      <c r="AV117" s="92">
        <v>0</v>
      </c>
      <c r="AW117" s="92">
        <v>0</v>
      </c>
      <c r="AX117" s="92">
        <v>0</v>
      </c>
      <c r="AY117" s="92">
        <v>0</v>
      </c>
      <c r="AZ117" s="92">
        <v>0</v>
      </c>
      <c r="BA117" s="92">
        <v>0</v>
      </c>
      <c r="BB117" s="91">
        <f t="shared" si="22"/>
        <v>3912200</v>
      </c>
      <c r="BC117" s="92">
        <f t="shared" si="22"/>
        <v>3912200</v>
      </c>
      <c r="BD117" s="92">
        <f t="shared" si="5"/>
        <v>2852200</v>
      </c>
      <c r="BE117" s="92">
        <v>0</v>
      </c>
      <c r="BF117" s="92">
        <v>0</v>
      </c>
      <c r="BG117" s="92">
        <v>0</v>
      </c>
      <c r="BH117" s="92">
        <v>2852200</v>
      </c>
      <c r="BI117" s="92">
        <f t="shared" si="6"/>
        <v>2852200</v>
      </c>
      <c r="BJ117" s="92">
        <v>0</v>
      </c>
      <c r="BK117" s="92">
        <v>0</v>
      </c>
      <c r="BL117" s="92">
        <v>0</v>
      </c>
      <c r="BM117" s="92">
        <v>2852200</v>
      </c>
      <c r="BN117" s="92">
        <v>2852200</v>
      </c>
      <c r="BO117" s="92">
        <v>0</v>
      </c>
      <c r="BP117" s="92">
        <v>0</v>
      </c>
      <c r="BQ117" s="92">
        <v>0</v>
      </c>
      <c r="BR117" s="92">
        <f t="shared" si="7"/>
        <v>2852200</v>
      </c>
      <c r="BS117" s="92">
        <v>2852200</v>
      </c>
      <c r="BT117" s="92">
        <v>0</v>
      </c>
      <c r="BU117" s="92">
        <v>0</v>
      </c>
      <c r="BV117" s="92">
        <v>0</v>
      </c>
      <c r="BW117" s="92">
        <f t="shared" si="8"/>
        <v>2852200</v>
      </c>
      <c r="BX117" s="92">
        <v>2852200</v>
      </c>
      <c r="BY117" s="92">
        <v>0</v>
      </c>
      <c r="BZ117" s="92">
        <v>0</v>
      </c>
      <c r="CA117" s="92">
        <v>0</v>
      </c>
      <c r="CB117" s="92">
        <f t="shared" si="9"/>
        <v>2852200</v>
      </c>
      <c r="CC117" s="92">
        <v>2852200</v>
      </c>
      <c r="CD117" s="92">
        <v>0</v>
      </c>
      <c r="CE117" s="92">
        <v>0</v>
      </c>
      <c r="CF117" s="92">
        <v>0</v>
      </c>
      <c r="CG117" s="92">
        <f t="shared" si="10"/>
        <v>2852200</v>
      </c>
      <c r="CH117" s="92">
        <v>2852200</v>
      </c>
      <c r="CI117" s="92">
        <v>0</v>
      </c>
      <c r="CJ117" s="92">
        <v>0</v>
      </c>
      <c r="CK117" s="92">
        <v>0</v>
      </c>
      <c r="CL117" s="92">
        <f t="shared" si="11"/>
        <v>2852200</v>
      </c>
      <c r="CM117" s="92">
        <v>2852200</v>
      </c>
      <c r="CN117" s="92">
        <v>0</v>
      </c>
      <c r="CO117" s="92">
        <v>0</v>
      </c>
      <c r="CP117" s="92">
        <v>0</v>
      </c>
      <c r="CQ117" s="92">
        <f t="shared" si="12"/>
        <v>2852200</v>
      </c>
    </row>
    <row r="118" spans="1:95" s="441" customFormat="1" ht="110.25" customHeight="1">
      <c r="A118" s="244">
        <v>601</v>
      </c>
      <c r="B118" s="17" t="s">
        <v>3366</v>
      </c>
      <c r="C118" s="123">
        <v>402000025</v>
      </c>
      <c r="D118" s="19" t="s">
        <v>153</v>
      </c>
      <c r="E118" s="113" t="s">
        <v>621</v>
      </c>
      <c r="F118" s="114" t="s">
        <v>516</v>
      </c>
      <c r="G118" s="114"/>
      <c r="H118" s="115">
        <v>1</v>
      </c>
      <c r="I118" s="114"/>
      <c r="J118" s="115">
        <v>2</v>
      </c>
      <c r="K118" s="115"/>
      <c r="L118" s="115">
        <v>2</v>
      </c>
      <c r="M118" s="154"/>
      <c r="N118" s="154">
        <v>3</v>
      </c>
      <c r="O118" s="154"/>
      <c r="P118" s="116" t="s">
        <v>533</v>
      </c>
      <c r="Q118" s="117" t="s">
        <v>595</v>
      </c>
      <c r="R118" s="115"/>
      <c r="S118" s="115"/>
      <c r="T118" s="115" t="s">
        <v>47</v>
      </c>
      <c r="U118" s="115"/>
      <c r="V118" s="115">
        <v>12</v>
      </c>
      <c r="W118" s="115" t="s">
        <v>45</v>
      </c>
      <c r="X118" s="115">
        <v>15</v>
      </c>
      <c r="Y118" s="115"/>
      <c r="Z118" s="115"/>
      <c r="AA118" s="115"/>
      <c r="AB118" s="116" t="s">
        <v>257</v>
      </c>
      <c r="AC118" s="117" t="s">
        <v>3386</v>
      </c>
      <c r="AD118" s="155"/>
      <c r="AE118" s="155"/>
      <c r="AF118" s="155"/>
      <c r="AG118" s="155"/>
      <c r="AH118" s="155"/>
      <c r="AI118" s="155"/>
      <c r="AJ118" s="155"/>
      <c r="AK118" s="118"/>
      <c r="AL118" s="155"/>
      <c r="AM118" s="118" t="s">
        <v>3387</v>
      </c>
      <c r="AN118" s="116" t="s">
        <v>206</v>
      </c>
      <c r="AO118" s="57" t="s">
        <v>51</v>
      </c>
      <c r="AP118" s="57" t="s">
        <v>66</v>
      </c>
      <c r="AQ118" s="57" t="s">
        <v>3384</v>
      </c>
      <c r="AR118" s="18" t="s">
        <v>3417</v>
      </c>
      <c r="AS118" s="439" t="s">
        <v>53</v>
      </c>
      <c r="AT118" s="92">
        <v>18060.77</v>
      </c>
      <c r="AU118" s="92">
        <v>18060.77</v>
      </c>
      <c r="AV118" s="92">
        <v>0</v>
      </c>
      <c r="AW118" s="92">
        <v>0</v>
      </c>
      <c r="AX118" s="92">
        <v>0</v>
      </c>
      <c r="AY118" s="92">
        <v>0</v>
      </c>
      <c r="AZ118" s="92">
        <v>0</v>
      </c>
      <c r="BA118" s="92">
        <v>0</v>
      </c>
      <c r="BB118" s="91">
        <v>18060.77</v>
      </c>
      <c r="BC118" s="91">
        <v>18060.77</v>
      </c>
      <c r="BD118" s="92">
        <v>0</v>
      </c>
      <c r="BE118" s="92">
        <v>0</v>
      </c>
      <c r="BF118" s="92">
        <v>0</v>
      </c>
      <c r="BG118" s="92">
        <v>0</v>
      </c>
      <c r="BH118" s="92">
        <v>0</v>
      </c>
      <c r="BI118" s="92">
        <v>0</v>
      </c>
      <c r="BJ118" s="92">
        <v>0</v>
      </c>
      <c r="BK118" s="92">
        <v>0</v>
      </c>
      <c r="BL118" s="92">
        <v>0</v>
      </c>
      <c r="BM118" s="92">
        <v>0</v>
      </c>
      <c r="BN118" s="92">
        <v>0</v>
      </c>
      <c r="BO118" s="92">
        <v>0</v>
      </c>
      <c r="BP118" s="92">
        <v>0</v>
      </c>
      <c r="BQ118" s="92">
        <v>0</v>
      </c>
      <c r="BR118" s="92">
        <v>0</v>
      </c>
      <c r="BS118" s="92">
        <v>0</v>
      </c>
      <c r="BT118" s="92">
        <v>0</v>
      </c>
      <c r="BU118" s="92">
        <v>0</v>
      </c>
      <c r="BV118" s="92">
        <v>0</v>
      </c>
      <c r="BW118" s="92">
        <v>0</v>
      </c>
      <c r="BX118" s="92">
        <v>0</v>
      </c>
      <c r="BY118" s="92">
        <v>0</v>
      </c>
      <c r="BZ118" s="92">
        <v>0</v>
      </c>
      <c r="CA118" s="92">
        <v>0</v>
      </c>
      <c r="CB118" s="92">
        <v>0</v>
      </c>
      <c r="CC118" s="92">
        <v>0</v>
      </c>
      <c r="CD118" s="92">
        <v>0</v>
      </c>
      <c r="CE118" s="92">
        <v>0</v>
      </c>
      <c r="CF118" s="92">
        <v>0</v>
      </c>
      <c r="CG118" s="92">
        <v>0</v>
      </c>
      <c r="CH118" s="92">
        <v>0</v>
      </c>
      <c r="CI118" s="92">
        <v>0</v>
      </c>
      <c r="CJ118" s="92">
        <v>0</v>
      </c>
      <c r="CK118" s="92">
        <v>0</v>
      </c>
      <c r="CL118" s="92">
        <v>0</v>
      </c>
      <c r="CM118" s="92">
        <v>0</v>
      </c>
      <c r="CN118" s="92">
        <v>0</v>
      </c>
      <c r="CO118" s="92">
        <v>0</v>
      </c>
      <c r="CP118" s="92">
        <v>0</v>
      </c>
      <c r="CQ118" s="92">
        <v>0</v>
      </c>
    </row>
    <row r="119" spans="1:95" s="441" customFormat="1" ht="110.25" customHeight="1">
      <c r="A119" s="244">
        <v>601</v>
      </c>
      <c r="B119" s="17" t="s">
        <v>3366</v>
      </c>
      <c r="C119" s="123">
        <v>402000001</v>
      </c>
      <c r="D119" s="19" t="s">
        <v>48</v>
      </c>
      <c r="E119" s="113" t="s">
        <v>3427</v>
      </c>
      <c r="F119" s="114"/>
      <c r="G119" s="114"/>
      <c r="H119" s="115">
        <v>3</v>
      </c>
      <c r="I119" s="114"/>
      <c r="J119" s="115">
        <v>17</v>
      </c>
      <c r="K119" s="115">
        <v>1</v>
      </c>
      <c r="L119" s="115">
        <v>9</v>
      </c>
      <c r="M119" s="154"/>
      <c r="N119" s="154"/>
      <c r="O119" s="154"/>
      <c r="P119" s="116" t="s">
        <v>3400</v>
      </c>
      <c r="Q119" s="117" t="s">
        <v>3394</v>
      </c>
      <c r="R119" s="115"/>
      <c r="S119" s="115"/>
      <c r="T119" s="115"/>
      <c r="U119" s="115"/>
      <c r="V119" s="115">
        <v>13</v>
      </c>
      <c r="W119" s="115" t="s">
        <v>64</v>
      </c>
      <c r="X119" s="115"/>
      <c r="Y119" s="115"/>
      <c r="Z119" s="115"/>
      <c r="AA119" s="115"/>
      <c r="AB119" s="116" t="s">
        <v>3428</v>
      </c>
      <c r="AC119" s="117" t="s">
        <v>3401</v>
      </c>
      <c r="AD119" s="116"/>
      <c r="AE119" s="116"/>
      <c r="AF119" s="116"/>
      <c r="AG119" s="116"/>
      <c r="AH119" s="116"/>
      <c r="AI119" s="116"/>
      <c r="AJ119" s="118"/>
      <c r="AK119" s="116"/>
      <c r="AL119" s="116"/>
      <c r="AM119" s="116" t="s">
        <v>3506</v>
      </c>
      <c r="AN119" s="116" t="s">
        <v>3507</v>
      </c>
      <c r="AO119" s="439" t="s">
        <v>51</v>
      </c>
      <c r="AP119" s="439" t="s">
        <v>52</v>
      </c>
      <c r="AQ119" s="439" t="s">
        <v>3469</v>
      </c>
      <c r="AR119" s="18" t="s">
        <v>65</v>
      </c>
      <c r="AS119" s="439" t="s">
        <v>60</v>
      </c>
      <c r="AT119" s="92">
        <v>502595</v>
      </c>
      <c r="AU119" s="92">
        <v>502595</v>
      </c>
      <c r="AV119" s="92">
        <v>0</v>
      </c>
      <c r="AW119" s="92">
        <v>0</v>
      </c>
      <c r="AX119" s="92">
        <v>0</v>
      </c>
      <c r="AY119" s="92">
        <v>0</v>
      </c>
      <c r="AZ119" s="92">
        <v>0</v>
      </c>
      <c r="BA119" s="92">
        <v>0</v>
      </c>
      <c r="BB119" s="91">
        <f t="shared" si="22"/>
        <v>502595</v>
      </c>
      <c r="BC119" s="92">
        <f t="shared" si="22"/>
        <v>502595</v>
      </c>
      <c r="BD119" s="92">
        <f t="shared" si="5"/>
        <v>103940</v>
      </c>
      <c r="BE119" s="92">
        <v>0</v>
      </c>
      <c r="BF119" s="92">
        <v>0</v>
      </c>
      <c r="BG119" s="92">
        <v>0</v>
      </c>
      <c r="BH119" s="92">
        <v>103940</v>
      </c>
      <c r="BI119" s="92">
        <f t="shared" si="6"/>
        <v>103940</v>
      </c>
      <c r="BJ119" s="92">
        <v>0</v>
      </c>
      <c r="BK119" s="92">
        <v>0</v>
      </c>
      <c r="BL119" s="92">
        <v>0</v>
      </c>
      <c r="BM119" s="92">
        <v>103940</v>
      </c>
      <c r="BN119" s="92">
        <v>0</v>
      </c>
      <c r="BO119" s="92">
        <v>0</v>
      </c>
      <c r="BP119" s="92">
        <v>0</v>
      </c>
      <c r="BQ119" s="92">
        <v>0</v>
      </c>
      <c r="BR119" s="92">
        <f t="shared" si="7"/>
        <v>0</v>
      </c>
      <c r="BS119" s="92">
        <v>305425</v>
      </c>
      <c r="BT119" s="92">
        <v>0</v>
      </c>
      <c r="BU119" s="92">
        <v>0</v>
      </c>
      <c r="BV119" s="92">
        <v>0</v>
      </c>
      <c r="BW119" s="92">
        <f t="shared" si="8"/>
        <v>305425</v>
      </c>
      <c r="BX119" s="92">
        <v>0</v>
      </c>
      <c r="BY119" s="92">
        <v>0</v>
      </c>
      <c r="BZ119" s="92">
        <v>0</v>
      </c>
      <c r="CA119" s="92">
        <v>0</v>
      </c>
      <c r="CB119" s="92">
        <f t="shared" si="9"/>
        <v>0</v>
      </c>
      <c r="CC119" s="92">
        <v>0</v>
      </c>
      <c r="CD119" s="92">
        <v>0</v>
      </c>
      <c r="CE119" s="92">
        <v>0</v>
      </c>
      <c r="CF119" s="92">
        <v>0</v>
      </c>
      <c r="CG119" s="92">
        <f t="shared" si="10"/>
        <v>0</v>
      </c>
      <c r="CH119" s="92">
        <v>0</v>
      </c>
      <c r="CI119" s="92">
        <v>0</v>
      </c>
      <c r="CJ119" s="92">
        <v>0</v>
      </c>
      <c r="CK119" s="92">
        <v>0</v>
      </c>
      <c r="CL119" s="92">
        <f t="shared" si="11"/>
        <v>0</v>
      </c>
      <c r="CM119" s="92">
        <v>0</v>
      </c>
      <c r="CN119" s="92">
        <v>0</v>
      </c>
      <c r="CO119" s="92">
        <v>0</v>
      </c>
      <c r="CP119" s="92">
        <v>0</v>
      </c>
      <c r="CQ119" s="92">
        <f t="shared" si="12"/>
        <v>0</v>
      </c>
    </row>
    <row r="120" spans="1:95" s="441" customFormat="1" ht="110.25" customHeight="1">
      <c r="A120" s="244" t="s">
        <v>3415</v>
      </c>
      <c r="B120" s="17" t="s">
        <v>3366</v>
      </c>
      <c r="C120" s="123">
        <v>402000008</v>
      </c>
      <c r="D120" s="19" t="s">
        <v>600</v>
      </c>
      <c r="E120" s="113" t="s">
        <v>594</v>
      </c>
      <c r="F120" s="114"/>
      <c r="G120" s="114"/>
      <c r="H120" s="115"/>
      <c r="I120" s="114"/>
      <c r="J120" s="115">
        <v>17</v>
      </c>
      <c r="K120" s="115">
        <v>1</v>
      </c>
      <c r="L120" s="115">
        <v>3</v>
      </c>
      <c r="M120" s="154"/>
      <c r="N120" s="154"/>
      <c r="O120" s="154"/>
      <c r="P120" s="116" t="s">
        <v>255</v>
      </c>
      <c r="Q120" s="117" t="s">
        <v>595</v>
      </c>
      <c r="R120" s="115"/>
      <c r="S120" s="115"/>
      <c r="T120" s="115" t="s">
        <v>47</v>
      </c>
      <c r="U120" s="115"/>
      <c r="V120" s="115" t="s">
        <v>46</v>
      </c>
      <c r="W120" s="115" t="s">
        <v>45</v>
      </c>
      <c r="X120" s="115" t="s">
        <v>47</v>
      </c>
      <c r="Y120" s="115"/>
      <c r="Z120" s="115"/>
      <c r="AA120" s="115"/>
      <c r="AB120" s="116" t="s">
        <v>257</v>
      </c>
      <c r="AC120" s="117" t="s">
        <v>3411</v>
      </c>
      <c r="AD120" s="155"/>
      <c r="AE120" s="155"/>
      <c r="AF120" s="155"/>
      <c r="AG120" s="155"/>
      <c r="AH120" s="118" t="s">
        <v>3412</v>
      </c>
      <c r="AI120" s="118" t="s">
        <v>3528</v>
      </c>
      <c r="AJ120" s="118" t="s">
        <v>3344</v>
      </c>
      <c r="AK120" s="155"/>
      <c r="AL120" s="155"/>
      <c r="AM120" s="118" t="s">
        <v>605</v>
      </c>
      <c r="AN120" s="116" t="s">
        <v>3414</v>
      </c>
      <c r="AO120" s="439" t="s">
        <v>51</v>
      </c>
      <c r="AP120" s="439" t="s">
        <v>52</v>
      </c>
      <c r="AQ120" s="439" t="s">
        <v>3410</v>
      </c>
      <c r="AR120" s="18" t="s">
        <v>608</v>
      </c>
      <c r="AS120" s="439" t="s">
        <v>192</v>
      </c>
      <c r="AT120" s="92">
        <v>5982815</v>
      </c>
      <c r="AU120" s="92">
        <v>5508156.6199999992</v>
      </c>
      <c r="AV120" s="92">
        <v>0</v>
      </c>
      <c r="AW120" s="92">
        <v>0</v>
      </c>
      <c r="AX120" s="92">
        <v>0</v>
      </c>
      <c r="AY120" s="92">
        <v>0</v>
      </c>
      <c r="AZ120" s="92">
        <v>0</v>
      </c>
      <c r="BA120" s="92">
        <v>0</v>
      </c>
      <c r="BB120" s="91">
        <f t="shared" si="22"/>
        <v>5982815</v>
      </c>
      <c r="BC120" s="92">
        <f t="shared" si="22"/>
        <v>5508156.6199999992</v>
      </c>
      <c r="BD120" s="92">
        <v>5982815</v>
      </c>
      <c r="BE120" s="92">
        <v>0</v>
      </c>
      <c r="BF120" s="92">
        <v>0</v>
      </c>
      <c r="BG120" s="92">
        <v>0</v>
      </c>
      <c r="BH120" s="92">
        <v>5982815</v>
      </c>
      <c r="BI120" s="92">
        <v>5508156.6200000001</v>
      </c>
      <c r="BJ120" s="92">
        <v>0</v>
      </c>
      <c r="BK120" s="92">
        <v>0</v>
      </c>
      <c r="BL120" s="92">
        <v>0</v>
      </c>
      <c r="BM120" s="92">
        <v>5508156.6200000001</v>
      </c>
      <c r="BN120" s="92">
        <v>6148183</v>
      </c>
      <c r="BO120" s="92">
        <v>0</v>
      </c>
      <c r="BP120" s="92">
        <v>0</v>
      </c>
      <c r="BQ120" s="92">
        <v>0</v>
      </c>
      <c r="BR120" s="92">
        <f t="shared" si="7"/>
        <v>6148183</v>
      </c>
      <c r="BS120" s="92">
        <v>6349183.4900000002</v>
      </c>
      <c r="BT120" s="92">
        <v>0</v>
      </c>
      <c r="BU120" s="92">
        <v>0</v>
      </c>
      <c r="BV120" s="92">
        <v>0</v>
      </c>
      <c r="BW120" s="92">
        <f t="shared" si="8"/>
        <v>6349183.4900000002</v>
      </c>
      <c r="BX120" s="92">
        <v>6222158</v>
      </c>
      <c r="BY120" s="92">
        <v>0</v>
      </c>
      <c r="BZ120" s="92">
        <v>0</v>
      </c>
      <c r="CA120" s="92">
        <v>0</v>
      </c>
      <c r="CB120" s="92">
        <f t="shared" si="9"/>
        <v>6222158</v>
      </c>
      <c r="CC120" s="92">
        <v>6328068</v>
      </c>
      <c r="CD120" s="92">
        <v>0</v>
      </c>
      <c r="CE120" s="92">
        <v>0</v>
      </c>
      <c r="CF120" s="92">
        <v>0</v>
      </c>
      <c r="CG120" s="92">
        <f t="shared" si="10"/>
        <v>6328068</v>
      </c>
      <c r="CH120" s="92">
        <v>6222158</v>
      </c>
      <c r="CI120" s="92">
        <v>0</v>
      </c>
      <c r="CJ120" s="92">
        <v>0</v>
      </c>
      <c r="CK120" s="92">
        <v>0</v>
      </c>
      <c r="CL120" s="92">
        <f t="shared" si="11"/>
        <v>6222158</v>
      </c>
      <c r="CM120" s="92">
        <v>6328068</v>
      </c>
      <c r="CN120" s="92">
        <v>0</v>
      </c>
      <c r="CO120" s="92">
        <v>0</v>
      </c>
      <c r="CP120" s="92">
        <v>0</v>
      </c>
      <c r="CQ120" s="92">
        <f t="shared" si="12"/>
        <v>6328068</v>
      </c>
    </row>
    <row r="121" spans="1:95" s="441" customFormat="1" ht="150.75" customHeight="1">
      <c r="A121" s="244">
        <v>601</v>
      </c>
      <c r="B121" s="17" t="s">
        <v>3366</v>
      </c>
      <c r="C121" s="123">
        <v>402000008</v>
      </c>
      <c r="D121" s="19" t="s">
        <v>600</v>
      </c>
      <c r="E121" s="113" t="s">
        <v>594</v>
      </c>
      <c r="F121" s="114"/>
      <c r="G121" s="114"/>
      <c r="H121" s="115"/>
      <c r="I121" s="114"/>
      <c r="J121" s="115">
        <v>17</v>
      </c>
      <c r="K121" s="115">
        <v>1</v>
      </c>
      <c r="L121" s="115">
        <v>3</v>
      </c>
      <c r="M121" s="154"/>
      <c r="N121" s="154"/>
      <c r="O121" s="154"/>
      <c r="P121" s="116" t="s">
        <v>255</v>
      </c>
      <c r="Q121" s="117" t="s">
        <v>595</v>
      </c>
      <c r="R121" s="115"/>
      <c r="S121" s="115"/>
      <c r="T121" s="115" t="s">
        <v>47</v>
      </c>
      <c r="U121" s="115"/>
      <c r="V121" s="115" t="s">
        <v>46</v>
      </c>
      <c r="W121" s="115" t="s">
        <v>45</v>
      </c>
      <c r="X121" s="115" t="s">
        <v>47</v>
      </c>
      <c r="Y121" s="115"/>
      <c r="Z121" s="115"/>
      <c r="AA121" s="115"/>
      <c r="AB121" s="116" t="s">
        <v>257</v>
      </c>
      <c r="AC121" s="117" t="s">
        <v>3411</v>
      </c>
      <c r="AD121" s="155"/>
      <c r="AE121" s="155"/>
      <c r="AF121" s="155"/>
      <c r="AG121" s="155"/>
      <c r="AH121" s="118" t="s">
        <v>3412</v>
      </c>
      <c r="AI121" s="118" t="s">
        <v>3528</v>
      </c>
      <c r="AJ121" s="118" t="s">
        <v>3344</v>
      </c>
      <c r="AK121" s="155"/>
      <c r="AL121" s="155"/>
      <c r="AM121" s="118" t="s">
        <v>605</v>
      </c>
      <c r="AN121" s="116" t="s">
        <v>3414</v>
      </c>
      <c r="AO121" s="439" t="s">
        <v>51</v>
      </c>
      <c r="AP121" s="439" t="s">
        <v>52</v>
      </c>
      <c r="AQ121" s="443" t="s">
        <v>3470</v>
      </c>
      <c r="AR121" s="18" t="s">
        <v>3471</v>
      </c>
      <c r="AS121" s="439" t="s">
        <v>58</v>
      </c>
      <c r="AT121" s="92">
        <v>67783</v>
      </c>
      <c r="AU121" s="92">
        <v>67783</v>
      </c>
      <c r="AV121" s="92">
        <v>0</v>
      </c>
      <c r="AW121" s="92">
        <v>0</v>
      </c>
      <c r="AX121" s="92">
        <v>0</v>
      </c>
      <c r="AY121" s="92">
        <v>0</v>
      </c>
      <c r="AZ121" s="92">
        <v>0</v>
      </c>
      <c r="BA121" s="92">
        <v>0</v>
      </c>
      <c r="BB121" s="91">
        <f t="shared" si="22"/>
        <v>67783</v>
      </c>
      <c r="BC121" s="92">
        <f t="shared" si="22"/>
        <v>67783</v>
      </c>
      <c r="BD121" s="92">
        <f t="shared" si="5"/>
        <v>80797.94</v>
      </c>
      <c r="BE121" s="92">
        <v>0</v>
      </c>
      <c r="BF121" s="92">
        <v>0</v>
      </c>
      <c r="BG121" s="92">
        <v>0</v>
      </c>
      <c r="BH121" s="92">
        <v>80797.94</v>
      </c>
      <c r="BI121" s="92">
        <f t="shared" si="6"/>
        <v>67203</v>
      </c>
      <c r="BJ121" s="92">
        <v>0</v>
      </c>
      <c r="BK121" s="92">
        <v>0</v>
      </c>
      <c r="BL121" s="92">
        <v>0</v>
      </c>
      <c r="BM121" s="92">
        <v>67203</v>
      </c>
      <c r="BN121" s="92">
        <v>82760</v>
      </c>
      <c r="BO121" s="92">
        <v>0</v>
      </c>
      <c r="BP121" s="92">
        <v>0</v>
      </c>
      <c r="BQ121" s="92">
        <v>0</v>
      </c>
      <c r="BR121" s="92">
        <f t="shared" si="7"/>
        <v>82760</v>
      </c>
      <c r="BS121" s="92">
        <v>158850</v>
      </c>
      <c r="BT121" s="92">
        <v>0</v>
      </c>
      <c r="BU121" s="92">
        <v>0</v>
      </c>
      <c r="BV121" s="92">
        <v>0</v>
      </c>
      <c r="BW121" s="92">
        <f t="shared" si="8"/>
        <v>158850</v>
      </c>
      <c r="BX121" s="92">
        <v>82760</v>
      </c>
      <c r="BY121" s="92">
        <v>0</v>
      </c>
      <c r="BZ121" s="92">
        <v>0</v>
      </c>
      <c r="CA121" s="92">
        <v>0</v>
      </c>
      <c r="CB121" s="92">
        <f t="shared" si="9"/>
        <v>82760</v>
      </c>
      <c r="CC121" s="92">
        <v>158850</v>
      </c>
      <c r="CD121" s="92">
        <v>0</v>
      </c>
      <c r="CE121" s="92">
        <v>0</v>
      </c>
      <c r="CF121" s="92">
        <v>0</v>
      </c>
      <c r="CG121" s="92">
        <f t="shared" si="10"/>
        <v>158850</v>
      </c>
      <c r="CH121" s="92">
        <v>82760</v>
      </c>
      <c r="CI121" s="92">
        <v>0</v>
      </c>
      <c r="CJ121" s="92">
        <v>0</v>
      </c>
      <c r="CK121" s="92">
        <v>0</v>
      </c>
      <c r="CL121" s="92">
        <f t="shared" si="11"/>
        <v>82760</v>
      </c>
      <c r="CM121" s="92">
        <v>158850</v>
      </c>
      <c r="CN121" s="92">
        <v>0</v>
      </c>
      <c r="CO121" s="92">
        <v>0</v>
      </c>
      <c r="CP121" s="92">
        <v>0</v>
      </c>
      <c r="CQ121" s="92">
        <f t="shared" si="12"/>
        <v>158850</v>
      </c>
    </row>
    <row r="122" spans="1:95" s="441" customFormat="1" ht="110.25" customHeight="1">
      <c r="A122" s="244">
        <v>601</v>
      </c>
      <c r="B122" s="17" t="s">
        <v>3366</v>
      </c>
      <c r="C122" s="123">
        <v>402000001</v>
      </c>
      <c r="D122" s="188" t="s">
        <v>48</v>
      </c>
      <c r="E122" s="113" t="s">
        <v>544</v>
      </c>
      <c r="F122" s="114"/>
      <c r="G122" s="114"/>
      <c r="H122" s="115">
        <v>6</v>
      </c>
      <c r="I122" s="114"/>
      <c r="J122" s="115">
        <v>22</v>
      </c>
      <c r="K122" s="115">
        <v>1</v>
      </c>
      <c r="L122" s="115"/>
      <c r="M122" s="154"/>
      <c r="N122" s="154"/>
      <c r="O122" s="154"/>
      <c r="P122" s="116" t="s">
        <v>3400</v>
      </c>
      <c r="Q122" s="117" t="s">
        <v>3381</v>
      </c>
      <c r="R122" s="115"/>
      <c r="S122" s="115"/>
      <c r="T122" s="115"/>
      <c r="U122" s="115"/>
      <c r="V122" s="115" t="s">
        <v>985</v>
      </c>
      <c r="W122" s="115"/>
      <c r="X122" s="115"/>
      <c r="Y122" s="115"/>
      <c r="Z122" s="115"/>
      <c r="AA122" s="115"/>
      <c r="AB122" s="116" t="s">
        <v>3382</v>
      </c>
      <c r="AC122" s="117" t="s">
        <v>3472</v>
      </c>
      <c r="AD122" s="155"/>
      <c r="AE122" s="155"/>
      <c r="AF122" s="155"/>
      <c r="AG122" s="155"/>
      <c r="AH122" s="155"/>
      <c r="AI122" s="155"/>
      <c r="AJ122" s="155" t="s">
        <v>45</v>
      </c>
      <c r="AK122" s="155"/>
      <c r="AL122" s="155"/>
      <c r="AM122" s="118"/>
      <c r="AN122" s="116" t="s">
        <v>206</v>
      </c>
      <c r="AO122" s="439" t="s">
        <v>51</v>
      </c>
      <c r="AP122" s="439" t="s">
        <v>61</v>
      </c>
      <c r="AQ122" s="439" t="s">
        <v>3473</v>
      </c>
      <c r="AR122" s="18" t="s">
        <v>75</v>
      </c>
      <c r="AS122" s="439" t="s">
        <v>57</v>
      </c>
      <c r="AT122" s="92">
        <v>419508.93</v>
      </c>
      <c r="AU122" s="92">
        <v>419508.93</v>
      </c>
      <c r="AV122" s="92">
        <v>0</v>
      </c>
      <c r="AW122" s="92">
        <v>0</v>
      </c>
      <c r="AX122" s="92">
        <v>0</v>
      </c>
      <c r="AY122" s="92">
        <v>0</v>
      </c>
      <c r="AZ122" s="92">
        <v>0</v>
      </c>
      <c r="BA122" s="92">
        <v>0</v>
      </c>
      <c r="BB122" s="91">
        <f t="shared" si="22"/>
        <v>419508.93</v>
      </c>
      <c r="BC122" s="92">
        <f t="shared" si="22"/>
        <v>419508.93</v>
      </c>
      <c r="BD122" s="92">
        <f t="shared" ref="BD122:BD141" si="23">BE122+BF122+BG122+BH122</f>
        <v>450035.72</v>
      </c>
      <c r="BE122" s="92">
        <v>0</v>
      </c>
      <c r="BF122" s="92">
        <v>0</v>
      </c>
      <c r="BG122" s="92">
        <v>0</v>
      </c>
      <c r="BH122" s="92">
        <v>450035.72</v>
      </c>
      <c r="BI122" s="92">
        <f t="shared" ref="BI122:BI141" si="24">BJ122+BK122+BL122+BM122</f>
        <v>450035.72</v>
      </c>
      <c r="BJ122" s="92">
        <v>0</v>
      </c>
      <c r="BK122" s="92">
        <v>0</v>
      </c>
      <c r="BL122" s="92">
        <v>0</v>
      </c>
      <c r="BM122" s="92">
        <v>450035.72</v>
      </c>
      <c r="BN122" s="92">
        <v>468650</v>
      </c>
      <c r="BO122" s="92">
        <v>0</v>
      </c>
      <c r="BP122" s="92">
        <v>0</v>
      </c>
      <c r="BQ122" s="92">
        <v>0</v>
      </c>
      <c r="BR122" s="92">
        <f t="shared" si="7"/>
        <v>468650</v>
      </c>
      <c r="BS122" s="92">
        <v>531877</v>
      </c>
      <c r="BT122" s="92">
        <v>0</v>
      </c>
      <c r="BU122" s="92">
        <v>0</v>
      </c>
      <c r="BV122" s="92">
        <v>0</v>
      </c>
      <c r="BW122" s="92">
        <f t="shared" si="8"/>
        <v>531877</v>
      </c>
      <c r="BX122" s="92">
        <v>468650</v>
      </c>
      <c r="BY122" s="92">
        <v>0</v>
      </c>
      <c r="BZ122" s="92">
        <v>0</v>
      </c>
      <c r="CA122" s="92">
        <v>0</v>
      </c>
      <c r="CB122" s="92">
        <f t="shared" si="9"/>
        <v>468650</v>
      </c>
      <c r="CC122" s="92">
        <v>531877</v>
      </c>
      <c r="CD122" s="92">
        <v>0</v>
      </c>
      <c r="CE122" s="92">
        <v>0</v>
      </c>
      <c r="CF122" s="92">
        <v>0</v>
      </c>
      <c r="CG122" s="92">
        <f t="shared" si="10"/>
        <v>531877</v>
      </c>
      <c r="CH122" s="92">
        <v>468650</v>
      </c>
      <c r="CI122" s="92">
        <v>0</v>
      </c>
      <c r="CJ122" s="92">
        <v>0</v>
      </c>
      <c r="CK122" s="92">
        <v>0</v>
      </c>
      <c r="CL122" s="92">
        <f t="shared" si="11"/>
        <v>468650</v>
      </c>
      <c r="CM122" s="92">
        <v>531877</v>
      </c>
      <c r="CN122" s="92">
        <v>0</v>
      </c>
      <c r="CO122" s="92">
        <v>0</v>
      </c>
      <c r="CP122" s="92">
        <v>0</v>
      </c>
      <c r="CQ122" s="92">
        <f t="shared" si="12"/>
        <v>531877</v>
      </c>
    </row>
    <row r="123" spans="1:95" s="441" customFormat="1" ht="110.25" customHeight="1">
      <c r="A123" s="244" t="s">
        <v>3415</v>
      </c>
      <c r="B123" s="17" t="s">
        <v>3474</v>
      </c>
      <c r="C123" s="263" t="s">
        <v>2188</v>
      </c>
      <c r="D123" s="19" t="s">
        <v>3475</v>
      </c>
      <c r="E123" s="113" t="s">
        <v>1887</v>
      </c>
      <c r="F123" s="114"/>
      <c r="G123" s="114"/>
      <c r="H123" s="115">
        <v>3</v>
      </c>
      <c r="I123" s="157"/>
      <c r="J123" s="115" t="s">
        <v>522</v>
      </c>
      <c r="K123" s="115" t="s">
        <v>45</v>
      </c>
      <c r="L123" s="115">
        <v>1</v>
      </c>
      <c r="M123" s="154"/>
      <c r="N123" s="154"/>
      <c r="O123" s="154"/>
      <c r="P123" s="116" t="s">
        <v>255</v>
      </c>
      <c r="Q123" s="117" t="s">
        <v>1888</v>
      </c>
      <c r="R123" s="154"/>
      <c r="S123" s="154"/>
      <c r="T123" s="154" t="s">
        <v>47</v>
      </c>
      <c r="U123" s="154"/>
      <c r="V123" s="154" t="s">
        <v>523</v>
      </c>
      <c r="W123" s="154" t="s">
        <v>45</v>
      </c>
      <c r="X123" s="154"/>
      <c r="Y123" s="154"/>
      <c r="Z123" s="154"/>
      <c r="AA123" s="154"/>
      <c r="AB123" s="116" t="s">
        <v>257</v>
      </c>
      <c r="AC123" s="117" t="s">
        <v>653</v>
      </c>
      <c r="AD123" s="155"/>
      <c r="AE123" s="155"/>
      <c r="AF123" s="155"/>
      <c r="AG123" s="155"/>
      <c r="AH123" s="118"/>
      <c r="AI123" s="155"/>
      <c r="AJ123" s="155"/>
      <c r="AK123" s="155"/>
      <c r="AL123" s="155"/>
      <c r="AM123" s="118" t="s">
        <v>597</v>
      </c>
      <c r="AN123" s="116" t="s">
        <v>606</v>
      </c>
      <c r="AO123" s="439" t="s">
        <v>51</v>
      </c>
      <c r="AP123" s="439" t="s">
        <v>52</v>
      </c>
      <c r="AQ123" s="439" t="s">
        <v>3476</v>
      </c>
      <c r="AR123" s="18" t="s">
        <v>1921</v>
      </c>
      <c r="AS123" s="439" t="s">
        <v>59</v>
      </c>
      <c r="AT123" s="92">
        <v>0</v>
      </c>
      <c r="AU123" s="92">
        <v>0</v>
      </c>
      <c r="AV123" s="92">
        <v>0</v>
      </c>
      <c r="AW123" s="92">
        <v>0</v>
      </c>
      <c r="AX123" s="92">
        <v>0</v>
      </c>
      <c r="AY123" s="92">
        <v>0</v>
      </c>
      <c r="AZ123" s="92">
        <v>0</v>
      </c>
      <c r="BA123" s="92">
        <v>0</v>
      </c>
      <c r="BB123" s="91">
        <f t="shared" si="22"/>
        <v>0</v>
      </c>
      <c r="BC123" s="92">
        <f t="shared" si="22"/>
        <v>0</v>
      </c>
      <c r="BD123" s="92">
        <f t="shared" si="23"/>
        <v>10000</v>
      </c>
      <c r="BE123" s="92">
        <v>0</v>
      </c>
      <c r="BF123" s="92">
        <v>0</v>
      </c>
      <c r="BG123" s="92">
        <v>0</v>
      </c>
      <c r="BH123" s="92">
        <v>10000</v>
      </c>
      <c r="BI123" s="92">
        <f t="shared" si="24"/>
        <v>10000</v>
      </c>
      <c r="BJ123" s="92">
        <v>0</v>
      </c>
      <c r="BK123" s="92">
        <v>0</v>
      </c>
      <c r="BL123" s="92">
        <v>0</v>
      </c>
      <c r="BM123" s="92">
        <v>10000</v>
      </c>
      <c r="BN123" s="92">
        <v>0</v>
      </c>
      <c r="BO123" s="92">
        <v>0</v>
      </c>
      <c r="BP123" s="92">
        <v>0</v>
      </c>
      <c r="BQ123" s="92">
        <v>0</v>
      </c>
      <c r="BR123" s="92">
        <f t="shared" si="7"/>
        <v>0</v>
      </c>
      <c r="BS123" s="92">
        <v>0</v>
      </c>
      <c r="BT123" s="92">
        <v>0</v>
      </c>
      <c r="BU123" s="92">
        <v>0</v>
      </c>
      <c r="BV123" s="92">
        <v>0</v>
      </c>
      <c r="BW123" s="92">
        <f t="shared" si="8"/>
        <v>0</v>
      </c>
      <c r="BX123" s="92">
        <v>0</v>
      </c>
      <c r="BY123" s="92">
        <v>0</v>
      </c>
      <c r="BZ123" s="92">
        <v>0</v>
      </c>
      <c r="CA123" s="92">
        <v>0</v>
      </c>
      <c r="CB123" s="92">
        <f t="shared" si="9"/>
        <v>0</v>
      </c>
      <c r="CC123" s="92">
        <v>0</v>
      </c>
      <c r="CD123" s="92">
        <v>0</v>
      </c>
      <c r="CE123" s="92">
        <v>0</v>
      </c>
      <c r="CF123" s="92">
        <v>0</v>
      </c>
      <c r="CG123" s="92">
        <f t="shared" si="10"/>
        <v>0</v>
      </c>
      <c r="CH123" s="92">
        <v>0</v>
      </c>
      <c r="CI123" s="92">
        <v>0</v>
      </c>
      <c r="CJ123" s="92">
        <v>0</v>
      </c>
      <c r="CK123" s="92">
        <v>0</v>
      </c>
      <c r="CL123" s="92">
        <f t="shared" si="11"/>
        <v>0</v>
      </c>
      <c r="CM123" s="92">
        <v>0</v>
      </c>
      <c r="CN123" s="92">
        <v>0</v>
      </c>
      <c r="CO123" s="92">
        <v>0</v>
      </c>
      <c r="CP123" s="92">
        <v>0</v>
      </c>
      <c r="CQ123" s="92">
        <f t="shared" si="12"/>
        <v>0</v>
      </c>
    </row>
    <row r="124" spans="1:95" s="441" customFormat="1" ht="110.25" customHeight="1">
      <c r="A124" s="244">
        <v>601</v>
      </c>
      <c r="B124" s="17" t="s">
        <v>3366</v>
      </c>
      <c r="C124" s="123">
        <v>402000013</v>
      </c>
      <c r="D124" s="444" t="s">
        <v>154</v>
      </c>
      <c r="E124" s="113" t="s">
        <v>594</v>
      </c>
      <c r="F124" s="114"/>
      <c r="G124" s="114"/>
      <c r="H124" s="115">
        <v>3</v>
      </c>
      <c r="I124" s="114"/>
      <c r="J124" s="115">
        <v>17</v>
      </c>
      <c r="K124" s="115">
        <v>1</v>
      </c>
      <c r="L124" s="115">
        <v>5</v>
      </c>
      <c r="M124" s="154"/>
      <c r="N124" s="154"/>
      <c r="O124" s="154"/>
      <c r="P124" s="116" t="s">
        <v>255</v>
      </c>
      <c r="Q124" s="117" t="s">
        <v>595</v>
      </c>
      <c r="R124" s="115"/>
      <c r="S124" s="115"/>
      <c r="T124" s="115" t="s">
        <v>47</v>
      </c>
      <c r="U124" s="115"/>
      <c r="V124" s="115">
        <v>12</v>
      </c>
      <c r="W124" s="115" t="s">
        <v>45</v>
      </c>
      <c r="X124" s="115">
        <v>8</v>
      </c>
      <c r="Y124" s="115"/>
      <c r="Z124" s="115"/>
      <c r="AA124" s="115"/>
      <c r="AB124" s="116" t="s">
        <v>257</v>
      </c>
      <c r="AC124" s="117" t="s">
        <v>653</v>
      </c>
      <c r="AD124" s="116"/>
      <c r="AE124" s="116"/>
      <c r="AF124" s="116"/>
      <c r="AG124" s="116"/>
      <c r="AH124" s="174">
        <v>10</v>
      </c>
      <c r="AI124" s="174">
        <v>1</v>
      </c>
      <c r="AJ124" s="174">
        <v>8</v>
      </c>
      <c r="AK124" s="174"/>
      <c r="AL124" s="174"/>
      <c r="AM124" s="174"/>
      <c r="AN124" s="116" t="s">
        <v>606</v>
      </c>
      <c r="AO124" s="439" t="s">
        <v>51</v>
      </c>
      <c r="AP124" s="439" t="s">
        <v>79</v>
      </c>
      <c r="AQ124" s="439" t="s">
        <v>3477</v>
      </c>
      <c r="AR124" s="18" t="s">
        <v>3478</v>
      </c>
      <c r="AS124" s="439" t="s">
        <v>3479</v>
      </c>
      <c r="AT124" s="92">
        <v>0</v>
      </c>
      <c r="AU124" s="92">
        <v>0</v>
      </c>
      <c r="AV124" s="92">
        <v>0</v>
      </c>
      <c r="AW124" s="92">
        <v>0</v>
      </c>
      <c r="AX124" s="92">
        <v>0</v>
      </c>
      <c r="AY124" s="92">
        <v>0</v>
      </c>
      <c r="AZ124" s="92">
        <v>0</v>
      </c>
      <c r="BA124" s="92">
        <v>0</v>
      </c>
      <c r="BB124" s="91">
        <f t="shared" si="22"/>
        <v>0</v>
      </c>
      <c r="BC124" s="92">
        <f t="shared" si="22"/>
        <v>0</v>
      </c>
      <c r="BD124" s="92">
        <f t="shared" si="23"/>
        <v>23391680</v>
      </c>
      <c r="BE124" s="92">
        <v>0</v>
      </c>
      <c r="BF124" s="92">
        <v>0</v>
      </c>
      <c r="BG124" s="92">
        <v>0</v>
      </c>
      <c r="BH124" s="92">
        <v>23391680</v>
      </c>
      <c r="BI124" s="92">
        <f t="shared" si="24"/>
        <v>23391680</v>
      </c>
      <c r="BJ124" s="92">
        <v>0</v>
      </c>
      <c r="BK124" s="92">
        <v>0</v>
      </c>
      <c r="BL124" s="92">
        <v>0</v>
      </c>
      <c r="BM124" s="92">
        <v>23391680</v>
      </c>
      <c r="BN124" s="92">
        <v>0</v>
      </c>
      <c r="BO124" s="92">
        <v>0</v>
      </c>
      <c r="BP124" s="92">
        <v>0</v>
      </c>
      <c r="BQ124" s="92">
        <v>0</v>
      </c>
      <c r="BR124" s="92">
        <f t="shared" si="7"/>
        <v>0</v>
      </c>
      <c r="BS124" s="92">
        <v>0</v>
      </c>
      <c r="BT124" s="92">
        <v>0</v>
      </c>
      <c r="BU124" s="92">
        <v>0</v>
      </c>
      <c r="BV124" s="92">
        <v>0</v>
      </c>
      <c r="BW124" s="92">
        <f t="shared" si="8"/>
        <v>0</v>
      </c>
      <c r="BX124" s="92">
        <v>0</v>
      </c>
      <c r="BY124" s="92">
        <v>0</v>
      </c>
      <c r="BZ124" s="92">
        <v>0</v>
      </c>
      <c r="CA124" s="92">
        <v>0</v>
      </c>
      <c r="CB124" s="92">
        <f t="shared" si="9"/>
        <v>0</v>
      </c>
      <c r="CC124" s="92">
        <v>0</v>
      </c>
      <c r="CD124" s="92">
        <v>0</v>
      </c>
      <c r="CE124" s="92">
        <v>0</v>
      </c>
      <c r="CF124" s="92">
        <v>0</v>
      </c>
      <c r="CG124" s="92">
        <f t="shared" si="10"/>
        <v>0</v>
      </c>
      <c r="CH124" s="92">
        <v>0</v>
      </c>
      <c r="CI124" s="92">
        <v>0</v>
      </c>
      <c r="CJ124" s="92">
        <v>0</v>
      </c>
      <c r="CK124" s="92">
        <v>0</v>
      </c>
      <c r="CL124" s="92">
        <f t="shared" si="11"/>
        <v>0</v>
      </c>
      <c r="CM124" s="92">
        <v>0</v>
      </c>
      <c r="CN124" s="92">
        <v>0</v>
      </c>
      <c r="CO124" s="92">
        <v>0</v>
      </c>
      <c r="CP124" s="92">
        <v>0</v>
      </c>
      <c r="CQ124" s="92">
        <f t="shared" si="12"/>
        <v>0</v>
      </c>
    </row>
    <row r="125" spans="1:95" s="441" customFormat="1" ht="110.25" customHeight="1">
      <c r="A125" s="244">
        <v>601</v>
      </c>
      <c r="B125" s="17" t="s">
        <v>3366</v>
      </c>
      <c r="C125" s="123">
        <v>403010007</v>
      </c>
      <c r="D125" s="19" t="s">
        <v>81</v>
      </c>
      <c r="E125" s="113" t="s">
        <v>594</v>
      </c>
      <c r="F125" s="114"/>
      <c r="G125" s="114"/>
      <c r="H125" s="115">
        <v>3</v>
      </c>
      <c r="I125" s="114"/>
      <c r="J125" s="115" t="s">
        <v>677</v>
      </c>
      <c r="K125" s="115">
        <v>1</v>
      </c>
      <c r="L125" s="115">
        <v>9</v>
      </c>
      <c r="M125" s="154"/>
      <c r="N125" s="154"/>
      <c r="O125" s="154"/>
      <c r="P125" s="116" t="s">
        <v>255</v>
      </c>
      <c r="Q125" s="117" t="s">
        <v>595</v>
      </c>
      <c r="R125" s="115"/>
      <c r="S125" s="115"/>
      <c r="T125" s="115" t="s">
        <v>47</v>
      </c>
      <c r="U125" s="115"/>
      <c r="V125" s="115" t="s">
        <v>523</v>
      </c>
      <c r="W125" s="115" t="s">
        <v>45</v>
      </c>
      <c r="X125" s="115"/>
      <c r="Y125" s="115"/>
      <c r="Z125" s="115"/>
      <c r="AA125" s="115"/>
      <c r="AB125" s="116" t="s">
        <v>257</v>
      </c>
      <c r="AC125" s="117" t="s">
        <v>653</v>
      </c>
      <c r="AD125" s="155"/>
      <c r="AE125" s="155"/>
      <c r="AF125" s="155"/>
      <c r="AG125" s="155"/>
      <c r="AH125" s="155"/>
      <c r="AI125" s="155"/>
      <c r="AJ125" s="155"/>
      <c r="AK125" s="155"/>
      <c r="AL125" s="155"/>
      <c r="AM125" s="118" t="s">
        <v>3370</v>
      </c>
      <c r="AN125" s="116" t="s">
        <v>606</v>
      </c>
      <c r="AO125" s="57" t="s">
        <v>66</v>
      </c>
      <c r="AP125" s="57" t="s">
        <v>46</v>
      </c>
      <c r="AQ125" s="57" t="s">
        <v>3480</v>
      </c>
      <c r="AR125" s="18" t="s">
        <v>678</v>
      </c>
      <c r="AS125" s="439" t="s">
        <v>53</v>
      </c>
      <c r="AT125" s="92">
        <v>249750</v>
      </c>
      <c r="AU125" s="92">
        <v>249750</v>
      </c>
      <c r="AV125" s="92">
        <v>0</v>
      </c>
      <c r="AW125" s="92">
        <v>0</v>
      </c>
      <c r="AX125" s="92">
        <v>0</v>
      </c>
      <c r="AY125" s="92">
        <v>0</v>
      </c>
      <c r="AZ125" s="92">
        <v>0</v>
      </c>
      <c r="BA125" s="92">
        <v>0</v>
      </c>
      <c r="BB125" s="91">
        <v>249750</v>
      </c>
      <c r="BC125" s="91">
        <v>249750</v>
      </c>
      <c r="BD125" s="92">
        <v>0</v>
      </c>
      <c r="BE125" s="92">
        <v>0</v>
      </c>
      <c r="BF125" s="92">
        <v>0</v>
      </c>
      <c r="BG125" s="92">
        <v>0</v>
      </c>
      <c r="BH125" s="92">
        <v>0</v>
      </c>
      <c r="BI125" s="92">
        <v>0</v>
      </c>
      <c r="BJ125" s="92">
        <v>0</v>
      </c>
      <c r="BK125" s="92">
        <v>0</v>
      </c>
      <c r="BL125" s="92">
        <v>0</v>
      </c>
      <c r="BM125" s="92">
        <v>0</v>
      </c>
      <c r="BN125" s="92">
        <v>0</v>
      </c>
      <c r="BO125" s="92">
        <v>0</v>
      </c>
      <c r="BP125" s="92">
        <v>0</v>
      </c>
      <c r="BQ125" s="92">
        <v>0</v>
      </c>
      <c r="BR125" s="92">
        <v>0</v>
      </c>
      <c r="BS125" s="92">
        <v>0</v>
      </c>
      <c r="BT125" s="92">
        <v>0</v>
      </c>
      <c r="BU125" s="92">
        <v>0</v>
      </c>
      <c r="BV125" s="92">
        <v>0</v>
      </c>
      <c r="BW125" s="92">
        <v>0</v>
      </c>
      <c r="BX125" s="92">
        <v>0</v>
      </c>
      <c r="BY125" s="92">
        <v>0</v>
      </c>
      <c r="BZ125" s="92">
        <v>0</v>
      </c>
      <c r="CA125" s="92">
        <v>0</v>
      </c>
      <c r="CB125" s="92">
        <v>0</v>
      </c>
      <c r="CC125" s="92">
        <v>0</v>
      </c>
      <c r="CD125" s="92">
        <v>0</v>
      </c>
      <c r="CE125" s="92">
        <v>0</v>
      </c>
      <c r="CF125" s="92">
        <v>0</v>
      </c>
      <c r="CG125" s="92">
        <v>0</v>
      </c>
      <c r="CH125" s="92">
        <v>0</v>
      </c>
      <c r="CI125" s="92">
        <v>0</v>
      </c>
      <c r="CJ125" s="92">
        <v>0</v>
      </c>
      <c r="CK125" s="92">
        <v>0</v>
      </c>
      <c r="CL125" s="92">
        <v>0</v>
      </c>
      <c r="CM125" s="92">
        <v>0</v>
      </c>
      <c r="CN125" s="92">
        <v>0</v>
      </c>
      <c r="CO125" s="92">
        <v>0</v>
      </c>
      <c r="CP125" s="92">
        <v>0</v>
      </c>
      <c r="CQ125" s="92">
        <v>0</v>
      </c>
    </row>
    <row r="126" spans="1:95" s="441" customFormat="1" ht="110.25" customHeight="1">
      <c r="A126" s="244">
        <v>601</v>
      </c>
      <c r="B126" s="17" t="s">
        <v>3366</v>
      </c>
      <c r="C126" s="123">
        <v>402000008</v>
      </c>
      <c r="D126" s="19" t="s">
        <v>600</v>
      </c>
      <c r="E126" s="113" t="s">
        <v>601</v>
      </c>
      <c r="F126" s="114"/>
      <c r="G126" s="114"/>
      <c r="H126" s="115">
        <v>1</v>
      </c>
      <c r="I126" s="114"/>
      <c r="J126" s="115" t="s">
        <v>602</v>
      </c>
      <c r="K126" s="115"/>
      <c r="L126" s="115"/>
      <c r="M126" s="154"/>
      <c r="N126" s="154"/>
      <c r="O126" s="154"/>
      <c r="P126" s="116" t="s">
        <v>603</v>
      </c>
      <c r="Q126" s="117" t="s">
        <v>595</v>
      </c>
      <c r="R126" s="115"/>
      <c r="S126" s="115"/>
      <c r="T126" s="115" t="s">
        <v>47</v>
      </c>
      <c r="U126" s="115"/>
      <c r="V126" s="115" t="s">
        <v>46</v>
      </c>
      <c r="W126" s="115" t="s">
        <v>45</v>
      </c>
      <c r="X126" s="115" t="s">
        <v>47</v>
      </c>
      <c r="Y126" s="115"/>
      <c r="Z126" s="115"/>
      <c r="AA126" s="115"/>
      <c r="AB126" s="116" t="s">
        <v>257</v>
      </c>
      <c r="AC126" s="117" t="s">
        <v>604</v>
      </c>
      <c r="AD126" s="155"/>
      <c r="AE126" s="155"/>
      <c r="AF126" s="155"/>
      <c r="AG126" s="155"/>
      <c r="AH126" s="118"/>
      <c r="AI126" s="118"/>
      <c r="AJ126" s="118"/>
      <c r="AK126" s="155"/>
      <c r="AL126" s="155"/>
      <c r="AM126" s="118" t="s">
        <v>605</v>
      </c>
      <c r="AN126" s="116" t="s">
        <v>606</v>
      </c>
      <c r="AO126" s="57" t="s">
        <v>51</v>
      </c>
      <c r="AP126" s="57" t="s">
        <v>52</v>
      </c>
      <c r="AQ126" s="57" t="s">
        <v>3481</v>
      </c>
      <c r="AR126" s="18" t="s">
        <v>608</v>
      </c>
      <c r="AS126" s="439" t="s">
        <v>53</v>
      </c>
      <c r="AT126" s="92">
        <v>1001696.95</v>
      </c>
      <c r="AU126" s="92">
        <v>1001696.95</v>
      </c>
      <c r="AV126" s="92">
        <v>0</v>
      </c>
      <c r="AW126" s="92">
        <v>0</v>
      </c>
      <c r="AX126" s="92">
        <v>0</v>
      </c>
      <c r="AY126" s="92">
        <v>0</v>
      </c>
      <c r="AZ126" s="92">
        <v>0</v>
      </c>
      <c r="BA126" s="92">
        <v>0</v>
      </c>
      <c r="BB126" s="91">
        <v>1001696.95</v>
      </c>
      <c r="BC126" s="91">
        <v>1001696.95</v>
      </c>
      <c r="BD126" s="92">
        <v>0</v>
      </c>
      <c r="BE126" s="92">
        <v>0</v>
      </c>
      <c r="BF126" s="92">
        <v>0</v>
      </c>
      <c r="BG126" s="92">
        <v>0</v>
      </c>
      <c r="BH126" s="92">
        <v>0</v>
      </c>
      <c r="BI126" s="92">
        <v>0</v>
      </c>
      <c r="BJ126" s="92">
        <v>0</v>
      </c>
      <c r="BK126" s="92">
        <v>0</v>
      </c>
      <c r="BL126" s="92">
        <v>0</v>
      </c>
      <c r="BM126" s="92">
        <v>0</v>
      </c>
      <c r="BN126" s="92">
        <v>0</v>
      </c>
      <c r="BO126" s="92">
        <v>0</v>
      </c>
      <c r="BP126" s="92">
        <v>0</v>
      </c>
      <c r="BQ126" s="92">
        <v>0</v>
      </c>
      <c r="BR126" s="92">
        <v>0</v>
      </c>
      <c r="BS126" s="92">
        <v>0</v>
      </c>
      <c r="BT126" s="92">
        <v>0</v>
      </c>
      <c r="BU126" s="92">
        <v>0</v>
      </c>
      <c r="BV126" s="92">
        <v>0</v>
      </c>
      <c r="BW126" s="92">
        <v>0</v>
      </c>
      <c r="BX126" s="92">
        <v>0</v>
      </c>
      <c r="BY126" s="92">
        <v>0</v>
      </c>
      <c r="BZ126" s="92">
        <v>0</v>
      </c>
      <c r="CA126" s="92">
        <v>0</v>
      </c>
      <c r="CB126" s="92">
        <v>0</v>
      </c>
      <c r="CC126" s="92">
        <v>0</v>
      </c>
      <c r="CD126" s="92">
        <v>0</v>
      </c>
      <c r="CE126" s="92">
        <v>0</v>
      </c>
      <c r="CF126" s="92">
        <v>0</v>
      </c>
      <c r="CG126" s="92">
        <v>0</v>
      </c>
      <c r="CH126" s="92">
        <v>0</v>
      </c>
      <c r="CI126" s="92">
        <v>0</v>
      </c>
      <c r="CJ126" s="92">
        <v>0</v>
      </c>
      <c r="CK126" s="92">
        <v>0</v>
      </c>
      <c r="CL126" s="92">
        <v>0</v>
      </c>
      <c r="CM126" s="92">
        <v>0</v>
      </c>
      <c r="CN126" s="92">
        <v>0</v>
      </c>
      <c r="CO126" s="92">
        <v>0</v>
      </c>
      <c r="CP126" s="92">
        <v>0</v>
      </c>
      <c r="CQ126" s="92">
        <v>0</v>
      </c>
    </row>
    <row r="127" spans="1:95" s="441" customFormat="1" ht="110.25" customHeight="1">
      <c r="A127" s="244">
        <v>601</v>
      </c>
      <c r="B127" s="17" t="s">
        <v>3366</v>
      </c>
      <c r="C127" s="123">
        <v>402000008</v>
      </c>
      <c r="D127" s="19" t="s">
        <v>600</v>
      </c>
      <c r="E127" s="113" t="s">
        <v>594</v>
      </c>
      <c r="F127" s="114"/>
      <c r="G127" s="114"/>
      <c r="H127" s="115">
        <v>3</v>
      </c>
      <c r="I127" s="114"/>
      <c r="J127" s="115">
        <v>17</v>
      </c>
      <c r="K127" s="115">
        <v>1</v>
      </c>
      <c r="L127" s="115">
        <v>3</v>
      </c>
      <c r="M127" s="154"/>
      <c r="N127" s="154"/>
      <c r="O127" s="154"/>
      <c r="P127" s="116" t="s">
        <v>255</v>
      </c>
      <c r="Q127" s="117" t="s">
        <v>595</v>
      </c>
      <c r="R127" s="115"/>
      <c r="S127" s="115"/>
      <c r="T127" s="115" t="s">
        <v>47</v>
      </c>
      <c r="U127" s="115"/>
      <c r="V127" s="115" t="s">
        <v>46</v>
      </c>
      <c r="W127" s="115" t="s">
        <v>45</v>
      </c>
      <c r="X127" s="115" t="s">
        <v>47</v>
      </c>
      <c r="Y127" s="115"/>
      <c r="Z127" s="115"/>
      <c r="AA127" s="115"/>
      <c r="AB127" s="116" t="s">
        <v>257</v>
      </c>
      <c r="AC127" s="117" t="s">
        <v>386</v>
      </c>
      <c r="AD127" s="130"/>
      <c r="AE127" s="130"/>
      <c r="AF127" s="130"/>
      <c r="AG127" s="130"/>
      <c r="AH127" s="132"/>
      <c r="AI127" s="132"/>
      <c r="AJ127" s="155"/>
      <c r="AK127" s="340"/>
      <c r="AL127" s="132"/>
      <c r="AM127" s="116" t="s">
        <v>3482</v>
      </c>
      <c r="AN127" s="116" t="s">
        <v>163</v>
      </c>
      <c r="AO127" s="57" t="s">
        <v>51</v>
      </c>
      <c r="AP127" s="57" t="s">
        <v>52</v>
      </c>
      <c r="AQ127" s="57" t="s">
        <v>3483</v>
      </c>
      <c r="AR127" s="18" t="s">
        <v>505</v>
      </c>
      <c r="AS127" s="439" t="s">
        <v>53</v>
      </c>
      <c r="AT127" s="92">
        <v>1777172</v>
      </c>
      <c r="AU127" s="92">
        <v>1777172</v>
      </c>
      <c r="AV127" s="92">
        <v>0</v>
      </c>
      <c r="AW127" s="92">
        <v>0</v>
      </c>
      <c r="AX127" s="92">
        <v>0</v>
      </c>
      <c r="AY127" s="92">
        <v>0</v>
      </c>
      <c r="AZ127" s="92">
        <v>0</v>
      </c>
      <c r="BA127" s="92">
        <v>0</v>
      </c>
      <c r="BB127" s="91">
        <v>1777172</v>
      </c>
      <c r="BC127" s="91">
        <v>1777172</v>
      </c>
      <c r="BD127" s="92">
        <v>0</v>
      </c>
      <c r="BE127" s="92">
        <v>0</v>
      </c>
      <c r="BF127" s="92">
        <v>0</v>
      </c>
      <c r="BG127" s="92">
        <v>0</v>
      </c>
      <c r="BH127" s="92">
        <v>0</v>
      </c>
      <c r="BI127" s="92">
        <v>0</v>
      </c>
      <c r="BJ127" s="92">
        <v>0</v>
      </c>
      <c r="BK127" s="92">
        <v>0</v>
      </c>
      <c r="BL127" s="92">
        <v>0</v>
      </c>
      <c r="BM127" s="92">
        <v>0</v>
      </c>
      <c r="BN127" s="92">
        <v>0</v>
      </c>
      <c r="BO127" s="92">
        <v>0</v>
      </c>
      <c r="BP127" s="92">
        <v>0</v>
      </c>
      <c r="BQ127" s="92">
        <v>0</v>
      </c>
      <c r="BR127" s="92">
        <v>0</v>
      </c>
      <c r="BS127" s="92">
        <v>0</v>
      </c>
      <c r="BT127" s="92">
        <v>0</v>
      </c>
      <c r="BU127" s="92">
        <v>0</v>
      </c>
      <c r="BV127" s="92">
        <v>0</v>
      </c>
      <c r="BW127" s="92">
        <v>0</v>
      </c>
      <c r="BX127" s="92">
        <v>0</v>
      </c>
      <c r="BY127" s="92">
        <v>0</v>
      </c>
      <c r="BZ127" s="92">
        <v>0</v>
      </c>
      <c r="CA127" s="92">
        <v>0</v>
      </c>
      <c r="CB127" s="92">
        <v>0</v>
      </c>
      <c r="CC127" s="92">
        <v>0</v>
      </c>
      <c r="CD127" s="92">
        <v>0</v>
      </c>
      <c r="CE127" s="92">
        <v>0</v>
      </c>
      <c r="CF127" s="92">
        <v>0</v>
      </c>
      <c r="CG127" s="92">
        <v>0</v>
      </c>
      <c r="CH127" s="92">
        <v>0</v>
      </c>
      <c r="CI127" s="92">
        <v>0</v>
      </c>
      <c r="CJ127" s="92">
        <v>0</v>
      </c>
      <c r="CK127" s="92">
        <v>0</v>
      </c>
      <c r="CL127" s="92">
        <v>0</v>
      </c>
      <c r="CM127" s="92">
        <v>0</v>
      </c>
      <c r="CN127" s="92">
        <v>0</v>
      </c>
      <c r="CO127" s="92">
        <v>0</v>
      </c>
      <c r="CP127" s="92">
        <v>0</v>
      </c>
      <c r="CQ127" s="92">
        <v>0</v>
      </c>
    </row>
    <row r="128" spans="1:95" s="441" customFormat="1" ht="110.25" customHeight="1">
      <c r="A128" s="244">
        <v>601</v>
      </c>
      <c r="B128" s="17" t="s">
        <v>3366</v>
      </c>
      <c r="C128" s="123">
        <v>402000002</v>
      </c>
      <c r="D128" s="19" t="s">
        <v>49</v>
      </c>
      <c r="E128" s="113" t="s">
        <v>3399</v>
      </c>
      <c r="F128" s="114"/>
      <c r="G128" s="114"/>
      <c r="H128" s="115" t="s">
        <v>3390</v>
      </c>
      <c r="I128" s="114"/>
      <c r="J128" s="115" t="s">
        <v>3391</v>
      </c>
      <c r="K128" s="115" t="s">
        <v>3392</v>
      </c>
      <c r="L128" s="115"/>
      <c r="M128" s="154"/>
      <c r="N128" s="154"/>
      <c r="O128" s="154"/>
      <c r="P128" s="116" t="s">
        <v>3400</v>
      </c>
      <c r="Q128" s="117" t="s">
        <v>3394</v>
      </c>
      <c r="R128" s="115"/>
      <c r="S128" s="115"/>
      <c r="T128" s="115" t="s">
        <v>3184</v>
      </c>
      <c r="U128" s="115"/>
      <c r="V128" s="115" t="s">
        <v>985</v>
      </c>
      <c r="W128" s="115" t="s">
        <v>3184</v>
      </c>
      <c r="X128" s="115"/>
      <c r="Y128" s="115"/>
      <c r="Z128" s="115"/>
      <c r="AA128" s="115"/>
      <c r="AB128" s="116" t="s">
        <v>3382</v>
      </c>
      <c r="AC128" s="117" t="s">
        <v>3395</v>
      </c>
      <c r="AD128" s="155"/>
      <c r="AE128" s="155"/>
      <c r="AF128" s="155"/>
      <c r="AG128" s="155"/>
      <c r="AH128" s="155"/>
      <c r="AI128" s="155"/>
      <c r="AJ128" s="118" t="s">
        <v>3396</v>
      </c>
      <c r="AK128" s="155"/>
      <c r="AL128" s="155"/>
      <c r="AM128" s="118"/>
      <c r="AN128" s="116" t="s">
        <v>3397</v>
      </c>
      <c r="AO128" s="439" t="s">
        <v>51</v>
      </c>
      <c r="AP128" s="439" t="s">
        <v>52</v>
      </c>
      <c r="AQ128" s="439" t="s">
        <v>444</v>
      </c>
      <c r="AR128" s="18" t="s">
        <v>445</v>
      </c>
      <c r="AS128" s="439" t="s">
        <v>60</v>
      </c>
      <c r="AT128" s="92">
        <v>0</v>
      </c>
      <c r="AU128" s="92">
        <v>0</v>
      </c>
      <c r="AV128" s="92">
        <v>0</v>
      </c>
      <c r="AW128" s="92">
        <v>0</v>
      </c>
      <c r="AX128" s="92">
        <v>0</v>
      </c>
      <c r="AY128" s="92">
        <v>0</v>
      </c>
      <c r="AZ128" s="92">
        <v>0</v>
      </c>
      <c r="BA128" s="92">
        <v>0</v>
      </c>
      <c r="BB128" s="92">
        <v>0</v>
      </c>
      <c r="BC128" s="92">
        <v>0</v>
      </c>
      <c r="BD128" s="92">
        <f t="shared" si="23"/>
        <v>1056929.06</v>
      </c>
      <c r="BE128" s="92">
        <v>1056929.06</v>
      </c>
      <c r="BF128" s="92">
        <v>0</v>
      </c>
      <c r="BG128" s="92">
        <v>0</v>
      </c>
      <c r="BH128" s="92">
        <v>0</v>
      </c>
      <c r="BI128" s="92">
        <f t="shared" si="24"/>
        <v>1056929.06</v>
      </c>
      <c r="BJ128" s="92">
        <v>1056929.06</v>
      </c>
      <c r="BK128" s="92">
        <v>0</v>
      </c>
      <c r="BL128" s="92">
        <v>0</v>
      </c>
      <c r="BM128" s="92">
        <v>0</v>
      </c>
      <c r="BN128" s="92">
        <v>0</v>
      </c>
      <c r="BO128" s="92">
        <v>0</v>
      </c>
      <c r="BP128" s="92">
        <v>0</v>
      </c>
      <c r="BQ128" s="92">
        <v>0</v>
      </c>
      <c r="BR128" s="92">
        <f t="shared" si="7"/>
        <v>0</v>
      </c>
      <c r="BS128" s="92">
        <v>0</v>
      </c>
      <c r="BT128" s="92">
        <v>0</v>
      </c>
      <c r="BU128" s="92">
        <v>0</v>
      </c>
      <c r="BV128" s="92">
        <v>0</v>
      </c>
      <c r="BW128" s="92">
        <f t="shared" si="8"/>
        <v>0</v>
      </c>
      <c r="BX128" s="92">
        <v>0</v>
      </c>
      <c r="BY128" s="92">
        <v>0</v>
      </c>
      <c r="BZ128" s="92">
        <v>0</v>
      </c>
      <c r="CA128" s="92">
        <v>0</v>
      </c>
      <c r="CB128" s="92">
        <f t="shared" si="9"/>
        <v>0</v>
      </c>
      <c r="CC128" s="92">
        <v>0</v>
      </c>
      <c r="CD128" s="92">
        <v>0</v>
      </c>
      <c r="CE128" s="92">
        <v>0</v>
      </c>
      <c r="CF128" s="92">
        <v>0</v>
      </c>
      <c r="CG128" s="92">
        <f t="shared" si="10"/>
        <v>0</v>
      </c>
      <c r="CH128" s="92">
        <v>0</v>
      </c>
      <c r="CI128" s="92">
        <v>0</v>
      </c>
      <c r="CJ128" s="92">
        <v>0</v>
      </c>
      <c r="CK128" s="92">
        <v>0</v>
      </c>
      <c r="CL128" s="92">
        <f t="shared" si="11"/>
        <v>0</v>
      </c>
      <c r="CM128" s="92">
        <v>0</v>
      </c>
      <c r="CN128" s="92">
        <v>0</v>
      </c>
      <c r="CO128" s="92">
        <v>0</v>
      </c>
      <c r="CP128" s="92">
        <v>0</v>
      </c>
      <c r="CQ128" s="92">
        <f t="shared" si="12"/>
        <v>0</v>
      </c>
    </row>
    <row r="129" spans="1:16384" s="441" customFormat="1" ht="110.25" customHeight="1">
      <c r="A129" s="244">
        <v>601</v>
      </c>
      <c r="B129" s="17" t="s">
        <v>3366</v>
      </c>
      <c r="C129" s="123">
        <v>402000001</v>
      </c>
      <c r="D129" s="19" t="s">
        <v>48</v>
      </c>
      <c r="E129" s="113" t="s">
        <v>544</v>
      </c>
      <c r="F129" s="114"/>
      <c r="G129" s="114"/>
      <c r="H129" s="115">
        <v>6</v>
      </c>
      <c r="I129" s="114"/>
      <c r="J129" s="115">
        <v>22</v>
      </c>
      <c r="K129" s="115">
        <v>1</v>
      </c>
      <c r="L129" s="115"/>
      <c r="M129" s="154"/>
      <c r="N129" s="154"/>
      <c r="O129" s="154"/>
      <c r="P129" s="116" t="s">
        <v>422</v>
      </c>
      <c r="Q129" s="117" t="s">
        <v>3381</v>
      </c>
      <c r="R129" s="115"/>
      <c r="S129" s="115"/>
      <c r="T129" s="115"/>
      <c r="U129" s="115"/>
      <c r="V129" s="115" t="s">
        <v>985</v>
      </c>
      <c r="W129" s="115"/>
      <c r="X129" s="115"/>
      <c r="Y129" s="115"/>
      <c r="Z129" s="115"/>
      <c r="AA129" s="115"/>
      <c r="AB129" s="116" t="s">
        <v>3382</v>
      </c>
      <c r="AC129" s="117" t="s">
        <v>3383</v>
      </c>
      <c r="AD129" s="155"/>
      <c r="AE129" s="155"/>
      <c r="AF129" s="155"/>
      <c r="AG129" s="155"/>
      <c r="AH129" s="155"/>
      <c r="AI129" s="155"/>
      <c r="AJ129" s="155"/>
      <c r="AK129" s="155"/>
      <c r="AL129" s="155"/>
      <c r="AM129" s="118" t="s">
        <v>200</v>
      </c>
      <c r="AN129" s="116" t="s">
        <v>162</v>
      </c>
      <c r="AO129" s="439" t="s">
        <v>51</v>
      </c>
      <c r="AP129" s="439" t="s">
        <v>52</v>
      </c>
      <c r="AQ129" s="439" t="s">
        <v>444</v>
      </c>
      <c r="AR129" s="18" t="s">
        <v>445</v>
      </c>
      <c r="AS129" s="439" t="s">
        <v>57</v>
      </c>
      <c r="AT129" s="92">
        <v>0</v>
      </c>
      <c r="AU129" s="92">
        <v>0</v>
      </c>
      <c r="AV129" s="92">
        <v>0</v>
      </c>
      <c r="AW129" s="92">
        <v>0</v>
      </c>
      <c r="AX129" s="92">
        <v>0</v>
      </c>
      <c r="AY129" s="92">
        <v>0</v>
      </c>
      <c r="AZ129" s="92">
        <v>0</v>
      </c>
      <c r="BA129" s="92">
        <v>0</v>
      </c>
      <c r="BB129" s="92">
        <v>0</v>
      </c>
      <c r="BC129" s="92">
        <v>0</v>
      </c>
      <c r="BD129" s="92">
        <f t="shared" si="23"/>
        <v>319192.58</v>
      </c>
      <c r="BE129" s="92">
        <v>319192.58</v>
      </c>
      <c r="BF129" s="92">
        <v>0</v>
      </c>
      <c r="BG129" s="92">
        <v>0</v>
      </c>
      <c r="BH129" s="92">
        <v>0</v>
      </c>
      <c r="BI129" s="92">
        <f t="shared" si="24"/>
        <v>319192.58</v>
      </c>
      <c r="BJ129" s="92">
        <v>319192.58</v>
      </c>
      <c r="BK129" s="92">
        <v>0</v>
      </c>
      <c r="BL129" s="92">
        <v>0</v>
      </c>
      <c r="BM129" s="92">
        <v>0</v>
      </c>
      <c r="BN129" s="92">
        <v>0</v>
      </c>
      <c r="BO129" s="92">
        <v>0</v>
      </c>
      <c r="BP129" s="92">
        <v>0</v>
      </c>
      <c r="BQ129" s="92">
        <v>0</v>
      </c>
      <c r="BR129" s="92">
        <f t="shared" ref="BR129:BR141" si="25">BN129</f>
        <v>0</v>
      </c>
      <c r="BS129" s="92">
        <v>0</v>
      </c>
      <c r="BT129" s="92">
        <v>0</v>
      </c>
      <c r="BU129" s="92">
        <v>0</v>
      </c>
      <c r="BV129" s="92">
        <v>0</v>
      </c>
      <c r="BW129" s="92">
        <f t="shared" ref="BW129:BW141" si="26">BS129</f>
        <v>0</v>
      </c>
      <c r="BX129" s="92">
        <v>0</v>
      </c>
      <c r="BY129" s="92">
        <v>0</v>
      </c>
      <c r="BZ129" s="92">
        <v>0</v>
      </c>
      <c r="CA129" s="92">
        <v>0</v>
      </c>
      <c r="CB129" s="92">
        <f t="shared" ref="CB129:CB141" si="27">BX129</f>
        <v>0</v>
      </c>
      <c r="CC129" s="92">
        <v>0</v>
      </c>
      <c r="CD129" s="92">
        <v>0</v>
      </c>
      <c r="CE129" s="92">
        <v>0</v>
      </c>
      <c r="CF129" s="92">
        <v>0</v>
      </c>
      <c r="CG129" s="92">
        <f t="shared" ref="CG129:CG141" si="28">CC129</f>
        <v>0</v>
      </c>
      <c r="CH129" s="92">
        <v>0</v>
      </c>
      <c r="CI129" s="92">
        <v>0</v>
      </c>
      <c r="CJ129" s="92">
        <v>0</v>
      </c>
      <c r="CK129" s="92">
        <v>0</v>
      </c>
      <c r="CL129" s="92">
        <f t="shared" ref="CL129:CL141" si="29">CH129</f>
        <v>0</v>
      </c>
      <c r="CM129" s="92">
        <v>0</v>
      </c>
      <c r="CN129" s="92">
        <v>0</v>
      </c>
      <c r="CO129" s="92">
        <v>0</v>
      </c>
      <c r="CP129" s="92">
        <v>0</v>
      </c>
      <c r="CQ129" s="92">
        <f t="shared" ref="CQ129:CQ141" si="30">CM129</f>
        <v>0</v>
      </c>
    </row>
    <row r="130" spans="1:16384" s="441" customFormat="1" ht="110.25" customHeight="1">
      <c r="A130" s="244">
        <v>601</v>
      </c>
      <c r="B130" s="17" t="s">
        <v>3366</v>
      </c>
      <c r="C130" s="123">
        <v>401000001</v>
      </c>
      <c r="D130" s="188" t="s">
        <v>44</v>
      </c>
      <c r="E130" s="113" t="s">
        <v>3533</v>
      </c>
      <c r="F130" s="114"/>
      <c r="G130" s="114"/>
      <c r="H130" s="115" t="s">
        <v>3534</v>
      </c>
      <c r="I130" s="114"/>
      <c r="J130" s="115" t="s">
        <v>3535</v>
      </c>
      <c r="K130" s="136" t="s">
        <v>3504</v>
      </c>
      <c r="L130" s="115" t="s">
        <v>3504</v>
      </c>
      <c r="M130" s="154"/>
      <c r="N130" s="154"/>
      <c r="O130" s="154"/>
      <c r="P130" s="116" t="s">
        <v>3536</v>
      </c>
      <c r="Q130" s="117" t="s">
        <v>595</v>
      </c>
      <c r="R130" s="115"/>
      <c r="S130" s="115"/>
      <c r="T130" s="115" t="s">
        <v>47</v>
      </c>
      <c r="U130" s="115"/>
      <c r="V130" s="115">
        <v>9</v>
      </c>
      <c r="W130" s="115" t="s">
        <v>45</v>
      </c>
      <c r="X130" s="115"/>
      <c r="Y130" s="115"/>
      <c r="Z130" s="115"/>
      <c r="AA130" s="115"/>
      <c r="AB130" s="116" t="s">
        <v>257</v>
      </c>
      <c r="AC130" s="117" t="s">
        <v>386</v>
      </c>
      <c r="AD130" s="130"/>
      <c r="AE130" s="130"/>
      <c r="AF130" s="130"/>
      <c r="AG130" s="130"/>
      <c r="AH130" s="132"/>
      <c r="AI130" s="132"/>
      <c r="AJ130" s="155"/>
      <c r="AK130" s="340"/>
      <c r="AL130" s="132"/>
      <c r="AM130" s="116" t="s">
        <v>3482</v>
      </c>
      <c r="AN130" s="116" t="s">
        <v>163</v>
      </c>
      <c r="AO130" s="57" t="s">
        <v>51</v>
      </c>
      <c r="AP130" s="57" t="s">
        <v>52</v>
      </c>
      <c r="AQ130" s="57" t="s">
        <v>3484</v>
      </c>
      <c r="AR130" s="18" t="s">
        <v>599</v>
      </c>
      <c r="AS130" s="439" t="s">
        <v>53</v>
      </c>
      <c r="AT130" s="92">
        <v>80000</v>
      </c>
      <c r="AU130" s="92">
        <v>80000</v>
      </c>
      <c r="AV130" s="92">
        <v>0</v>
      </c>
      <c r="AW130" s="92">
        <v>0</v>
      </c>
      <c r="AX130" s="92">
        <v>0</v>
      </c>
      <c r="AY130" s="92">
        <v>0</v>
      </c>
      <c r="AZ130" s="92">
        <v>0</v>
      </c>
      <c r="BA130" s="92">
        <v>0</v>
      </c>
      <c r="BB130" s="91">
        <v>80000</v>
      </c>
      <c r="BC130" s="91">
        <v>80000</v>
      </c>
      <c r="BD130" s="92">
        <v>0</v>
      </c>
      <c r="BE130" s="92">
        <v>0</v>
      </c>
      <c r="BF130" s="92">
        <v>0</v>
      </c>
      <c r="BG130" s="92">
        <v>0</v>
      </c>
      <c r="BH130" s="92">
        <v>0</v>
      </c>
      <c r="BI130" s="92">
        <v>0</v>
      </c>
      <c r="BJ130" s="92">
        <v>0</v>
      </c>
      <c r="BK130" s="92">
        <v>0</v>
      </c>
      <c r="BL130" s="92">
        <v>0</v>
      </c>
      <c r="BM130" s="92">
        <v>0</v>
      </c>
      <c r="BN130" s="92">
        <v>0</v>
      </c>
      <c r="BO130" s="92">
        <v>0</v>
      </c>
      <c r="BP130" s="92">
        <v>0</v>
      </c>
      <c r="BQ130" s="92">
        <v>0</v>
      </c>
      <c r="BR130" s="92">
        <v>0</v>
      </c>
      <c r="BS130" s="92">
        <v>0</v>
      </c>
      <c r="BT130" s="92">
        <v>0</v>
      </c>
      <c r="BU130" s="92">
        <v>0</v>
      </c>
      <c r="BV130" s="92">
        <v>0</v>
      </c>
      <c r="BW130" s="92">
        <v>0</v>
      </c>
      <c r="BX130" s="92">
        <v>0</v>
      </c>
      <c r="BY130" s="92">
        <v>0</v>
      </c>
      <c r="BZ130" s="92">
        <v>0</v>
      </c>
      <c r="CA130" s="92">
        <v>0</v>
      </c>
      <c r="CB130" s="92">
        <v>0</v>
      </c>
      <c r="CC130" s="92">
        <v>0</v>
      </c>
      <c r="CD130" s="92">
        <v>0</v>
      </c>
      <c r="CE130" s="92">
        <v>0</v>
      </c>
      <c r="CF130" s="92">
        <v>0</v>
      </c>
      <c r="CG130" s="92">
        <v>0</v>
      </c>
      <c r="CH130" s="92">
        <v>0</v>
      </c>
      <c r="CI130" s="92">
        <v>0</v>
      </c>
      <c r="CJ130" s="92">
        <v>0</v>
      </c>
      <c r="CK130" s="92">
        <v>0</v>
      </c>
      <c r="CL130" s="92">
        <v>0</v>
      </c>
      <c r="CM130" s="92">
        <v>0</v>
      </c>
      <c r="CN130" s="92">
        <v>0</v>
      </c>
      <c r="CO130" s="92">
        <v>0</v>
      </c>
      <c r="CP130" s="92">
        <v>0</v>
      </c>
      <c r="CQ130" s="92">
        <v>0</v>
      </c>
    </row>
    <row r="131" spans="1:16384" s="441" customFormat="1" ht="110.25" customHeight="1">
      <c r="A131" s="244">
        <v>601</v>
      </c>
      <c r="B131" s="17" t="s">
        <v>3366</v>
      </c>
      <c r="C131" s="123">
        <v>402000002</v>
      </c>
      <c r="D131" s="19" t="s">
        <v>49</v>
      </c>
      <c r="E131" s="113" t="s">
        <v>3427</v>
      </c>
      <c r="F131" s="114"/>
      <c r="G131" s="114"/>
      <c r="H131" s="115">
        <v>6</v>
      </c>
      <c r="I131" s="114"/>
      <c r="J131" s="115">
        <v>22</v>
      </c>
      <c r="K131" s="115">
        <v>1</v>
      </c>
      <c r="L131" s="115"/>
      <c r="M131" s="154"/>
      <c r="N131" s="154"/>
      <c r="O131" s="154"/>
      <c r="P131" s="116" t="s">
        <v>3400</v>
      </c>
      <c r="Q131" s="117" t="s">
        <v>3394</v>
      </c>
      <c r="R131" s="115"/>
      <c r="S131" s="115"/>
      <c r="T131" s="115"/>
      <c r="U131" s="115"/>
      <c r="V131" s="115" t="s">
        <v>985</v>
      </c>
      <c r="W131" s="115"/>
      <c r="X131" s="115"/>
      <c r="Y131" s="115"/>
      <c r="Z131" s="115"/>
      <c r="AA131" s="115"/>
      <c r="AB131" s="116" t="s">
        <v>3428</v>
      </c>
      <c r="AC131" s="117" t="s">
        <v>3485</v>
      </c>
      <c r="AD131" s="155"/>
      <c r="AE131" s="155"/>
      <c r="AF131" s="155"/>
      <c r="AG131" s="155"/>
      <c r="AH131" s="155"/>
      <c r="AI131" s="155"/>
      <c r="AJ131" s="155"/>
      <c r="AK131" s="155"/>
      <c r="AL131" s="155"/>
      <c r="AM131" s="118" t="s">
        <v>523</v>
      </c>
      <c r="AN131" s="116" t="s">
        <v>3486</v>
      </c>
      <c r="AO131" s="439" t="s">
        <v>51</v>
      </c>
      <c r="AP131" s="439" t="s">
        <v>61</v>
      </c>
      <c r="AQ131" s="439" t="s">
        <v>3487</v>
      </c>
      <c r="AR131" s="18" t="s">
        <v>249</v>
      </c>
      <c r="AS131" s="445" t="s">
        <v>60</v>
      </c>
      <c r="AT131" s="92">
        <v>0</v>
      </c>
      <c r="AU131" s="92">
        <v>0</v>
      </c>
      <c r="AV131" s="92">
        <v>0</v>
      </c>
      <c r="AW131" s="92">
        <v>0</v>
      </c>
      <c r="AX131" s="92">
        <f t="shared" ref="AX131:AY135" si="31">AT131</f>
        <v>0</v>
      </c>
      <c r="AY131" s="92">
        <f t="shared" si="31"/>
        <v>0</v>
      </c>
      <c r="AZ131" s="92">
        <v>0</v>
      </c>
      <c r="BA131" s="92">
        <v>0</v>
      </c>
      <c r="BB131" s="91">
        <v>0</v>
      </c>
      <c r="BC131" s="92">
        <v>0</v>
      </c>
      <c r="BD131" s="92">
        <f t="shared" si="23"/>
        <v>13743.91</v>
      </c>
      <c r="BE131" s="92">
        <v>0</v>
      </c>
      <c r="BF131" s="92">
        <v>13743.91</v>
      </c>
      <c r="BG131" s="92">
        <v>0</v>
      </c>
      <c r="BH131" s="92">
        <v>0</v>
      </c>
      <c r="BI131" s="92">
        <f t="shared" si="24"/>
        <v>13743.91</v>
      </c>
      <c r="BJ131" s="92">
        <v>0</v>
      </c>
      <c r="BK131" s="92">
        <v>13743.91</v>
      </c>
      <c r="BL131" s="92">
        <v>0</v>
      </c>
      <c r="BM131" s="92">
        <v>0</v>
      </c>
      <c r="BN131" s="92">
        <v>0</v>
      </c>
      <c r="BO131" s="92">
        <v>0</v>
      </c>
      <c r="BP131" s="92">
        <v>0</v>
      </c>
      <c r="BQ131" s="92">
        <v>0</v>
      </c>
      <c r="BR131" s="92">
        <f t="shared" si="25"/>
        <v>0</v>
      </c>
      <c r="BS131" s="92">
        <v>0</v>
      </c>
      <c r="BT131" s="92">
        <v>0</v>
      </c>
      <c r="BU131" s="92">
        <v>0</v>
      </c>
      <c r="BV131" s="92">
        <v>0</v>
      </c>
      <c r="BW131" s="92">
        <f t="shared" si="26"/>
        <v>0</v>
      </c>
      <c r="BX131" s="92">
        <v>0</v>
      </c>
      <c r="BY131" s="92">
        <v>0</v>
      </c>
      <c r="BZ131" s="92">
        <v>0</v>
      </c>
      <c r="CA131" s="92">
        <v>0</v>
      </c>
      <c r="CB131" s="92">
        <f t="shared" si="27"/>
        <v>0</v>
      </c>
      <c r="CC131" s="92">
        <v>0</v>
      </c>
      <c r="CD131" s="92">
        <v>0</v>
      </c>
      <c r="CE131" s="92">
        <v>0</v>
      </c>
      <c r="CF131" s="92">
        <v>0</v>
      </c>
      <c r="CG131" s="92">
        <f t="shared" si="28"/>
        <v>0</v>
      </c>
      <c r="CH131" s="92">
        <v>0</v>
      </c>
      <c r="CI131" s="92">
        <v>0</v>
      </c>
      <c r="CJ131" s="92">
        <v>0</v>
      </c>
      <c r="CK131" s="92">
        <v>0</v>
      </c>
      <c r="CL131" s="92">
        <f t="shared" si="29"/>
        <v>0</v>
      </c>
      <c r="CM131" s="92">
        <v>0</v>
      </c>
      <c r="CN131" s="92">
        <v>0</v>
      </c>
      <c r="CO131" s="92">
        <v>0</v>
      </c>
      <c r="CP131" s="92">
        <v>0</v>
      </c>
      <c r="CQ131" s="92">
        <f t="shared" si="30"/>
        <v>0</v>
      </c>
    </row>
    <row r="132" spans="1:16384" s="441" customFormat="1" ht="110.25" customHeight="1">
      <c r="A132" s="244">
        <v>601</v>
      </c>
      <c r="B132" s="17" t="s">
        <v>3366</v>
      </c>
      <c r="C132" s="123">
        <v>402000002</v>
      </c>
      <c r="D132" s="19" t="s">
        <v>49</v>
      </c>
      <c r="E132" s="113" t="s">
        <v>3427</v>
      </c>
      <c r="F132" s="114"/>
      <c r="G132" s="114"/>
      <c r="H132" s="115">
        <v>6</v>
      </c>
      <c r="I132" s="114"/>
      <c r="J132" s="115">
        <v>22</v>
      </c>
      <c r="K132" s="115">
        <v>1</v>
      </c>
      <c r="L132" s="115"/>
      <c r="M132" s="154"/>
      <c r="N132" s="154"/>
      <c r="O132" s="154"/>
      <c r="P132" s="116" t="s">
        <v>3400</v>
      </c>
      <c r="Q132" s="117" t="s">
        <v>3394</v>
      </c>
      <c r="R132" s="115"/>
      <c r="S132" s="115"/>
      <c r="T132" s="115"/>
      <c r="U132" s="115"/>
      <c r="V132" s="115" t="s">
        <v>985</v>
      </c>
      <c r="W132" s="115"/>
      <c r="X132" s="115"/>
      <c r="Y132" s="115"/>
      <c r="Z132" s="115"/>
      <c r="AA132" s="115"/>
      <c r="AB132" s="116" t="s">
        <v>3428</v>
      </c>
      <c r="AC132" s="117" t="s">
        <v>3485</v>
      </c>
      <c r="AD132" s="155"/>
      <c r="AE132" s="155"/>
      <c r="AF132" s="155"/>
      <c r="AG132" s="155"/>
      <c r="AH132" s="155"/>
      <c r="AI132" s="155"/>
      <c r="AJ132" s="155"/>
      <c r="AK132" s="155"/>
      <c r="AL132" s="155"/>
      <c r="AM132" s="118" t="s">
        <v>523</v>
      </c>
      <c r="AN132" s="116" t="s">
        <v>3486</v>
      </c>
      <c r="AO132" s="439" t="s">
        <v>51</v>
      </c>
      <c r="AP132" s="439" t="s">
        <v>66</v>
      </c>
      <c r="AQ132" s="439" t="s">
        <v>3488</v>
      </c>
      <c r="AR132" s="18" t="s">
        <v>249</v>
      </c>
      <c r="AS132" s="445" t="s">
        <v>60</v>
      </c>
      <c r="AT132" s="92">
        <v>0</v>
      </c>
      <c r="AU132" s="92">
        <v>0</v>
      </c>
      <c r="AV132" s="92">
        <v>0</v>
      </c>
      <c r="AW132" s="92">
        <v>0</v>
      </c>
      <c r="AX132" s="92">
        <f t="shared" si="31"/>
        <v>0</v>
      </c>
      <c r="AY132" s="92">
        <f t="shared" si="31"/>
        <v>0</v>
      </c>
      <c r="AZ132" s="92">
        <v>0</v>
      </c>
      <c r="BA132" s="92">
        <v>0</v>
      </c>
      <c r="BB132" s="92">
        <v>0</v>
      </c>
      <c r="BC132" s="92">
        <v>0</v>
      </c>
      <c r="BD132" s="92">
        <v>739108.1</v>
      </c>
      <c r="BE132" s="92">
        <v>0</v>
      </c>
      <c r="BF132" s="92">
        <v>739108.1</v>
      </c>
      <c r="BG132" s="92">
        <v>0</v>
      </c>
      <c r="BH132" s="92">
        <v>0</v>
      </c>
      <c r="BI132" s="92">
        <v>739108.1</v>
      </c>
      <c r="BJ132" s="92">
        <v>0</v>
      </c>
      <c r="BK132" s="92">
        <v>739108.1</v>
      </c>
      <c r="BL132" s="92">
        <v>0</v>
      </c>
      <c r="BM132" s="92">
        <v>0</v>
      </c>
      <c r="BN132" s="92">
        <v>0</v>
      </c>
      <c r="BO132" s="92">
        <v>0</v>
      </c>
      <c r="BP132" s="92">
        <v>0</v>
      </c>
      <c r="BQ132" s="92">
        <v>0</v>
      </c>
      <c r="BR132" s="92">
        <f t="shared" si="25"/>
        <v>0</v>
      </c>
      <c r="BS132" s="92">
        <v>0</v>
      </c>
      <c r="BT132" s="92">
        <v>0</v>
      </c>
      <c r="BU132" s="92">
        <v>0</v>
      </c>
      <c r="BV132" s="92">
        <v>0</v>
      </c>
      <c r="BW132" s="92">
        <f t="shared" si="26"/>
        <v>0</v>
      </c>
      <c r="BX132" s="92">
        <v>0</v>
      </c>
      <c r="BY132" s="92">
        <v>0</v>
      </c>
      <c r="BZ132" s="92">
        <v>0</v>
      </c>
      <c r="CA132" s="92">
        <v>0</v>
      </c>
      <c r="CB132" s="92">
        <f t="shared" si="27"/>
        <v>0</v>
      </c>
      <c r="CC132" s="92">
        <v>0</v>
      </c>
      <c r="CD132" s="92">
        <v>0</v>
      </c>
      <c r="CE132" s="92">
        <v>0</v>
      </c>
      <c r="CF132" s="92">
        <v>0</v>
      </c>
      <c r="CG132" s="92">
        <f t="shared" si="28"/>
        <v>0</v>
      </c>
      <c r="CH132" s="92">
        <v>0</v>
      </c>
      <c r="CI132" s="92">
        <v>0</v>
      </c>
      <c r="CJ132" s="92">
        <v>0</v>
      </c>
      <c r="CK132" s="92">
        <v>0</v>
      </c>
      <c r="CL132" s="92">
        <f t="shared" si="29"/>
        <v>0</v>
      </c>
      <c r="CM132" s="92">
        <v>0</v>
      </c>
      <c r="CN132" s="92">
        <v>0</v>
      </c>
      <c r="CO132" s="92">
        <v>0</v>
      </c>
      <c r="CP132" s="92">
        <v>0</v>
      </c>
      <c r="CQ132" s="92">
        <f t="shared" si="30"/>
        <v>0</v>
      </c>
    </row>
    <row r="133" spans="1:16384" s="441" customFormat="1" ht="110.25" customHeight="1">
      <c r="A133" s="244">
        <v>601</v>
      </c>
      <c r="B133" s="17" t="s">
        <v>3366</v>
      </c>
      <c r="C133" s="123">
        <v>402000002</v>
      </c>
      <c r="D133" s="19" t="s">
        <v>49</v>
      </c>
      <c r="E133" s="113" t="s">
        <v>3427</v>
      </c>
      <c r="F133" s="114"/>
      <c r="G133" s="114"/>
      <c r="H133" s="115">
        <v>6</v>
      </c>
      <c r="I133" s="114"/>
      <c r="J133" s="115">
        <v>22</v>
      </c>
      <c r="K133" s="115">
        <v>1</v>
      </c>
      <c r="L133" s="115"/>
      <c r="M133" s="154"/>
      <c r="N133" s="154"/>
      <c r="O133" s="154"/>
      <c r="P133" s="116" t="s">
        <v>3400</v>
      </c>
      <c r="Q133" s="117" t="s">
        <v>3394</v>
      </c>
      <c r="R133" s="115"/>
      <c r="S133" s="115"/>
      <c r="T133" s="115"/>
      <c r="U133" s="115"/>
      <c r="V133" s="115" t="s">
        <v>985</v>
      </c>
      <c r="W133" s="115"/>
      <c r="X133" s="115"/>
      <c r="Y133" s="115"/>
      <c r="Z133" s="115"/>
      <c r="AA133" s="115"/>
      <c r="AB133" s="116" t="s">
        <v>3428</v>
      </c>
      <c r="AC133" s="117" t="s">
        <v>3485</v>
      </c>
      <c r="AD133" s="155"/>
      <c r="AE133" s="155"/>
      <c r="AF133" s="155"/>
      <c r="AG133" s="155"/>
      <c r="AH133" s="155"/>
      <c r="AI133" s="155"/>
      <c r="AJ133" s="155"/>
      <c r="AK133" s="155"/>
      <c r="AL133" s="155"/>
      <c r="AM133" s="118" t="s">
        <v>523</v>
      </c>
      <c r="AN133" s="116" t="s">
        <v>3486</v>
      </c>
      <c r="AO133" s="439" t="s">
        <v>51</v>
      </c>
      <c r="AP133" s="439" t="s">
        <v>66</v>
      </c>
      <c r="AQ133" s="439" t="s">
        <v>3488</v>
      </c>
      <c r="AR133" s="18" t="s">
        <v>249</v>
      </c>
      <c r="AS133" s="445" t="s">
        <v>57</v>
      </c>
      <c r="AT133" s="92">
        <v>0</v>
      </c>
      <c r="AU133" s="92">
        <v>0</v>
      </c>
      <c r="AV133" s="92">
        <v>0</v>
      </c>
      <c r="AW133" s="92">
        <v>0</v>
      </c>
      <c r="AX133" s="92">
        <f t="shared" si="31"/>
        <v>0</v>
      </c>
      <c r="AY133" s="92">
        <f t="shared" si="31"/>
        <v>0</v>
      </c>
      <c r="AZ133" s="92">
        <v>0</v>
      </c>
      <c r="BA133" s="92">
        <v>0</v>
      </c>
      <c r="BB133" s="92">
        <v>0</v>
      </c>
      <c r="BC133" s="92">
        <v>0</v>
      </c>
      <c r="BD133" s="92">
        <f t="shared" si="23"/>
        <v>223210.62</v>
      </c>
      <c r="BE133" s="92">
        <v>0</v>
      </c>
      <c r="BF133" s="92">
        <v>223210.62</v>
      </c>
      <c r="BG133" s="92">
        <v>0</v>
      </c>
      <c r="BH133" s="92">
        <v>0</v>
      </c>
      <c r="BI133" s="92">
        <f t="shared" si="24"/>
        <v>223210.62</v>
      </c>
      <c r="BJ133" s="92">
        <v>0</v>
      </c>
      <c r="BK133" s="92">
        <v>223210.62</v>
      </c>
      <c r="BL133" s="92">
        <v>0</v>
      </c>
      <c r="BM133" s="92">
        <v>0</v>
      </c>
      <c r="BN133" s="92">
        <v>0</v>
      </c>
      <c r="BO133" s="92">
        <v>0</v>
      </c>
      <c r="BP133" s="92">
        <v>0</v>
      </c>
      <c r="BQ133" s="92">
        <v>0</v>
      </c>
      <c r="BR133" s="92">
        <f t="shared" si="25"/>
        <v>0</v>
      </c>
      <c r="BS133" s="92">
        <v>0</v>
      </c>
      <c r="BT133" s="92">
        <v>0</v>
      </c>
      <c r="BU133" s="92">
        <v>0</v>
      </c>
      <c r="BV133" s="92">
        <v>0</v>
      </c>
      <c r="BW133" s="92">
        <f t="shared" si="26"/>
        <v>0</v>
      </c>
      <c r="BX133" s="92">
        <v>0</v>
      </c>
      <c r="BY133" s="92">
        <v>0</v>
      </c>
      <c r="BZ133" s="92">
        <v>0</v>
      </c>
      <c r="CA133" s="92">
        <v>0</v>
      </c>
      <c r="CB133" s="92">
        <f t="shared" si="27"/>
        <v>0</v>
      </c>
      <c r="CC133" s="92">
        <v>0</v>
      </c>
      <c r="CD133" s="92">
        <v>0</v>
      </c>
      <c r="CE133" s="92">
        <v>0</v>
      </c>
      <c r="CF133" s="92">
        <v>0</v>
      </c>
      <c r="CG133" s="92">
        <f t="shared" si="28"/>
        <v>0</v>
      </c>
      <c r="CH133" s="92">
        <v>0</v>
      </c>
      <c r="CI133" s="92">
        <v>0</v>
      </c>
      <c r="CJ133" s="92">
        <v>0</v>
      </c>
      <c r="CK133" s="92">
        <v>0</v>
      </c>
      <c r="CL133" s="92">
        <f t="shared" si="29"/>
        <v>0</v>
      </c>
      <c r="CM133" s="92">
        <v>0</v>
      </c>
      <c r="CN133" s="92">
        <v>0</v>
      </c>
      <c r="CO133" s="92">
        <v>0</v>
      </c>
      <c r="CP133" s="92">
        <v>0</v>
      </c>
      <c r="CQ133" s="92">
        <f t="shared" si="30"/>
        <v>0</v>
      </c>
    </row>
    <row r="134" spans="1:16384" s="441" customFormat="1" ht="110.25" customHeight="1">
      <c r="A134" s="244">
        <v>601</v>
      </c>
      <c r="B134" s="17" t="s">
        <v>3366</v>
      </c>
      <c r="C134" s="123">
        <v>402000002</v>
      </c>
      <c r="D134" s="19" t="s">
        <v>49</v>
      </c>
      <c r="E134" s="113" t="s">
        <v>3427</v>
      </c>
      <c r="F134" s="114"/>
      <c r="G134" s="114"/>
      <c r="H134" s="115">
        <v>6</v>
      </c>
      <c r="I134" s="114"/>
      <c r="J134" s="115">
        <v>22</v>
      </c>
      <c r="K134" s="115">
        <v>1</v>
      </c>
      <c r="L134" s="115"/>
      <c r="M134" s="154"/>
      <c r="N134" s="154"/>
      <c r="O134" s="154"/>
      <c r="P134" s="116" t="s">
        <v>3400</v>
      </c>
      <c r="Q134" s="117" t="s">
        <v>3394</v>
      </c>
      <c r="R134" s="115"/>
      <c r="S134" s="115"/>
      <c r="T134" s="115"/>
      <c r="U134" s="115"/>
      <c r="V134" s="115" t="s">
        <v>985</v>
      </c>
      <c r="W134" s="115"/>
      <c r="X134" s="115"/>
      <c r="Y134" s="115"/>
      <c r="Z134" s="115"/>
      <c r="AA134" s="115"/>
      <c r="AB134" s="116" t="s">
        <v>3428</v>
      </c>
      <c r="AC134" s="117" t="s">
        <v>3485</v>
      </c>
      <c r="AD134" s="155"/>
      <c r="AE134" s="155"/>
      <c r="AF134" s="155"/>
      <c r="AG134" s="155"/>
      <c r="AH134" s="155"/>
      <c r="AI134" s="155"/>
      <c r="AJ134" s="155"/>
      <c r="AK134" s="155"/>
      <c r="AL134" s="155"/>
      <c r="AM134" s="118" t="s">
        <v>523</v>
      </c>
      <c r="AN134" s="116" t="s">
        <v>3486</v>
      </c>
      <c r="AO134" s="439" t="s">
        <v>51</v>
      </c>
      <c r="AP134" s="439" t="s">
        <v>52</v>
      </c>
      <c r="AQ134" s="439" t="s">
        <v>3488</v>
      </c>
      <c r="AR134" s="18" t="s">
        <v>249</v>
      </c>
      <c r="AS134" s="439" t="s">
        <v>609</v>
      </c>
      <c r="AT134" s="92">
        <v>0</v>
      </c>
      <c r="AU134" s="92">
        <v>0</v>
      </c>
      <c r="AV134" s="92">
        <v>0</v>
      </c>
      <c r="AW134" s="92">
        <v>0</v>
      </c>
      <c r="AX134" s="92">
        <f t="shared" si="31"/>
        <v>0</v>
      </c>
      <c r="AY134" s="92">
        <f t="shared" si="31"/>
        <v>0</v>
      </c>
      <c r="AZ134" s="92">
        <v>0</v>
      </c>
      <c r="BA134" s="92">
        <v>0</v>
      </c>
      <c r="BB134" s="92">
        <v>0</v>
      </c>
      <c r="BC134" s="92">
        <v>0</v>
      </c>
      <c r="BD134" s="92">
        <f t="shared" si="23"/>
        <v>106284.24</v>
      </c>
      <c r="BE134" s="92">
        <v>0</v>
      </c>
      <c r="BF134" s="92">
        <v>106284.24</v>
      </c>
      <c r="BG134" s="92">
        <v>0</v>
      </c>
      <c r="BH134" s="92">
        <v>0</v>
      </c>
      <c r="BI134" s="92">
        <f t="shared" si="24"/>
        <v>106284.24</v>
      </c>
      <c r="BJ134" s="92">
        <v>0</v>
      </c>
      <c r="BK134" s="92">
        <v>106284.24</v>
      </c>
      <c r="BL134" s="92">
        <v>0</v>
      </c>
      <c r="BM134" s="92">
        <v>0</v>
      </c>
      <c r="BN134" s="92">
        <v>0</v>
      </c>
      <c r="BO134" s="92">
        <v>0</v>
      </c>
      <c r="BP134" s="92">
        <v>0</v>
      </c>
      <c r="BQ134" s="92">
        <v>0</v>
      </c>
      <c r="BR134" s="92">
        <f t="shared" si="25"/>
        <v>0</v>
      </c>
      <c r="BS134" s="92">
        <v>0</v>
      </c>
      <c r="BT134" s="92">
        <v>0</v>
      </c>
      <c r="BU134" s="92">
        <v>0</v>
      </c>
      <c r="BV134" s="92">
        <v>0</v>
      </c>
      <c r="BW134" s="92">
        <f t="shared" si="26"/>
        <v>0</v>
      </c>
      <c r="BX134" s="92">
        <v>0</v>
      </c>
      <c r="BY134" s="92">
        <v>0</v>
      </c>
      <c r="BZ134" s="92">
        <v>0</v>
      </c>
      <c r="CA134" s="92">
        <v>0</v>
      </c>
      <c r="CB134" s="92">
        <f t="shared" si="27"/>
        <v>0</v>
      </c>
      <c r="CC134" s="92">
        <v>0</v>
      </c>
      <c r="CD134" s="92">
        <v>0</v>
      </c>
      <c r="CE134" s="92">
        <v>0</v>
      </c>
      <c r="CF134" s="92">
        <v>0</v>
      </c>
      <c r="CG134" s="92">
        <f t="shared" si="28"/>
        <v>0</v>
      </c>
      <c r="CH134" s="92">
        <v>0</v>
      </c>
      <c r="CI134" s="92">
        <v>0</v>
      </c>
      <c r="CJ134" s="92">
        <v>0</v>
      </c>
      <c r="CK134" s="92">
        <v>0</v>
      </c>
      <c r="CL134" s="92">
        <f t="shared" si="29"/>
        <v>0</v>
      </c>
      <c r="CM134" s="92">
        <v>0</v>
      </c>
      <c r="CN134" s="92">
        <v>0</v>
      </c>
      <c r="CO134" s="92">
        <v>0</v>
      </c>
      <c r="CP134" s="92">
        <v>0</v>
      </c>
      <c r="CQ134" s="92">
        <f t="shared" si="30"/>
        <v>0</v>
      </c>
    </row>
    <row r="135" spans="1:16384" s="441" customFormat="1" ht="110.25" customHeight="1">
      <c r="A135" s="244">
        <v>601</v>
      </c>
      <c r="B135" s="17" t="s">
        <v>3366</v>
      </c>
      <c r="C135" s="123">
        <v>402000002</v>
      </c>
      <c r="D135" s="19" t="s">
        <v>49</v>
      </c>
      <c r="E135" s="113" t="s">
        <v>3427</v>
      </c>
      <c r="F135" s="114"/>
      <c r="G135" s="114"/>
      <c r="H135" s="115">
        <v>6</v>
      </c>
      <c r="I135" s="114"/>
      <c r="J135" s="115">
        <v>22</v>
      </c>
      <c r="K135" s="115">
        <v>1</v>
      </c>
      <c r="L135" s="115"/>
      <c r="M135" s="154"/>
      <c r="N135" s="154"/>
      <c r="O135" s="154"/>
      <c r="P135" s="116" t="s">
        <v>3400</v>
      </c>
      <c r="Q135" s="117" t="s">
        <v>3394</v>
      </c>
      <c r="R135" s="115"/>
      <c r="S135" s="115"/>
      <c r="T135" s="115"/>
      <c r="U135" s="115"/>
      <c r="V135" s="115" t="s">
        <v>985</v>
      </c>
      <c r="W135" s="115"/>
      <c r="X135" s="115"/>
      <c r="Y135" s="115"/>
      <c r="Z135" s="115"/>
      <c r="AA135" s="115"/>
      <c r="AB135" s="116" t="s">
        <v>3428</v>
      </c>
      <c r="AC135" s="117" t="s">
        <v>3485</v>
      </c>
      <c r="AD135" s="155"/>
      <c r="AE135" s="155"/>
      <c r="AF135" s="155"/>
      <c r="AG135" s="155"/>
      <c r="AH135" s="155"/>
      <c r="AI135" s="155"/>
      <c r="AJ135" s="155"/>
      <c r="AK135" s="155"/>
      <c r="AL135" s="155"/>
      <c r="AM135" s="118" t="s">
        <v>523</v>
      </c>
      <c r="AN135" s="116" t="s">
        <v>3486</v>
      </c>
      <c r="AO135" s="439" t="s">
        <v>51</v>
      </c>
      <c r="AP135" s="439" t="s">
        <v>52</v>
      </c>
      <c r="AQ135" s="439" t="s">
        <v>3488</v>
      </c>
      <c r="AR135" s="18" t="s">
        <v>249</v>
      </c>
      <c r="AS135" s="439" t="s">
        <v>611</v>
      </c>
      <c r="AT135" s="92">
        <v>0</v>
      </c>
      <c r="AU135" s="92">
        <v>0</v>
      </c>
      <c r="AV135" s="92">
        <v>0</v>
      </c>
      <c r="AW135" s="92">
        <v>0</v>
      </c>
      <c r="AX135" s="92">
        <f t="shared" si="31"/>
        <v>0</v>
      </c>
      <c r="AY135" s="92">
        <f t="shared" si="31"/>
        <v>0</v>
      </c>
      <c r="AZ135" s="92">
        <v>0</v>
      </c>
      <c r="BA135" s="92">
        <v>0</v>
      </c>
      <c r="BB135" s="92">
        <v>0</v>
      </c>
      <c r="BC135" s="92">
        <v>0</v>
      </c>
      <c r="BD135" s="92">
        <f t="shared" si="23"/>
        <v>32097.84</v>
      </c>
      <c r="BE135" s="92">
        <v>0</v>
      </c>
      <c r="BF135" s="92">
        <v>32097.84</v>
      </c>
      <c r="BG135" s="92">
        <v>0</v>
      </c>
      <c r="BH135" s="92">
        <v>0</v>
      </c>
      <c r="BI135" s="92">
        <f t="shared" si="24"/>
        <v>32097.84</v>
      </c>
      <c r="BJ135" s="92">
        <v>0</v>
      </c>
      <c r="BK135" s="92">
        <v>32097.84</v>
      </c>
      <c r="BL135" s="92">
        <v>0</v>
      </c>
      <c r="BM135" s="92">
        <v>0</v>
      </c>
      <c r="BN135" s="92">
        <v>0</v>
      </c>
      <c r="BO135" s="92">
        <v>0</v>
      </c>
      <c r="BP135" s="92">
        <v>0</v>
      </c>
      <c r="BQ135" s="92">
        <v>0</v>
      </c>
      <c r="BR135" s="92">
        <f t="shared" si="25"/>
        <v>0</v>
      </c>
      <c r="BS135" s="92">
        <v>0</v>
      </c>
      <c r="BT135" s="92">
        <v>0</v>
      </c>
      <c r="BU135" s="92">
        <v>0</v>
      </c>
      <c r="BV135" s="92">
        <v>0</v>
      </c>
      <c r="BW135" s="92">
        <f t="shared" si="26"/>
        <v>0</v>
      </c>
      <c r="BX135" s="92">
        <v>0</v>
      </c>
      <c r="BY135" s="92">
        <v>0</v>
      </c>
      <c r="BZ135" s="92">
        <v>0</v>
      </c>
      <c r="CA135" s="92">
        <v>0</v>
      </c>
      <c r="CB135" s="92">
        <f t="shared" si="27"/>
        <v>0</v>
      </c>
      <c r="CC135" s="92">
        <v>0</v>
      </c>
      <c r="CD135" s="92">
        <v>0</v>
      </c>
      <c r="CE135" s="92">
        <v>0</v>
      </c>
      <c r="CF135" s="92">
        <v>0</v>
      </c>
      <c r="CG135" s="92">
        <f t="shared" si="28"/>
        <v>0</v>
      </c>
      <c r="CH135" s="92">
        <v>0</v>
      </c>
      <c r="CI135" s="92">
        <v>0</v>
      </c>
      <c r="CJ135" s="92">
        <v>0</v>
      </c>
      <c r="CK135" s="92">
        <v>0</v>
      </c>
      <c r="CL135" s="92">
        <f t="shared" si="29"/>
        <v>0</v>
      </c>
      <c r="CM135" s="92">
        <v>0</v>
      </c>
      <c r="CN135" s="92">
        <v>0</v>
      </c>
      <c r="CO135" s="92">
        <v>0</v>
      </c>
      <c r="CP135" s="92">
        <v>0</v>
      </c>
      <c r="CQ135" s="92">
        <f t="shared" si="30"/>
        <v>0</v>
      </c>
    </row>
    <row r="136" spans="1:16384" s="441" customFormat="1" ht="110.25" customHeight="1">
      <c r="A136" s="244">
        <v>601</v>
      </c>
      <c r="B136" s="17" t="s">
        <v>3366</v>
      </c>
      <c r="C136" s="123">
        <v>402000002</v>
      </c>
      <c r="D136" s="19" t="s">
        <v>49</v>
      </c>
      <c r="E136" s="113" t="s">
        <v>3399</v>
      </c>
      <c r="F136" s="114"/>
      <c r="G136" s="114"/>
      <c r="H136" s="115" t="s">
        <v>3390</v>
      </c>
      <c r="I136" s="114"/>
      <c r="J136" s="115" t="s">
        <v>3391</v>
      </c>
      <c r="K136" s="115" t="s">
        <v>3392</v>
      </c>
      <c r="L136" s="115"/>
      <c r="M136" s="154"/>
      <c r="N136" s="154"/>
      <c r="O136" s="154"/>
      <c r="P136" s="116" t="s">
        <v>3400</v>
      </c>
      <c r="Q136" s="117" t="s">
        <v>3394</v>
      </c>
      <c r="R136" s="115"/>
      <c r="S136" s="115"/>
      <c r="T136" s="115" t="s">
        <v>3184</v>
      </c>
      <c r="U136" s="115"/>
      <c r="V136" s="115" t="s">
        <v>985</v>
      </c>
      <c r="W136" s="115" t="s">
        <v>3184</v>
      </c>
      <c r="X136" s="115"/>
      <c r="Y136" s="115"/>
      <c r="Z136" s="115"/>
      <c r="AA136" s="115"/>
      <c r="AB136" s="116" t="s">
        <v>3382</v>
      </c>
      <c r="AC136" s="117" t="s">
        <v>3395</v>
      </c>
      <c r="AD136" s="155"/>
      <c r="AE136" s="155"/>
      <c r="AF136" s="155"/>
      <c r="AG136" s="155"/>
      <c r="AH136" s="155"/>
      <c r="AI136" s="155"/>
      <c r="AJ136" s="118" t="s">
        <v>3396</v>
      </c>
      <c r="AK136" s="155"/>
      <c r="AL136" s="155"/>
      <c r="AM136" s="118"/>
      <c r="AN136" s="116" t="s">
        <v>3397</v>
      </c>
      <c r="AO136" s="439" t="s">
        <v>51</v>
      </c>
      <c r="AP136" s="439" t="s">
        <v>66</v>
      </c>
      <c r="AQ136" s="439" t="s">
        <v>3489</v>
      </c>
      <c r="AR136" s="18" t="s">
        <v>75</v>
      </c>
      <c r="AS136" s="439" t="s">
        <v>60</v>
      </c>
      <c r="AT136" s="92">
        <v>0</v>
      </c>
      <c r="AU136" s="92">
        <v>0</v>
      </c>
      <c r="AV136" s="92">
        <v>0</v>
      </c>
      <c r="AW136" s="92">
        <v>0</v>
      </c>
      <c r="AX136" s="92">
        <v>0</v>
      </c>
      <c r="AY136" s="92">
        <v>0</v>
      </c>
      <c r="AZ136" s="92">
        <v>0</v>
      </c>
      <c r="BA136" s="92">
        <v>0</v>
      </c>
      <c r="BB136" s="92">
        <v>0</v>
      </c>
      <c r="BC136" s="92">
        <v>0</v>
      </c>
      <c r="BD136" s="92">
        <f t="shared" si="23"/>
        <v>0</v>
      </c>
      <c r="BE136" s="92">
        <v>0</v>
      </c>
      <c r="BF136" s="92">
        <v>0</v>
      </c>
      <c r="BG136" s="92">
        <v>0</v>
      </c>
      <c r="BH136" s="92">
        <v>0</v>
      </c>
      <c r="BI136" s="92">
        <f t="shared" si="24"/>
        <v>0</v>
      </c>
      <c r="BJ136" s="92">
        <v>0</v>
      </c>
      <c r="BK136" s="92">
        <v>0</v>
      </c>
      <c r="BL136" s="92">
        <v>0</v>
      </c>
      <c r="BM136" s="92">
        <v>0</v>
      </c>
      <c r="BN136" s="92">
        <v>0</v>
      </c>
      <c r="BO136" s="92">
        <v>0</v>
      </c>
      <c r="BP136" s="92">
        <v>0</v>
      </c>
      <c r="BQ136" s="92">
        <v>0</v>
      </c>
      <c r="BR136" s="92">
        <f t="shared" si="25"/>
        <v>0</v>
      </c>
      <c r="BS136" s="92">
        <v>10000</v>
      </c>
      <c r="BT136" s="92">
        <v>0</v>
      </c>
      <c r="BU136" s="92">
        <v>0</v>
      </c>
      <c r="BV136" s="92">
        <v>0</v>
      </c>
      <c r="BW136" s="92">
        <f t="shared" si="26"/>
        <v>10000</v>
      </c>
      <c r="BX136" s="92">
        <v>0</v>
      </c>
      <c r="BY136" s="92">
        <v>0</v>
      </c>
      <c r="BZ136" s="92">
        <v>0</v>
      </c>
      <c r="CA136" s="92">
        <v>0</v>
      </c>
      <c r="CB136" s="92">
        <f t="shared" si="27"/>
        <v>0</v>
      </c>
      <c r="CC136" s="92">
        <v>10000</v>
      </c>
      <c r="CD136" s="92">
        <v>0</v>
      </c>
      <c r="CE136" s="92">
        <v>0</v>
      </c>
      <c r="CF136" s="92">
        <v>0</v>
      </c>
      <c r="CG136" s="92">
        <f t="shared" si="28"/>
        <v>10000</v>
      </c>
      <c r="CH136" s="92">
        <v>0</v>
      </c>
      <c r="CI136" s="92">
        <v>0</v>
      </c>
      <c r="CJ136" s="92">
        <v>0</v>
      </c>
      <c r="CK136" s="92">
        <v>0</v>
      </c>
      <c r="CL136" s="92">
        <f t="shared" si="29"/>
        <v>0</v>
      </c>
      <c r="CM136" s="92">
        <v>10000</v>
      </c>
      <c r="CN136" s="92">
        <v>0</v>
      </c>
      <c r="CO136" s="92">
        <v>0</v>
      </c>
      <c r="CP136" s="92">
        <v>0</v>
      </c>
      <c r="CQ136" s="92">
        <f t="shared" si="30"/>
        <v>10000</v>
      </c>
    </row>
    <row r="137" spans="1:16384" s="441" customFormat="1" ht="110.25" customHeight="1">
      <c r="A137" s="244">
        <v>601</v>
      </c>
      <c r="B137" s="17" t="s">
        <v>3366</v>
      </c>
      <c r="C137" s="123">
        <v>402000002</v>
      </c>
      <c r="D137" s="19" t="s">
        <v>49</v>
      </c>
      <c r="E137" s="113" t="s">
        <v>3399</v>
      </c>
      <c r="F137" s="114"/>
      <c r="G137" s="114"/>
      <c r="H137" s="115" t="s">
        <v>3390</v>
      </c>
      <c r="I137" s="114"/>
      <c r="J137" s="115" t="s">
        <v>3391</v>
      </c>
      <c r="K137" s="115" t="s">
        <v>3392</v>
      </c>
      <c r="L137" s="115"/>
      <c r="M137" s="154"/>
      <c r="N137" s="154"/>
      <c r="O137" s="154"/>
      <c r="P137" s="116" t="s">
        <v>3400</v>
      </c>
      <c r="Q137" s="117" t="s">
        <v>3394</v>
      </c>
      <c r="R137" s="115"/>
      <c r="S137" s="115"/>
      <c r="T137" s="115" t="s">
        <v>3184</v>
      </c>
      <c r="U137" s="115"/>
      <c r="V137" s="115" t="s">
        <v>985</v>
      </c>
      <c r="W137" s="115" t="s">
        <v>3184</v>
      </c>
      <c r="X137" s="115"/>
      <c r="Y137" s="115"/>
      <c r="Z137" s="115"/>
      <c r="AA137" s="115"/>
      <c r="AB137" s="116" t="s">
        <v>3382</v>
      </c>
      <c r="AC137" s="117" t="s">
        <v>3395</v>
      </c>
      <c r="AD137" s="155"/>
      <c r="AE137" s="155"/>
      <c r="AF137" s="155"/>
      <c r="AG137" s="155"/>
      <c r="AH137" s="155"/>
      <c r="AI137" s="155"/>
      <c r="AJ137" s="118" t="s">
        <v>3396</v>
      </c>
      <c r="AK137" s="155"/>
      <c r="AL137" s="155"/>
      <c r="AM137" s="118"/>
      <c r="AN137" s="116" t="s">
        <v>3397</v>
      </c>
      <c r="AO137" s="439" t="s">
        <v>51</v>
      </c>
      <c r="AP137" s="439" t="s">
        <v>66</v>
      </c>
      <c r="AQ137" s="439" t="s">
        <v>3489</v>
      </c>
      <c r="AR137" s="18" t="s">
        <v>75</v>
      </c>
      <c r="AS137" s="439" t="s">
        <v>60</v>
      </c>
      <c r="AT137" s="92">
        <v>0</v>
      </c>
      <c r="AU137" s="92">
        <v>0</v>
      </c>
      <c r="AV137" s="92">
        <v>0</v>
      </c>
      <c r="AW137" s="92">
        <v>0</v>
      </c>
      <c r="AX137" s="92">
        <v>0</v>
      </c>
      <c r="AY137" s="92">
        <v>0</v>
      </c>
      <c r="AZ137" s="92">
        <v>0</v>
      </c>
      <c r="BA137" s="92">
        <v>0</v>
      </c>
      <c r="BB137" s="92">
        <v>0</v>
      </c>
      <c r="BC137" s="92">
        <v>0</v>
      </c>
      <c r="BD137" s="92">
        <f t="shared" si="23"/>
        <v>0</v>
      </c>
      <c r="BE137" s="92">
        <v>0</v>
      </c>
      <c r="BF137" s="92">
        <v>0</v>
      </c>
      <c r="BG137" s="92">
        <v>0</v>
      </c>
      <c r="BH137" s="92">
        <v>0</v>
      </c>
      <c r="BI137" s="92">
        <f t="shared" si="24"/>
        <v>0</v>
      </c>
      <c r="BJ137" s="92">
        <v>0</v>
      </c>
      <c r="BK137" s="92">
        <v>0</v>
      </c>
      <c r="BL137" s="92">
        <v>0</v>
      </c>
      <c r="BM137" s="92">
        <v>0</v>
      </c>
      <c r="BN137" s="92">
        <v>0</v>
      </c>
      <c r="BO137" s="92">
        <v>0</v>
      </c>
      <c r="BP137" s="92">
        <v>0</v>
      </c>
      <c r="BQ137" s="92">
        <v>0</v>
      </c>
      <c r="BR137" s="92">
        <f t="shared" si="25"/>
        <v>0</v>
      </c>
      <c r="BS137" s="92">
        <v>750000</v>
      </c>
      <c r="BT137" s="92">
        <v>0</v>
      </c>
      <c r="BU137" s="92">
        <v>0</v>
      </c>
      <c r="BV137" s="92">
        <v>0</v>
      </c>
      <c r="BW137" s="92">
        <f t="shared" si="26"/>
        <v>750000</v>
      </c>
      <c r="BX137" s="92">
        <v>0</v>
      </c>
      <c r="BY137" s="92">
        <v>0</v>
      </c>
      <c r="BZ137" s="92">
        <v>0</v>
      </c>
      <c r="CA137" s="92">
        <v>0</v>
      </c>
      <c r="CB137" s="92">
        <f t="shared" si="27"/>
        <v>0</v>
      </c>
      <c r="CC137" s="92">
        <v>750000</v>
      </c>
      <c r="CD137" s="92">
        <v>0</v>
      </c>
      <c r="CE137" s="92">
        <v>0</v>
      </c>
      <c r="CF137" s="92">
        <v>0</v>
      </c>
      <c r="CG137" s="92">
        <f t="shared" si="28"/>
        <v>750000</v>
      </c>
      <c r="CH137" s="92">
        <v>0</v>
      </c>
      <c r="CI137" s="92">
        <v>0</v>
      </c>
      <c r="CJ137" s="92">
        <v>0</v>
      </c>
      <c r="CK137" s="92">
        <v>0</v>
      </c>
      <c r="CL137" s="92">
        <f t="shared" si="29"/>
        <v>0</v>
      </c>
      <c r="CM137" s="92">
        <v>750000</v>
      </c>
      <c r="CN137" s="92">
        <v>0</v>
      </c>
      <c r="CO137" s="92">
        <v>0</v>
      </c>
      <c r="CP137" s="92">
        <v>0</v>
      </c>
      <c r="CQ137" s="92">
        <f t="shared" si="30"/>
        <v>750000</v>
      </c>
    </row>
    <row r="138" spans="1:16384" s="441" customFormat="1" ht="110.25" customHeight="1">
      <c r="A138" s="244">
        <v>601</v>
      </c>
      <c r="B138" s="17" t="s">
        <v>3366</v>
      </c>
      <c r="C138" s="123">
        <v>402000001</v>
      </c>
      <c r="D138" s="19" t="s">
        <v>48</v>
      </c>
      <c r="E138" s="113" t="s">
        <v>594</v>
      </c>
      <c r="F138" s="114"/>
      <c r="G138" s="114"/>
      <c r="H138" s="115">
        <v>3</v>
      </c>
      <c r="I138" s="114"/>
      <c r="J138" s="115">
        <v>17</v>
      </c>
      <c r="K138" s="115">
        <v>1</v>
      </c>
      <c r="L138" s="115">
        <v>3</v>
      </c>
      <c r="M138" s="154"/>
      <c r="N138" s="154"/>
      <c r="O138" s="154"/>
      <c r="P138" s="116" t="s">
        <v>255</v>
      </c>
      <c r="Q138" s="117" t="s">
        <v>652</v>
      </c>
      <c r="R138" s="115"/>
      <c r="S138" s="115"/>
      <c r="T138" s="115" t="s">
        <v>47</v>
      </c>
      <c r="U138" s="115"/>
      <c r="V138" s="115" t="s">
        <v>523</v>
      </c>
      <c r="W138" s="115" t="s">
        <v>45</v>
      </c>
      <c r="X138" s="115"/>
      <c r="Y138" s="115"/>
      <c r="Z138" s="115"/>
      <c r="AA138" s="115"/>
      <c r="AB138" s="116" t="s">
        <v>257</v>
      </c>
      <c r="AC138" s="117" t="s">
        <v>3490</v>
      </c>
      <c r="AD138" s="155"/>
      <c r="AE138" s="155"/>
      <c r="AF138" s="155"/>
      <c r="AG138" s="155"/>
      <c r="AH138" s="155"/>
      <c r="AI138" s="155"/>
      <c r="AJ138" s="155"/>
      <c r="AK138" s="155"/>
      <c r="AL138" s="155"/>
      <c r="AM138" s="118" t="s">
        <v>3491</v>
      </c>
      <c r="AN138" s="116" t="s">
        <v>876</v>
      </c>
      <c r="AO138" s="439" t="s">
        <v>80</v>
      </c>
      <c r="AP138" s="439" t="s">
        <v>51</v>
      </c>
      <c r="AQ138" s="439" t="s">
        <v>303</v>
      </c>
      <c r="AR138" s="18" t="s">
        <v>304</v>
      </c>
      <c r="AS138" s="439" t="s">
        <v>302</v>
      </c>
      <c r="AT138" s="92">
        <v>0</v>
      </c>
      <c r="AU138" s="92">
        <v>0</v>
      </c>
      <c r="AV138" s="92">
        <v>0</v>
      </c>
      <c r="AW138" s="92">
        <v>0</v>
      </c>
      <c r="AX138" s="92">
        <v>0</v>
      </c>
      <c r="AY138" s="92">
        <v>0</v>
      </c>
      <c r="AZ138" s="92">
        <v>0</v>
      </c>
      <c r="BA138" s="92">
        <v>0</v>
      </c>
      <c r="BB138" s="92">
        <v>0</v>
      </c>
      <c r="BC138" s="92">
        <v>0</v>
      </c>
      <c r="BD138" s="92">
        <f t="shared" si="23"/>
        <v>0</v>
      </c>
      <c r="BE138" s="92">
        <v>0</v>
      </c>
      <c r="BF138" s="92">
        <v>0</v>
      </c>
      <c r="BG138" s="92">
        <v>0</v>
      </c>
      <c r="BH138" s="92">
        <v>0</v>
      </c>
      <c r="BI138" s="92">
        <f t="shared" si="24"/>
        <v>0</v>
      </c>
      <c r="BJ138" s="92">
        <v>0</v>
      </c>
      <c r="BK138" s="92">
        <v>0</v>
      </c>
      <c r="BL138" s="92">
        <v>0</v>
      </c>
      <c r="BM138" s="92">
        <v>0</v>
      </c>
      <c r="BN138" s="92">
        <v>0</v>
      </c>
      <c r="BO138" s="92">
        <v>0</v>
      </c>
      <c r="BP138" s="92">
        <v>0</v>
      </c>
      <c r="BQ138" s="92">
        <v>0</v>
      </c>
      <c r="BR138" s="92">
        <f t="shared" si="25"/>
        <v>0</v>
      </c>
      <c r="BS138" s="92">
        <v>7343273.2199999997</v>
      </c>
      <c r="BT138" s="92">
        <v>0</v>
      </c>
      <c r="BU138" s="92">
        <v>0</v>
      </c>
      <c r="BV138" s="92">
        <v>0</v>
      </c>
      <c r="BW138" s="92">
        <f t="shared" si="26"/>
        <v>7343273.2199999997</v>
      </c>
      <c r="BX138" s="92">
        <v>0</v>
      </c>
      <c r="BY138" s="92">
        <v>0</v>
      </c>
      <c r="BZ138" s="92">
        <v>0</v>
      </c>
      <c r="CA138" s="92">
        <v>0</v>
      </c>
      <c r="CB138" s="92">
        <f t="shared" si="27"/>
        <v>0</v>
      </c>
      <c r="CC138" s="92">
        <v>0</v>
      </c>
      <c r="CD138" s="92">
        <v>0</v>
      </c>
      <c r="CE138" s="92">
        <v>0</v>
      </c>
      <c r="CF138" s="92">
        <v>0</v>
      </c>
      <c r="CG138" s="92">
        <f t="shared" si="28"/>
        <v>0</v>
      </c>
      <c r="CH138" s="92">
        <v>0</v>
      </c>
      <c r="CI138" s="92">
        <v>0</v>
      </c>
      <c r="CJ138" s="92">
        <v>0</v>
      </c>
      <c r="CK138" s="92">
        <v>0</v>
      </c>
      <c r="CL138" s="92">
        <f t="shared" si="29"/>
        <v>0</v>
      </c>
      <c r="CM138" s="92">
        <v>0</v>
      </c>
      <c r="CN138" s="92">
        <v>0</v>
      </c>
      <c r="CO138" s="92">
        <v>0</v>
      </c>
      <c r="CP138" s="92">
        <v>0</v>
      </c>
      <c r="CQ138" s="92">
        <f t="shared" si="30"/>
        <v>0</v>
      </c>
    </row>
    <row r="139" spans="1:16384" s="441" customFormat="1" ht="110.25" customHeight="1">
      <c r="A139" s="244">
        <v>601</v>
      </c>
      <c r="B139" s="17" t="s">
        <v>3366</v>
      </c>
      <c r="C139" s="123">
        <v>402000017</v>
      </c>
      <c r="D139" s="19" t="s">
        <v>50</v>
      </c>
      <c r="E139" s="113" t="s">
        <v>594</v>
      </c>
      <c r="F139" s="114"/>
      <c r="G139" s="114"/>
      <c r="H139" s="115">
        <v>3</v>
      </c>
      <c r="I139" s="114"/>
      <c r="J139" s="115">
        <v>17</v>
      </c>
      <c r="K139" s="115">
        <v>1</v>
      </c>
      <c r="L139" s="115">
        <v>7</v>
      </c>
      <c r="M139" s="154"/>
      <c r="N139" s="154"/>
      <c r="O139" s="154"/>
      <c r="P139" s="116" t="s">
        <v>255</v>
      </c>
      <c r="Q139" s="117" t="s">
        <v>595</v>
      </c>
      <c r="R139" s="115"/>
      <c r="S139" s="115"/>
      <c r="T139" s="115" t="s">
        <v>47</v>
      </c>
      <c r="U139" s="115"/>
      <c r="V139" s="115" t="s">
        <v>46</v>
      </c>
      <c r="W139" s="115" t="s">
        <v>45</v>
      </c>
      <c r="X139" s="115" t="s">
        <v>77</v>
      </c>
      <c r="Y139" s="115"/>
      <c r="Z139" s="115"/>
      <c r="AA139" s="115"/>
      <c r="AB139" s="116" t="s">
        <v>257</v>
      </c>
      <c r="AC139" s="117" t="s">
        <v>3492</v>
      </c>
      <c r="AD139" s="155"/>
      <c r="AE139" s="155"/>
      <c r="AF139" s="155"/>
      <c r="AG139" s="155"/>
      <c r="AH139" s="155"/>
      <c r="AI139" s="155"/>
      <c r="AJ139" s="155"/>
      <c r="AK139" s="155"/>
      <c r="AL139" s="155"/>
      <c r="AM139" s="118" t="s">
        <v>1926</v>
      </c>
      <c r="AN139" s="116" t="s">
        <v>3493</v>
      </c>
      <c r="AO139" s="439" t="s">
        <v>46</v>
      </c>
      <c r="AP139" s="439" t="s">
        <v>61</v>
      </c>
      <c r="AQ139" s="439" t="s">
        <v>3494</v>
      </c>
      <c r="AR139" s="18" t="s">
        <v>3495</v>
      </c>
      <c r="AS139" s="439" t="s">
        <v>629</v>
      </c>
      <c r="AT139" s="92">
        <v>0</v>
      </c>
      <c r="AU139" s="92">
        <v>0</v>
      </c>
      <c r="AV139" s="92">
        <v>0</v>
      </c>
      <c r="AW139" s="92">
        <v>0</v>
      </c>
      <c r="AX139" s="92">
        <v>0</v>
      </c>
      <c r="AY139" s="92">
        <v>0</v>
      </c>
      <c r="AZ139" s="92">
        <v>0</v>
      </c>
      <c r="BA139" s="92">
        <v>0</v>
      </c>
      <c r="BB139" s="92">
        <v>0</v>
      </c>
      <c r="BC139" s="92">
        <v>0</v>
      </c>
      <c r="BD139" s="92">
        <f t="shared" si="23"/>
        <v>0</v>
      </c>
      <c r="BE139" s="92">
        <v>0</v>
      </c>
      <c r="BF139" s="92">
        <v>0</v>
      </c>
      <c r="BG139" s="92">
        <v>0</v>
      </c>
      <c r="BH139" s="92">
        <v>0</v>
      </c>
      <c r="BI139" s="92">
        <f t="shared" si="24"/>
        <v>0</v>
      </c>
      <c r="BJ139" s="92">
        <v>0</v>
      </c>
      <c r="BK139" s="92">
        <v>0</v>
      </c>
      <c r="BL139" s="92">
        <v>0</v>
      </c>
      <c r="BM139" s="92">
        <v>0</v>
      </c>
      <c r="BN139" s="92">
        <v>0</v>
      </c>
      <c r="BO139" s="92">
        <v>0</v>
      </c>
      <c r="BP139" s="92">
        <v>0</v>
      </c>
      <c r="BQ139" s="92">
        <v>0</v>
      </c>
      <c r="BR139" s="92">
        <f t="shared" si="25"/>
        <v>0</v>
      </c>
      <c r="BS139" s="92">
        <v>1175060</v>
      </c>
      <c r="BT139" s="92">
        <v>0</v>
      </c>
      <c r="BU139" s="92">
        <v>0</v>
      </c>
      <c r="BV139" s="92">
        <v>0</v>
      </c>
      <c r="BW139" s="92">
        <f t="shared" si="26"/>
        <v>1175060</v>
      </c>
      <c r="BX139" s="92">
        <v>0</v>
      </c>
      <c r="BY139" s="92">
        <v>0</v>
      </c>
      <c r="BZ139" s="92">
        <v>0</v>
      </c>
      <c r="CA139" s="92">
        <v>0</v>
      </c>
      <c r="CB139" s="92">
        <f t="shared" si="27"/>
        <v>0</v>
      </c>
      <c r="CC139" s="92">
        <v>0</v>
      </c>
      <c r="CD139" s="92">
        <v>0</v>
      </c>
      <c r="CE139" s="92">
        <v>0</v>
      </c>
      <c r="CF139" s="92">
        <v>0</v>
      </c>
      <c r="CG139" s="92">
        <f t="shared" si="28"/>
        <v>0</v>
      </c>
      <c r="CH139" s="92">
        <v>0</v>
      </c>
      <c r="CI139" s="92">
        <v>0</v>
      </c>
      <c r="CJ139" s="92">
        <v>0</v>
      </c>
      <c r="CK139" s="92">
        <v>0</v>
      </c>
      <c r="CL139" s="92">
        <f t="shared" si="29"/>
        <v>0</v>
      </c>
      <c r="CM139" s="92">
        <v>0</v>
      </c>
      <c r="CN139" s="92">
        <v>0</v>
      </c>
      <c r="CO139" s="92">
        <v>0</v>
      </c>
      <c r="CP139" s="92">
        <v>0</v>
      </c>
      <c r="CQ139" s="92">
        <f t="shared" si="30"/>
        <v>0</v>
      </c>
    </row>
    <row r="140" spans="1:16384" s="441" customFormat="1" ht="110.25" customHeight="1">
      <c r="A140" s="244">
        <v>601</v>
      </c>
      <c r="B140" s="17" t="s">
        <v>3366</v>
      </c>
      <c r="C140" s="123">
        <v>402000001</v>
      </c>
      <c r="D140" s="19" t="s">
        <v>48</v>
      </c>
      <c r="E140" s="113" t="s">
        <v>594</v>
      </c>
      <c r="F140" s="114"/>
      <c r="G140" s="114"/>
      <c r="H140" s="115">
        <v>3</v>
      </c>
      <c r="I140" s="114"/>
      <c r="J140" s="115">
        <v>17</v>
      </c>
      <c r="K140" s="115">
        <v>1</v>
      </c>
      <c r="L140" s="115">
        <v>3</v>
      </c>
      <c r="M140" s="154"/>
      <c r="N140" s="154"/>
      <c r="O140" s="154"/>
      <c r="P140" s="116" t="s">
        <v>255</v>
      </c>
      <c r="Q140" s="117" t="s">
        <v>652</v>
      </c>
      <c r="R140" s="115"/>
      <c r="S140" s="115"/>
      <c r="T140" s="115" t="s">
        <v>47</v>
      </c>
      <c r="U140" s="115"/>
      <c r="V140" s="115" t="s">
        <v>523</v>
      </c>
      <c r="W140" s="115" t="s">
        <v>45</v>
      </c>
      <c r="X140" s="115"/>
      <c r="Y140" s="115"/>
      <c r="Z140" s="115"/>
      <c r="AA140" s="115"/>
      <c r="AB140" s="116" t="s">
        <v>257</v>
      </c>
      <c r="AC140" s="117" t="s">
        <v>3496</v>
      </c>
      <c r="AD140" s="155"/>
      <c r="AE140" s="155"/>
      <c r="AF140" s="155"/>
      <c r="AG140" s="155"/>
      <c r="AH140" s="155"/>
      <c r="AI140" s="155"/>
      <c r="AJ140" s="155"/>
      <c r="AK140" s="155"/>
      <c r="AL140" s="155"/>
      <c r="AM140" s="118" t="s">
        <v>512</v>
      </c>
      <c r="AN140" s="116" t="s">
        <v>3497</v>
      </c>
      <c r="AO140" s="439" t="s">
        <v>51</v>
      </c>
      <c r="AP140" s="439" t="s">
        <v>52</v>
      </c>
      <c r="AQ140" s="439" t="s">
        <v>3498</v>
      </c>
      <c r="AR140" s="18" t="s">
        <v>3499</v>
      </c>
      <c r="AS140" s="439" t="s">
        <v>673</v>
      </c>
      <c r="AT140" s="92">
        <v>0</v>
      </c>
      <c r="AU140" s="92">
        <v>0</v>
      </c>
      <c r="AV140" s="92">
        <v>0</v>
      </c>
      <c r="AW140" s="92">
        <v>0</v>
      </c>
      <c r="AX140" s="92">
        <v>0</v>
      </c>
      <c r="AY140" s="92">
        <v>0</v>
      </c>
      <c r="AZ140" s="92">
        <v>0</v>
      </c>
      <c r="BA140" s="92">
        <v>0</v>
      </c>
      <c r="BB140" s="92">
        <v>0</v>
      </c>
      <c r="BC140" s="92">
        <v>0</v>
      </c>
      <c r="BD140" s="92">
        <f t="shared" si="23"/>
        <v>0</v>
      </c>
      <c r="BE140" s="92">
        <v>0</v>
      </c>
      <c r="BF140" s="92">
        <v>0</v>
      </c>
      <c r="BG140" s="92">
        <v>0</v>
      </c>
      <c r="BH140" s="92">
        <v>0</v>
      </c>
      <c r="BI140" s="92">
        <f t="shared" si="24"/>
        <v>0</v>
      </c>
      <c r="BJ140" s="92">
        <v>0</v>
      </c>
      <c r="BK140" s="92">
        <v>0</v>
      </c>
      <c r="BL140" s="92">
        <v>0</v>
      </c>
      <c r="BM140" s="92">
        <v>0</v>
      </c>
      <c r="BN140" s="92">
        <v>0</v>
      </c>
      <c r="BO140" s="92">
        <v>0</v>
      </c>
      <c r="BP140" s="92">
        <v>0</v>
      </c>
      <c r="BQ140" s="92">
        <v>0</v>
      </c>
      <c r="BR140" s="92">
        <f t="shared" si="25"/>
        <v>0</v>
      </c>
      <c r="BS140" s="92">
        <v>200000</v>
      </c>
      <c r="BT140" s="92">
        <v>0</v>
      </c>
      <c r="BU140" s="92">
        <v>0</v>
      </c>
      <c r="BV140" s="92">
        <v>0</v>
      </c>
      <c r="BW140" s="92">
        <f t="shared" si="26"/>
        <v>200000</v>
      </c>
      <c r="BX140" s="92">
        <v>0</v>
      </c>
      <c r="BY140" s="92">
        <v>0</v>
      </c>
      <c r="BZ140" s="92">
        <v>0</v>
      </c>
      <c r="CA140" s="92">
        <v>0</v>
      </c>
      <c r="CB140" s="92">
        <f t="shared" si="27"/>
        <v>0</v>
      </c>
      <c r="CC140" s="92">
        <v>0</v>
      </c>
      <c r="CD140" s="92">
        <v>0</v>
      </c>
      <c r="CE140" s="92">
        <v>0</v>
      </c>
      <c r="CF140" s="92">
        <v>0</v>
      </c>
      <c r="CG140" s="92">
        <f t="shared" si="28"/>
        <v>0</v>
      </c>
      <c r="CH140" s="92">
        <v>0</v>
      </c>
      <c r="CI140" s="92">
        <v>0</v>
      </c>
      <c r="CJ140" s="92">
        <v>0</v>
      </c>
      <c r="CK140" s="92">
        <v>0</v>
      </c>
      <c r="CL140" s="92">
        <f t="shared" si="29"/>
        <v>0</v>
      </c>
      <c r="CM140" s="92">
        <v>0</v>
      </c>
      <c r="CN140" s="92">
        <v>0</v>
      </c>
      <c r="CO140" s="92">
        <v>0</v>
      </c>
      <c r="CP140" s="92">
        <v>0</v>
      </c>
      <c r="CQ140" s="92">
        <f t="shared" si="30"/>
        <v>0</v>
      </c>
    </row>
    <row r="141" spans="1:16384" s="441" customFormat="1" ht="110.25" customHeight="1">
      <c r="A141" s="244">
        <v>601</v>
      </c>
      <c r="B141" s="17" t="s">
        <v>3366</v>
      </c>
      <c r="C141" s="123">
        <v>402000001</v>
      </c>
      <c r="D141" s="19" t="s">
        <v>48</v>
      </c>
      <c r="E141" s="113" t="s">
        <v>594</v>
      </c>
      <c r="F141" s="114"/>
      <c r="G141" s="114"/>
      <c r="H141" s="115">
        <v>3</v>
      </c>
      <c r="I141" s="114"/>
      <c r="J141" s="115">
        <v>17</v>
      </c>
      <c r="K141" s="115">
        <v>1</v>
      </c>
      <c r="L141" s="115">
        <v>9</v>
      </c>
      <c r="M141" s="154"/>
      <c r="N141" s="154"/>
      <c r="O141" s="154"/>
      <c r="P141" s="116" t="s">
        <v>255</v>
      </c>
      <c r="Q141" s="117" t="s">
        <v>3434</v>
      </c>
      <c r="R141" s="115"/>
      <c r="S141" s="115"/>
      <c r="T141" s="115" t="s">
        <v>1177</v>
      </c>
      <c r="U141" s="115"/>
      <c r="V141" s="115" t="s">
        <v>1344</v>
      </c>
      <c r="W141" s="115"/>
      <c r="X141" s="115"/>
      <c r="Y141" s="115"/>
      <c r="Z141" s="115"/>
      <c r="AA141" s="115"/>
      <c r="AB141" s="116" t="s">
        <v>3435</v>
      </c>
      <c r="AC141" s="117" t="s">
        <v>653</v>
      </c>
      <c r="AD141" s="155"/>
      <c r="AE141" s="155"/>
      <c r="AF141" s="155"/>
      <c r="AG141" s="155"/>
      <c r="AH141" s="155"/>
      <c r="AI141" s="155"/>
      <c r="AJ141" s="155"/>
      <c r="AK141" s="155"/>
      <c r="AL141" s="155"/>
      <c r="AM141" s="118" t="s">
        <v>3436</v>
      </c>
      <c r="AN141" s="116" t="s">
        <v>606</v>
      </c>
      <c r="AO141" s="439" t="s">
        <v>51</v>
      </c>
      <c r="AP141" s="439" t="s">
        <v>52</v>
      </c>
      <c r="AQ141" s="439" t="s">
        <v>3437</v>
      </c>
      <c r="AR141" s="18" t="s">
        <v>3438</v>
      </c>
      <c r="AS141" s="439" t="s">
        <v>447</v>
      </c>
      <c r="AT141" s="92">
        <v>0</v>
      </c>
      <c r="AU141" s="92">
        <v>0</v>
      </c>
      <c r="AV141" s="92">
        <v>0</v>
      </c>
      <c r="AW141" s="92">
        <v>0</v>
      </c>
      <c r="AX141" s="92">
        <v>0</v>
      </c>
      <c r="AY141" s="92">
        <v>0</v>
      </c>
      <c r="AZ141" s="92">
        <v>0</v>
      </c>
      <c r="BA141" s="92">
        <v>0</v>
      </c>
      <c r="BB141" s="92">
        <v>0</v>
      </c>
      <c r="BC141" s="92">
        <v>0</v>
      </c>
      <c r="BD141" s="92">
        <f t="shared" si="23"/>
        <v>5904.12</v>
      </c>
      <c r="BE141" s="92">
        <v>0</v>
      </c>
      <c r="BF141" s="92">
        <v>5904.12</v>
      </c>
      <c r="BG141" s="92">
        <v>0</v>
      </c>
      <c r="BH141" s="92">
        <v>0</v>
      </c>
      <c r="BI141" s="92">
        <f t="shared" si="24"/>
        <v>5904.12</v>
      </c>
      <c r="BJ141" s="92">
        <v>0</v>
      </c>
      <c r="BK141" s="92">
        <v>5904.12</v>
      </c>
      <c r="BL141" s="92">
        <v>0</v>
      </c>
      <c r="BM141" s="92">
        <v>0</v>
      </c>
      <c r="BN141" s="92">
        <v>0</v>
      </c>
      <c r="BO141" s="92">
        <v>0</v>
      </c>
      <c r="BP141" s="92">
        <v>0</v>
      </c>
      <c r="BQ141" s="92">
        <v>0</v>
      </c>
      <c r="BR141" s="446">
        <f t="shared" si="25"/>
        <v>0</v>
      </c>
      <c r="BS141" s="92">
        <v>0</v>
      </c>
      <c r="BT141" s="92">
        <v>0</v>
      </c>
      <c r="BU141" s="92">
        <v>0</v>
      </c>
      <c r="BV141" s="92">
        <v>0</v>
      </c>
      <c r="BW141" s="92">
        <f t="shared" si="26"/>
        <v>0</v>
      </c>
      <c r="BX141" s="92">
        <v>0</v>
      </c>
      <c r="BY141" s="92">
        <v>0</v>
      </c>
      <c r="BZ141" s="92">
        <v>0</v>
      </c>
      <c r="CA141" s="92">
        <v>0</v>
      </c>
      <c r="CB141" s="446">
        <f t="shared" si="27"/>
        <v>0</v>
      </c>
      <c r="CC141" s="92">
        <v>0</v>
      </c>
      <c r="CD141" s="92">
        <v>0</v>
      </c>
      <c r="CE141" s="92">
        <v>0</v>
      </c>
      <c r="CF141" s="92">
        <v>0</v>
      </c>
      <c r="CG141" s="92">
        <f t="shared" si="28"/>
        <v>0</v>
      </c>
      <c r="CH141" s="92">
        <v>0</v>
      </c>
      <c r="CI141" s="92">
        <v>0</v>
      </c>
      <c r="CJ141" s="92">
        <v>0</v>
      </c>
      <c r="CK141" s="92">
        <v>0</v>
      </c>
      <c r="CL141" s="446">
        <f t="shared" si="29"/>
        <v>0</v>
      </c>
      <c r="CM141" s="92">
        <v>0</v>
      </c>
      <c r="CN141" s="92">
        <v>0</v>
      </c>
      <c r="CO141" s="92">
        <v>0</v>
      </c>
      <c r="CP141" s="92">
        <v>0</v>
      </c>
      <c r="CQ141" s="92">
        <f t="shared" si="30"/>
        <v>0</v>
      </c>
    </row>
    <row r="142" spans="1:16384" s="49" customFormat="1" ht="24.95" customHeight="1">
      <c r="A142" s="399" t="s">
        <v>3500</v>
      </c>
      <c r="B142" s="400"/>
      <c r="C142" s="401"/>
      <c r="D142" s="401"/>
      <c r="E142" s="401"/>
      <c r="F142" s="401"/>
      <c r="G142" s="401"/>
      <c r="H142" s="401"/>
      <c r="I142" s="401"/>
      <c r="J142" s="401"/>
      <c r="K142" s="401"/>
      <c r="L142" s="401"/>
      <c r="M142" s="401"/>
      <c r="N142" s="401"/>
      <c r="O142" s="401"/>
      <c r="P142" s="401"/>
      <c r="Q142" s="401"/>
      <c r="R142" s="401"/>
      <c r="S142" s="401"/>
      <c r="T142" s="401"/>
      <c r="U142" s="401"/>
      <c r="V142" s="401"/>
      <c r="W142" s="401"/>
      <c r="X142" s="401"/>
      <c r="Y142" s="401"/>
      <c r="Z142" s="401"/>
      <c r="AA142" s="401"/>
      <c r="AB142" s="401"/>
      <c r="AC142" s="401"/>
      <c r="AD142" s="401"/>
      <c r="AE142" s="401"/>
      <c r="AF142" s="401"/>
      <c r="AG142" s="401"/>
      <c r="AH142" s="401"/>
      <c r="AI142" s="401"/>
      <c r="AJ142" s="401"/>
      <c r="AK142" s="401"/>
      <c r="AL142" s="401"/>
      <c r="AM142" s="401"/>
      <c r="AN142" s="401"/>
      <c r="AO142" s="401"/>
      <c r="AP142" s="401"/>
      <c r="AQ142" s="401"/>
      <c r="AR142" s="401"/>
      <c r="AS142" s="402"/>
      <c r="AT142" s="200">
        <f t="shared" ref="AT142:BN142" si="32">SUM(AT45:AT141)</f>
        <v>346743524.16000003</v>
      </c>
      <c r="AU142" s="200">
        <f t="shared" si="32"/>
        <v>344202998.45000005</v>
      </c>
      <c r="AV142" s="200">
        <f t="shared" si="32"/>
        <v>175980</v>
      </c>
      <c r="AW142" s="200">
        <f t="shared" si="32"/>
        <v>4864</v>
      </c>
      <c r="AX142" s="200">
        <f t="shared" si="32"/>
        <v>11998320.680000002</v>
      </c>
      <c r="AY142" s="200">
        <f t="shared" si="32"/>
        <v>11310622.880000001</v>
      </c>
      <c r="AZ142" s="200">
        <f t="shared" si="32"/>
        <v>0</v>
      </c>
      <c r="BA142" s="200">
        <f t="shared" si="32"/>
        <v>0</v>
      </c>
      <c r="BB142" s="200">
        <f t="shared" si="32"/>
        <v>334569223.48000008</v>
      </c>
      <c r="BC142" s="200">
        <f>SUM(BC45:BC141)</f>
        <v>332887511.57000011</v>
      </c>
      <c r="BD142" s="200">
        <f>SUM(BD45:BD141)</f>
        <v>271214304.64999998</v>
      </c>
      <c r="BE142" s="200">
        <f t="shared" ref="BE142:BM142" si="33">SUM(BE45:BE141)</f>
        <v>1612873.6400000001</v>
      </c>
      <c r="BF142" s="200">
        <f t="shared" si="33"/>
        <v>13985704.649999999</v>
      </c>
      <c r="BG142" s="200">
        <f t="shared" si="33"/>
        <v>0</v>
      </c>
      <c r="BH142" s="200">
        <f t="shared" si="33"/>
        <v>255615726.35999998</v>
      </c>
      <c r="BI142" s="200">
        <f>SUM(BI45:BI141)</f>
        <v>269712257.62000006</v>
      </c>
      <c r="BJ142" s="200">
        <f t="shared" si="33"/>
        <v>1394799.6400000001</v>
      </c>
      <c r="BK142" s="200">
        <f t="shared" si="33"/>
        <v>13379014.149999997</v>
      </c>
      <c r="BL142" s="200">
        <f t="shared" si="33"/>
        <v>0</v>
      </c>
      <c r="BM142" s="200">
        <f t="shared" si="33"/>
        <v>254938443.83000001</v>
      </c>
      <c r="BN142" s="200">
        <f t="shared" si="32"/>
        <v>237430827.06</v>
      </c>
      <c r="BO142" s="200">
        <f>SUM(BO45:BO129)</f>
        <v>1217440</v>
      </c>
      <c r="BP142" s="200">
        <f>SUM(BP45:BP129)</f>
        <v>11101217.059999999</v>
      </c>
      <c r="BQ142" s="200">
        <f>SUM(BQ45:BQ129)</f>
        <v>0</v>
      </c>
      <c r="BR142" s="200">
        <f>SUM(BR45:BR129)</f>
        <v>225112170</v>
      </c>
      <c r="BS142" s="200">
        <f>SUM(BS45:BS141)</f>
        <v>251610394.34</v>
      </c>
      <c r="BT142" s="200">
        <f>SUM(BT45:BT141)</f>
        <v>1217440</v>
      </c>
      <c r="BU142" s="200">
        <f>SUM(BU45:BU141)</f>
        <v>13241217.060000001</v>
      </c>
      <c r="BV142" s="200">
        <f t="shared" ref="BV142" si="34">SUM(BV45:BV141)</f>
        <v>0</v>
      </c>
      <c r="BW142" s="200">
        <f>SUM(BW45:BW141)</f>
        <v>237151737.28</v>
      </c>
      <c r="BX142" s="200">
        <f>SUM(BX45:BX141)</f>
        <v>228262558.78</v>
      </c>
      <c r="BY142" s="200">
        <f t="shared" ref="BY142:CB142" si="35">SUM(BY45:BY141)</f>
        <v>88191.72</v>
      </c>
      <c r="BZ142" s="200">
        <f t="shared" si="35"/>
        <v>11101217.059999999</v>
      </c>
      <c r="CA142" s="200">
        <f t="shared" si="35"/>
        <v>0</v>
      </c>
      <c r="CB142" s="200">
        <f t="shared" si="35"/>
        <v>217073150</v>
      </c>
      <c r="CC142" s="200">
        <f>SUM(CC45:CC141)</f>
        <v>233319324.03999999</v>
      </c>
      <c r="CD142" s="200">
        <f t="shared" ref="CD142:CG142" si="36">SUM(CD45:CD141)</f>
        <v>88191.72</v>
      </c>
      <c r="CE142" s="200">
        <f t="shared" si="36"/>
        <v>11101217.059999999</v>
      </c>
      <c r="CF142" s="200">
        <f t="shared" si="36"/>
        <v>0</v>
      </c>
      <c r="CG142" s="200">
        <f t="shared" si="36"/>
        <v>222129915.25999999</v>
      </c>
      <c r="CH142" s="200">
        <f>SUM(CH45:CH141)</f>
        <v>222247048.56</v>
      </c>
      <c r="CI142" s="200">
        <f t="shared" ref="CI142:CL142" si="37">SUM(CI45:CI141)</f>
        <v>79361.5</v>
      </c>
      <c r="CJ142" s="200">
        <f t="shared" si="37"/>
        <v>11101217.059999999</v>
      </c>
      <c r="CK142" s="200">
        <f t="shared" si="37"/>
        <v>0</v>
      </c>
      <c r="CL142" s="200">
        <f t="shared" si="37"/>
        <v>211066470</v>
      </c>
      <c r="CM142" s="200">
        <f>SUM(CM45:CM141)</f>
        <v>227303813.81999999</v>
      </c>
      <c r="CN142" s="200">
        <f t="shared" ref="CN142:CQ142" si="38">SUM(CN45:CN141)</f>
        <v>79361.5</v>
      </c>
      <c r="CO142" s="200">
        <f t="shared" si="38"/>
        <v>11101217.059999999</v>
      </c>
      <c r="CP142" s="200">
        <f t="shared" si="38"/>
        <v>0</v>
      </c>
      <c r="CQ142" s="200">
        <f t="shared" si="38"/>
        <v>216123235.25999999</v>
      </c>
      <c r="CR142" s="105"/>
      <c r="CS142" s="105"/>
      <c r="CT142" s="105"/>
      <c r="CU142" s="105"/>
      <c r="CV142" s="105"/>
      <c r="CW142" s="105"/>
      <c r="CX142" s="105"/>
      <c r="CY142" s="105"/>
      <c r="CZ142" s="105"/>
      <c r="DA142" s="105"/>
      <c r="DB142" s="105"/>
      <c r="DC142" s="105"/>
      <c r="DD142" s="105"/>
      <c r="DE142" s="105"/>
      <c r="DF142" s="105"/>
      <c r="DG142" s="105"/>
      <c r="DH142" s="105"/>
      <c r="DI142" s="105"/>
      <c r="DJ142" s="105"/>
      <c r="DK142" s="105"/>
      <c r="DL142" s="105"/>
      <c r="DM142" s="105"/>
      <c r="DN142" s="105"/>
      <c r="DO142" s="105"/>
      <c r="DP142" s="105"/>
      <c r="DQ142" s="105"/>
      <c r="DR142" s="105"/>
      <c r="DS142" s="105"/>
      <c r="DT142" s="105"/>
      <c r="DU142" s="105"/>
      <c r="DV142" s="105"/>
      <c r="DW142" s="105"/>
      <c r="DX142" s="105"/>
      <c r="DY142" s="105"/>
      <c r="DZ142" s="105"/>
      <c r="EA142" s="105"/>
      <c r="EB142" s="105"/>
      <c r="EC142" s="105"/>
      <c r="ED142" s="105"/>
      <c r="EE142" s="106"/>
      <c r="EF142" s="389"/>
      <c r="EG142" s="390"/>
      <c r="EH142" s="390"/>
      <c r="EI142" s="390"/>
      <c r="EJ142" s="390"/>
      <c r="EK142" s="390"/>
      <c r="EL142" s="390"/>
      <c r="EM142" s="390"/>
      <c r="EN142" s="390"/>
      <c r="EO142" s="390"/>
      <c r="EP142" s="390"/>
      <c r="EQ142" s="390"/>
      <c r="ER142" s="390"/>
      <c r="ES142" s="390"/>
      <c r="ET142" s="390"/>
      <c r="EU142" s="390"/>
      <c r="EV142" s="390"/>
      <c r="EW142" s="390"/>
      <c r="EX142" s="390"/>
      <c r="EY142" s="390"/>
      <c r="EZ142" s="390"/>
      <c r="FA142" s="390"/>
      <c r="FB142" s="390"/>
      <c r="FC142" s="390"/>
      <c r="FD142" s="390"/>
      <c r="FE142" s="390"/>
      <c r="FF142" s="390"/>
      <c r="FG142" s="390"/>
      <c r="FH142" s="390"/>
      <c r="FI142" s="390"/>
      <c r="FJ142" s="390"/>
      <c r="FK142" s="390"/>
      <c r="FL142" s="390"/>
      <c r="FM142" s="390"/>
      <c r="FN142" s="390"/>
      <c r="FO142" s="390"/>
      <c r="FP142" s="390"/>
      <c r="FQ142" s="390"/>
      <c r="FR142" s="390"/>
      <c r="FS142" s="390"/>
      <c r="FT142" s="390"/>
      <c r="FU142" s="390"/>
      <c r="FV142" s="390"/>
      <c r="FW142" s="390"/>
      <c r="FX142" s="391"/>
      <c r="FY142" s="389"/>
      <c r="FZ142" s="390"/>
      <c r="GA142" s="390"/>
      <c r="GB142" s="390"/>
      <c r="GC142" s="390"/>
      <c r="GD142" s="390"/>
      <c r="GE142" s="390"/>
      <c r="GF142" s="390"/>
      <c r="GG142" s="390"/>
      <c r="GH142" s="390"/>
      <c r="GI142" s="390"/>
      <c r="GJ142" s="390"/>
      <c r="GK142" s="390"/>
      <c r="GL142" s="390"/>
      <c r="GM142" s="390"/>
      <c r="GN142" s="390"/>
      <c r="GO142" s="390"/>
      <c r="GP142" s="390"/>
      <c r="GQ142" s="390"/>
      <c r="GR142" s="390"/>
      <c r="GS142" s="390"/>
      <c r="GT142" s="390"/>
      <c r="GU142" s="390"/>
      <c r="GV142" s="390"/>
      <c r="GW142" s="390"/>
      <c r="GX142" s="390"/>
      <c r="GY142" s="390"/>
      <c r="GZ142" s="390"/>
      <c r="HA142" s="390"/>
      <c r="HB142" s="390"/>
      <c r="HC142" s="390"/>
      <c r="HD142" s="390"/>
      <c r="HE142" s="390"/>
      <c r="HF142" s="390"/>
      <c r="HG142" s="390"/>
      <c r="HH142" s="390"/>
      <c r="HI142" s="390"/>
      <c r="HJ142" s="390"/>
      <c r="HK142" s="390"/>
      <c r="HL142" s="390"/>
      <c r="HM142" s="390"/>
      <c r="HN142" s="390"/>
      <c r="HO142" s="390"/>
      <c r="HP142" s="390"/>
      <c r="HQ142" s="391"/>
      <c r="HR142" s="389"/>
      <c r="HS142" s="390"/>
      <c r="HT142" s="390"/>
      <c r="HU142" s="390"/>
      <c r="HV142" s="390"/>
      <c r="HW142" s="390"/>
      <c r="HX142" s="390"/>
      <c r="HY142" s="390"/>
      <c r="HZ142" s="390"/>
      <c r="IA142" s="390"/>
      <c r="IB142" s="390"/>
      <c r="IC142" s="390"/>
      <c r="ID142" s="390"/>
      <c r="IE142" s="390"/>
      <c r="IF142" s="390"/>
      <c r="IG142" s="390"/>
      <c r="IH142" s="390"/>
      <c r="II142" s="390"/>
      <c r="IJ142" s="390"/>
      <c r="IK142" s="390"/>
      <c r="IL142" s="390"/>
      <c r="IM142" s="390"/>
      <c r="IN142" s="390"/>
      <c r="IO142" s="390"/>
      <c r="IP142" s="390"/>
      <c r="IQ142" s="390"/>
      <c r="IR142" s="390"/>
      <c r="IS142" s="390"/>
      <c r="IT142" s="390"/>
      <c r="IU142" s="390"/>
      <c r="IV142" s="390"/>
      <c r="IW142" s="390"/>
      <c r="IX142" s="390"/>
      <c r="IY142" s="390"/>
      <c r="IZ142" s="390"/>
      <c r="JA142" s="390"/>
      <c r="JB142" s="390"/>
      <c r="JC142" s="390"/>
      <c r="JD142" s="390"/>
      <c r="JE142" s="390"/>
      <c r="JF142" s="390"/>
      <c r="JG142" s="390"/>
      <c r="JH142" s="390"/>
      <c r="JI142" s="390"/>
      <c r="JJ142" s="391"/>
      <c r="JK142" s="389"/>
      <c r="JL142" s="390"/>
      <c r="JM142" s="390"/>
      <c r="JN142" s="390"/>
      <c r="JO142" s="390"/>
      <c r="JP142" s="390"/>
      <c r="JQ142" s="390"/>
      <c r="JR142" s="390"/>
      <c r="JS142" s="390"/>
      <c r="JT142" s="390"/>
      <c r="JU142" s="390"/>
      <c r="JV142" s="390"/>
      <c r="JW142" s="390"/>
      <c r="JX142" s="390"/>
      <c r="JY142" s="390"/>
      <c r="JZ142" s="390"/>
      <c r="KA142" s="390"/>
      <c r="KB142" s="390"/>
      <c r="KC142" s="390"/>
      <c r="KD142" s="390"/>
      <c r="KE142" s="390"/>
      <c r="KF142" s="390"/>
      <c r="KG142" s="390"/>
      <c r="KH142" s="390"/>
      <c r="KI142" s="390"/>
      <c r="KJ142" s="390"/>
      <c r="KK142" s="390"/>
      <c r="KL142" s="390"/>
      <c r="KM142" s="390"/>
      <c r="KN142" s="390"/>
      <c r="KO142" s="390"/>
      <c r="KP142" s="390"/>
      <c r="KQ142" s="390"/>
      <c r="KR142" s="390"/>
      <c r="KS142" s="390"/>
      <c r="KT142" s="390"/>
      <c r="KU142" s="390"/>
      <c r="KV142" s="390"/>
      <c r="KW142" s="390"/>
      <c r="KX142" s="390"/>
      <c r="KY142" s="390"/>
      <c r="KZ142" s="390"/>
      <c r="LA142" s="390"/>
      <c r="LB142" s="390"/>
      <c r="LC142" s="391"/>
      <c r="LD142" s="389"/>
      <c r="LE142" s="390"/>
      <c r="LF142" s="390"/>
      <c r="LG142" s="390"/>
      <c r="LH142" s="390"/>
      <c r="LI142" s="390"/>
      <c r="LJ142" s="390"/>
      <c r="LK142" s="390"/>
      <c r="LL142" s="390"/>
      <c r="LM142" s="390"/>
      <c r="LN142" s="390"/>
      <c r="LO142" s="390"/>
      <c r="LP142" s="390"/>
      <c r="LQ142" s="390"/>
      <c r="LR142" s="390"/>
      <c r="LS142" s="390"/>
      <c r="LT142" s="390"/>
      <c r="LU142" s="390"/>
      <c r="LV142" s="390"/>
      <c r="LW142" s="390"/>
      <c r="LX142" s="390"/>
      <c r="LY142" s="390"/>
      <c r="LZ142" s="390"/>
      <c r="MA142" s="390"/>
      <c r="MB142" s="390"/>
      <c r="MC142" s="390"/>
      <c r="MD142" s="390"/>
      <c r="ME142" s="390"/>
      <c r="MF142" s="390"/>
      <c r="MG142" s="390"/>
      <c r="MH142" s="390"/>
      <c r="MI142" s="390"/>
      <c r="MJ142" s="390"/>
      <c r="MK142" s="390"/>
      <c r="ML142" s="390"/>
      <c r="MM142" s="390"/>
      <c r="MN142" s="390"/>
      <c r="MO142" s="390"/>
      <c r="MP142" s="390"/>
      <c r="MQ142" s="390"/>
      <c r="MR142" s="390"/>
      <c r="MS142" s="390"/>
      <c r="MT142" s="390"/>
      <c r="MU142" s="390"/>
      <c r="MV142" s="391"/>
      <c r="MW142" s="389"/>
      <c r="MX142" s="390"/>
      <c r="MY142" s="390"/>
      <c r="MZ142" s="390"/>
      <c r="NA142" s="390"/>
      <c r="NB142" s="390"/>
      <c r="NC142" s="390"/>
      <c r="ND142" s="390"/>
      <c r="NE142" s="390"/>
      <c r="NF142" s="390"/>
      <c r="NG142" s="390"/>
      <c r="NH142" s="390"/>
      <c r="NI142" s="390"/>
      <c r="NJ142" s="390"/>
      <c r="NK142" s="390"/>
      <c r="NL142" s="390"/>
      <c r="NM142" s="390"/>
      <c r="NN142" s="390"/>
      <c r="NO142" s="390"/>
      <c r="NP142" s="390"/>
      <c r="NQ142" s="390"/>
      <c r="NR142" s="390"/>
      <c r="NS142" s="390"/>
      <c r="NT142" s="390"/>
      <c r="NU142" s="390"/>
      <c r="NV142" s="390"/>
      <c r="NW142" s="390"/>
      <c r="NX142" s="390"/>
      <c r="NY142" s="390"/>
      <c r="NZ142" s="390"/>
      <c r="OA142" s="390"/>
      <c r="OB142" s="390"/>
      <c r="OC142" s="390"/>
      <c r="OD142" s="390"/>
      <c r="OE142" s="390"/>
      <c r="OF142" s="390"/>
      <c r="OG142" s="390"/>
      <c r="OH142" s="390"/>
      <c r="OI142" s="390"/>
      <c r="OJ142" s="390"/>
      <c r="OK142" s="390"/>
      <c r="OL142" s="390"/>
      <c r="OM142" s="390"/>
      <c r="ON142" s="390"/>
      <c r="OO142" s="391"/>
      <c r="OP142" s="389"/>
      <c r="OQ142" s="390"/>
      <c r="OR142" s="390"/>
      <c r="OS142" s="390"/>
      <c r="OT142" s="390"/>
      <c r="OU142" s="390"/>
      <c r="OV142" s="390"/>
      <c r="OW142" s="390"/>
      <c r="OX142" s="390"/>
      <c r="OY142" s="390"/>
      <c r="OZ142" s="390"/>
      <c r="PA142" s="390"/>
      <c r="PB142" s="390"/>
      <c r="PC142" s="390"/>
      <c r="PD142" s="390"/>
      <c r="PE142" s="390"/>
      <c r="PF142" s="390"/>
      <c r="PG142" s="390"/>
      <c r="PH142" s="390"/>
      <c r="PI142" s="390"/>
      <c r="PJ142" s="390"/>
      <c r="PK142" s="390"/>
      <c r="PL142" s="390"/>
      <c r="PM142" s="390"/>
      <c r="PN142" s="390"/>
      <c r="PO142" s="390"/>
      <c r="PP142" s="390"/>
      <c r="PQ142" s="390"/>
      <c r="PR142" s="390"/>
      <c r="PS142" s="390"/>
      <c r="PT142" s="390"/>
      <c r="PU142" s="390"/>
      <c r="PV142" s="390"/>
      <c r="PW142" s="390"/>
      <c r="PX142" s="390"/>
      <c r="PY142" s="390"/>
      <c r="PZ142" s="390"/>
      <c r="QA142" s="390"/>
      <c r="QB142" s="390"/>
      <c r="QC142" s="390"/>
      <c r="QD142" s="390"/>
      <c r="QE142" s="390"/>
      <c r="QF142" s="390"/>
      <c r="QG142" s="390"/>
      <c r="QH142" s="391"/>
      <c r="QI142" s="389"/>
      <c r="QJ142" s="390"/>
      <c r="QK142" s="390"/>
      <c r="QL142" s="390"/>
      <c r="QM142" s="390"/>
      <c r="QN142" s="390"/>
      <c r="QO142" s="390"/>
      <c r="QP142" s="390"/>
      <c r="QQ142" s="390"/>
      <c r="QR142" s="390"/>
      <c r="QS142" s="390"/>
      <c r="QT142" s="390"/>
      <c r="QU142" s="390"/>
      <c r="QV142" s="390"/>
      <c r="QW142" s="390"/>
      <c r="QX142" s="390"/>
      <c r="QY142" s="390"/>
      <c r="QZ142" s="390"/>
      <c r="RA142" s="390"/>
      <c r="RB142" s="390"/>
      <c r="RC142" s="390"/>
      <c r="RD142" s="390"/>
      <c r="RE142" s="390"/>
      <c r="RF142" s="390"/>
      <c r="RG142" s="390"/>
      <c r="RH142" s="390"/>
      <c r="RI142" s="390"/>
      <c r="RJ142" s="390"/>
      <c r="RK142" s="390"/>
      <c r="RL142" s="390"/>
      <c r="RM142" s="390"/>
      <c r="RN142" s="390"/>
      <c r="RO142" s="390"/>
      <c r="RP142" s="390"/>
      <c r="RQ142" s="390"/>
      <c r="RR142" s="390"/>
      <c r="RS142" s="390"/>
      <c r="RT142" s="390"/>
      <c r="RU142" s="390"/>
      <c r="RV142" s="390"/>
      <c r="RW142" s="390"/>
      <c r="RX142" s="390"/>
      <c r="RY142" s="390"/>
      <c r="RZ142" s="390"/>
      <c r="SA142" s="391"/>
      <c r="SB142" s="389"/>
      <c r="SC142" s="390"/>
      <c r="SD142" s="390"/>
      <c r="SE142" s="390"/>
      <c r="SF142" s="390"/>
      <c r="SG142" s="390"/>
      <c r="SH142" s="390"/>
      <c r="SI142" s="390"/>
      <c r="SJ142" s="390"/>
      <c r="SK142" s="390"/>
      <c r="SL142" s="390"/>
      <c r="SM142" s="390"/>
      <c r="SN142" s="390"/>
      <c r="SO142" s="390"/>
      <c r="SP142" s="390"/>
      <c r="SQ142" s="390"/>
      <c r="SR142" s="390"/>
      <c r="SS142" s="390"/>
      <c r="ST142" s="390"/>
      <c r="SU142" s="390"/>
      <c r="SV142" s="390"/>
      <c r="SW142" s="390"/>
      <c r="SX142" s="390"/>
      <c r="SY142" s="390"/>
      <c r="SZ142" s="390"/>
      <c r="TA142" s="390"/>
      <c r="TB142" s="390"/>
      <c r="TC142" s="390"/>
      <c r="TD142" s="390"/>
      <c r="TE142" s="390"/>
      <c r="TF142" s="390"/>
      <c r="TG142" s="390"/>
      <c r="TH142" s="390"/>
      <c r="TI142" s="390"/>
      <c r="TJ142" s="390"/>
      <c r="TK142" s="390"/>
      <c r="TL142" s="390"/>
      <c r="TM142" s="390"/>
      <c r="TN142" s="390"/>
      <c r="TO142" s="390"/>
      <c r="TP142" s="390"/>
      <c r="TQ142" s="390"/>
      <c r="TR142" s="390"/>
      <c r="TS142" s="390"/>
      <c r="TT142" s="391"/>
      <c r="TU142" s="389"/>
      <c r="TV142" s="390"/>
      <c r="TW142" s="390"/>
      <c r="TX142" s="390"/>
      <c r="TY142" s="390"/>
      <c r="TZ142" s="390"/>
      <c r="UA142" s="390"/>
      <c r="UB142" s="390"/>
      <c r="UC142" s="390"/>
      <c r="UD142" s="390"/>
      <c r="UE142" s="390"/>
      <c r="UF142" s="390"/>
      <c r="UG142" s="390"/>
      <c r="UH142" s="390"/>
      <c r="UI142" s="390"/>
      <c r="UJ142" s="390"/>
      <c r="UK142" s="390"/>
      <c r="UL142" s="390"/>
      <c r="UM142" s="390"/>
      <c r="UN142" s="390"/>
      <c r="UO142" s="390"/>
      <c r="UP142" s="390"/>
      <c r="UQ142" s="390"/>
      <c r="UR142" s="390"/>
      <c r="US142" s="390"/>
      <c r="UT142" s="390"/>
      <c r="UU142" s="390"/>
      <c r="UV142" s="390"/>
      <c r="UW142" s="390"/>
      <c r="UX142" s="390"/>
      <c r="UY142" s="390"/>
      <c r="UZ142" s="390"/>
      <c r="VA142" s="390"/>
      <c r="VB142" s="390"/>
      <c r="VC142" s="390"/>
      <c r="VD142" s="390"/>
      <c r="VE142" s="390"/>
      <c r="VF142" s="390"/>
      <c r="VG142" s="390"/>
      <c r="VH142" s="390"/>
      <c r="VI142" s="390"/>
      <c r="VJ142" s="390"/>
      <c r="VK142" s="390"/>
      <c r="VL142" s="390"/>
      <c r="VM142" s="391"/>
      <c r="VN142" s="389"/>
      <c r="VO142" s="390"/>
      <c r="VP142" s="390"/>
      <c r="VQ142" s="390"/>
      <c r="VR142" s="390"/>
      <c r="VS142" s="390"/>
      <c r="VT142" s="390"/>
      <c r="VU142" s="390"/>
      <c r="VV142" s="390"/>
      <c r="VW142" s="390"/>
      <c r="VX142" s="390"/>
      <c r="VY142" s="390"/>
      <c r="VZ142" s="390"/>
      <c r="WA142" s="390"/>
      <c r="WB142" s="390"/>
      <c r="WC142" s="390"/>
      <c r="WD142" s="390"/>
      <c r="WE142" s="390"/>
      <c r="WF142" s="390"/>
      <c r="WG142" s="390"/>
      <c r="WH142" s="390"/>
      <c r="WI142" s="390"/>
      <c r="WJ142" s="390"/>
      <c r="WK142" s="390"/>
      <c r="WL142" s="390"/>
      <c r="WM142" s="390"/>
      <c r="WN142" s="390"/>
      <c r="WO142" s="390"/>
      <c r="WP142" s="390"/>
      <c r="WQ142" s="390"/>
      <c r="WR142" s="390"/>
      <c r="WS142" s="390"/>
      <c r="WT142" s="390"/>
      <c r="WU142" s="390"/>
      <c r="WV142" s="390"/>
      <c r="WW142" s="390"/>
      <c r="WX142" s="390"/>
      <c r="WY142" s="390"/>
      <c r="WZ142" s="390"/>
      <c r="XA142" s="390"/>
      <c r="XB142" s="390"/>
      <c r="XC142" s="390"/>
      <c r="XD142" s="390"/>
      <c r="XE142" s="390"/>
      <c r="XF142" s="391"/>
      <c r="XG142" s="389"/>
      <c r="XH142" s="390"/>
      <c r="XI142" s="390"/>
      <c r="XJ142" s="390"/>
      <c r="XK142" s="390"/>
      <c r="XL142" s="390"/>
      <c r="XM142" s="390"/>
      <c r="XN142" s="390"/>
      <c r="XO142" s="390"/>
      <c r="XP142" s="390"/>
      <c r="XQ142" s="390"/>
      <c r="XR142" s="390"/>
      <c r="XS142" s="390"/>
      <c r="XT142" s="390"/>
      <c r="XU142" s="390"/>
      <c r="XV142" s="390"/>
      <c r="XW142" s="390"/>
      <c r="XX142" s="390"/>
      <c r="XY142" s="390"/>
      <c r="XZ142" s="390"/>
      <c r="YA142" s="390"/>
      <c r="YB142" s="390"/>
      <c r="YC142" s="390"/>
      <c r="YD142" s="390"/>
      <c r="YE142" s="390"/>
      <c r="YF142" s="390"/>
      <c r="YG142" s="390"/>
      <c r="YH142" s="390"/>
      <c r="YI142" s="390"/>
      <c r="YJ142" s="390"/>
      <c r="YK142" s="390"/>
      <c r="YL142" s="390"/>
      <c r="YM142" s="390"/>
      <c r="YN142" s="390"/>
      <c r="YO142" s="390"/>
      <c r="YP142" s="390"/>
      <c r="YQ142" s="390"/>
      <c r="YR142" s="390"/>
      <c r="YS142" s="390"/>
      <c r="YT142" s="390"/>
      <c r="YU142" s="390"/>
      <c r="YV142" s="390"/>
      <c r="YW142" s="390"/>
      <c r="YX142" s="390"/>
      <c r="YY142" s="391"/>
      <c r="YZ142" s="389"/>
      <c r="ZA142" s="390"/>
      <c r="ZB142" s="390"/>
      <c r="ZC142" s="390"/>
      <c r="ZD142" s="390"/>
      <c r="ZE142" s="390"/>
      <c r="ZF142" s="390"/>
      <c r="ZG142" s="390"/>
      <c r="ZH142" s="390"/>
      <c r="ZI142" s="390"/>
      <c r="ZJ142" s="390"/>
      <c r="ZK142" s="390"/>
      <c r="ZL142" s="390"/>
      <c r="ZM142" s="390"/>
      <c r="ZN142" s="390"/>
      <c r="ZO142" s="390"/>
      <c r="ZP142" s="390"/>
      <c r="ZQ142" s="390"/>
      <c r="ZR142" s="390"/>
      <c r="ZS142" s="390"/>
      <c r="ZT142" s="390"/>
      <c r="ZU142" s="390"/>
      <c r="ZV142" s="390"/>
      <c r="ZW142" s="390"/>
      <c r="ZX142" s="390"/>
      <c r="ZY142" s="390"/>
      <c r="ZZ142" s="390"/>
      <c r="AAA142" s="390"/>
      <c r="AAB142" s="390"/>
      <c r="AAC142" s="390"/>
      <c r="AAD142" s="390"/>
      <c r="AAE142" s="390"/>
      <c r="AAF142" s="390"/>
      <c r="AAG142" s="390"/>
      <c r="AAH142" s="390"/>
      <c r="AAI142" s="390"/>
      <c r="AAJ142" s="390"/>
      <c r="AAK142" s="390"/>
      <c r="AAL142" s="390"/>
      <c r="AAM142" s="390"/>
      <c r="AAN142" s="390"/>
      <c r="AAO142" s="390"/>
      <c r="AAP142" s="390"/>
      <c r="AAQ142" s="390"/>
      <c r="AAR142" s="391"/>
      <c r="AAS142" s="389"/>
      <c r="AAT142" s="390"/>
      <c r="AAU142" s="390"/>
      <c r="AAV142" s="390"/>
      <c r="AAW142" s="390"/>
      <c r="AAX142" s="390"/>
      <c r="AAY142" s="390"/>
      <c r="AAZ142" s="390"/>
      <c r="ABA142" s="390"/>
      <c r="ABB142" s="390"/>
      <c r="ABC142" s="390"/>
      <c r="ABD142" s="390"/>
      <c r="ABE142" s="390"/>
      <c r="ABF142" s="390"/>
      <c r="ABG142" s="390"/>
      <c r="ABH142" s="390"/>
      <c r="ABI142" s="390"/>
      <c r="ABJ142" s="390"/>
      <c r="ABK142" s="390"/>
      <c r="ABL142" s="390"/>
      <c r="ABM142" s="390"/>
      <c r="ABN142" s="390"/>
      <c r="ABO142" s="390"/>
      <c r="ABP142" s="390"/>
      <c r="ABQ142" s="390"/>
      <c r="ABR142" s="390"/>
      <c r="ABS142" s="390"/>
      <c r="ABT142" s="390"/>
      <c r="ABU142" s="390"/>
      <c r="ABV142" s="390"/>
      <c r="ABW142" s="390"/>
      <c r="ABX142" s="390"/>
      <c r="ABY142" s="390"/>
      <c r="ABZ142" s="390"/>
      <c r="ACA142" s="390"/>
      <c r="ACB142" s="390"/>
      <c r="ACC142" s="390"/>
      <c r="ACD142" s="390"/>
      <c r="ACE142" s="390"/>
      <c r="ACF142" s="390"/>
      <c r="ACG142" s="390"/>
      <c r="ACH142" s="390"/>
      <c r="ACI142" s="390"/>
      <c r="ACJ142" s="390"/>
      <c r="ACK142" s="391"/>
      <c r="ACL142" s="389"/>
      <c r="ACM142" s="390"/>
      <c r="ACN142" s="390"/>
      <c r="ACO142" s="390"/>
      <c r="ACP142" s="390"/>
      <c r="ACQ142" s="390"/>
      <c r="ACR142" s="390"/>
      <c r="ACS142" s="390"/>
      <c r="ACT142" s="390"/>
      <c r="ACU142" s="390"/>
      <c r="ACV142" s="390"/>
      <c r="ACW142" s="390"/>
      <c r="ACX142" s="390"/>
      <c r="ACY142" s="390"/>
      <c r="ACZ142" s="390"/>
      <c r="ADA142" s="390"/>
      <c r="ADB142" s="390"/>
      <c r="ADC142" s="390"/>
      <c r="ADD142" s="390"/>
      <c r="ADE142" s="390"/>
      <c r="ADF142" s="390"/>
      <c r="ADG142" s="390"/>
      <c r="ADH142" s="390"/>
      <c r="ADI142" s="390"/>
      <c r="ADJ142" s="390"/>
      <c r="ADK142" s="390"/>
      <c r="ADL142" s="390"/>
      <c r="ADM142" s="390"/>
      <c r="ADN142" s="390"/>
      <c r="ADO142" s="390"/>
      <c r="ADP142" s="390"/>
      <c r="ADQ142" s="390"/>
      <c r="ADR142" s="390"/>
      <c r="ADS142" s="390"/>
      <c r="ADT142" s="390"/>
      <c r="ADU142" s="390"/>
      <c r="ADV142" s="390"/>
      <c r="ADW142" s="390"/>
      <c r="ADX142" s="390"/>
      <c r="ADY142" s="390"/>
      <c r="ADZ142" s="390"/>
      <c r="AEA142" s="390"/>
      <c r="AEB142" s="390"/>
      <c r="AEC142" s="390"/>
      <c r="AED142" s="391"/>
      <c r="AEE142" s="389"/>
      <c r="AEF142" s="390"/>
      <c r="AEG142" s="390"/>
      <c r="AEH142" s="390"/>
      <c r="AEI142" s="390"/>
      <c r="AEJ142" s="390"/>
      <c r="AEK142" s="390"/>
      <c r="AEL142" s="390"/>
      <c r="AEM142" s="390"/>
      <c r="AEN142" s="390"/>
      <c r="AEO142" s="390"/>
      <c r="AEP142" s="390"/>
      <c r="AEQ142" s="390"/>
      <c r="AER142" s="390"/>
      <c r="AES142" s="390"/>
      <c r="AET142" s="390"/>
      <c r="AEU142" s="390"/>
      <c r="AEV142" s="390"/>
      <c r="AEW142" s="390"/>
      <c r="AEX142" s="390"/>
      <c r="AEY142" s="390"/>
      <c r="AEZ142" s="390"/>
      <c r="AFA142" s="390"/>
      <c r="AFB142" s="390"/>
      <c r="AFC142" s="390"/>
      <c r="AFD142" s="390"/>
      <c r="AFE142" s="390"/>
      <c r="AFF142" s="390"/>
      <c r="AFG142" s="390"/>
      <c r="AFH142" s="390"/>
      <c r="AFI142" s="390"/>
      <c r="AFJ142" s="390"/>
      <c r="AFK142" s="390"/>
      <c r="AFL142" s="390"/>
      <c r="AFM142" s="390"/>
      <c r="AFN142" s="390"/>
      <c r="AFO142" s="390"/>
      <c r="AFP142" s="390"/>
      <c r="AFQ142" s="390"/>
      <c r="AFR142" s="390"/>
      <c r="AFS142" s="390"/>
      <c r="AFT142" s="390"/>
      <c r="AFU142" s="390"/>
      <c r="AFV142" s="390"/>
      <c r="AFW142" s="391"/>
      <c r="AFX142" s="389"/>
      <c r="AFY142" s="390"/>
      <c r="AFZ142" s="390"/>
      <c r="AGA142" s="390"/>
      <c r="AGB142" s="390"/>
      <c r="AGC142" s="390"/>
      <c r="AGD142" s="390"/>
      <c r="AGE142" s="390"/>
      <c r="AGF142" s="390"/>
      <c r="AGG142" s="390"/>
      <c r="AGH142" s="390"/>
      <c r="AGI142" s="390"/>
      <c r="AGJ142" s="390"/>
      <c r="AGK142" s="390"/>
      <c r="AGL142" s="390"/>
      <c r="AGM142" s="390"/>
      <c r="AGN142" s="390"/>
      <c r="AGO142" s="390"/>
      <c r="AGP142" s="390"/>
      <c r="AGQ142" s="390"/>
      <c r="AGR142" s="390"/>
      <c r="AGS142" s="390"/>
      <c r="AGT142" s="390"/>
      <c r="AGU142" s="390"/>
      <c r="AGV142" s="390"/>
      <c r="AGW142" s="390"/>
      <c r="AGX142" s="390"/>
      <c r="AGY142" s="390"/>
      <c r="AGZ142" s="390"/>
      <c r="AHA142" s="390"/>
      <c r="AHB142" s="390"/>
      <c r="AHC142" s="390"/>
      <c r="AHD142" s="390"/>
      <c r="AHE142" s="390"/>
      <c r="AHF142" s="390"/>
      <c r="AHG142" s="390"/>
      <c r="AHH142" s="390"/>
      <c r="AHI142" s="390"/>
      <c r="AHJ142" s="390"/>
      <c r="AHK142" s="390"/>
      <c r="AHL142" s="390"/>
      <c r="AHM142" s="390"/>
      <c r="AHN142" s="390"/>
      <c r="AHO142" s="390"/>
      <c r="AHP142" s="391"/>
      <c r="AHQ142" s="389"/>
      <c r="AHR142" s="390"/>
      <c r="AHS142" s="390"/>
      <c r="AHT142" s="390"/>
      <c r="AHU142" s="390"/>
      <c r="AHV142" s="390"/>
      <c r="AHW142" s="390"/>
      <c r="AHX142" s="390"/>
      <c r="AHY142" s="390"/>
      <c r="AHZ142" s="390"/>
      <c r="AIA142" s="390"/>
      <c r="AIB142" s="390"/>
      <c r="AIC142" s="390"/>
      <c r="AID142" s="390"/>
      <c r="AIE142" s="390"/>
      <c r="AIF142" s="390"/>
      <c r="AIG142" s="390"/>
      <c r="AIH142" s="390"/>
      <c r="AII142" s="390"/>
      <c r="AIJ142" s="390"/>
      <c r="AIK142" s="390"/>
      <c r="AIL142" s="390"/>
      <c r="AIM142" s="390"/>
      <c r="AIN142" s="390"/>
      <c r="AIO142" s="390"/>
      <c r="AIP142" s="390"/>
      <c r="AIQ142" s="390"/>
      <c r="AIR142" s="390"/>
      <c r="AIS142" s="390"/>
      <c r="AIT142" s="390"/>
      <c r="AIU142" s="390"/>
      <c r="AIV142" s="390"/>
      <c r="AIW142" s="390"/>
      <c r="AIX142" s="390"/>
      <c r="AIY142" s="390"/>
      <c r="AIZ142" s="390"/>
      <c r="AJA142" s="390"/>
      <c r="AJB142" s="390"/>
      <c r="AJC142" s="390"/>
      <c r="AJD142" s="390"/>
      <c r="AJE142" s="390"/>
      <c r="AJF142" s="390"/>
      <c r="AJG142" s="390"/>
      <c r="AJH142" s="390"/>
      <c r="AJI142" s="391"/>
      <c r="AJJ142" s="389"/>
      <c r="AJK142" s="390"/>
      <c r="AJL142" s="390"/>
      <c r="AJM142" s="390"/>
      <c r="AJN142" s="390"/>
      <c r="AJO142" s="390"/>
      <c r="AJP142" s="390"/>
      <c r="AJQ142" s="390"/>
      <c r="AJR142" s="390"/>
      <c r="AJS142" s="390"/>
      <c r="AJT142" s="390"/>
      <c r="AJU142" s="390"/>
      <c r="AJV142" s="390"/>
      <c r="AJW142" s="390"/>
      <c r="AJX142" s="390"/>
      <c r="AJY142" s="390"/>
      <c r="AJZ142" s="390"/>
      <c r="AKA142" s="390"/>
      <c r="AKB142" s="390"/>
      <c r="AKC142" s="390"/>
      <c r="AKD142" s="390"/>
      <c r="AKE142" s="390"/>
      <c r="AKF142" s="390"/>
      <c r="AKG142" s="390"/>
      <c r="AKH142" s="390"/>
      <c r="AKI142" s="390"/>
      <c r="AKJ142" s="390"/>
      <c r="AKK142" s="390"/>
      <c r="AKL142" s="390"/>
      <c r="AKM142" s="390"/>
      <c r="AKN142" s="390"/>
      <c r="AKO142" s="390"/>
      <c r="AKP142" s="390"/>
      <c r="AKQ142" s="390"/>
      <c r="AKR142" s="390"/>
      <c r="AKS142" s="390"/>
      <c r="AKT142" s="390"/>
      <c r="AKU142" s="390"/>
      <c r="AKV142" s="390"/>
      <c r="AKW142" s="390"/>
      <c r="AKX142" s="390"/>
      <c r="AKY142" s="390"/>
      <c r="AKZ142" s="390"/>
      <c r="ALA142" s="390"/>
      <c r="ALB142" s="391"/>
      <c r="ALC142" s="389"/>
      <c r="ALD142" s="390"/>
      <c r="ALE142" s="390"/>
      <c r="ALF142" s="390"/>
      <c r="ALG142" s="390"/>
      <c r="ALH142" s="390"/>
      <c r="ALI142" s="390"/>
      <c r="ALJ142" s="390"/>
      <c r="ALK142" s="390"/>
      <c r="ALL142" s="390"/>
      <c r="ALM142" s="390"/>
      <c r="ALN142" s="390"/>
      <c r="ALO142" s="390"/>
      <c r="ALP142" s="390"/>
      <c r="ALQ142" s="390"/>
      <c r="ALR142" s="390"/>
      <c r="ALS142" s="390"/>
      <c r="ALT142" s="390"/>
      <c r="ALU142" s="390"/>
      <c r="ALV142" s="390"/>
      <c r="ALW142" s="390"/>
      <c r="ALX142" s="390"/>
      <c r="ALY142" s="390"/>
      <c r="ALZ142" s="390"/>
      <c r="AMA142" s="390"/>
      <c r="AMB142" s="390"/>
      <c r="AMC142" s="390"/>
      <c r="AMD142" s="390"/>
      <c r="AME142" s="390"/>
      <c r="AMF142" s="390"/>
      <c r="AMG142" s="390"/>
      <c r="AMH142" s="390"/>
      <c r="AMI142" s="390"/>
      <c r="AMJ142" s="390"/>
      <c r="AMK142" s="390"/>
      <c r="AML142" s="390"/>
      <c r="AMM142" s="390"/>
      <c r="AMN142" s="390"/>
      <c r="AMO142" s="390"/>
      <c r="AMP142" s="390"/>
      <c r="AMQ142" s="390"/>
      <c r="AMR142" s="390"/>
      <c r="AMS142" s="390"/>
      <c r="AMT142" s="390"/>
      <c r="AMU142" s="391"/>
      <c r="AMV142" s="389"/>
      <c r="AMW142" s="390"/>
      <c r="AMX142" s="390"/>
      <c r="AMY142" s="390"/>
      <c r="AMZ142" s="390"/>
      <c r="ANA142" s="390"/>
      <c r="ANB142" s="390"/>
      <c r="ANC142" s="390"/>
      <c r="AND142" s="390"/>
      <c r="ANE142" s="390"/>
      <c r="ANF142" s="390"/>
      <c r="ANG142" s="390"/>
      <c r="ANH142" s="390"/>
      <c r="ANI142" s="390"/>
      <c r="ANJ142" s="390"/>
      <c r="ANK142" s="390"/>
      <c r="ANL142" s="390"/>
      <c r="ANM142" s="390"/>
      <c r="ANN142" s="390"/>
      <c r="ANO142" s="390"/>
      <c r="ANP142" s="390"/>
      <c r="ANQ142" s="390"/>
      <c r="ANR142" s="390"/>
      <c r="ANS142" s="390"/>
      <c r="ANT142" s="390"/>
      <c r="ANU142" s="390"/>
      <c r="ANV142" s="390"/>
      <c r="ANW142" s="390"/>
      <c r="ANX142" s="390"/>
      <c r="ANY142" s="390"/>
      <c r="ANZ142" s="390"/>
      <c r="AOA142" s="390"/>
      <c r="AOB142" s="390"/>
      <c r="AOC142" s="390"/>
      <c r="AOD142" s="390"/>
      <c r="AOE142" s="390"/>
      <c r="AOF142" s="390"/>
      <c r="AOG142" s="390"/>
      <c r="AOH142" s="390"/>
      <c r="AOI142" s="390"/>
      <c r="AOJ142" s="390"/>
      <c r="AOK142" s="390"/>
      <c r="AOL142" s="390"/>
      <c r="AOM142" s="390"/>
      <c r="AON142" s="391"/>
      <c r="AOO142" s="389"/>
      <c r="AOP142" s="390"/>
      <c r="AOQ142" s="390"/>
      <c r="AOR142" s="390"/>
      <c r="AOS142" s="390"/>
      <c r="AOT142" s="390"/>
      <c r="AOU142" s="390"/>
      <c r="AOV142" s="390"/>
      <c r="AOW142" s="390"/>
      <c r="AOX142" s="390"/>
      <c r="AOY142" s="390"/>
      <c r="AOZ142" s="390"/>
      <c r="APA142" s="390"/>
      <c r="APB142" s="390"/>
      <c r="APC142" s="390"/>
      <c r="APD142" s="390"/>
      <c r="APE142" s="390"/>
      <c r="APF142" s="390"/>
      <c r="APG142" s="390"/>
      <c r="APH142" s="390"/>
      <c r="API142" s="390"/>
      <c r="APJ142" s="390"/>
      <c r="APK142" s="390"/>
      <c r="APL142" s="390"/>
      <c r="APM142" s="390"/>
      <c r="APN142" s="390"/>
      <c r="APO142" s="390"/>
      <c r="APP142" s="390"/>
      <c r="APQ142" s="390"/>
      <c r="APR142" s="390"/>
      <c r="APS142" s="390"/>
      <c r="APT142" s="390"/>
      <c r="APU142" s="390"/>
      <c r="APV142" s="390"/>
      <c r="APW142" s="390"/>
      <c r="APX142" s="390"/>
      <c r="APY142" s="390"/>
      <c r="APZ142" s="390"/>
      <c r="AQA142" s="390"/>
      <c r="AQB142" s="390"/>
      <c r="AQC142" s="390"/>
      <c r="AQD142" s="390"/>
      <c r="AQE142" s="390"/>
      <c r="AQF142" s="390"/>
      <c r="AQG142" s="391"/>
      <c r="AQH142" s="389"/>
      <c r="AQI142" s="390"/>
      <c r="AQJ142" s="390"/>
      <c r="AQK142" s="390"/>
      <c r="AQL142" s="390"/>
      <c r="AQM142" s="390"/>
      <c r="AQN142" s="390"/>
      <c r="AQO142" s="390"/>
      <c r="AQP142" s="390"/>
      <c r="AQQ142" s="390"/>
      <c r="AQR142" s="390"/>
      <c r="AQS142" s="390"/>
      <c r="AQT142" s="390"/>
      <c r="AQU142" s="390"/>
      <c r="AQV142" s="390"/>
      <c r="AQW142" s="390"/>
      <c r="AQX142" s="390"/>
      <c r="AQY142" s="390"/>
      <c r="AQZ142" s="390"/>
      <c r="ARA142" s="390"/>
      <c r="ARB142" s="390"/>
      <c r="ARC142" s="390"/>
      <c r="ARD142" s="390"/>
      <c r="ARE142" s="390"/>
      <c r="ARF142" s="390"/>
      <c r="ARG142" s="390"/>
      <c r="ARH142" s="390"/>
      <c r="ARI142" s="390"/>
      <c r="ARJ142" s="390"/>
      <c r="ARK142" s="390"/>
      <c r="ARL142" s="390"/>
      <c r="ARM142" s="390"/>
      <c r="ARN142" s="390"/>
      <c r="ARO142" s="390"/>
      <c r="ARP142" s="390"/>
      <c r="ARQ142" s="390"/>
      <c r="ARR142" s="390"/>
      <c r="ARS142" s="390"/>
      <c r="ART142" s="390"/>
      <c r="ARU142" s="390"/>
      <c r="ARV142" s="390"/>
      <c r="ARW142" s="390"/>
      <c r="ARX142" s="390"/>
      <c r="ARY142" s="390"/>
      <c r="ARZ142" s="391"/>
      <c r="ASA142" s="389"/>
      <c r="ASB142" s="390"/>
      <c r="ASC142" s="390"/>
      <c r="ASD142" s="390"/>
      <c r="ASE142" s="390"/>
      <c r="ASF142" s="390"/>
      <c r="ASG142" s="390"/>
      <c r="ASH142" s="390"/>
      <c r="ASI142" s="390"/>
      <c r="ASJ142" s="390"/>
      <c r="ASK142" s="390"/>
      <c r="ASL142" s="390"/>
      <c r="ASM142" s="390"/>
      <c r="ASN142" s="390"/>
      <c r="ASO142" s="390"/>
      <c r="ASP142" s="390"/>
      <c r="ASQ142" s="390"/>
      <c r="ASR142" s="390"/>
      <c r="ASS142" s="390"/>
      <c r="AST142" s="390"/>
      <c r="ASU142" s="390"/>
      <c r="ASV142" s="390"/>
      <c r="ASW142" s="390"/>
      <c r="ASX142" s="390"/>
      <c r="ASY142" s="390"/>
      <c r="ASZ142" s="390"/>
      <c r="ATA142" s="390"/>
      <c r="ATB142" s="390"/>
      <c r="ATC142" s="390"/>
      <c r="ATD142" s="390"/>
      <c r="ATE142" s="390"/>
      <c r="ATF142" s="390"/>
      <c r="ATG142" s="390"/>
      <c r="ATH142" s="390"/>
      <c r="ATI142" s="390"/>
      <c r="ATJ142" s="390"/>
      <c r="ATK142" s="390"/>
      <c r="ATL142" s="390"/>
      <c r="ATM142" s="390"/>
      <c r="ATN142" s="390"/>
      <c r="ATO142" s="390"/>
      <c r="ATP142" s="390"/>
      <c r="ATQ142" s="390"/>
      <c r="ATR142" s="390"/>
      <c r="ATS142" s="391"/>
      <c r="ATT142" s="389"/>
      <c r="ATU142" s="390"/>
      <c r="ATV142" s="390"/>
      <c r="ATW142" s="390"/>
      <c r="ATX142" s="390"/>
      <c r="ATY142" s="390"/>
      <c r="ATZ142" s="390"/>
      <c r="AUA142" s="390"/>
      <c r="AUB142" s="390"/>
      <c r="AUC142" s="390"/>
      <c r="AUD142" s="390"/>
      <c r="AUE142" s="390"/>
      <c r="AUF142" s="390"/>
      <c r="AUG142" s="390"/>
      <c r="AUH142" s="390"/>
      <c r="AUI142" s="390"/>
      <c r="AUJ142" s="390"/>
      <c r="AUK142" s="390"/>
      <c r="AUL142" s="390"/>
      <c r="AUM142" s="390"/>
      <c r="AUN142" s="390"/>
      <c r="AUO142" s="390"/>
      <c r="AUP142" s="390"/>
      <c r="AUQ142" s="390"/>
      <c r="AUR142" s="390"/>
      <c r="AUS142" s="390"/>
      <c r="AUT142" s="390"/>
      <c r="AUU142" s="390"/>
      <c r="AUV142" s="390"/>
      <c r="AUW142" s="390"/>
      <c r="AUX142" s="390"/>
      <c r="AUY142" s="390"/>
      <c r="AUZ142" s="390"/>
      <c r="AVA142" s="390"/>
      <c r="AVB142" s="390"/>
      <c r="AVC142" s="390"/>
      <c r="AVD142" s="390"/>
      <c r="AVE142" s="390"/>
      <c r="AVF142" s="390"/>
      <c r="AVG142" s="390"/>
      <c r="AVH142" s="390"/>
      <c r="AVI142" s="390"/>
      <c r="AVJ142" s="390"/>
      <c r="AVK142" s="390"/>
      <c r="AVL142" s="391"/>
      <c r="AVM142" s="389"/>
      <c r="AVN142" s="390"/>
      <c r="AVO142" s="390"/>
      <c r="AVP142" s="390"/>
      <c r="AVQ142" s="390"/>
      <c r="AVR142" s="390"/>
      <c r="AVS142" s="390"/>
      <c r="AVT142" s="390"/>
      <c r="AVU142" s="390"/>
      <c r="AVV142" s="390"/>
      <c r="AVW142" s="390"/>
      <c r="AVX142" s="390"/>
      <c r="AVY142" s="390"/>
      <c r="AVZ142" s="390"/>
      <c r="AWA142" s="390"/>
      <c r="AWB142" s="390"/>
      <c r="AWC142" s="390"/>
      <c r="AWD142" s="390"/>
      <c r="AWE142" s="390"/>
      <c r="AWF142" s="390"/>
      <c r="AWG142" s="390"/>
      <c r="AWH142" s="390"/>
      <c r="AWI142" s="390"/>
      <c r="AWJ142" s="390"/>
      <c r="AWK142" s="390"/>
      <c r="AWL142" s="390"/>
      <c r="AWM142" s="390"/>
      <c r="AWN142" s="390"/>
      <c r="AWO142" s="390"/>
      <c r="AWP142" s="390"/>
      <c r="AWQ142" s="390"/>
      <c r="AWR142" s="390"/>
      <c r="AWS142" s="390"/>
      <c r="AWT142" s="390"/>
      <c r="AWU142" s="390"/>
      <c r="AWV142" s="390"/>
      <c r="AWW142" s="390"/>
      <c r="AWX142" s="390"/>
      <c r="AWY142" s="390"/>
      <c r="AWZ142" s="390"/>
      <c r="AXA142" s="390"/>
      <c r="AXB142" s="390"/>
      <c r="AXC142" s="390"/>
      <c r="AXD142" s="390"/>
      <c r="AXE142" s="391"/>
      <c r="AXF142" s="389"/>
      <c r="AXG142" s="390"/>
      <c r="AXH142" s="390"/>
      <c r="AXI142" s="390"/>
      <c r="AXJ142" s="390"/>
      <c r="AXK142" s="390"/>
      <c r="AXL142" s="390"/>
      <c r="AXM142" s="390"/>
      <c r="AXN142" s="390"/>
      <c r="AXO142" s="390"/>
      <c r="AXP142" s="390"/>
      <c r="AXQ142" s="390"/>
      <c r="AXR142" s="390"/>
      <c r="AXS142" s="390"/>
      <c r="AXT142" s="390"/>
      <c r="AXU142" s="390"/>
      <c r="AXV142" s="390"/>
      <c r="AXW142" s="390"/>
      <c r="AXX142" s="390"/>
      <c r="AXY142" s="390"/>
      <c r="AXZ142" s="390"/>
      <c r="AYA142" s="390"/>
      <c r="AYB142" s="390"/>
      <c r="AYC142" s="390"/>
      <c r="AYD142" s="390"/>
      <c r="AYE142" s="390"/>
      <c r="AYF142" s="390"/>
      <c r="AYG142" s="390"/>
      <c r="AYH142" s="390"/>
      <c r="AYI142" s="390"/>
      <c r="AYJ142" s="390"/>
      <c r="AYK142" s="390"/>
      <c r="AYL142" s="390"/>
      <c r="AYM142" s="390"/>
      <c r="AYN142" s="390"/>
      <c r="AYO142" s="390"/>
      <c r="AYP142" s="390"/>
      <c r="AYQ142" s="390"/>
      <c r="AYR142" s="390"/>
      <c r="AYS142" s="390"/>
      <c r="AYT142" s="390"/>
      <c r="AYU142" s="390"/>
      <c r="AYV142" s="390"/>
      <c r="AYW142" s="390"/>
      <c r="AYX142" s="391"/>
      <c r="AYY142" s="389"/>
      <c r="AYZ142" s="390"/>
      <c r="AZA142" s="390"/>
      <c r="AZB142" s="390"/>
      <c r="AZC142" s="390"/>
      <c r="AZD142" s="390"/>
      <c r="AZE142" s="390"/>
      <c r="AZF142" s="390"/>
      <c r="AZG142" s="390"/>
      <c r="AZH142" s="390"/>
      <c r="AZI142" s="390"/>
      <c r="AZJ142" s="390"/>
      <c r="AZK142" s="390"/>
      <c r="AZL142" s="390"/>
      <c r="AZM142" s="390"/>
      <c r="AZN142" s="390"/>
      <c r="AZO142" s="390"/>
      <c r="AZP142" s="390"/>
      <c r="AZQ142" s="390"/>
      <c r="AZR142" s="390"/>
      <c r="AZS142" s="390"/>
      <c r="AZT142" s="390"/>
      <c r="AZU142" s="390"/>
      <c r="AZV142" s="390"/>
      <c r="AZW142" s="390"/>
      <c r="AZX142" s="390"/>
      <c r="AZY142" s="390"/>
      <c r="AZZ142" s="390"/>
      <c r="BAA142" s="390"/>
      <c r="BAB142" s="390"/>
      <c r="BAC142" s="390"/>
      <c r="BAD142" s="390"/>
      <c r="BAE142" s="390"/>
      <c r="BAF142" s="390"/>
      <c r="BAG142" s="390"/>
      <c r="BAH142" s="390"/>
      <c r="BAI142" s="390"/>
      <c r="BAJ142" s="390"/>
      <c r="BAK142" s="390"/>
      <c r="BAL142" s="390"/>
      <c r="BAM142" s="390"/>
      <c r="BAN142" s="390"/>
      <c r="BAO142" s="390"/>
      <c r="BAP142" s="390"/>
      <c r="BAQ142" s="391"/>
      <c r="BAR142" s="389"/>
      <c r="BAS142" s="390"/>
      <c r="BAT142" s="390"/>
      <c r="BAU142" s="390"/>
      <c r="BAV142" s="390"/>
      <c r="BAW142" s="390"/>
      <c r="BAX142" s="390"/>
      <c r="BAY142" s="390"/>
      <c r="BAZ142" s="390"/>
      <c r="BBA142" s="390"/>
      <c r="BBB142" s="390"/>
      <c r="BBC142" s="390"/>
      <c r="BBD142" s="390"/>
      <c r="BBE142" s="390"/>
      <c r="BBF142" s="390"/>
      <c r="BBG142" s="390"/>
      <c r="BBH142" s="390"/>
      <c r="BBI142" s="390"/>
      <c r="BBJ142" s="390"/>
      <c r="BBK142" s="390"/>
      <c r="BBL142" s="390"/>
      <c r="BBM142" s="390"/>
      <c r="BBN142" s="390"/>
      <c r="BBO142" s="390"/>
      <c r="BBP142" s="390"/>
      <c r="BBQ142" s="390"/>
      <c r="BBR142" s="390"/>
      <c r="BBS142" s="390"/>
      <c r="BBT142" s="390"/>
      <c r="BBU142" s="390"/>
      <c r="BBV142" s="390"/>
      <c r="BBW142" s="390"/>
      <c r="BBX142" s="390"/>
      <c r="BBY142" s="390"/>
      <c r="BBZ142" s="390"/>
      <c r="BCA142" s="390"/>
      <c r="BCB142" s="390"/>
      <c r="BCC142" s="390"/>
      <c r="BCD142" s="390"/>
      <c r="BCE142" s="390"/>
      <c r="BCF142" s="390"/>
      <c r="BCG142" s="390"/>
      <c r="BCH142" s="390"/>
      <c r="BCI142" s="390"/>
      <c r="BCJ142" s="391"/>
      <c r="BCK142" s="389"/>
      <c r="BCL142" s="390"/>
      <c r="BCM142" s="390"/>
      <c r="BCN142" s="390"/>
      <c r="BCO142" s="390"/>
      <c r="BCP142" s="390"/>
      <c r="BCQ142" s="390"/>
      <c r="BCR142" s="390"/>
      <c r="BCS142" s="390"/>
      <c r="BCT142" s="390"/>
      <c r="BCU142" s="390"/>
      <c r="BCV142" s="390"/>
      <c r="BCW142" s="390"/>
      <c r="BCX142" s="390"/>
      <c r="BCY142" s="390"/>
      <c r="BCZ142" s="390"/>
      <c r="BDA142" s="390"/>
      <c r="BDB142" s="390"/>
      <c r="BDC142" s="390"/>
      <c r="BDD142" s="390"/>
      <c r="BDE142" s="390"/>
      <c r="BDF142" s="390"/>
      <c r="BDG142" s="390"/>
      <c r="BDH142" s="390"/>
      <c r="BDI142" s="390"/>
      <c r="BDJ142" s="390"/>
      <c r="BDK142" s="390"/>
      <c r="BDL142" s="390"/>
      <c r="BDM142" s="390"/>
      <c r="BDN142" s="390"/>
      <c r="BDO142" s="390"/>
      <c r="BDP142" s="390"/>
      <c r="BDQ142" s="390"/>
      <c r="BDR142" s="390"/>
      <c r="BDS142" s="390"/>
      <c r="BDT142" s="390"/>
      <c r="BDU142" s="390"/>
      <c r="BDV142" s="390"/>
      <c r="BDW142" s="390"/>
      <c r="BDX142" s="390"/>
      <c r="BDY142" s="390"/>
      <c r="BDZ142" s="390"/>
      <c r="BEA142" s="390"/>
      <c r="BEB142" s="390"/>
      <c r="BEC142" s="391"/>
      <c r="BED142" s="389"/>
      <c r="BEE142" s="390"/>
      <c r="BEF142" s="390"/>
      <c r="BEG142" s="390"/>
      <c r="BEH142" s="390"/>
      <c r="BEI142" s="390"/>
      <c r="BEJ142" s="390"/>
      <c r="BEK142" s="390"/>
      <c r="BEL142" s="390"/>
      <c r="BEM142" s="390"/>
      <c r="BEN142" s="390"/>
      <c r="BEO142" s="390"/>
      <c r="BEP142" s="390"/>
      <c r="BEQ142" s="390"/>
      <c r="BER142" s="390"/>
      <c r="BES142" s="390"/>
      <c r="BET142" s="390"/>
      <c r="BEU142" s="390"/>
      <c r="BEV142" s="390"/>
      <c r="BEW142" s="390"/>
      <c r="BEX142" s="390"/>
      <c r="BEY142" s="390"/>
      <c r="BEZ142" s="390"/>
      <c r="BFA142" s="390"/>
      <c r="BFB142" s="390"/>
      <c r="BFC142" s="390"/>
      <c r="BFD142" s="390"/>
      <c r="BFE142" s="390"/>
      <c r="BFF142" s="390"/>
      <c r="BFG142" s="390"/>
      <c r="BFH142" s="390"/>
      <c r="BFI142" s="390"/>
      <c r="BFJ142" s="390"/>
      <c r="BFK142" s="390"/>
      <c r="BFL142" s="390"/>
      <c r="BFM142" s="390"/>
      <c r="BFN142" s="390"/>
      <c r="BFO142" s="390"/>
      <c r="BFP142" s="390"/>
      <c r="BFQ142" s="390"/>
      <c r="BFR142" s="390"/>
      <c r="BFS142" s="390"/>
      <c r="BFT142" s="390"/>
      <c r="BFU142" s="390"/>
      <c r="BFV142" s="391"/>
      <c r="BFW142" s="389"/>
      <c r="BFX142" s="390"/>
      <c r="BFY142" s="390"/>
      <c r="BFZ142" s="390"/>
      <c r="BGA142" s="390"/>
      <c r="BGB142" s="390"/>
      <c r="BGC142" s="390"/>
      <c r="BGD142" s="390"/>
      <c r="BGE142" s="390"/>
      <c r="BGF142" s="390"/>
      <c r="BGG142" s="390"/>
      <c r="BGH142" s="390"/>
      <c r="BGI142" s="390"/>
      <c r="BGJ142" s="390"/>
      <c r="BGK142" s="390"/>
      <c r="BGL142" s="390"/>
      <c r="BGM142" s="390"/>
      <c r="BGN142" s="390"/>
      <c r="BGO142" s="390"/>
      <c r="BGP142" s="390"/>
      <c r="BGQ142" s="390"/>
      <c r="BGR142" s="390"/>
      <c r="BGS142" s="390"/>
      <c r="BGT142" s="390"/>
      <c r="BGU142" s="390"/>
      <c r="BGV142" s="390"/>
      <c r="BGW142" s="390"/>
      <c r="BGX142" s="390"/>
      <c r="BGY142" s="390"/>
      <c r="BGZ142" s="390"/>
      <c r="BHA142" s="390"/>
      <c r="BHB142" s="390"/>
      <c r="BHC142" s="390"/>
      <c r="BHD142" s="390"/>
      <c r="BHE142" s="390"/>
      <c r="BHF142" s="390"/>
      <c r="BHG142" s="390"/>
      <c r="BHH142" s="390"/>
      <c r="BHI142" s="390"/>
      <c r="BHJ142" s="390"/>
      <c r="BHK142" s="390"/>
      <c r="BHL142" s="390"/>
      <c r="BHM142" s="390"/>
      <c r="BHN142" s="390"/>
      <c r="BHO142" s="391"/>
      <c r="BHP142" s="389"/>
      <c r="BHQ142" s="390"/>
      <c r="BHR142" s="390"/>
      <c r="BHS142" s="390"/>
      <c r="BHT142" s="390"/>
      <c r="BHU142" s="390"/>
      <c r="BHV142" s="390"/>
      <c r="BHW142" s="390"/>
      <c r="BHX142" s="390"/>
      <c r="BHY142" s="390"/>
      <c r="BHZ142" s="390"/>
      <c r="BIA142" s="390"/>
      <c r="BIB142" s="390"/>
      <c r="BIC142" s="390"/>
      <c r="BID142" s="390"/>
      <c r="BIE142" s="390"/>
      <c r="BIF142" s="390"/>
      <c r="BIG142" s="390"/>
      <c r="BIH142" s="390"/>
      <c r="BII142" s="390"/>
      <c r="BIJ142" s="390"/>
      <c r="BIK142" s="390"/>
      <c r="BIL142" s="390"/>
      <c r="BIM142" s="390"/>
      <c r="BIN142" s="390"/>
      <c r="BIO142" s="390"/>
      <c r="BIP142" s="390"/>
      <c r="BIQ142" s="390"/>
      <c r="BIR142" s="390"/>
      <c r="BIS142" s="390"/>
      <c r="BIT142" s="390"/>
      <c r="BIU142" s="390"/>
      <c r="BIV142" s="390"/>
      <c r="BIW142" s="390"/>
      <c r="BIX142" s="390"/>
      <c r="BIY142" s="390"/>
      <c r="BIZ142" s="390"/>
      <c r="BJA142" s="390"/>
      <c r="BJB142" s="390"/>
      <c r="BJC142" s="390"/>
      <c r="BJD142" s="390"/>
      <c r="BJE142" s="390"/>
      <c r="BJF142" s="390"/>
      <c r="BJG142" s="390"/>
      <c r="BJH142" s="391"/>
      <c r="BJI142" s="389"/>
      <c r="BJJ142" s="390"/>
      <c r="BJK142" s="390"/>
      <c r="BJL142" s="390"/>
      <c r="BJM142" s="390"/>
      <c r="BJN142" s="390"/>
      <c r="BJO142" s="390"/>
      <c r="BJP142" s="390"/>
      <c r="BJQ142" s="390"/>
      <c r="BJR142" s="390"/>
      <c r="BJS142" s="390"/>
      <c r="BJT142" s="390"/>
      <c r="BJU142" s="390"/>
      <c r="BJV142" s="390"/>
      <c r="BJW142" s="390"/>
      <c r="BJX142" s="390"/>
      <c r="BJY142" s="390"/>
      <c r="BJZ142" s="390"/>
      <c r="BKA142" s="390"/>
      <c r="BKB142" s="390"/>
      <c r="BKC142" s="390"/>
      <c r="BKD142" s="390"/>
      <c r="BKE142" s="390"/>
      <c r="BKF142" s="390"/>
      <c r="BKG142" s="390"/>
      <c r="BKH142" s="390"/>
      <c r="BKI142" s="390"/>
      <c r="BKJ142" s="390"/>
      <c r="BKK142" s="390"/>
      <c r="BKL142" s="390"/>
      <c r="BKM142" s="390"/>
      <c r="BKN142" s="390"/>
      <c r="BKO142" s="390"/>
      <c r="BKP142" s="390"/>
      <c r="BKQ142" s="390"/>
      <c r="BKR142" s="390"/>
      <c r="BKS142" s="390"/>
      <c r="BKT142" s="390"/>
      <c r="BKU142" s="390"/>
      <c r="BKV142" s="390"/>
      <c r="BKW142" s="390"/>
      <c r="BKX142" s="390"/>
      <c r="BKY142" s="390"/>
      <c r="BKZ142" s="390"/>
      <c r="BLA142" s="391"/>
      <c r="BLB142" s="389"/>
      <c r="BLC142" s="390"/>
      <c r="BLD142" s="390"/>
      <c r="BLE142" s="390"/>
      <c r="BLF142" s="390"/>
      <c r="BLG142" s="390"/>
      <c r="BLH142" s="390"/>
      <c r="BLI142" s="390"/>
      <c r="BLJ142" s="390"/>
      <c r="BLK142" s="390"/>
      <c r="BLL142" s="390"/>
      <c r="BLM142" s="390"/>
      <c r="BLN142" s="390"/>
      <c r="BLO142" s="390"/>
      <c r="BLP142" s="390"/>
      <c r="BLQ142" s="390"/>
      <c r="BLR142" s="390"/>
      <c r="BLS142" s="390"/>
      <c r="BLT142" s="390"/>
      <c r="BLU142" s="390"/>
      <c r="BLV142" s="390"/>
      <c r="BLW142" s="390"/>
      <c r="BLX142" s="390"/>
      <c r="BLY142" s="390"/>
      <c r="BLZ142" s="390"/>
      <c r="BMA142" s="390"/>
      <c r="BMB142" s="390"/>
      <c r="BMC142" s="390"/>
      <c r="BMD142" s="390"/>
      <c r="BME142" s="390"/>
      <c r="BMF142" s="390"/>
      <c r="BMG142" s="390"/>
      <c r="BMH142" s="390"/>
      <c r="BMI142" s="390"/>
      <c r="BMJ142" s="390"/>
      <c r="BMK142" s="390"/>
      <c r="BML142" s="390"/>
      <c r="BMM142" s="390"/>
      <c r="BMN142" s="390"/>
      <c r="BMO142" s="390"/>
      <c r="BMP142" s="390"/>
      <c r="BMQ142" s="390"/>
      <c r="BMR142" s="390"/>
      <c r="BMS142" s="390"/>
      <c r="BMT142" s="391"/>
      <c r="BMU142" s="389"/>
      <c r="BMV142" s="390"/>
      <c r="BMW142" s="390"/>
      <c r="BMX142" s="390"/>
      <c r="BMY142" s="390"/>
      <c r="BMZ142" s="390"/>
      <c r="BNA142" s="390"/>
      <c r="BNB142" s="390"/>
      <c r="BNC142" s="390"/>
      <c r="BND142" s="390"/>
      <c r="BNE142" s="390"/>
      <c r="BNF142" s="390"/>
      <c r="BNG142" s="390"/>
      <c r="BNH142" s="390"/>
      <c r="BNI142" s="390"/>
      <c r="BNJ142" s="390"/>
      <c r="BNK142" s="390"/>
      <c r="BNL142" s="390"/>
      <c r="BNM142" s="390"/>
      <c r="BNN142" s="390"/>
      <c r="BNO142" s="390"/>
      <c r="BNP142" s="390"/>
      <c r="BNQ142" s="390"/>
      <c r="BNR142" s="390"/>
      <c r="BNS142" s="390"/>
      <c r="BNT142" s="390"/>
      <c r="BNU142" s="390"/>
      <c r="BNV142" s="390"/>
      <c r="BNW142" s="390"/>
      <c r="BNX142" s="390"/>
      <c r="BNY142" s="390"/>
      <c r="BNZ142" s="390"/>
      <c r="BOA142" s="390"/>
      <c r="BOB142" s="390"/>
      <c r="BOC142" s="390"/>
      <c r="BOD142" s="390"/>
      <c r="BOE142" s="390"/>
      <c r="BOF142" s="390"/>
      <c r="BOG142" s="390"/>
      <c r="BOH142" s="390"/>
      <c r="BOI142" s="390"/>
      <c r="BOJ142" s="390"/>
      <c r="BOK142" s="390"/>
      <c r="BOL142" s="390"/>
      <c r="BOM142" s="391"/>
      <c r="BON142" s="389"/>
      <c r="BOO142" s="390"/>
      <c r="BOP142" s="390"/>
      <c r="BOQ142" s="390"/>
      <c r="BOR142" s="390"/>
      <c r="BOS142" s="390"/>
      <c r="BOT142" s="390"/>
      <c r="BOU142" s="390"/>
      <c r="BOV142" s="390"/>
      <c r="BOW142" s="390"/>
      <c r="BOX142" s="390"/>
      <c r="BOY142" s="390"/>
      <c r="BOZ142" s="390"/>
      <c r="BPA142" s="390"/>
      <c r="BPB142" s="390"/>
      <c r="BPC142" s="390"/>
      <c r="BPD142" s="390"/>
      <c r="BPE142" s="390"/>
      <c r="BPF142" s="390"/>
      <c r="BPG142" s="390"/>
      <c r="BPH142" s="390"/>
      <c r="BPI142" s="390"/>
      <c r="BPJ142" s="390"/>
      <c r="BPK142" s="390"/>
      <c r="BPL142" s="390"/>
      <c r="BPM142" s="390"/>
      <c r="BPN142" s="390"/>
      <c r="BPO142" s="390"/>
      <c r="BPP142" s="390"/>
      <c r="BPQ142" s="390"/>
      <c r="BPR142" s="390"/>
      <c r="BPS142" s="390"/>
      <c r="BPT142" s="390"/>
      <c r="BPU142" s="390"/>
      <c r="BPV142" s="390"/>
      <c r="BPW142" s="390"/>
      <c r="BPX142" s="390"/>
      <c r="BPY142" s="390"/>
      <c r="BPZ142" s="390"/>
      <c r="BQA142" s="390"/>
      <c r="BQB142" s="390"/>
      <c r="BQC142" s="390"/>
      <c r="BQD142" s="390"/>
      <c r="BQE142" s="390"/>
      <c r="BQF142" s="391"/>
      <c r="BQG142" s="389"/>
      <c r="BQH142" s="390"/>
      <c r="BQI142" s="390"/>
      <c r="BQJ142" s="390"/>
      <c r="BQK142" s="390"/>
      <c r="BQL142" s="390"/>
      <c r="BQM142" s="390"/>
      <c r="BQN142" s="390"/>
      <c r="BQO142" s="390"/>
      <c r="BQP142" s="390"/>
      <c r="BQQ142" s="390"/>
      <c r="BQR142" s="390"/>
      <c r="BQS142" s="390"/>
      <c r="BQT142" s="390"/>
      <c r="BQU142" s="390"/>
      <c r="BQV142" s="390"/>
      <c r="BQW142" s="390"/>
      <c r="BQX142" s="390"/>
      <c r="BQY142" s="390"/>
      <c r="BQZ142" s="390"/>
      <c r="BRA142" s="390"/>
      <c r="BRB142" s="390"/>
      <c r="BRC142" s="390"/>
      <c r="BRD142" s="390"/>
      <c r="BRE142" s="390"/>
      <c r="BRF142" s="390"/>
      <c r="BRG142" s="390"/>
      <c r="BRH142" s="390"/>
      <c r="BRI142" s="390"/>
      <c r="BRJ142" s="390"/>
      <c r="BRK142" s="390"/>
      <c r="BRL142" s="390"/>
      <c r="BRM142" s="390"/>
      <c r="BRN142" s="390"/>
      <c r="BRO142" s="390"/>
      <c r="BRP142" s="390"/>
      <c r="BRQ142" s="390"/>
      <c r="BRR142" s="390"/>
      <c r="BRS142" s="390"/>
      <c r="BRT142" s="390"/>
      <c r="BRU142" s="390"/>
      <c r="BRV142" s="390"/>
      <c r="BRW142" s="390"/>
      <c r="BRX142" s="390"/>
      <c r="BRY142" s="391"/>
      <c r="BRZ142" s="389"/>
      <c r="BSA142" s="390"/>
      <c r="BSB142" s="390"/>
      <c r="BSC142" s="390"/>
      <c r="BSD142" s="390"/>
      <c r="BSE142" s="390"/>
      <c r="BSF142" s="390"/>
      <c r="BSG142" s="390"/>
      <c r="BSH142" s="390"/>
      <c r="BSI142" s="390"/>
      <c r="BSJ142" s="390"/>
      <c r="BSK142" s="390"/>
      <c r="BSL142" s="390"/>
      <c r="BSM142" s="390"/>
      <c r="BSN142" s="390"/>
      <c r="BSO142" s="390"/>
      <c r="BSP142" s="390"/>
      <c r="BSQ142" s="390"/>
      <c r="BSR142" s="390"/>
      <c r="BSS142" s="390"/>
      <c r="BST142" s="390"/>
      <c r="BSU142" s="390"/>
      <c r="BSV142" s="390"/>
      <c r="BSW142" s="390"/>
      <c r="BSX142" s="390"/>
      <c r="BSY142" s="390"/>
      <c r="BSZ142" s="390"/>
      <c r="BTA142" s="390"/>
      <c r="BTB142" s="390"/>
      <c r="BTC142" s="390"/>
      <c r="BTD142" s="390"/>
      <c r="BTE142" s="390"/>
      <c r="BTF142" s="390"/>
      <c r="BTG142" s="390"/>
      <c r="BTH142" s="390"/>
      <c r="BTI142" s="390"/>
      <c r="BTJ142" s="390"/>
      <c r="BTK142" s="390"/>
      <c r="BTL142" s="390"/>
      <c r="BTM142" s="390"/>
      <c r="BTN142" s="390"/>
      <c r="BTO142" s="390"/>
      <c r="BTP142" s="390"/>
      <c r="BTQ142" s="390"/>
      <c r="BTR142" s="391"/>
      <c r="BTS142" s="389"/>
      <c r="BTT142" s="390"/>
      <c r="BTU142" s="390"/>
      <c r="BTV142" s="390"/>
      <c r="BTW142" s="390"/>
      <c r="BTX142" s="390"/>
      <c r="BTY142" s="390"/>
      <c r="BTZ142" s="390"/>
      <c r="BUA142" s="390"/>
      <c r="BUB142" s="390"/>
      <c r="BUC142" s="390"/>
      <c r="BUD142" s="390"/>
      <c r="BUE142" s="390"/>
      <c r="BUF142" s="390"/>
      <c r="BUG142" s="390"/>
      <c r="BUH142" s="390"/>
      <c r="BUI142" s="390"/>
      <c r="BUJ142" s="390"/>
      <c r="BUK142" s="390"/>
      <c r="BUL142" s="390"/>
      <c r="BUM142" s="390"/>
      <c r="BUN142" s="390"/>
      <c r="BUO142" s="390"/>
      <c r="BUP142" s="390"/>
      <c r="BUQ142" s="390"/>
      <c r="BUR142" s="390"/>
      <c r="BUS142" s="390"/>
      <c r="BUT142" s="390"/>
      <c r="BUU142" s="390"/>
      <c r="BUV142" s="390"/>
      <c r="BUW142" s="390"/>
      <c r="BUX142" s="390"/>
      <c r="BUY142" s="390"/>
      <c r="BUZ142" s="390"/>
      <c r="BVA142" s="390"/>
      <c r="BVB142" s="390"/>
      <c r="BVC142" s="390"/>
      <c r="BVD142" s="390"/>
      <c r="BVE142" s="390"/>
      <c r="BVF142" s="390"/>
      <c r="BVG142" s="390"/>
      <c r="BVH142" s="390"/>
      <c r="BVI142" s="390"/>
      <c r="BVJ142" s="390"/>
      <c r="BVK142" s="391"/>
      <c r="BVL142" s="389"/>
      <c r="BVM142" s="390"/>
      <c r="BVN142" s="390"/>
      <c r="BVO142" s="390"/>
      <c r="BVP142" s="390"/>
      <c r="BVQ142" s="390"/>
      <c r="BVR142" s="390"/>
      <c r="BVS142" s="390"/>
      <c r="BVT142" s="390"/>
      <c r="BVU142" s="390"/>
      <c r="BVV142" s="390"/>
      <c r="BVW142" s="390"/>
      <c r="BVX142" s="390"/>
      <c r="BVY142" s="390"/>
      <c r="BVZ142" s="390"/>
      <c r="BWA142" s="390"/>
      <c r="BWB142" s="390"/>
      <c r="BWC142" s="390"/>
      <c r="BWD142" s="390"/>
      <c r="BWE142" s="390"/>
      <c r="BWF142" s="390"/>
      <c r="BWG142" s="390"/>
      <c r="BWH142" s="390"/>
      <c r="BWI142" s="390"/>
      <c r="BWJ142" s="390"/>
      <c r="BWK142" s="390"/>
      <c r="BWL142" s="390"/>
      <c r="BWM142" s="390"/>
      <c r="BWN142" s="390"/>
      <c r="BWO142" s="390"/>
      <c r="BWP142" s="390"/>
      <c r="BWQ142" s="390"/>
      <c r="BWR142" s="390"/>
      <c r="BWS142" s="390"/>
      <c r="BWT142" s="390"/>
      <c r="BWU142" s="390"/>
      <c r="BWV142" s="390"/>
      <c r="BWW142" s="390"/>
      <c r="BWX142" s="390"/>
      <c r="BWY142" s="390"/>
      <c r="BWZ142" s="390"/>
      <c r="BXA142" s="390"/>
      <c r="BXB142" s="390"/>
      <c r="BXC142" s="390"/>
      <c r="BXD142" s="391"/>
      <c r="BXE142" s="389"/>
      <c r="BXF142" s="390"/>
      <c r="BXG142" s="390"/>
      <c r="BXH142" s="390"/>
      <c r="BXI142" s="390"/>
      <c r="BXJ142" s="390"/>
      <c r="BXK142" s="390"/>
      <c r="BXL142" s="390"/>
      <c r="BXM142" s="390"/>
      <c r="BXN142" s="390"/>
      <c r="BXO142" s="390"/>
      <c r="BXP142" s="390"/>
      <c r="BXQ142" s="390"/>
      <c r="BXR142" s="390"/>
      <c r="BXS142" s="390"/>
      <c r="BXT142" s="390"/>
      <c r="BXU142" s="390"/>
      <c r="BXV142" s="390"/>
      <c r="BXW142" s="390"/>
      <c r="BXX142" s="390"/>
      <c r="BXY142" s="390"/>
      <c r="BXZ142" s="390"/>
      <c r="BYA142" s="390"/>
      <c r="BYB142" s="390"/>
      <c r="BYC142" s="390"/>
      <c r="BYD142" s="390"/>
      <c r="BYE142" s="390"/>
      <c r="BYF142" s="390"/>
      <c r="BYG142" s="390"/>
      <c r="BYH142" s="390"/>
      <c r="BYI142" s="390"/>
      <c r="BYJ142" s="390"/>
      <c r="BYK142" s="390"/>
      <c r="BYL142" s="390"/>
      <c r="BYM142" s="390"/>
      <c r="BYN142" s="390"/>
      <c r="BYO142" s="390"/>
      <c r="BYP142" s="390"/>
      <c r="BYQ142" s="390"/>
      <c r="BYR142" s="390"/>
      <c r="BYS142" s="390"/>
      <c r="BYT142" s="390"/>
      <c r="BYU142" s="390"/>
      <c r="BYV142" s="390"/>
      <c r="BYW142" s="391"/>
      <c r="BYX142" s="389"/>
      <c r="BYY142" s="390"/>
      <c r="BYZ142" s="390"/>
      <c r="BZA142" s="390"/>
      <c r="BZB142" s="390"/>
      <c r="BZC142" s="390"/>
      <c r="BZD142" s="390"/>
      <c r="BZE142" s="390"/>
      <c r="BZF142" s="390"/>
      <c r="BZG142" s="390"/>
      <c r="BZH142" s="390"/>
      <c r="BZI142" s="390"/>
      <c r="BZJ142" s="390"/>
      <c r="BZK142" s="390"/>
      <c r="BZL142" s="390"/>
      <c r="BZM142" s="390"/>
      <c r="BZN142" s="390"/>
      <c r="BZO142" s="390"/>
      <c r="BZP142" s="390"/>
      <c r="BZQ142" s="390"/>
      <c r="BZR142" s="390"/>
      <c r="BZS142" s="390"/>
      <c r="BZT142" s="390"/>
      <c r="BZU142" s="390"/>
      <c r="BZV142" s="390"/>
      <c r="BZW142" s="390"/>
      <c r="BZX142" s="390"/>
      <c r="BZY142" s="390"/>
      <c r="BZZ142" s="390"/>
      <c r="CAA142" s="390"/>
      <c r="CAB142" s="390"/>
      <c r="CAC142" s="390"/>
      <c r="CAD142" s="390"/>
      <c r="CAE142" s="390"/>
      <c r="CAF142" s="390"/>
      <c r="CAG142" s="390"/>
      <c r="CAH142" s="390"/>
      <c r="CAI142" s="390"/>
      <c r="CAJ142" s="390"/>
      <c r="CAK142" s="390"/>
      <c r="CAL142" s="390"/>
      <c r="CAM142" s="390"/>
      <c r="CAN142" s="390"/>
      <c r="CAO142" s="390"/>
      <c r="CAP142" s="391"/>
      <c r="CAQ142" s="389"/>
      <c r="CAR142" s="390"/>
      <c r="CAS142" s="390"/>
      <c r="CAT142" s="390"/>
      <c r="CAU142" s="390"/>
      <c r="CAV142" s="390"/>
      <c r="CAW142" s="390"/>
      <c r="CAX142" s="390"/>
      <c r="CAY142" s="390"/>
      <c r="CAZ142" s="390"/>
      <c r="CBA142" s="390"/>
      <c r="CBB142" s="390"/>
      <c r="CBC142" s="390"/>
      <c r="CBD142" s="390"/>
      <c r="CBE142" s="390"/>
      <c r="CBF142" s="390"/>
      <c r="CBG142" s="390"/>
      <c r="CBH142" s="390"/>
      <c r="CBI142" s="390"/>
      <c r="CBJ142" s="390"/>
      <c r="CBK142" s="390"/>
      <c r="CBL142" s="390"/>
      <c r="CBM142" s="390"/>
      <c r="CBN142" s="390"/>
      <c r="CBO142" s="390"/>
      <c r="CBP142" s="390"/>
      <c r="CBQ142" s="390"/>
      <c r="CBR142" s="390"/>
      <c r="CBS142" s="390"/>
      <c r="CBT142" s="390"/>
      <c r="CBU142" s="390"/>
      <c r="CBV142" s="390"/>
      <c r="CBW142" s="390"/>
      <c r="CBX142" s="390"/>
      <c r="CBY142" s="390"/>
      <c r="CBZ142" s="390"/>
      <c r="CCA142" s="390"/>
      <c r="CCB142" s="390"/>
      <c r="CCC142" s="390"/>
      <c r="CCD142" s="390"/>
      <c r="CCE142" s="390"/>
      <c r="CCF142" s="390"/>
      <c r="CCG142" s="390"/>
      <c r="CCH142" s="390"/>
      <c r="CCI142" s="391"/>
      <c r="CCJ142" s="389"/>
      <c r="CCK142" s="390"/>
      <c r="CCL142" s="390"/>
      <c r="CCM142" s="390"/>
      <c r="CCN142" s="390"/>
      <c r="CCO142" s="390"/>
      <c r="CCP142" s="390"/>
      <c r="CCQ142" s="390"/>
      <c r="CCR142" s="390"/>
      <c r="CCS142" s="390"/>
      <c r="CCT142" s="390"/>
      <c r="CCU142" s="390"/>
      <c r="CCV142" s="390"/>
      <c r="CCW142" s="390"/>
      <c r="CCX142" s="390"/>
      <c r="CCY142" s="390"/>
      <c r="CCZ142" s="390"/>
      <c r="CDA142" s="390"/>
      <c r="CDB142" s="390"/>
      <c r="CDC142" s="390"/>
      <c r="CDD142" s="390"/>
      <c r="CDE142" s="390"/>
      <c r="CDF142" s="390"/>
      <c r="CDG142" s="390"/>
      <c r="CDH142" s="390"/>
      <c r="CDI142" s="390"/>
      <c r="CDJ142" s="390"/>
      <c r="CDK142" s="390"/>
      <c r="CDL142" s="390"/>
      <c r="CDM142" s="390"/>
      <c r="CDN142" s="390"/>
      <c r="CDO142" s="390"/>
      <c r="CDP142" s="390"/>
      <c r="CDQ142" s="390"/>
      <c r="CDR142" s="390"/>
      <c r="CDS142" s="390"/>
      <c r="CDT142" s="390"/>
      <c r="CDU142" s="390"/>
      <c r="CDV142" s="390"/>
      <c r="CDW142" s="390"/>
      <c r="CDX142" s="390"/>
      <c r="CDY142" s="390"/>
      <c r="CDZ142" s="390"/>
      <c r="CEA142" s="390"/>
      <c r="CEB142" s="391"/>
      <c r="CEC142" s="389"/>
      <c r="CED142" s="390"/>
      <c r="CEE142" s="390"/>
      <c r="CEF142" s="390"/>
      <c r="CEG142" s="390"/>
      <c r="CEH142" s="390"/>
      <c r="CEI142" s="390"/>
      <c r="CEJ142" s="390"/>
      <c r="CEK142" s="390"/>
      <c r="CEL142" s="390"/>
      <c r="CEM142" s="390"/>
      <c r="CEN142" s="390"/>
      <c r="CEO142" s="390"/>
      <c r="CEP142" s="390"/>
      <c r="CEQ142" s="390"/>
      <c r="CER142" s="390"/>
      <c r="CES142" s="390"/>
      <c r="CET142" s="390"/>
      <c r="CEU142" s="390"/>
      <c r="CEV142" s="390"/>
      <c r="CEW142" s="390"/>
      <c r="CEX142" s="390"/>
      <c r="CEY142" s="390"/>
      <c r="CEZ142" s="390"/>
      <c r="CFA142" s="390"/>
      <c r="CFB142" s="390"/>
      <c r="CFC142" s="390"/>
      <c r="CFD142" s="390"/>
      <c r="CFE142" s="390"/>
      <c r="CFF142" s="390"/>
      <c r="CFG142" s="390"/>
      <c r="CFH142" s="390"/>
      <c r="CFI142" s="390"/>
      <c r="CFJ142" s="390"/>
      <c r="CFK142" s="390"/>
      <c r="CFL142" s="390"/>
      <c r="CFM142" s="390"/>
      <c r="CFN142" s="390"/>
      <c r="CFO142" s="390"/>
      <c r="CFP142" s="390"/>
      <c r="CFQ142" s="390"/>
      <c r="CFR142" s="390"/>
      <c r="CFS142" s="390"/>
      <c r="CFT142" s="390"/>
      <c r="CFU142" s="391"/>
      <c r="CFV142" s="389"/>
      <c r="CFW142" s="390"/>
      <c r="CFX142" s="390"/>
      <c r="CFY142" s="390"/>
      <c r="CFZ142" s="390"/>
      <c r="CGA142" s="390"/>
      <c r="CGB142" s="390"/>
      <c r="CGC142" s="390"/>
      <c r="CGD142" s="390"/>
      <c r="CGE142" s="390"/>
      <c r="CGF142" s="390"/>
      <c r="CGG142" s="390"/>
      <c r="CGH142" s="390"/>
      <c r="CGI142" s="390"/>
      <c r="CGJ142" s="390"/>
      <c r="CGK142" s="390"/>
      <c r="CGL142" s="390"/>
      <c r="CGM142" s="390"/>
      <c r="CGN142" s="390"/>
      <c r="CGO142" s="390"/>
      <c r="CGP142" s="390"/>
      <c r="CGQ142" s="390"/>
      <c r="CGR142" s="390"/>
      <c r="CGS142" s="390"/>
      <c r="CGT142" s="390"/>
      <c r="CGU142" s="390"/>
      <c r="CGV142" s="390"/>
      <c r="CGW142" s="390"/>
      <c r="CGX142" s="390"/>
      <c r="CGY142" s="390"/>
      <c r="CGZ142" s="390"/>
      <c r="CHA142" s="390"/>
      <c r="CHB142" s="390"/>
      <c r="CHC142" s="390"/>
      <c r="CHD142" s="390"/>
      <c r="CHE142" s="390"/>
      <c r="CHF142" s="390"/>
      <c r="CHG142" s="390"/>
      <c r="CHH142" s="390"/>
      <c r="CHI142" s="390"/>
      <c r="CHJ142" s="390"/>
      <c r="CHK142" s="390"/>
      <c r="CHL142" s="390"/>
      <c r="CHM142" s="390"/>
      <c r="CHN142" s="391"/>
      <c r="CHO142" s="389"/>
      <c r="CHP142" s="390"/>
      <c r="CHQ142" s="390"/>
      <c r="CHR142" s="390"/>
      <c r="CHS142" s="390"/>
      <c r="CHT142" s="390"/>
      <c r="CHU142" s="390"/>
      <c r="CHV142" s="390"/>
      <c r="CHW142" s="390"/>
      <c r="CHX142" s="390"/>
      <c r="CHY142" s="390"/>
      <c r="CHZ142" s="390"/>
      <c r="CIA142" s="390"/>
      <c r="CIB142" s="390"/>
      <c r="CIC142" s="390"/>
      <c r="CID142" s="390"/>
      <c r="CIE142" s="390"/>
      <c r="CIF142" s="390"/>
      <c r="CIG142" s="390"/>
      <c r="CIH142" s="390"/>
      <c r="CII142" s="390"/>
      <c r="CIJ142" s="390"/>
      <c r="CIK142" s="390"/>
      <c r="CIL142" s="390"/>
      <c r="CIM142" s="390"/>
      <c r="CIN142" s="390"/>
      <c r="CIO142" s="390"/>
      <c r="CIP142" s="390"/>
      <c r="CIQ142" s="390"/>
      <c r="CIR142" s="390"/>
      <c r="CIS142" s="390"/>
      <c r="CIT142" s="390"/>
      <c r="CIU142" s="390"/>
      <c r="CIV142" s="390"/>
      <c r="CIW142" s="390"/>
      <c r="CIX142" s="390"/>
      <c r="CIY142" s="390"/>
      <c r="CIZ142" s="390"/>
      <c r="CJA142" s="390"/>
      <c r="CJB142" s="390"/>
      <c r="CJC142" s="390"/>
      <c r="CJD142" s="390"/>
      <c r="CJE142" s="390"/>
      <c r="CJF142" s="390"/>
      <c r="CJG142" s="391"/>
      <c r="CJH142" s="389"/>
      <c r="CJI142" s="390"/>
      <c r="CJJ142" s="390"/>
      <c r="CJK142" s="390"/>
      <c r="CJL142" s="390"/>
      <c r="CJM142" s="390"/>
      <c r="CJN142" s="390"/>
      <c r="CJO142" s="390"/>
      <c r="CJP142" s="390"/>
      <c r="CJQ142" s="390"/>
      <c r="CJR142" s="390"/>
      <c r="CJS142" s="390"/>
      <c r="CJT142" s="390"/>
      <c r="CJU142" s="390"/>
      <c r="CJV142" s="390"/>
      <c r="CJW142" s="390"/>
      <c r="CJX142" s="390"/>
      <c r="CJY142" s="390"/>
      <c r="CJZ142" s="390"/>
      <c r="CKA142" s="390"/>
      <c r="CKB142" s="390"/>
      <c r="CKC142" s="390"/>
      <c r="CKD142" s="390"/>
      <c r="CKE142" s="390"/>
      <c r="CKF142" s="390"/>
      <c r="CKG142" s="390"/>
      <c r="CKH142" s="390"/>
      <c r="CKI142" s="390"/>
      <c r="CKJ142" s="390"/>
      <c r="CKK142" s="390"/>
      <c r="CKL142" s="390"/>
      <c r="CKM142" s="390"/>
      <c r="CKN142" s="390"/>
      <c r="CKO142" s="390"/>
      <c r="CKP142" s="390"/>
      <c r="CKQ142" s="390"/>
      <c r="CKR142" s="390"/>
      <c r="CKS142" s="390"/>
      <c r="CKT142" s="390"/>
      <c r="CKU142" s="390"/>
      <c r="CKV142" s="390"/>
      <c r="CKW142" s="390"/>
      <c r="CKX142" s="390"/>
      <c r="CKY142" s="390"/>
      <c r="CKZ142" s="391"/>
      <c r="CLA142" s="389"/>
      <c r="CLB142" s="390"/>
      <c r="CLC142" s="390"/>
      <c r="CLD142" s="390"/>
      <c r="CLE142" s="390"/>
      <c r="CLF142" s="390"/>
      <c r="CLG142" s="390"/>
      <c r="CLH142" s="390"/>
      <c r="CLI142" s="390"/>
      <c r="CLJ142" s="390"/>
      <c r="CLK142" s="390"/>
      <c r="CLL142" s="390"/>
      <c r="CLM142" s="390"/>
      <c r="CLN142" s="390"/>
      <c r="CLO142" s="390"/>
      <c r="CLP142" s="390"/>
      <c r="CLQ142" s="390"/>
      <c r="CLR142" s="390"/>
      <c r="CLS142" s="390"/>
      <c r="CLT142" s="390"/>
      <c r="CLU142" s="390"/>
      <c r="CLV142" s="390"/>
      <c r="CLW142" s="390"/>
      <c r="CLX142" s="390"/>
      <c r="CLY142" s="390"/>
      <c r="CLZ142" s="390"/>
      <c r="CMA142" s="390"/>
      <c r="CMB142" s="390"/>
      <c r="CMC142" s="390"/>
      <c r="CMD142" s="390"/>
      <c r="CME142" s="390"/>
      <c r="CMF142" s="390"/>
      <c r="CMG142" s="390"/>
      <c r="CMH142" s="390"/>
      <c r="CMI142" s="390"/>
      <c r="CMJ142" s="390"/>
      <c r="CMK142" s="390"/>
      <c r="CML142" s="390"/>
      <c r="CMM142" s="390"/>
      <c r="CMN142" s="390"/>
      <c r="CMO142" s="390"/>
      <c r="CMP142" s="390"/>
      <c r="CMQ142" s="390"/>
      <c r="CMR142" s="390"/>
      <c r="CMS142" s="391"/>
      <c r="CMT142" s="389"/>
      <c r="CMU142" s="390"/>
      <c r="CMV142" s="390"/>
      <c r="CMW142" s="390"/>
      <c r="CMX142" s="390"/>
      <c r="CMY142" s="390"/>
      <c r="CMZ142" s="390"/>
      <c r="CNA142" s="390"/>
      <c r="CNB142" s="390"/>
      <c r="CNC142" s="390"/>
      <c r="CND142" s="390"/>
      <c r="CNE142" s="390"/>
      <c r="CNF142" s="390"/>
      <c r="CNG142" s="390"/>
      <c r="CNH142" s="390"/>
      <c r="CNI142" s="390"/>
      <c r="CNJ142" s="390"/>
      <c r="CNK142" s="390"/>
      <c r="CNL142" s="390"/>
      <c r="CNM142" s="390"/>
      <c r="CNN142" s="390"/>
      <c r="CNO142" s="390"/>
      <c r="CNP142" s="390"/>
      <c r="CNQ142" s="390"/>
      <c r="CNR142" s="390"/>
      <c r="CNS142" s="390"/>
      <c r="CNT142" s="390"/>
      <c r="CNU142" s="390"/>
      <c r="CNV142" s="390"/>
      <c r="CNW142" s="390"/>
      <c r="CNX142" s="390"/>
      <c r="CNY142" s="390"/>
      <c r="CNZ142" s="390"/>
      <c r="COA142" s="390"/>
      <c r="COB142" s="390"/>
      <c r="COC142" s="390"/>
      <c r="COD142" s="390"/>
      <c r="COE142" s="390"/>
      <c r="COF142" s="390"/>
      <c r="COG142" s="390"/>
      <c r="COH142" s="390"/>
      <c r="COI142" s="390"/>
      <c r="COJ142" s="390"/>
      <c r="COK142" s="390"/>
      <c r="COL142" s="391"/>
      <c r="COM142" s="389"/>
      <c r="CON142" s="390"/>
      <c r="COO142" s="390"/>
      <c r="COP142" s="390"/>
      <c r="COQ142" s="390"/>
      <c r="COR142" s="390"/>
      <c r="COS142" s="390"/>
      <c r="COT142" s="390"/>
      <c r="COU142" s="390"/>
      <c r="COV142" s="390"/>
      <c r="COW142" s="390"/>
      <c r="COX142" s="390"/>
      <c r="COY142" s="390"/>
      <c r="COZ142" s="390"/>
      <c r="CPA142" s="390"/>
      <c r="CPB142" s="390"/>
      <c r="CPC142" s="390"/>
      <c r="CPD142" s="390"/>
      <c r="CPE142" s="390"/>
      <c r="CPF142" s="390"/>
      <c r="CPG142" s="390"/>
      <c r="CPH142" s="390"/>
      <c r="CPI142" s="390"/>
      <c r="CPJ142" s="390"/>
      <c r="CPK142" s="390"/>
      <c r="CPL142" s="390"/>
      <c r="CPM142" s="390"/>
      <c r="CPN142" s="390"/>
      <c r="CPO142" s="390"/>
      <c r="CPP142" s="390"/>
      <c r="CPQ142" s="390"/>
      <c r="CPR142" s="390"/>
      <c r="CPS142" s="390"/>
      <c r="CPT142" s="390"/>
      <c r="CPU142" s="390"/>
      <c r="CPV142" s="390"/>
      <c r="CPW142" s="390"/>
      <c r="CPX142" s="390"/>
      <c r="CPY142" s="390"/>
      <c r="CPZ142" s="390"/>
      <c r="CQA142" s="390"/>
      <c r="CQB142" s="390"/>
      <c r="CQC142" s="390"/>
      <c r="CQD142" s="390"/>
      <c r="CQE142" s="391"/>
      <c r="CQF142" s="389"/>
      <c r="CQG142" s="390"/>
      <c r="CQH142" s="390"/>
      <c r="CQI142" s="390"/>
      <c r="CQJ142" s="390"/>
      <c r="CQK142" s="390"/>
      <c r="CQL142" s="390"/>
      <c r="CQM142" s="390"/>
      <c r="CQN142" s="390"/>
      <c r="CQO142" s="390"/>
      <c r="CQP142" s="390"/>
      <c r="CQQ142" s="390"/>
      <c r="CQR142" s="390"/>
      <c r="CQS142" s="390"/>
      <c r="CQT142" s="390"/>
      <c r="CQU142" s="390"/>
      <c r="CQV142" s="390"/>
      <c r="CQW142" s="390"/>
      <c r="CQX142" s="390"/>
      <c r="CQY142" s="390"/>
      <c r="CQZ142" s="390"/>
      <c r="CRA142" s="390"/>
      <c r="CRB142" s="390"/>
      <c r="CRC142" s="390"/>
      <c r="CRD142" s="390"/>
      <c r="CRE142" s="390"/>
      <c r="CRF142" s="390"/>
      <c r="CRG142" s="390"/>
      <c r="CRH142" s="390"/>
      <c r="CRI142" s="390"/>
      <c r="CRJ142" s="390"/>
      <c r="CRK142" s="390"/>
      <c r="CRL142" s="390"/>
      <c r="CRM142" s="390"/>
      <c r="CRN142" s="390"/>
      <c r="CRO142" s="390"/>
      <c r="CRP142" s="390"/>
      <c r="CRQ142" s="390"/>
      <c r="CRR142" s="390"/>
      <c r="CRS142" s="390"/>
      <c r="CRT142" s="390"/>
      <c r="CRU142" s="390"/>
      <c r="CRV142" s="390"/>
      <c r="CRW142" s="390"/>
      <c r="CRX142" s="391"/>
      <c r="CRY142" s="389"/>
      <c r="CRZ142" s="390"/>
      <c r="CSA142" s="390"/>
      <c r="CSB142" s="390"/>
      <c r="CSC142" s="390"/>
      <c r="CSD142" s="390"/>
      <c r="CSE142" s="390"/>
      <c r="CSF142" s="390"/>
      <c r="CSG142" s="390"/>
      <c r="CSH142" s="390"/>
      <c r="CSI142" s="390"/>
      <c r="CSJ142" s="390"/>
      <c r="CSK142" s="390"/>
      <c r="CSL142" s="390"/>
      <c r="CSM142" s="390"/>
      <c r="CSN142" s="390"/>
      <c r="CSO142" s="390"/>
      <c r="CSP142" s="390"/>
      <c r="CSQ142" s="390"/>
      <c r="CSR142" s="390"/>
      <c r="CSS142" s="390"/>
      <c r="CST142" s="390"/>
      <c r="CSU142" s="390"/>
      <c r="CSV142" s="390"/>
      <c r="CSW142" s="390"/>
      <c r="CSX142" s="390"/>
      <c r="CSY142" s="390"/>
      <c r="CSZ142" s="390"/>
      <c r="CTA142" s="390"/>
      <c r="CTB142" s="390"/>
      <c r="CTC142" s="390"/>
      <c r="CTD142" s="390"/>
      <c r="CTE142" s="390"/>
      <c r="CTF142" s="390"/>
      <c r="CTG142" s="390"/>
      <c r="CTH142" s="390"/>
      <c r="CTI142" s="390"/>
      <c r="CTJ142" s="390"/>
      <c r="CTK142" s="390"/>
      <c r="CTL142" s="390"/>
      <c r="CTM142" s="390"/>
      <c r="CTN142" s="390"/>
      <c r="CTO142" s="390"/>
      <c r="CTP142" s="390"/>
      <c r="CTQ142" s="391"/>
      <c r="CTR142" s="389"/>
      <c r="CTS142" s="390"/>
      <c r="CTT142" s="390"/>
      <c r="CTU142" s="390"/>
      <c r="CTV142" s="390"/>
      <c r="CTW142" s="390"/>
      <c r="CTX142" s="390"/>
      <c r="CTY142" s="390"/>
      <c r="CTZ142" s="390"/>
      <c r="CUA142" s="390"/>
      <c r="CUB142" s="390"/>
      <c r="CUC142" s="390"/>
      <c r="CUD142" s="390"/>
      <c r="CUE142" s="390"/>
      <c r="CUF142" s="390"/>
      <c r="CUG142" s="390"/>
      <c r="CUH142" s="390"/>
      <c r="CUI142" s="390"/>
      <c r="CUJ142" s="390"/>
      <c r="CUK142" s="390"/>
      <c r="CUL142" s="390"/>
      <c r="CUM142" s="390"/>
      <c r="CUN142" s="390"/>
      <c r="CUO142" s="390"/>
      <c r="CUP142" s="390"/>
      <c r="CUQ142" s="390"/>
      <c r="CUR142" s="390"/>
      <c r="CUS142" s="390"/>
      <c r="CUT142" s="390"/>
      <c r="CUU142" s="390"/>
      <c r="CUV142" s="390"/>
      <c r="CUW142" s="390"/>
      <c r="CUX142" s="390"/>
      <c r="CUY142" s="390"/>
      <c r="CUZ142" s="390"/>
      <c r="CVA142" s="390"/>
      <c r="CVB142" s="390"/>
      <c r="CVC142" s="390"/>
      <c r="CVD142" s="390"/>
      <c r="CVE142" s="390"/>
      <c r="CVF142" s="390"/>
      <c r="CVG142" s="390"/>
      <c r="CVH142" s="390"/>
      <c r="CVI142" s="390"/>
      <c r="CVJ142" s="391"/>
      <c r="CVK142" s="389"/>
      <c r="CVL142" s="390"/>
      <c r="CVM142" s="390"/>
      <c r="CVN142" s="390"/>
      <c r="CVO142" s="390"/>
      <c r="CVP142" s="390"/>
      <c r="CVQ142" s="390"/>
      <c r="CVR142" s="390"/>
      <c r="CVS142" s="390"/>
      <c r="CVT142" s="390"/>
      <c r="CVU142" s="390"/>
      <c r="CVV142" s="390"/>
      <c r="CVW142" s="390"/>
      <c r="CVX142" s="390"/>
      <c r="CVY142" s="390"/>
      <c r="CVZ142" s="390"/>
      <c r="CWA142" s="390"/>
      <c r="CWB142" s="390"/>
      <c r="CWC142" s="390"/>
      <c r="CWD142" s="390"/>
      <c r="CWE142" s="390"/>
      <c r="CWF142" s="390"/>
      <c r="CWG142" s="390"/>
      <c r="CWH142" s="390"/>
      <c r="CWI142" s="390"/>
      <c r="CWJ142" s="390"/>
      <c r="CWK142" s="390"/>
      <c r="CWL142" s="390"/>
      <c r="CWM142" s="390"/>
      <c r="CWN142" s="390"/>
      <c r="CWO142" s="390"/>
      <c r="CWP142" s="390"/>
      <c r="CWQ142" s="390"/>
      <c r="CWR142" s="390"/>
      <c r="CWS142" s="390"/>
      <c r="CWT142" s="390"/>
      <c r="CWU142" s="390"/>
      <c r="CWV142" s="390"/>
      <c r="CWW142" s="390"/>
      <c r="CWX142" s="390"/>
      <c r="CWY142" s="390"/>
      <c r="CWZ142" s="390"/>
      <c r="CXA142" s="390"/>
      <c r="CXB142" s="390"/>
      <c r="CXC142" s="391"/>
      <c r="CXD142" s="389"/>
      <c r="CXE142" s="390"/>
      <c r="CXF142" s="390"/>
      <c r="CXG142" s="390"/>
      <c r="CXH142" s="390"/>
      <c r="CXI142" s="390"/>
      <c r="CXJ142" s="390"/>
      <c r="CXK142" s="390"/>
      <c r="CXL142" s="390"/>
      <c r="CXM142" s="390"/>
      <c r="CXN142" s="390"/>
      <c r="CXO142" s="390"/>
      <c r="CXP142" s="390"/>
      <c r="CXQ142" s="390"/>
      <c r="CXR142" s="390"/>
      <c r="CXS142" s="390"/>
      <c r="CXT142" s="390"/>
      <c r="CXU142" s="390"/>
      <c r="CXV142" s="390"/>
      <c r="CXW142" s="390"/>
      <c r="CXX142" s="390"/>
      <c r="CXY142" s="390"/>
      <c r="CXZ142" s="390"/>
      <c r="CYA142" s="390"/>
      <c r="CYB142" s="390"/>
      <c r="CYC142" s="390"/>
      <c r="CYD142" s="390"/>
      <c r="CYE142" s="390"/>
      <c r="CYF142" s="390"/>
      <c r="CYG142" s="390"/>
      <c r="CYH142" s="390"/>
      <c r="CYI142" s="390"/>
      <c r="CYJ142" s="390"/>
      <c r="CYK142" s="390"/>
      <c r="CYL142" s="390"/>
      <c r="CYM142" s="390"/>
      <c r="CYN142" s="390"/>
      <c r="CYO142" s="390"/>
      <c r="CYP142" s="390"/>
      <c r="CYQ142" s="390"/>
      <c r="CYR142" s="390"/>
      <c r="CYS142" s="390"/>
      <c r="CYT142" s="390"/>
      <c r="CYU142" s="390"/>
      <c r="CYV142" s="391"/>
      <c r="CYW142" s="389"/>
      <c r="CYX142" s="390"/>
      <c r="CYY142" s="390"/>
      <c r="CYZ142" s="390"/>
      <c r="CZA142" s="390"/>
      <c r="CZB142" s="390"/>
      <c r="CZC142" s="390"/>
      <c r="CZD142" s="390"/>
      <c r="CZE142" s="390"/>
      <c r="CZF142" s="390"/>
      <c r="CZG142" s="390"/>
      <c r="CZH142" s="390"/>
      <c r="CZI142" s="390"/>
      <c r="CZJ142" s="390"/>
      <c r="CZK142" s="390"/>
      <c r="CZL142" s="390"/>
      <c r="CZM142" s="390"/>
      <c r="CZN142" s="390"/>
      <c r="CZO142" s="390"/>
      <c r="CZP142" s="390"/>
      <c r="CZQ142" s="390"/>
      <c r="CZR142" s="390"/>
      <c r="CZS142" s="390"/>
      <c r="CZT142" s="390"/>
      <c r="CZU142" s="390"/>
      <c r="CZV142" s="390"/>
      <c r="CZW142" s="390"/>
      <c r="CZX142" s="390"/>
      <c r="CZY142" s="390"/>
      <c r="CZZ142" s="390"/>
      <c r="DAA142" s="390"/>
      <c r="DAB142" s="390"/>
      <c r="DAC142" s="390"/>
      <c r="DAD142" s="390"/>
      <c r="DAE142" s="390"/>
      <c r="DAF142" s="390"/>
      <c r="DAG142" s="390"/>
      <c r="DAH142" s="390"/>
      <c r="DAI142" s="390"/>
      <c r="DAJ142" s="390"/>
      <c r="DAK142" s="390"/>
      <c r="DAL142" s="390"/>
      <c r="DAM142" s="390"/>
      <c r="DAN142" s="390"/>
      <c r="DAO142" s="391"/>
      <c r="DAP142" s="389"/>
      <c r="DAQ142" s="390"/>
      <c r="DAR142" s="390"/>
      <c r="DAS142" s="390"/>
      <c r="DAT142" s="390"/>
      <c r="DAU142" s="390"/>
      <c r="DAV142" s="390"/>
      <c r="DAW142" s="390"/>
      <c r="DAX142" s="390"/>
      <c r="DAY142" s="390"/>
      <c r="DAZ142" s="390"/>
      <c r="DBA142" s="390"/>
      <c r="DBB142" s="390"/>
      <c r="DBC142" s="390"/>
      <c r="DBD142" s="390"/>
      <c r="DBE142" s="390"/>
      <c r="DBF142" s="390"/>
      <c r="DBG142" s="390"/>
      <c r="DBH142" s="390"/>
      <c r="DBI142" s="390"/>
      <c r="DBJ142" s="390"/>
      <c r="DBK142" s="390"/>
      <c r="DBL142" s="390"/>
      <c r="DBM142" s="390"/>
      <c r="DBN142" s="390"/>
      <c r="DBO142" s="390"/>
      <c r="DBP142" s="390"/>
      <c r="DBQ142" s="390"/>
      <c r="DBR142" s="390"/>
      <c r="DBS142" s="390"/>
      <c r="DBT142" s="390"/>
      <c r="DBU142" s="390"/>
      <c r="DBV142" s="390"/>
      <c r="DBW142" s="390"/>
      <c r="DBX142" s="390"/>
      <c r="DBY142" s="390"/>
      <c r="DBZ142" s="390"/>
      <c r="DCA142" s="390"/>
      <c r="DCB142" s="390"/>
      <c r="DCC142" s="390"/>
      <c r="DCD142" s="390"/>
      <c r="DCE142" s="390"/>
      <c r="DCF142" s="390"/>
      <c r="DCG142" s="390"/>
      <c r="DCH142" s="391"/>
      <c r="DCI142" s="389"/>
      <c r="DCJ142" s="390"/>
      <c r="DCK142" s="390"/>
      <c r="DCL142" s="390"/>
      <c r="DCM142" s="390"/>
      <c r="DCN142" s="390"/>
      <c r="DCO142" s="390"/>
      <c r="DCP142" s="390"/>
      <c r="DCQ142" s="390"/>
      <c r="DCR142" s="390"/>
      <c r="DCS142" s="390"/>
      <c r="DCT142" s="390"/>
      <c r="DCU142" s="390"/>
      <c r="DCV142" s="390"/>
      <c r="DCW142" s="390"/>
      <c r="DCX142" s="390"/>
      <c r="DCY142" s="390"/>
      <c r="DCZ142" s="390"/>
      <c r="DDA142" s="390"/>
      <c r="DDB142" s="390"/>
      <c r="DDC142" s="390"/>
      <c r="DDD142" s="390"/>
      <c r="DDE142" s="390"/>
      <c r="DDF142" s="390"/>
      <c r="DDG142" s="390"/>
      <c r="DDH142" s="390"/>
      <c r="DDI142" s="390"/>
      <c r="DDJ142" s="390"/>
      <c r="DDK142" s="390"/>
      <c r="DDL142" s="390"/>
      <c r="DDM142" s="390"/>
      <c r="DDN142" s="390"/>
      <c r="DDO142" s="390"/>
      <c r="DDP142" s="390"/>
      <c r="DDQ142" s="390"/>
      <c r="DDR142" s="390"/>
      <c r="DDS142" s="390"/>
      <c r="DDT142" s="390"/>
      <c r="DDU142" s="390"/>
      <c r="DDV142" s="390"/>
      <c r="DDW142" s="390"/>
      <c r="DDX142" s="390"/>
      <c r="DDY142" s="390"/>
      <c r="DDZ142" s="390"/>
      <c r="DEA142" s="391"/>
      <c r="DEB142" s="389"/>
      <c r="DEC142" s="390"/>
      <c r="DED142" s="390"/>
      <c r="DEE142" s="390"/>
      <c r="DEF142" s="390"/>
      <c r="DEG142" s="390"/>
      <c r="DEH142" s="390"/>
      <c r="DEI142" s="390"/>
      <c r="DEJ142" s="390"/>
      <c r="DEK142" s="390"/>
      <c r="DEL142" s="390"/>
      <c r="DEM142" s="390"/>
      <c r="DEN142" s="390"/>
      <c r="DEO142" s="390"/>
      <c r="DEP142" s="390"/>
      <c r="DEQ142" s="390"/>
      <c r="DER142" s="390"/>
      <c r="DES142" s="390"/>
      <c r="DET142" s="390"/>
      <c r="DEU142" s="390"/>
      <c r="DEV142" s="390"/>
      <c r="DEW142" s="390"/>
      <c r="DEX142" s="390"/>
      <c r="DEY142" s="390"/>
      <c r="DEZ142" s="390"/>
      <c r="DFA142" s="390"/>
      <c r="DFB142" s="390"/>
      <c r="DFC142" s="390"/>
      <c r="DFD142" s="390"/>
      <c r="DFE142" s="390"/>
      <c r="DFF142" s="390"/>
      <c r="DFG142" s="390"/>
      <c r="DFH142" s="390"/>
      <c r="DFI142" s="390"/>
      <c r="DFJ142" s="390"/>
      <c r="DFK142" s="390"/>
      <c r="DFL142" s="390"/>
      <c r="DFM142" s="390"/>
      <c r="DFN142" s="390"/>
      <c r="DFO142" s="390"/>
      <c r="DFP142" s="390"/>
      <c r="DFQ142" s="390"/>
      <c r="DFR142" s="390"/>
      <c r="DFS142" s="390"/>
      <c r="DFT142" s="391"/>
      <c r="DFU142" s="389"/>
      <c r="DFV142" s="390"/>
      <c r="DFW142" s="390"/>
      <c r="DFX142" s="390"/>
      <c r="DFY142" s="390"/>
      <c r="DFZ142" s="390"/>
      <c r="DGA142" s="390"/>
      <c r="DGB142" s="390"/>
      <c r="DGC142" s="390"/>
      <c r="DGD142" s="390"/>
      <c r="DGE142" s="390"/>
      <c r="DGF142" s="390"/>
      <c r="DGG142" s="390"/>
      <c r="DGH142" s="390"/>
      <c r="DGI142" s="390"/>
      <c r="DGJ142" s="390"/>
      <c r="DGK142" s="390"/>
      <c r="DGL142" s="390"/>
      <c r="DGM142" s="390"/>
      <c r="DGN142" s="390"/>
      <c r="DGO142" s="390"/>
      <c r="DGP142" s="390"/>
      <c r="DGQ142" s="390"/>
      <c r="DGR142" s="390"/>
      <c r="DGS142" s="390"/>
      <c r="DGT142" s="390"/>
      <c r="DGU142" s="390"/>
      <c r="DGV142" s="390"/>
      <c r="DGW142" s="390"/>
      <c r="DGX142" s="390"/>
      <c r="DGY142" s="390"/>
      <c r="DGZ142" s="390"/>
      <c r="DHA142" s="390"/>
      <c r="DHB142" s="390"/>
      <c r="DHC142" s="390"/>
      <c r="DHD142" s="390"/>
      <c r="DHE142" s="390"/>
      <c r="DHF142" s="390"/>
      <c r="DHG142" s="390"/>
      <c r="DHH142" s="390"/>
      <c r="DHI142" s="390"/>
      <c r="DHJ142" s="390"/>
      <c r="DHK142" s="390"/>
      <c r="DHL142" s="390"/>
      <c r="DHM142" s="391"/>
      <c r="DHN142" s="389"/>
      <c r="DHO142" s="390"/>
      <c r="DHP142" s="390"/>
      <c r="DHQ142" s="390"/>
      <c r="DHR142" s="390"/>
      <c r="DHS142" s="390"/>
      <c r="DHT142" s="390"/>
      <c r="DHU142" s="390"/>
      <c r="DHV142" s="390"/>
      <c r="DHW142" s="390"/>
      <c r="DHX142" s="390"/>
      <c r="DHY142" s="390"/>
      <c r="DHZ142" s="390"/>
      <c r="DIA142" s="390"/>
      <c r="DIB142" s="390"/>
      <c r="DIC142" s="390"/>
      <c r="DID142" s="390"/>
      <c r="DIE142" s="390"/>
      <c r="DIF142" s="390"/>
      <c r="DIG142" s="390"/>
      <c r="DIH142" s="390"/>
      <c r="DII142" s="390"/>
      <c r="DIJ142" s="390"/>
      <c r="DIK142" s="390"/>
      <c r="DIL142" s="390"/>
      <c r="DIM142" s="390"/>
      <c r="DIN142" s="390"/>
      <c r="DIO142" s="390"/>
      <c r="DIP142" s="390"/>
      <c r="DIQ142" s="390"/>
      <c r="DIR142" s="390"/>
      <c r="DIS142" s="390"/>
      <c r="DIT142" s="390"/>
      <c r="DIU142" s="390"/>
      <c r="DIV142" s="390"/>
      <c r="DIW142" s="390"/>
      <c r="DIX142" s="390"/>
      <c r="DIY142" s="390"/>
      <c r="DIZ142" s="390"/>
      <c r="DJA142" s="390"/>
      <c r="DJB142" s="390"/>
      <c r="DJC142" s="390"/>
      <c r="DJD142" s="390"/>
      <c r="DJE142" s="390"/>
      <c r="DJF142" s="391"/>
      <c r="DJG142" s="389"/>
      <c r="DJH142" s="390"/>
      <c r="DJI142" s="390"/>
      <c r="DJJ142" s="390"/>
      <c r="DJK142" s="390"/>
      <c r="DJL142" s="390"/>
      <c r="DJM142" s="390"/>
      <c r="DJN142" s="390"/>
      <c r="DJO142" s="390"/>
      <c r="DJP142" s="390"/>
      <c r="DJQ142" s="390"/>
      <c r="DJR142" s="390"/>
      <c r="DJS142" s="390"/>
      <c r="DJT142" s="390"/>
      <c r="DJU142" s="390"/>
      <c r="DJV142" s="390"/>
      <c r="DJW142" s="390"/>
      <c r="DJX142" s="390"/>
      <c r="DJY142" s="390"/>
      <c r="DJZ142" s="390"/>
      <c r="DKA142" s="390"/>
      <c r="DKB142" s="390"/>
      <c r="DKC142" s="390"/>
      <c r="DKD142" s="390"/>
      <c r="DKE142" s="390"/>
      <c r="DKF142" s="390"/>
      <c r="DKG142" s="390"/>
      <c r="DKH142" s="390"/>
      <c r="DKI142" s="390"/>
      <c r="DKJ142" s="390"/>
      <c r="DKK142" s="390"/>
      <c r="DKL142" s="390"/>
      <c r="DKM142" s="390"/>
      <c r="DKN142" s="390"/>
      <c r="DKO142" s="390"/>
      <c r="DKP142" s="390"/>
      <c r="DKQ142" s="390"/>
      <c r="DKR142" s="390"/>
      <c r="DKS142" s="390"/>
      <c r="DKT142" s="390"/>
      <c r="DKU142" s="390"/>
      <c r="DKV142" s="390"/>
      <c r="DKW142" s="390"/>
      <c r="DKX142" s="390"/>
      <c r="DKY142" s="391"/>
      <c r="DKZ142" s="389"/>
      <c r="DLA142" s="390"/>
      <c r="DLB142" s="390"/>
      <c r="DLC142" s="390"/>
      <c r="DLD142" s="390"/>
      <c r="DLE142" s="390"/>
      <c r="DLF142" s="390"/>
      <c r="DLG142" s="390"/>
      <c r="DLH142" s="390"/>
      <c r="DLI142" s="390"/>
      <c r="DLJ142" s="390"/>
      <c r="DLK142" s="390"/>
      <c r="DLL142" s="390"/>
      <c r="DLM142" s="390"/>
      <c r="DLN142" s="390"/>
      <c r="DLO142" s="390"/>
      <c r="DLP142" s="390"/>
      <c r="DLQ142" s="390"/>
      <c r="DLR142" s="390"/>
      <c r="DLS142" s="390"/>
      <c r="DLT142" s="390"/>
      <c r="DLU142" s="390"/>
      <c r="DLV142" s="390"/>
      <c r="DLW142" s="390"/>
      <c r="DLX142" s="390"/>
      <c r="DLY142" s="390"/>
      <c r="DLZ142" s="390"/>
      <c r="DMA142" s="390"/>
      <c r="DMB142" s="390"/>
      <c r="DMC142" s="390"/>
      <c r="DMD142" s="390"/>
      <c r="DME142" s="390"/>
      <c r="DMF142" s="390"/>
      <c r="DMG142" s="390"/>
      <c r="DMH142" s="390"/>
      <c r="DMI142" s="390"/>
      <c r="DMJ142" s="390"/>
      <c r="DMK142" s="390"/>
      <c r="DML142" s="390"/>
      <c r="DMM142" s="390"/>
      <c r="DMN142" s="390"/>
      <c r="DMO142" s="390"/>
      <c r="DMP142" s="390"/>
      <c r="DMQ142" s="390"/>
      <c r="DMR142" s="391"/>
      <c r="DMS142" s="389"/>
      <c r="DMT142" s="390"/>
      <c r="DMU142" s="390"/>
      <c r="DMV142" s="390"/>
      <c r="DMW142" s="390"/>
      <c r="DMX142" s="390"/>
      <c r="DMY142" s="390"/>
      <c r="DMZ142" s="390"/>
      <c r="DNA142" s="390"/>
      <c r="DNB142" s="390"/>
      <c r="DNC142" s="390"/>
      <c r="DND142" s="390"/>
      <c r="DNE142" s="390"/>
      <c r="DNF142" s="390"/>
      <c r="DNG142" s="390"/>
      <c r="DNH142" s="390"/>
      <c r="DNI142" s="390"/>
      <c r="DNJ142" s="390"/>
      <c r="DNK142" s="390"/>
      <c r="DNL142" s="390"/>
      <c r="DNM142" s="390"/>
      <c r="DNN142" s="390"/>
      <c r="DNO142" s="390"/>
      <c r="DNP142" s="390"/>
      <c r="DNQ142" s="390"/>
      <c r="DNR142" s="390"/>
      <c r="DNS142" s="390"/>
      <c r="DNT142" s="390"/>
      <c r="DNU142" s="390"/>
      <c r="DNV142" s="390"/>
      <c r="DNW142" s="390"/>
      <c r="DNX142" s="390"/>
      <c r="DNY142" s="390"/>
      <c r="DNZ142" s="390"/>
      <c r="DOA142" s="390"/>
      <c r="DOB142" s="390"/>
      <c r="DOC142" s="390"/>
      <c r="DOD142" s="390"/>
      <c r="DOE142" s="390"/>
      <c r="DOF142" s="390"/>
      <c r="DOG142" s="390"/>
      <c r="DOH142" s="390"/>
      <c r="DOI142" s="390"/>
      <c r="DOJ142" s="390"/>
      <c r="DOK142" s="391"/>
      <c r="DOL142" s="389"/>
      <c r="DOM142" s="390"/>
      <c r="DON142" s="390"/>
      <c r="DOO142" s="390"/>
      <c r="DOP142" s="390"/>
      <c r="DOQ142" s="390"/>
      <c r="DOR142" s="390"/>
      <c r="DOS142" s="390"/>
      <c r="DOT142" s="390"/>
      <c r="DOU142" s="390"/>
      <c r="DOV142" s="390"/>
      <c r="DOW142" s="390"/>
      <c r="DOX142" s="390"/>
      <c r="DOY142" s="390"/>
      <c r="DOZ142" s="390"/>
      <c r="DPA142" s="390"/>
      <c r="DPB142" s="390"/>
      <c r="DPC142" s="390"/>
      <c r="DPD142" s="390"/>
      <c r="DPE142" s="390"/>
      <c r="DPF142" s="390"/>
      <c r="DPG142" s="390"/>
      <c r="DPH142" s="390"/>
      <c r="DPI142" s="390"/>
      <c r="DPJ142" s="390"/>
      <c r="DPK142" s="390"/>
      <c r="DPL142" s="390"/>
      <c r="DPM142" s="390"/>
      <c r="DPN142" s="390"/>
      <c r="DPO142" s="390"/>
      <c r="DPP142" s="390"/>
      <c r="DPQ142" s="390"/>
      <c r="DPR142" s="390"/>
      <c r="DPS142" s="390"/>
      <c r="DPT142" s="390"/>
      <c r="DPU142" s="390"/>
      <c r="DPV142" s="390"/>
      <c r="DPW142" s="390"/>
      <c r="DPX142" s="390"/>
      <c r="DPY142" s="390"/>
      <c r="DPZ142" s="390"/>
      <c r="DQA142" s="390"/>
      <c r="DQB142" s="390"/>
      <c r="DQC142" s="390"/>
      <c r="DQD142" s="391"/>
      <c r="DQE142" s="389"/>
      <c r="DQF142" s="390"/>
      <c r="DQG142" s="390"/>
      <c r="DQH142" s="390"/>
      <c r="DQI142" s="390"/>
      <c r="DQJ142" s="390"/>
      <c r="DQK142" s="390"/>
      <c r="DQL142" s="390"/>
      <c r="DQM142" s="390"/>
      <c r="DQN142" s="390"/>
      <c r="DQO142" s="390"/>
      <c r="DQP142" s="390"/>
      <c r="DQQ142" s="390"/>
      <c r="DQR142" s="390"/>
      <c r="DQS142" s="390"/>
      <c r="DQT142" s="390"/>
      <c r="DQU142" s="390"/>
      <c r="DQV142" s="390"/>
      <c r="DQW142" s="390"/>
      <c r="DQX142" s="390"/>
      <c r="DQY142" s="390"/>
      <c r="DQZ142" s="390"/>
      <c r="DRA142" s="390"/>
      <c r="DRB142" s="390"/>
      <c r="DRC142" s="390"/>
      <c r="DRD142" s="390"/>
      <c r="DRE142" s="390"/>
      <c r="DRF142" s="390"/>
      <c r="DRG142" s="390"/>
      <c r="DRH142" s="390"/>
      <c r="DRI142" s="390"/>
      <c r="DRJ142" s="390"/>
      <c r="DRK142" s="390"/>
      <c r="DRL142" s="390"/>
      <c r="DRM142" s="390"/>
      <c r="DRN142" s="390"/>
      <c r="DRO142" s="390"/>
      <c r="DRP142" s="390"/>
      <c r="DRQ142" s="390"/>
      <c r="DRR142" s="390"/>
      <c r="DRS142" s="390"/>
      <c r="DRT142" s="390"/>
      <c r="DRU142" s="390"/>
      <c r="DRV142" s="390"/>
      <c r="DRW142" s="391"/>
      <c r="DRX142" s="389"/>
      <c r="DRY142" s="390"/>
      <c r="DRZ142" s="390"/>
      <c r="DSA142" s="390"/>
      <c r="DSB142" s="390"/>
      <c r="DSC142" s="390"/>
      <c r="DSD142" s="390"/>
      <c r="DSE142" s="390"/>
      <c r="DSF142" s="390"/>
      <c r="DSG142" s="390"/>
      <c r="DSH142" s="390"/>
      <c r="DSI142" s="390"/>
      <c r="DSJ142" s="390"/>
      <c r="DSK142" s="390"/>
      <c r="DSL142" s="390"/>
      <c r="DSM142" s="390"/>
      <c r="DSN142" s="390"/>
      <c r="DSO142" s="390"/>
      <c r="DSP142" s="390"/>
      <c r="DSQ142" s="390"/>
      <c r="DSR142" s="390"/>
      <c r="DSS142" s="390"/>
      <c r="DST142" s="390"/>
      <c r="DSU142" s="390"/>
      <c r="DSV142" s="390"/>
      <c r="DSW142" s="390"/>
      <c r="DSX142" s="390"/>
      <c r="DSY142" s="390"/>
      <c r="DSZ142" s="390"/>
      <c r="DTA142" s="390"/>
      <c r="DTB142" s="390"/>
      <c r="DTC142" s="390"/>
      <c r="DTD142" s="390"/>
      <c r="DTE142" s="390"/>
      <c r="DTF142" s="390"/>
      <c r="DTG142" s="390"/>
      <c r="DTH142" s="390"/>
      <c r="DTI142" s="390"/>
      <c r="DTJ142" s="390"/>
      <c r="DTK142" s="390"/>
      <c r="DTL142" s="390"/>
      <c r="DTM142" s="390"/>
      <c r="DTN142" s="390"/>
      <c r="DTO142" s="390"/>
      <c r="DTP142" s="391"/>
      <c r="DTQ142" s="389"/>
      <c r="DTR142" s="390"/>
      <c r="DTS142" s="390"/>
      <c r="DTT142" s="390"/>
      <c r="DTU142" s="390"/>
      <c r="DTV142" s="390"/>
      <c r="DTW142" s="390"/>
      <c r="DTX142" s="390"/>
      <c r="DTY142" s="390"/>
      <c r="DTZ142" s="390"/>
      <c r="DUA142" s="390"/>
      <c r="DUB142" s="390"/>
      <c r="DUC142" s="390"/>
      <c r="DUD142" s="390"/>
      <c r="DUE142" s="390"/>
      <c r="DUF142" s="390"/>
      <c r="DUG142" s="390"/>
      <c r="DUH142" s="390"/>
      <c r="DUI142" s="390"/>
      <c r="DUJ142" s="390"/>
      <c r="DUK142" s="390"/>
      <c r="DUL142" s="390"/>
      <c r="DUM142" s="390"/>
      <c r="DUN142" s="390"/>
      <c r="DUO142" s="390"/>
      <c r="DUP142" s="390"/>
      <c r="DUQ142" s="390"/>
      <c r="DUR142" s="390"/>
      <c r="DUS142" s="390"/>
      <c r="DUT142" s="390"/>
      <c r="DUU142" s="390"/>
      <c r="DUV142" s="390"/>
      <c r="DUW142" s="390"/>
      <c r="DUX142" s="390"/>
      <c r="DUY142" s="390"/>
      <c r="DUZ142" s="390"/>
      <c r="DVA142" s="390"/>
      <c r="DVB142" s="390"/>
      <c r="DVC142" s="390"/>
      <c r="DVD142" s="390"/>
      <c r="DVE142" s="390"/>
      <c r="DVF142" s="390"/>
      <c r="DVG142" s="390"/>
      <c r="DVH142" s="390"/>
      <c r="DVI142" s="391"/>
      <c r="DVJ142" s="389"/>
      <c r="DVK142" s="390"/>
      <c r="DVL142" s="390"/>
      <c r="DVM142" s="390"/>
      <c r="DVN142" s="390"/>
      <c r="DVO142" s="390"/>
      <c r="DVP142" s="390"/>
      <c r="DVQ142" s="390"/>
      <c r="DVR142" s="390"/>
      <c r="DVS142" s="390"/>
      <c r="DVT142" s="390"/>
      <c r="DVU142" s="390"/>
      <c r="DVV142" s="390"/>
      <c r="DVW142" s="390"/>
      <c r="DVX142" s="390"/>
      <c r="DVY142" s="390"/>
      <c r="DVZ142" s="390"/>
      <c r="DWA142" s="390"/>
      <c r="DWB142" s="390"/>
      <c r="DWC142" s="390"/>
      <c r="DWD142" s="390"/>
      <c r="DWE142" s="390"/>
      <c r="DWF142" s="390"/>
      <c r="DWG142" s="390"/>
      <c r="DWH142" s="390"/>
      <c r="DWI142" s="390"/>
      <c r="DWJ142" s="390"/>
      <c r="DWK142" s="390"/>
      <c r="DWL142" s="390"/>
      <c r="DWM142" s="390"/>
      <c r="DWN142" s="390"/>
      <c r="DWO142" s="390"/>
      <c r="DWP142" s="390"/>
      <c r="DWQ142" s="390"/>
      <c r="DWR142" s="390"/>
      <c r="DWS142" s="390"/>
      <c r="DWT142" s="390"/>
      <c r="DWU142" s="390"/>
      <c r="DWV142" s="390"/>
      <c r="DWW142" s="390"/>
      <c r="DWX142" s="390"/>
      <c r="DWY142" s="390"/>
      <c r="DWZ142" s="390"/>
      <c r="DXA142" s="390"/>
      <c r="DXB142" s="391"/>
      <c r="DXC142" s="389"/>
      <c r="DXD142" s="390"/>
      <c r="DXE142" s="390"/>
      <c r="DXF142" s="390"/>
      <c r="DXG142" s="390"/>
      <c r="DXH142" s="390"/>
      <c r="DXI142" s="390"/>
      <c r="DXJ142" s="390"/>
      <c r="DXK142" s="390"/>
      <c r="DXL142" s="390"/>
      <c r="DXM142" s="390"/>
      <c r="DXN142" s="390"/>
      <c r="DXO142" s="390"/>
      <c r="DXP142" s="390"/>
      <c r="DXQ142" s="390"/>
      <c r="DXR142" s="390"/>
      <c r="DXS142" s="390"/>
      <c r="DXT142" s="390"/>
      <c r="DXU142" s="390"/>
      <c r="DXV142" s="390"/>
      <c r="DXW142" s="390"/>
      <c r="DXX142" s="390"/>
      <c r="DXY142" s="390"/>
      <c r="DXZ142" s="390"/>
      <c r="DYA142" s="390"/>
      <c r="DYB142" s="390"/>
      <c r="DYC142" s="390"/>
      <c r="DYD142" s="390"/>
      <c r="DYE142" s="390"/>
      <c r="DYF142" s="390"/>
      <c r="DYG142" s="390"/>
      <c r="DYH142" s="390"/>
      <c r="DYI142" s="390"/>
      <c r="DYJ142" s="390"/>
      <c r="DYK142" s="390"/>
      <c r="DYL142" s="390"/>
      <c r="DYM142" s="390"/>
      <c r="DYN142" s="390"/>
      <c r="DYO142" s="390"/>
      <c r="DYP142" s="390"/>
      <c r="DYQ142" s="390"/>
      <c r="DYR142" s="390"/>
      <c r="DYS142" s="390"/>
      <c r="DYT142" s="390"/>
      <c r="DYU142" s="391"/>
      <c r="DYV142" s="389"/>
      <c r="DYW142" s="390"/>
      <c r="DYX142" s="390"/>
      <c r="DYY142" s="390"/>
      <c r="DYZ142" s="390"/>
      <c r="DZA142" s="390"/>
      <c r="DZB142" s="390"/>
      <c r="DZC142" s="390"/>
      <c r="DZD142" s="390"/>
      <c r="DZE142" s="390"/>
      <c r="DZF142" s="390"/>
      <c r="DZG142" s="390"/>
      <c r="DZH142" s="390"/>
      <c r="DZI142" s="390"/>
      <c r="DZJ142" s="390"/>
      <c r="DZK142" s="390"/>
      <c r="DZL142" s="390"/>
      <c r="DZM142" s="390"/>
      <c r="DZN142" s="390"/>
      <c r="DZO142" s="390"/>
      <c r="DZP142" s="390"/>
      <c r="DZQ142" s="390"/>
      <c r="DZR142" s="390"/>
      <c r="DZS142" s="390"/>
      <c r="DZT142" s="390"/>
      <c r="DZU142" s="390"/>
      <c r="DZV142" s="390"/>
      <c r="DZW142" s="390"/>
      <c r="DZX142" s="390"/>
      <c r="DZY142" s="390"/>
      <c r="DZZ142" s="390"/>
      <c r="EAA142" s="390"/>
      <c r="EAB142" s="390"/>
      <c r="EAC142" s="390"/>
      <c r="EAD142" s="390"/>
      <c r="EAE142" s="390"/>
      <c r="EAF142" s="390"/>
      <c r="EAG142" s="390"/>
      <c r="EAH142" s="390"/>
      <c r="EAI142" s="390"/>
      <c r="EAJ142" s="390"/>
      <c r="EAK142" s="390"/>
      <c r="EAL142" s="390"/>
      <c r="EAM142" s="390"/>
      <c r="EAN142" s="391"/>
      <c r="EAO142" s="389"/>
      <c r="EAP142" s="390"/>
      <c r="EAQ142" s="390"/>
      <c r="EAR142" s="390"/>
      <c r="EAS142" s="390"/>
      <c r="EAT142" s="390"/>
      <c r="EAU142" s="390"/>
      <c r="EAV142" s="390"/>
      <c r="EAW142" s="390"/>
      <c r="EAX142" s="390"/>
      <c r="EAY142" s="390"/>
      <c r="EAZ142" s="390"/>
      <c r="EBA142" s="390"/>
      <c r="EBB142" s="390"/>
      <c r="EBC142" s="390"/>
      <c r="EBD142" s="390"/>
      <c r="EBE142" s="390"/>
      <c r="EBF142" s="390"/>
      <c r="EBG142" s="390"/>
      <c r="EBH142" s="390"/>
      <c r="EBI142" s="390"/>
      <c r="EBJ142" s="390"/>
      <c r="EBK142" s="390"/>
      <c r="EBL142" s="390"/>
      <c r="EBM142" s="390"/>
      <c r="EBN142" s="390"/>
      <c r="EBO142" s="390"/>
      <c r="EBP142" s="390"/>
      <c r="EBQ142" s="390"/>
      <c r="EBR142" s="390"/>
      <c r="EBS142" s="390"/>
      <c r="EBT142" s="390"/>
      <c r="EBU142" s="390"/>
      <c r="EBV142" s="390"/>
      <c r="EBW142" s="390"/>
      <c r="EBX142" s="390"/>
      <c r="EBY142" s="390"/>
      <c r="EBZ142" s="390"/>
      <c r="ECA142" s="390"/>
      <c r="ECB142" s="390"/>
      <c r="ECC142" s="390"/>
      <c r="ECD142" s="390"/>
      <c r="ECE142" s="390"/>
      <c r="ECF142" s="390"/>
      <c r="ECG142" s="391"/>
      <c r="ECH142" s="389"/>
      <c r="ECI142" s="390"/>
      <c r="ECJ142" s="390"/>
      <c r="ECK142" s="390"/>
      <c r="ECL142" s="390"/>
      <c r="ECM142" s="390"/>
      <c r="ECN142" s="390"/>
      <c r="ECO142" s="390"/>
      <c r="ECP142" s="390"/>
      <c r="ECQ142" s="390"/>
      <c r="ECR142" s="390"/>
      <c r="ECS142" s="390"/>
      <c r="ECT142" s="390"/>
      <c r="ECU142" s="390"/>
      <c r="ECV142" s="390"/>
      <c r="ECW142" s="390"/>
      <c r="ECX142" s="390"/>
      <c r="ECY142" s="390"/>
      <c r="ECZ142" s="390"/>
      <c r="EDA142" s="390"/>
      <c r="EDB142" s="390"/>
      <c r="EDC142" s="390"/>
      <c r="EDD142" s="390"/>
      <c r="EDE142" s="390"/>
      <c r="EDF142" s="390"/>
      <c r="EDG142" s="390"/>
      <c r="EDH142" s="390"/>
      <c r="EDI142" s="390"/>
      <c r="EDJ142" s="390"/>
      <c r="EDK142" s="390"/>
      <c r="EDL142" s="390"/>
      <c r="EDM142" s="390"/>
      <c r="EDN142" s="390"/>
      <c r="EDO142" s="390"/>
      <c r="EDP142" s="390"/>
      <c r="EDQ142" s="390"/>
      <c r="EDR142" s="390"/>
      <c r="EDS142" s="390"/>
      <c r="EDT142" s="390"/>
      <c r="EDU142" s="390"/>
      <c r="EDV142" s="390"/>
      <c r="EDW142" s="390"/>
      <c r="EDX142" s="390"/>
      <c r="EDY142" s="390"/>
      <c r="EDZ142" s="391"/>
      <c r="EEA142" s="389"/>
      <c r="EEB142" s="390"/>
      <c r="EEC142" s="390"/>
      <c r="EED142" s="390"/>
      <c r="EEE142" s="390"/>
      <c r="EEF142" s="390"/>
      <c r="EEG142" s="390"/>
      <c r="EEH142" s="390"/>
      <c r="EEI142" s="390"/>
      <c r="EEJ142" s="390"/>
      <c r="EEK142" s="390"/>
      <c r="EEL142" s="390"/>
      <c r="EEM142" s="390"/>
      <c r="EEN142" s="390"/>
      <c r="EEO142" s="390"/>
      <c r="EEP142" s="390"/>
      <c r="EEQ142" s="390"/>
      <c r="EER142" s="390"/>
      <c r="EES142" s="390"/>
      <c r="EET142" s="390"/>
      <c r="EEU142" s="390"/>
      <c r="EEV142" s="390"/>
      <c r="EEW142" s="390"/>
      <c r="EEX142" s="390"/>
      <c r="EEY142" s="390"/>
      <c r="EEZ142" s="390"/>
      <c r="EFA142" s="390"/>
      <c r="EFB142" s="390"/>
      <c r="EFC142" s="390"/>
      <c r="EFD142" s="390"/>
      <c r="EFE142" s="390"/>
      <c r="EFF142" s="390"/>
      <c r="EFG142" s="390"/>
      <c r="EFH142" s="390"/>
      <c r="EFI142" s="390"/>
      <c r="EFJ142" s="390"/>
      <c r="EFK142" s="390"/>
      <c r="EFL142" s="390"/>
      <c r="EFM142" s="390"/>
      <c r="EFN142" s="390"/>
      <c r="EFO142" s="390"/>
      <c r="EFP142" s="390"/>
      <c r="EFQ142" s="390"/>
      <c r="EFR142" s="390"/>
      <c r="EFS142" s="391"/>
      <c r="EFT142" s="389"/>
      <c r="EFU142" s="390"/>
      <c r="EFV142" s="390"/>
      <c r="EFW142" s="390"/>
      <c r="EFX142" s="390"/>
      <c r="EFY142" s="390"/>
      <c r="EFZ142" s="390"/>
      <c r="EGA142" s="390"/>
      <c r="EGB142" s="390"/>
      <c r="EGC142" s="390"/>
      <c r="EGD142" s="390"/>
      <c r="EGE142" s="390"/>
      <c r="EGF142" s="390"/>
      <c r="EGG142" s="390"/>
      <c r="EGH142" s="390"/>
      <c r="EGI142" s="390"/>
      <c r="EGJ142" s="390"/>
      <c r="EGK142" s="390"/>
      <c r="EGL142" s="390"/>
      <c r="EGM142" s="390"/>
      <c r="EGN142" s="390"/>
      <c r="EGO142" s="390"/>
      <c r="EGP142" s="390"/>
      <c r="EGQ142" s="390"/>
      <c r="EGR142" s="390"/>
      <c r="EGS142" s="390"/>
      <c r="EGT142" s="390"/>
      <c r="EGU142" s="390"/>
      <c r="EGV142" s="390"/>
      <c r="EGW142" s="390"/>
      <c r="EGX142" s="390"/>
      <c r="EGY142" s="390"/>
      <c r="EGZ142" s="390"/>
      <c r="EHA142" s="390"/>
      <c r="EHB142" s="390"/>
      <c r="EHC142" s="390"/>
      <c r="EHD142" s="390"/>
      <c r="EHE142" s="390"/>
      <c r="EHF142" s="390"/>
      <c r="EHG142" s="390"/>
      <c r="EHH142" s="390"/>
      <c r="EHI142" s="390"/>
      <c r="EHJ142" s="390"/>
      <c r="EHK142" s="390"/>
      <c r="EHL142" s="391"/>
      <c r="EHM142" s="389"/>
      <c r="EHN142" s="390"/>
      <c r="EHO142" s="390"/>
      <c r="EHP142" s="390"/>
      <c r="EHQ142" s="390"/>
      <c r="EHR142" s="390"/>
      <c r="EHS142" s="390"/>
      <c r="EHT142" s="390"/>
      <c r="EHU142" s="390"/>
      <c r="EHV142" s="390"/>
      <c r="EHW142" s="390"/>
      <c r="EHX142" s="390"/>
      <c r="EHY142" s="390"/>
      <c r="EHZ142" s="390"/>
      <c r="EIA142" s="390"/>
      <c r="EIB142" s="390"/>
      <c r="EIC142" s="390"/>
      <c r="EID142" s="390"/>
      <c r="EIE142" s="390"/>
      <c r="EIF142" s="390"/>
      <c r="EIG142" s="390"/>
      <c r="EIH142" s="390"/>
      <c r="EII142" s="390"/>
      <c r="EIJ142" s="390"/>
      <c r="EIK142" s="390"/>
      <c r="EIL142" s="390"/>
      <c r="EIM142" s="390"/>
      <c r="EIN142" s="390"/>
      <c r="EIO142" s="390"/>
      <c r="EIP142" s="390"/>
      <c r="EIQ142" s="390"/>
      <c r="EIR142" s="390"/>
      <c r="EIS142" s="390"/>
      <c r="EIT142" s="390"/>
      <c r="EIU142" s="390"/>
      <c r="EIV142" s="390"/>
      <c r="EIW142" s="390"/>
      <c r="EIX142" s="390"/>
      <c r="EIY142" s="390"/>
      <c r="EIZ142" s="390"/>
      <c r="EJA142" s="390"/>
      <c r="EJB142" s="390"/>
      <c r="EJC142" s="390"/>
      <c r="EJD142" s="390"/>
      <c r="EJE142" s="391"/>
      <c r="EJF142" s="389"/>
      <c r="EJG142" s="390"/>
      <c r="EJH142" s="390"/>
      <c r="EJI142" s="390"/>
      <c r="EJJ142" s="390"/>
      <c r="EJK142" s="390"/>
      <c r="EJL142" s="390"/>
      <c r="EJM142" s="390"/>
      <c r="EJN142" s="390"/>
      <c r="EJO142" s="390"/>
      <c r="EJP142" s="390"/>
      <c r="EJQ142" s="390"/>
      <c r="EJR142" s="390"/>
      <c r="EJS142" s="390"/>
      <c r="EJT142" s="390"/>
      <c r="EJU142" s="390"/>
      <c r="EJV142" s="390"/>
      <c r="EJW142" s="390"/>
      <c r="EJX142" s="390"/>
      <c r="EJY142" s="390"/>
      <c r="EJZ142" s="390"/>
      <c r="EKA142" s="390"/>
      <c r="EKB142" s="390"/>
      <c r="EKC142" s="390"/>
      <c r="EKD142" s="390"/>
      <c r="EKE142" s="390"/>
      <c r="EKF142" s="390"/>
      <c r="EKG142" s="390"/>
      <c r="EKH142" s="390"/>
      <c r="EKI142" s="390"/>
      <c r="EKJ142" s="390"/>
      <c r="EKK142" s="390"/>
      <c r="EKL142" s="390"/>
      <c r="EKM142" s="390"/>
      <c r="EKN142" s="390"/>
      <c r="EKO142" s="390"/>
      <c r="EKP142" s="390"/>
      <c r="EKQ142" s="390"/>
      <c r="EKR142" s="390"/>
      <c r="EKS142" s="390"/>
      <c r="EKT142" s="390"/>
      <c r="EKU142" s="390"/>
      <c r="EKV142" s="390"/>
      <c r="EKW142" s="390"/>
      <c r="EKX142" s="391"/>
      <c r="EKY142" s="389"/>
      <c r="EKZ142" s="390"/>
      <c r="ELA142" s="390"/>
      <c r="ELB142" s="390"/>
      <c r="ELC142" s="390"/>
      <c r="ELD142" s="390"/>
      <c r="ELE142" s="390"/>
      <c r="ELF142" s="390"/>
      <c r="ELG142" s="390"/>
      <c r="ELH142" s="390"/>
      <c r="ELI142" s="390"/>
      <c r="ELJ142" s="390"/>
      <c r="ELK142" s="390"/>
      <c r="ELL142" s="390"/>
      <c r="ELM142" s="390"/>
      <c r="ELN142" s="390"/>
      <c r="ELO142" s="390"/>
      <c r="ELP142" s="390"/>
      <c r="ELQ142" s="390"/>
      <c r="ELR142" s="390"/>
      <c r="ELS142" s="390"/>
      <c r="ELT142" s="390"/>
      <c r="ELU142" s="390"/>
      <c r="ELV142" s="390"/>
      <c r="ELW142" s="390"/>
      <c r="ELX142" s="390"/>
      <c r="ELY142" s="390"/>
      <c r="ELZ142" s="390"/>
      <c r="EMA142" s="390"/>
      <c r="EMB142" s="390"/>
      <c r="EMC142" s="390"/>
      <c r="EMD142" s="390"/>
      <c r="EME142" s="390"/>
      <c r="EMF142" s="390"/>
      <c r="EMG142" s="390"/>
      <c r="EMH142" s="390"/>
      <c r="EMI142" s="390"/>
      <c r="EMJ142" s="390"/>
      <c r="EMK142" s="390"/>
      <c r="EML142" s="390"/>
      <c r="EMM142" s="390"/>
      <c r="EMN142" s="390"/>
      <c r="EMO142" s="390"/>
      <c r="EMP142" s="390"/>
      <c r="EMQ142" s="391"/>
      <c r="EMR142" s="389"/>
      <c r="EMS142" s="390"/>
      <c r="EMT142" s="390"/>
      <c r="EMU142" s="390"/>
      <c r="EMV142" s="390"/>
      <c r="EMW142" s="390"/>
      <c r="EMX142" s="390"/>
      <c r="EMY142" s="390"/>
      <c r="EMZ142" s="390"/>
      <c r="ENA142" s="390"/>
      <c r="ENB142" s="390"/>
      <c r="ENC142" s="390"/>
      <c r="END142" s="390"/>
      <c r="ENE142" s="390"/>
      <c r="ENF142" s="390"/>
      <c r="ENG142" s="390"/>
      <c r="ENH142" s="390"/>
      <c r="ENI142" s="390"/>
      <c r="ENJ142" s="390"/>
      <c r="ENK142" s="390"/>
      <c r="ENL142" s="390"/>
      <c r="ENM142" s="390"/>
      <c r="ENN142" s="390"/>
      <c r="ENO142" s="390"/>
      <c r="ENP142" s="390"/>
      <c r="ENQ142" s="390"/>
      <c r="ENR142" s="390"/>
      <c r="ENS142" s="390"/>
      <c r="ENT142" s="390"/>
      <c r="ENU142" s="390"/>
      <c r="ENV142" s="390"/>
      <c r="ENW142" s="390"/>
      <c r="ENX142" s="390"/>
      <c r="ENY142" s="390"/>
      <c r="ENZ142" s="390"/>
      <c r="EOA142" s="390"/>
      <c r="EOB142" s="390"/>
      <c r="EOC142" s="390"/>
      <c r="EOD142" s="390"/>
      <c r="EOE142" s="390"/>
      <c r="EOF142" s="390"/>
      <c r="EOG142" s="390"/>
      <c r="EOH142" s="390"/>
      <c r="EOI142" s="390"/>
      <c r="EOJ142" s="391"/>
      <c r="EOK142" s="389"/>
      <c r="EOL142" s="390"/>
      <c r="EOM142" s="390"/>
      <c r="EON142" s="390"/>
      <c r="EOO142" s="390"/>
      <c r="EOP142" s="390"/>
      <c r="EOQ142" s="390"/>
      <c r="EOR142" s="390"/>
      <c r="EOS142" s="390"/>
      <c r="EOT142" s="390"/>
      <c r="EOU142" s="390"/>
      <c r="EOV142" s="390"/>
      <c r="EOW142" s="390"/>
      <c r="EOX142" s="390"/>
      <c r="EOY142" s="390"/>
      <c r="EOZ142" s="390"/>
      <c r="EPA142" s="390"/>
      <c r="EPB142" s="390"/>
      <c r="EPC142" s="390"/>
      <c r="EPD142" s="390"/>
      <c r="EPE142" s="390"/>
      <c r="EPF142" s="390"/>
      <c r="EPG142" s="390"/>
      <c r="EPH142" s="390"/>
      <c r="EPI142" s="390"/>
      <c r="EPJ142" s="390"/>
      <c r="EPK142" s="390"/>
      <c r="EPL142" s="390"/>
      <c r="EPM142" s="390"/>
      <c r="EPN142" s="390"/>
      <c r="EPO142" s="390"/>
      <c r="EPP142" s="390"/>
      <c r="EPQ142" s="390"/>
      <c r="EPR142" s="390"/>
      <c r="EPS142" s="390"/>
      <c r="EPT142" s="390"/>
      <c r="EPU142" s="390"/>
      <c r="EPV142" s="390"/>
      <c r="EPW142" s="390"/>
      <c r="EPX142" s="390"/>
      <c r="EPY142" s="390"/>
      <c r="EPZ142" s="390"/>
      <c r="EQA142" s="390"/>
      <c r="EQB142" s="390"/>
      <c r="EQC142" s="391"/>
      <c r="EQD142" s="389"/>
      <c r="EQE142" s="390"/>
      <c r="EQF142" s="390"/>
      <c r="EQG142" s="390"/>
      <c r="EQH142" s="390"/>
      <c r="EQI142" s="390"/>
      <c r="EQJ142" s="390"/>
      <c r="EQK142" s="390"/>
      <c r="EQL142" s="390"/>
      <c r="EQM142" s="390"/>
      <c r="EQN142" s="390"/>
      <c r="EQO142" s="390"/>
      <c r="EQP142" s="390"/>
      <c r="EQQ142" s="390"/>
      <c r="EQR142" s="390"/>
      <c r="EQS142" s="390"/>
      <c r="EQT142" s="390"/>
      <c r="EQU142" s="390"/>
      <c r="EQV142" s="390"/>
      <c r="EQW142" s="390"/>
      <c r="EQX142" s="390"/>
      <c r="EQY142" s="390"/>
      <c r="EQZ142" s="390"/>
      <c r="ERA142" s="390"/>
      <c r="ERB142" s="390"/>
      <c r="ERC142" s="390"/>
      <c r="ERD142" s="390"/>
      <c r="ERE142" s="390"/>
      <c r="ERF142" s="390"/>
      <c r="ERG142" s="390"/>
      <c r="ERH142" s="390"/>
      <c r="ERI142" s="390"/>
      <c r="ERJ142" s="390"/>
      <c r="ERK142" s="390"/>
      <c r="ERL142" s="390"/>
      <c r="ERM142" s="390"/>
      <c r="ERN142" s="390"/>
      <c r="ERO142" s="390"/>
      <c r="ERP142" s="390"/>
      <c r="ERQ142" s="390"/>
      <c r="ERR142" s="390"/>
      <c r="ERS142" s="390"/>
      <c r="ERT142" s="390"/>
      <c r="ERU142" s="390"/>
      <c r="ERV142" s="391"/>
      <c r="ERW142" s="389"/>
      <c r="ERX142" s="390"/>
      <c r="ERY142" s="390"/>
      <c r="ERZ142" s="390"/>
      <c r="ESA142" s="390"/>
      <c r="ESB142" s="390"/>
      <c r="ESC142" s="390"/>
      <c r="ESD142" s="390"/>
      <c r="ESE142" s="390"/>
      <c r="ESF142" s="390"/>
      <c r="ESG142" s="390"/>
      <c r="ESH142" s="390"/>
      <c r="ESI142" s="390"/>
      <c r="ESJ142" s="390"/>
      <c r="ESK142" s="390"/>
      <c r="ESL142" s="390"/>
      <c r="ESM142" s="390"/>
      <c r="ESN142" s="390"/>
      <c r="ESO142" s="390"/>
      <c r="ESP142" s="390"/>
      <c r="ESQ142" s="390"/>
      <c r="ESR142" s="390"/>
      <c r="ESS142" s="390"/>
      <c r="EST142" s="390"/>
      <c r="ESU142" s="390"/>
      <c r="ESV142" s="390"/>
      <c r="ESW142" s="390"/>
      <c r="ESX142" s="390"/>
      <c r="ESY142" s="390"/>
      <c r="ESZ142" s="390"/>
      <c r="ETA142" s="390"/>
      <c r="ETB142" s="390"/>
      <c r="ETC142" s="390"/>
      <c r="ETD142" s="390"/>
      <c r="ETE142" s="390"/>
      <c r="ETF142" s="390"/>
      <c r="ETG142" s="390"/>
      <c r="ETH142" s="390"/>
      <c r="ETI142" s="390"/>
      <c r="ETJ142" s="390"/>
      <c r="ETK142" s="390"/>
      <c r="ETL142" s="390"/>
      <c r="ETM142" s="390"/>
      <c r="ETN142" s="390"/>
      <c r="ETO142" s="391"/>
      <c r="ETP142" s="389"/>
      <c r="ETQ142" s="390"/>
      <c r="ETR142" s="390"/>
      <c r="ETS142" s="390"/>
      <c r="ETT142" s="390"/>
      <c r="ETU142" s="390"/>
      <c r="ETV142" s="390"/>
      <c r="ETW142" s="390"/>
      <c r="ETX142" s="390"/>
      <c r="ETY142" s="390"/>
      <c r="ETZ142" s="390"/>
      <c r="EUA142" s="390"/>
      <c r="EUB142" s="390"/>
      <c r="EUC142" s="390"/>
      <c r="EUD142" s="390"/>
      <c r="EUE142" s="390"/>
      <c r="EUF142" s="390"/>
      <c r="EUG142" s="390"/>
      <c r="EUH142" s="390"/>
      <c r="EUI142" s="390"/>
      <c r="EUJ142" s="390"/>
      <c r="EUK142" s="390"/>
      <c r="EUL142" s="390"/>
      <c r="EUM142" s="390"/>
      <c r="EUN142" s="390"/>
      <c r="EUO142" s="390"/>
      <c r="EUP142" s="390"/>
      <c r="EUQ142" s="390"/>
      <c r="EUR142" s="390"/>
      <c r="EUS142" s="390"/>
      <c r="EUT142" s="390"/>
      <c r="EUU142" s="390"/>
      <c r="EUV142" s="390"/>
      <c r="EUW142" s="390"/>
      <c r="EUX142" s="390"/>
      <c r="EUY142" s="390"/>
      <c r="EUZ142" s="390"/>
      <c r="EVA142" s="390"/>
      <c r="EVB142" s="390"/>
      <c r="EVC142" s="390"/>
      <c r="EVD142" s="390"/>
      <c r="EVE142" s="390"/>
      <c r="EVF142" s="390"/>
      <c r="EVG142" s="390"/>
      <c r="EVH142" s="391"/>
      <c r="EVI142" s="389"/>
      <c r="EVJ142" s="390"/>
      <c r="EVK142" s="390"/>
      <c r="EVL142" s="390"/>
      <c r="EVM142" s="390"/>
      <c r="EVN142" s="390"/>
      <c r="EVO142" s="390"/>
      <c r="EVP142" s="390"/>
      <c r="EVQ142" s="390"/>
      <c r="EVR142" s="390"/>
      <c r="EVS142" s="390"/>
      <c r="EVT142" s="390"/>
      <c r="EVU142" s="390"/>
      <c r="EVV142" s="390"/>
      <c r="EVW142" s="390"/>
      <c r="EVX142" s="390"/>
      <c r="EVY142" s="390"/>
      <c r="EVZ142" s="390"/>
      <c r="EWA142" s="390"/>
      <c r="EWB142" s="390"/>
      <c r="EWC142" s="390"/>
      <c r="EWD142" s="390"/>
      <c r="EWE142" s="390"/>
      <c r="EWF142" s="390"/>
      <c r="EWG142" s="390"/>
      <c r="EWH142" s="390"/>
      <c r="EWI142" s="390"/>
      <c r="EWJ142" s="390"/>
      <c r="EWK142" s="390"/>
      <c r="EWL142" s="390"/>
      <c r="EWM142" s="390"/>
      <c r="EWN142" s="390"/>
      <c r="EWO142" s="390"/>
      <c r="EWP142" s="390"/>
      <c r="EWQ142" s="390"/>
      <c r="EWR142" s="390"/>
      <c r="EWS142" s="390"/>
      <c r="EWT142" s="390"/>
      <c r="EWU142" s="390"/>
      <c r="EWV142" s="390"/>
      <c r="EWW142" s="390"/>
      <c r="EWX142" s="390"/>
      <c r="EWY142" s="390"/>
      <c r="EWZ142" s="390"/>
      <c r="EXA142" s="391"/>
      <c r="EXB142" s="389"/>
      <c r="EXC142" s="390"/>
      <c r="EXD142" s="390"/>
      <c r="EXE142" s="390"/>
      <c r="EXF142" s="390"/>
      <c r="EXG142" s="390"/>
      <c r="EXH142" s="390"/>
      <c r="EXI142" s="390"/>
      <c r="EXJ142" s="390"/>
      <c r="EXK142" s="390"/>
      <c r="EXL142" s="390"/>
      <c r="EXM142" s="390"/>
      <c r="EXN142" s="390"/>
      <c r="EXO142" s="390"/>
      <c r="EXP142" s="390"/>
      <c r="EXQ142" s="390"/>
      <c r="EXR142" s="390"/>
      <c r="EXS142" s="390"/>
      <c r="EXT142" s="390"/>
      <c r="EXU142" s="390"/>
      <c r="EXV142" s="390"/>
      <c r="EXW142" s="390"/>
      <c r="EXX142" s="390"/>
      <c r="EXY142" s="390"/>
      <c r="EXZ142" s="390"/>
      <c r="EYA142" s="390"/>
      <c r="EYB142" s="390"/>
      <c r="EYC142" s="390"/>
      <c r="EYD142" s="390"/>
      <c r="EYE142" s="390"/>
      <c r="EYF142" s="390"/>
      <c r="EYG142" s="390"/>
      <c r="EYH142" s="390"/>
      <c r="EYI142" s="390"/>
      <c r="EYJ142" s="390"/>
      <c r="EYK142" s="390"/>
      <c r="EYL142" s="390"/>
      <c r="EYM142" s="390"/>
      <c r="EYN142" s="390"/>
      <c r="EYO142" s="390"/>
      <c r="EYP142" s="390"/>
      <c r="EYQ142" s="390"/>
      <c r="EYR142" s="390"/>
      <c r="EYS142" s="390"/>
      <c r="EYT142" s="391"/>
      <c r="EYU142" s="389"/>
      <c r="EYV142" s="390"/>
      <c r="EYW142" s="390"/>
      <c r="EYX142" s="390"/>
      <c r="EYY142" s="390"/>
      <c r="EYZ142" s="390"/>
      <c r="EZA142" s="390"/>
      <c r="EZB142" s="390"/>
      <c r="EZC142" s="390"/>
      <c r="EZD142" s="390"/>
      <c r="EZE142" s="390"/>
      <c r="EZF142" s="390"/>
      <c r="EZG142" s="390"/>
      <c r="EZH142" s="390"/>
      <c r="EZI142" s="390"/>
      <c r="EZJ142" s="390"/>
      <c r="EZK142" s="390"/>
      <c r="EZL142" s="390"/>
      <c r="EZM142" s="390"/>
      <c r="EZN142" s="390"/>
      <c r="EZO142" s="390"/>
      <c r="EZP142" s="390"/>
      <c r="EZQ142" s="390"/>
      <c r="EZR142" s="390"/>
      <c r="EZS142" s="390"/>
      <c r="EZT142" s="390"/>
      <c r="EZU142" s="390"/>
      <c r="EZV142" s="390"/>
      <c r="EZW142" s="390"/>
      <c r="EZX142" s="390"/>
      <c r="EZY142" s="390"/>
      <c r="EZZ142" s="390"/>
      <c r="FAA142" s="390"/>
      <c r="FAB142" s="390"/>
      <c r="FAC142" s="390"/>
      <c r="FAD142" s="390"/>
      <c r="FAE142" s="390"/>
      <c r="FAF142" s="390"/>
      <c r="FAG142" s="390"/>
      <c r="FAH142" s="390"/>
      <c r="FAI142" s="390"/>
      <c r="FAJ142" s="390"/>
      <c r="FAK142" s="390"/>
      <c r="FAL142" s="390"/>
      <c r="FAM142" s="391"/>
      <c r="FAN142" s="389"/>
      <c r="FAO142" s="390"/>
      <c r="FAP142" s="390"/>
      <c r="FAQ142" s="390"/>
      <c r="FAR142" s="390"/>
      <c r="FAS142" s="390"/>
      <c r="FAT142" s="390"/>
      <c r="FAU142" s="390"/>
      <c r="FAV142" s="390"/>
      <c r="FAW142" s="390"/>
      <c r="FAX142" s="390"/>
      <c r="FAY142" s="390"/>
      <c r="FAZ142" s="390"/>
      <c r="FBA142" s="390"/>
      <c r="FBB142" s="390"/>
      <c r="FBC142" s="390"/>
      <c r="FBD142" s="390"/>
      <c r="FBE142" s="390"/>
      <c r="FBF142" s="390"/>
      <c r="FBG142" s="390"/>
      <c r="FBH142" s="390"/>
      <c r="FBI142" s="390"/>
      <c r="FBJ142" s="390"/>
      <c r="FBK142" s="390"/>
      <c r="FBL142" s="390"/>
      <c r="FBM142" s="390"/>
      <c r="FBN142" s="390"/>
      <c r="FBO142" s="390"/>
      <c r="FBP142" s="390"/>
      <c r="FBQ142" s="390"/>
      <c r="FBR142" s="390"/>
      <c r="FBS142" s="390"/>
      <c r="FBT142" s="390"/>
      <c r="FBU142" s="390"/>
      <c r="FBV142" s="390"/>
      <c r="FBW142" s="390"/>
      <c r="FBX142" s="390"/>
      <c r="FBY142" s="390"/>
      <c r="FBZ142" s="390"/>
      <c r="FCA142" s="390"/>
      <c r="FCB142" s="390"/>
      <c r="FCC142" s="390"/>
      <c r="FCD142" s="390"/>
      <c r="FCE142" s="390"/>
      <c r="FCF142" s="391"/>
      <c r="FCG142" s="389"/>
      <c r="FCH142" s="390"/>
      <c r="FCI142" s="390"/>
      <c r="FCJ142" s="390"/>
      <c r="FCK142" s="390"/>
      <c r="FCL142" s="390"/>
      <c r="FCM142" s="390"/>
      <c r="FCN142" s="390"/>
      <c r="FCO142" s="390"/>
      <c r="FCP142" s="390"/>
      <c r="FCQ142" s="390"/>
      <c r="FCR142" s="390"/>
      <c r="FCS142" s="390"/>
      <c r="FCT142" s="390"/>
      <c r="FCU142" s="390"/>
      <c r="FCV142" s="390"/>
      <c r="FCW142" s="390"/>
      <c r="FCX142" s="390"/>
      <c r="FCY142" s="390"/>
      <c r="FCZ142" s="390"/>
      <c r="FDA142" s="390"/>
      <c r="FDB142" s="390"/>
      <c r="FDC142" s="390"/>
      <c r="FDD142" s="390"/>
      <c r="FDE142" s="390"/>
      <c r="FDF142" s="390"/>
      <c r="FDG142" s="390"/>
      <c r="FDH142" s="390"/>
      <c r="FDI142" s="390"/>
      <c r="FDJ142" s="390"/>
      <c r="FDK142" s="390"/>
      <c r="FDL142" s="390"/>
      <c r="FDM142" s="390"/>
      <c r="FDN142" s="390"/>
      <c r="FDO142" s="390"/>
      <c r="FDP142" s="390"/>
      <c r="FDQ142" s="390"/>
      <c r="FDR142" s="390"/>
      <c r="FDS142" s="390"/>
      <c r="FDT142" s="390"/>
      <c r="FDU142" s="390"/>
      <c r="FDV142" s="390"/>
      <c r="FDW142" s="390"/>
      <c r="FDX142" s="390"/>
      <c r="FDY142" s="391"/>
      <c r="FDZ142" s="389"/>
      <c r="FEA142" s="390"/>
      <c r="FEB142" s="390"/>
      <c r="FEC142" s="390"/>
      <c r="FED142" s="390"/>
      <c r="FEE142" s="390"/>
      <c r="FEF142" s="390"/>
      <c r="FEG142" s="390"/>
      <c r="FEH142" s="390"/>
      <c r="FEI142" s="390"/>
      <c r="FEJ142" s="390"/>
      <c r="FEK142" s="390"/>
      <c r="FEL142" s="390"/>
      <c r="FEM142" s="390"/>
      <c r="FEN142" s="390"/>
      <c r="FEO142" s="390"/>
      <c r="FEP142" s="390"/>
      <c r="FEQ142" s="390"/>
      <c r="FER142" s="390"/>
      <c r="FES142" s="390"/>
      <c r="FET142" s="390"/>
      <c r="FEU142" s="390"/>
      <c r="FEV142" s="390"/>
      <c r="FEW142" s="390"/>
      <c r="FEX142" s="390"/>
      <c r="FEY142" s="390"/>
      <c r="FEZ142" s="390"/>
      <c r="FFA142" s="390"/>
      <c r="FFB142" s="390"/>
      <c r="FFC142" s="390"/>
      <c r="FFD142" s="390"/>
      <c r="FFE142" s="390"/>
      <c r="FFF142" s="390"/>
      <c r="FFG142" s="390"/>
      <c r="FFH142" s="390"/>
      <c r="FFI142" s="390"/>
      <c r="FFJ142" s="390"/>
      <c r="FFK142" s="390"/>
      <c r="FFL142" s="390"/>
      <c r="FFM142" s="390"/>
      <c r="FFN142" s="390"/>
      <c r="FFO142" s="390"/>
      <c r="FFP142" s="390"/>
      <c r="FFQ142" s="390"/>
      <c r="FFR142" s="391"/>
      <c r="FFS142" s="389"/>
      <c r="FFT142" s="390"/>
      <c r="FFU142" s="390"/>
      <c r="FFV142" s="390"/>
      <c r="FFW142" s="390"/>
      <c r="FFX142" s="390"/>
      <c r="FFY142" s="390"/>
      <c r="FFZ142" s="390"/>
      <c r="FGA142" s="390"/>
      <c r="FGB142" s="390"/>
      <c r="FGC142" s="390"/>
      <c r="FGD142" s="390"/>
      <c r="FGE142" s="390"/>
      <c r="FGF142" s="390"/>
      <c r="FGG142" s="390"/>
      <c r="FGH142" s="390"/>
      <c r="FGI142" s="390"/>
      <c r="FGJ142" s="390"/>
      <c r="FGK142" s="390"/>
      <c r="FGL142" s="390"/>
      <c r="FGM142" s="390"/>
      <c r="FGN142" s="390"/>
      <c r="FGO142" s="390"/>
      <c r="FGP142" s="390"/>
      <c r="FGQ142" s="390"/>
      <c r="FGR142" s="390"/>
      <c r="FGS142" s="390"/>
      <c r="FGT142" s="390"/>
      <c r="FGU142" s="390"/>
      <c r="FGV142" s="390"/>
      <c r="FGW142" s="390"/>
      <c r="FGX142" s="390"/>
      <c r="FGY142" s="390"/>
      <c r="FGZ142" s="390"/>
      <c r="FHA142" s="390"/>
      <c r="FHB142" s="390"/>
      <c r="FHC142" s="390"/>
      <c r="FHD142" s="390"/>
      <c r="FHE142" s="390"/>
      <c r="FHF142" s="390"/>
      <c r="FHG142" s="390"/>
      <c r="FHH142" s="390"/>
      <c r="FHI142" s="390"/>
      <c r="FHJ142" s="390"/>
      <c r="FHK142" s="391"/>
      <c r="FHL142" s="389"/>
      <c r="FHM142" s="390"/>
      <c r="FHN142" s="390"/>
      <c r="FHO142" s="390"/>
      <c r="FHP142" s="390"/>
      <c r="FHQ142" s="390"/>
      <c r="FHR142" s="390"/>
      <c r="FHS142" s="390"/>
      <c r="FHT142" s="390"/>
      <c r="FHU142" s="390"/>
      <c r="FHV142" s="390"/>
      <c r="FHW142" s="390"/>
      <c r="FHX142" s="390"/>
      <c r="FHY142" s="390"/>
      <c r="FHZ142" s="390"/>
      <c r="FIA142" s="390"/>
      <c r="FIB142" s="390"/>
      <c r="FIC142" s="390"/>
      <c r="FID142" s="390"/>
      <c r="FIE142" s="390"/>
      <c r="FIF142" s="390"/>
      <c r="FIG142" s="390"/>
      <c r="FIH142" s="390"/>
      <c r="FII142" s="390"/>
      <c r="FIJ142" s="390"/>
      <c r="FIK142" s="390"/>
      <c r="FIL142" s="390"/>
      <c r="FIM142" s="390"/>
      <c r="FIN142" s="390"/>
      <c r="FIO142" s="390"/>
      <c r="FIP142" s="390"/>
      <c r="FIQ142" s="390"/>
      <c r="FIR142" s="390"/>
      <c r="FIS142" s="390"/>
      <c r="FIT142" s="390"/>
      <c r="FIU142" s="390"/>
      <c r="FIV142" s="390"/>
      <c r="FIW142" s="390"/>
      <c r="FIX142" s="390"/>
      <c r="FIY142" s="390"/>
      <c r="FIZ142" s="390"/>
      <c r="FJA142" s="390"/>
      <c r="FJB142" s="390"/>
      <c r="FJC142" s="390"/>
      <c r="FJD142" s="391"/>
      <c r="FJE142" s="389"/>
      <c r="FJF142" s="390"/>
      <c r="FJG142" s="390"/>
      <c r="FJH142" s="390"/>
      <c r="FJI142" s="390"/>
      <c r="FJJ142" s="390"/>
      <c r="FJK142" s="390"/>
      <c r="FJL142" s="390"/>
      <c r="FJM142" s="390"/>
      <c r="FJN142" s="390"/>
      <c r="FJO142" s="390"/>
      <c r="FJP142" s="390"/>
      <c r="FJQ142" s="390"/>
      <c r="FJR142" s="390"/>
      <c r="FJS142" s="390"/>
      <c r="FJT142" s="390"/>
      <c r="FJU142" s="390"/>
      <c r="FJV142" s="390"/>
      <c r="FJW142" s="390"/>
      <c r="FJX142" s="390"/>
      <c r="FJY142" s="390"/>
      <c r="FJZ142" s="390"/>
      <c r="FKA142" s="390"/>
      <c r="FKB142" s="390"/>
      <c r="FKC142" s="390"/>
      <c r="FKD142" s="390"/>
      <c r="FKE142" s="390"/>
      <c r="FKF142" s="390"/>
      <c r="FKG142" s="390"/>
      <c r="FKH142" s="390"/>
      <c r="FKI142" s="390"/>
      <c r="FKJ142" s="390"/>
      <c r="FKK142" s="390"/>
      <c r="FKL142" s="390"/>
      <c r="FKM142" s="390"/>
      <c r="FKN142" s="390"/>
      <c r="FKO142" s="390"/>
      <c r="FKP142" s="390"/>
      <c r="FKQ142" s="390"/>
      <c r="FKR142" s="390"/>
      <c r="FKS142" s="390"/>
      <c r="FKT142" s="390"/>
      <c r="FKU142" s="390"/>
      <c r="FKV142" s="390"/>
      <c r="FKW142" s="391"/>
      <c r="FKX142" s="389"/>
      <c r="FKY142" s="390"/>
      <c r="FKZ142" s="390"/>
      <c r="FLA142" s="390"/>
      <c r="FLB142" s="390"/>
      <c r="FLC142" s="390"/>
      <c r="FLD142" s="390"/>
      <c r="FLE142" s="390"/>
      <c r="FLF142" s="390"/>
      <c r="FLG142" s="390"/>
      <c r="FLH142" s="390"/>
      <c r="FLI142" s="390"/>
      <c r="FLJ142" s="390"/>
      <c r="FLK142" s="390"/>
      <c r="FLL142" s="390"/>
      <c r="FLM142" s="390"/>
      <c r="FLN142" s="390"/>
      <c r="FLO142" s="390"/>
      <c r="FLP142" s="390"/>
      <c r="FLQ142" s="390"/>
      <c r="FLR142" s="390"/>
      <c r="FLS142" s="390"/>
      <c r="FLT142" s="390"/>
      <c r="FLU142" s="390"/>
      <c r="FLV142" s="390"/>
      <c r="FLW142" s="390"/>
      <c r="FLX142" s="390"/>
      <c r="FLY142" s="390"/>
      <c r="FLZ142" s="390"/>
      <c r="FMA142" s="390"/>
      <c r="FMB142" s="390"/>
      <c r="FMC142" s="390"/>
      <c r="FMD142" s="390"/>
      <c r="FME142" s="390"/>
      <c r="FMF142" s="390"/>
      <c r="FMG142" s="390"/>
      <c r="FMH142" s="390"/>
      <c r="FMI142" s="390"/>
      <c r="FMJ142" s="390"/>
      <c r="FMK142" s="390"/>
      <c r="FML142" s="390"/>
      <c r="FMM142" s="390"/>
      <c r="FMN142" s="390"/>
      <c r="FMO142" s="390"/>
      <c r="FMP142" s="391"/>
      <c r="FMQ142" s="389"/>
      <c r="FMR142" s="390"/>
      <c r="FMS142" s="390"/>
      <c r="FMT142" s="390"/>
      <c r="FMU142" s="390"/>
      <c r="FMV142" s="390"/>
      <c r="FMW142" s="390"/>
      <c r="FMX142" s="390"/>
      <c r="FMY142" s="390"/>
      <c r="FMZ142" s="390"/>
      <c r="FNA142" s="390"/>
      <c r="FNB142" s="390"/>
      <c r="FNC142" s="390"/>
      <c r="FND142" s="390"/>
      <c r="FNE142" s="390"/>
      <c r="FNF142" s="390"/>
      <c r="FNG142" s="390"/>
      <c r="FNH142" s="390"/>
      <c r="FNI142" s="390"/>
      <c r="FNJ142" s="390"/>
      <c r="FNK142" s="390"/>
      <c r="FNL142" s="390"/>
      <c r="FNM142" s="390"/>
      <c r="FNN142" s="390"/>
      <c r="FNO142" s="390"/>
      <c r="FNP142" s="390"/>
      <c r="FNQ142" s="390"/>
      <c r="FNR142" s="390"/>
      <c r="FNS142" s="390"/>
      <c r="FNT142" s="390"/>
      <c r="FNU142" s="390"/>
      <c r="FNV142" s="390"/>
      <c r="FNW142" s="390"/>
      <c r="FNX142" s="390"/>
      <c r="FNY142" s="390"/>
      <c r="FNZ142" s="390"/>
      <c r="FOA142" s="390"/>
      <c r="FOB142" s="390"/>
      <c r="FOC142" s="390"/>
      <c r="FOD142" s="390"/>
      <c r="FOE142" s="390"/>
      <c r="FOF142" s="390"/>
      <c r="FOG142" s="390"/>
      <c r="FOH142" s="390"/>
      <c r="FOI142" s="391"/>
      <c r="FOJ142" s="389"/>
      <c r="FOK142" s="390"/>
      <c r="FOL142" s="390"/>
      <c r="FOM142" s="390"/>
      <c r="FON142" s="390"/>
      <c r="FOO142" s="390"/>
      <c r="FOP142" s="390"/>
      <c r="FOQ142" s="390"/>
      <c r="FOR142" s="390"/>
      <c r="FOS142" s="390"/>
      <c r="FOT142" s="390"/>
      <c r="FOU142" s="390"/>
      <c r="FOV142" s="390"/>
      <c r="FOW142" s="390"/>
      <c r="FOX142" s="390"/>
      <c r="FOY142" s="390"/>
      <c r="FOZ142" s="390"/>
      <c r="FPA142" s="390"/>
      <c r="FPB142" s="390"/>
      <c r="FPC142" s="390"/>
      <c r="FPD142" s="390"/>
      <c r="FPE142" s="390"/>
      <c r="FPF142" s="390"/>
      <c r="FPG142" s="390"/>
      <c r="FPH142" s="390"/>
      <c r="FPI142" s="390"/>
      <c r="FPJ142" s="390"/>
      <c r="FPK142" s="390"/>
      <c r="FPL142" s="390"/>
      <c r="FPM142" s="390"/>
      <c r="FPN142" s="390"/>
      <c r="FPO142" s="390"/>
      <c r="FPP142" s="390"/>
      <c r="FPQ142" s="390"/>
      <c r="FPR142" s="390"/>
      <c r="FPS142" s="390"/>
      <c r="FPT142" s="390"/>
      <c r="FPU142" s="390"/>
      <c r="FPV142" s="390"/>
      <c r="FPW142" s="390"/>
      <c r="FPX142" s="390"/>
      <c r="FPY142" s="390"/>
      <c r="FPZ142" s="390"/>
      <c r="FQA142" s="390"/>
      <c r="FQB142" s="391"/>
      <c r="FQC142" s="389"/>
      <c r="FQD142" s="390"/>
      <c r="FQE142" s="390"/>
      <c r="FQF142" s="390"/>
      <c r="FQG142" s="390"/>
      <c r="FQH142" s="390"/>
      <c r="FQI142" s="390"/>
      <c r="FQJ142" s="390"/>
      <c r="FQK142" s="390"/>
      <c r="FQL142" s="390"/>
      <c r="FQM142" s="390"/>
      <c r="FQN142" s="390"/>
      <c r="FQO142" s="390"/>
      <c r="FQP142" s="390"/>
      <c r="FQQ142" s="390"/>
      <c r="FQR142" s="390"/>
      <c r="FQS142" s="390"/>
      <c r="FQT142" s="390"/>
      <c r="FQU142" s="390"/>
      <c r="FQV142" s="390"/>
      <c r="FQW142" s="390"/>
      <c r="FQX142" s="390"/>
      <c r="FQY142" s="390"/>
      <c r="FQZ142" s="390"/>
      <c r="FRA142" s="390"/>
      <c r="FRB142" s="390"/>
      <c r="FRC142" s="390"/>
      <c r="FRD142" s="390"/>
      <c r="FRE142" s="390"/>
      <c r="FRF142" s="390"/>
      <c r="FRG142" s="390"/>
      <c r="FRH142" s="390"/>
      <c r="FRI142" s="390"/>
      <c r="FRJ142" s="390"/>
      <c r="FRK142" s="390"/>
      <c r="FRL142" s="390"/>
      <c r="FRM142" s="390"/>
      <c r="FRN142" s="390"/>
      <c r="FRO142" s="390"/>
      <c r="FRP142" s="390"/>
      <c r="FRQ142" s="390"/>
      <c r="FRR142" s="390"/>
      <c r="FRS142" s="390"/>
      <c r="FRT142" s="390"/>
      <c r="FRU142" s="391"/>
      <c r="FRV142" s="389"/>
      <c r="FRW142" s="390"/>
      <c r="FRX142" s="390"/>
      <c r="FRY142" s="390"/>
      <c r="FRZ142" s="390"/>
      <c r="FSA142" s="390"/>
      <c r="FSB142" s="390"/>
      <c r="FSC142" s="390"/>
      <c r="FSD142" s="390"/>
      <c r="FSE142" s="390"/>
      <c r="FSF142" s="390"/>
      <c r="FSG142" s="390"/>
      <c r="FSH142" s="390"/>
      <c r="FSI142" s="390"/>
      <c r="FSJ142" s="390"/>
      <c r="FSK142" s="390"/>
      <c r="FSL142" s="390"/>
      <c r="FSM142" s="390"/>
      <c r="FSN142" s="390"/>
      <c r="FSO142" s="390"/>
      <c r="FSP142" s="390"/>
      <c r="FSQ142" s="390"/>
      <c r="FSR142" s="390"/>
      <c r="FSS142" s="390"/>
      <c r="FST142" s="390"/>
      <c r="FSU142" s="390"/>
      <c r="FSV142" s="390"/>
      <c r="FSW142" s="390"/>
      <c r="FSX142" s="390"/>
      <c r="FSY142" s="390"/>
      <c r="FSZ142" s="390"/>
      <c r="FTA142" s="390"/>
      <c r="FTB142" s="390"/>
      <c r="FTC142" s="390"/>
      <c r="FTD142" s="390"/>
      <c r="FTE142" s="390"/>
      <c r="FTF142" s="390"/>
      <c r="FTG142" s="390"/>
      <c r="FTH142" s="390"/>
      <c r="FTI142" s="390"/>
      <c r="FTJ142" s="390"/>
      <c r="FTK142" s="390"/>
      <c r="FTL142" s="390"/>
      <c r="FTM142" s="390"/>
      <c r="FTN142" s="391"/>
      <c r="FTO142" s="389"/>
      <c r="FTP142" s="390"/>
      <c r="FTQ142" s="390"/>
      <c r="FTR142" s="390"/>
      <c r="FTS142" s="390"/>
      <c r="FTT142" s="390"/>
      <c r="FTU142" s="390"/>
      <c r="FTV142" s="390"/>
      <c r="FTW142" s="390"/>
      <c r="FTX142" s="390"/>
      <c r="FTY142" s="390"/>
      <c r="FTZ142" s="390"/>
      <c r="FUA142" s="390"/>
      <c r="FUB142" s="390"/>
      <c r="FUC142" s="390"/>
      <c r="FUD142" s="390"/>
      <c r="FUE142" s="390"/>
      <c r="FUF142" s="390"/>
      <c r="FUG142" s="390"/>
      <c r="FUH142" s="390"/>
      <c r="FUI142" s="390"/>
      <c r="FUJ142" s="390"/>
      <c r="FUK142" s="390"/>
      <c r="FUL142" s="390"/>
      <c r="FUM142" s="390"/>
      <c r="FUN142" s="390"/>
      <c r="FUO142" s="390"/>
      <c r="FUP142" s="390"/>
      <c r="FUQ142" s="390"/>
      <c r="FUR142" s="390"/>
      <c r="FUS142" s="390"/>
      <c r="FUT142" s="390"/>
      <c r="FUU142" s="390"/>
      <c r="FUV142" s="390"/>
      <c r="FUW142" s="390"/>
      <c r="FUX142" s="390"/>
      <c r="FUY142" s="390"/>
      <c r="FUZ142" s="390"/>
      <c r="FVA142" s="390"/>
      <c r="FVB142" s="390"/>
      <c r="FVC142" s="390"/>
      <c r="FVD142" s="390"/>
      <c r="FVE142" s="390"/>
      <c r="FVF142" s="390"/>
      <c r="FVG142" s="391"/>
      <c r="FVH142" s="389"/>
      <c r="FVI142" s="390"/>
      <c r="FVJ142" s="390"/>
      <c r="FVK142" s="390"/>
      <c r="FVL142" s="390"/>
      <c r="FVM142" s="390"/>
      <c r="FVN142" s="390"/>
      <c r="FVO142" s="390"/>
      <c r="FVP142" s="390"/>
      <c r="FVQ142" s="390"/>
      <c r="FVR142" s="390"/>
      <c r="FVS142" s="390"/>
      <c r="FVT142" s="390"/>
      <c r="FVU142" s="390"/>
      <c r="FVV142" s="390"/>
      <c r="FVW142" s="390"/>
      <c r="FVX142" s="390"/>
      <c r="FVY142" s="390"/>
      <c r="FVZ142" s="390"/>
      <c r="FWA142" s="390"/>
      <c r="FWB142" s="390"/>
      <c r="FWC142" s="390"/>
      <c r="FWD142" s="390"/>
      <c r="FWE142" s="390"/>
      <c r="FWF142" s="390"/>
      <c r="FWG142" s="390"/>
      <c r="FWH142" s="390"/>
      <c r="FWI142" s="390"/>
      <c r="FWJ142" s="390"/>
      <c r="FWK142" s="390"/>
      <c r="FWL142" s="390"/>
      <c r="FWM142" s="390"/>
      <c r="FWN142" s="390"/>
      <c r="FWO142" s="390"/>
      <c r="FWP142" s="390"/>
      <c r="FWQ142" s="390"/>
      <c r="FWR142" s="390"/>
      <c r="FWS142" s="390"/>
      <c r="FWT142" s="390"/>
      <c r="FWU142" s="390"/>
      <c r="FWV142" s="390"/>
      <c r="FWW142" s="390"/>
      <c r="FWX142" s="390"/>
      <c r="FWY142" s="390"/>
      <c r="FWZ142" s="391"/>
      <c r="FXA142" s="389"/>
      <c r="FXB142" s="390"/>
      <c r="FXC142" s="390"/>
      <c r="FXD142" s="390"/>
      <c r="FXE142" s="390"/>
      <c r="FXF142" s="390"/>
      <c r="FXG142" s="390"/>
      <c r="FXH142" s="390"/>
      <c r="FXI142" s="390"/>
      <c r="FXJ142" s="390"/>
      <c r="FXK142" s="390"/>
      <c r="FXL142" s="390"/>
      <c r="FXM142" s="390"/>
      <c r="FXN142" s="390"/>
      <c r="FXO142" s="390"/>
      <c r="FXP142" s="390"/>
      <c r="FXQ142" s="390"/>
      <c r="FXR142" s="390"/>
      <c r="FXS142" s="390"/>
      <c r="FXT142" s="390"/>
      <c r="FXU142" s="390"/>
      <c r="FXV142" s="390"/>
      <c r="FXW142" s="390"/>
      <c r="FXX142" s="390"/>
      <c r="FXY142" s="390"/>
      <c r="FXZ142" s="390"/>
      <c r="FYA142" s="390"/>
      <c r="FYB142" s="390"/>
      <c r="FYC142" s="390"/>
      <c r="FYD142" s="390"/>
      <c r="FYE142" s="390"/>
      <c r="FYF142" s="390"/>
      <c r="FYG142" s="390"/>
      <c r="FYH142" s="390"/>
      <c r="FYI142" s="390"/>
      <c r="FYJ142" s="390"/>
      <c r="FYK142" s="390"/>
      <c r="FYL142" s="390"/>
      <c r="FYM142" s="390"/>
      <c r="FYN142" s="390"/>
      <c r="FYO142" s="390"/>
      <c r="FYP142" s="390"/>
      <c r="FYQ142" s="390"/>
      <c r="FYR142" s="390"/>
      <c r="FYS142" s="391"/>
      <c r="FYT142" s="389"/>
      <c r="FYU142" s="390"/>
      <c r="FYV142" s="390"/>
      <c r="FYW142" s="390"/>
      <c r="FYX142" s="390"/>
      <c r="FYY142" s="390"/>
      <c r="FYZ142" s="390"/>
      <c r="FZA142" s="390"/>
      <c r="FZB142" s="390"/>
      <c r="FZC142" s="390"/>
      <c r="FZD142" s="390"/>
      <c r="FZE142" s="390"/>
      <c r="FZF142" s="390"/>
      <c r="FZG142" s="390"/>
      <c r="FZH142" s="390"/>
      <c r="FZI142" s="390"/>
      <c r="FZJ142" s="390"/>
      <c r="FZK142" s="390"/>
      <c r="FZL142" s="390"/>
      <c r="FZM142" s="390"/>
      <c r="FZN142" s="390"/>
      <c r="FZO142" s="390"/>
      <c r="FZP142" s="390"/>
      <c r="FZQ142" s="390"/>
      <c r="FZR142" s="390"/>
      <c r="FZS142" s="390"/>
      <c r="FZT142" s="390"/>
      <c r="FZU142" s="390"/>
      <c r="FZV142" s="390"/>
      <c r="FZW142" s="390"/>
      <c r="FZX142" s="390"/>
      <c r="FZY142" s="390"/>
      <c r="FZZ142" s="390"/>
      <c r="GAA142" s="390"/>
      <c r="GAB142" s="390"/>
      <c r="GAC142" s="390"/>
      <c r="GAD142" s="390"/>
      <c r="GAE142" s="390"/>
      <c r="GAF142" s="390"/>
      <c r="GAG142" s="390"/>
      <c r="GAH142" s="390"/>
      <c r="GAI142" s="390"/>
      <c r="GAJ142" s="390"/>
      <c r="GAK142" s="390"/>
      <c r="GAL142" s="391"/>
      <c r="GAM142" s="389"/>
      <c r="GAN142" s="390"/>
      <c r="GAO142" s="390"/>
      <c r="GAP142" s="390"/>
      <c r="GAQ142" s="390"/>
      <c r="GAR142" s="390"/>
      <c r="GAS142" s="390"/>
      <c r="GAT142" s="390"/>
      <c r="GAU142" s="390"/>
      <c r="GAV142" s="390"/>
      <c r="GAW142" s="390"/>
      <c r="GAX142" s="390"/>
      <c r="GAY142" s="390"/>
      <c r="GAZ142" s="390"/>
      <c r="GBA142" s="390"/>
      <c r="GBB142" s="390"/>
      <c r="GBC142" s="390"/>
      <c r="GBD142" s="390"/>
      <c r="GBE142" s="390"/>
      <c r="GBF142" s="390"/>
      <c r="GBG142" s="390"/>
      <c r="GBH142" s="390"/>
      <c r="GBI142" s="390"/>
      <c r="GBJ142" s="390"/>
      <c r="GBK142" s="390"/>
      <c r="GBL142" s="390"/>
      <c r="GBM142" s="390"/>
      <c r="GBN142" s="390"/>
      <c r="GBO142" s="390"/>
      <c r="GBP142" s="390"/>
      <c r="GBQ142" s="390"/>
      <c r="GBR142" s="390"/>
      <c r="GBS142" s="390"/>
      <c r="GBT142" s="390"/>
      <c r="GBU142" s="390"/>
      <c r="GBV142" s="390"/>
      <c r="GBW142" s="390"/>
      <c r="GBX142" s="390"/>
      <c r="GBY142" s="390"/>
      <c r="GBZ142" s="390"/>
      <c r="GCA142" s="390"/>
      <c r="GCB142" s="390"/>
      <c r="GCC142" s="390"/>
      <c r="GCD142" s="390"/>
      <c r="GCE142" s="391"/>
      <c r="GCF142" s="389"/>
      <c r="GCG142" s="390"/>
      <c r="GCH142" s="390"/>
      <c r="GCI142" s="390"/>
      <c r="GCJ142" s="390"/>
      <c r="GCK142" s="390"/>
      <c r="GCL142" s="390"/>
      <c r="GCM142" s="390"/>
      <c r="GCN142" s="390"/>
      <c r="GCO142" s="390"/>
      <c r="GCP142" s="390"/>
      <c r="GCQ142" s="390"/>
      <c r="GCR142" s="390"/>
      <c r="GCS142" s="390"/>
      <c r="GCT142" s="390"/>
      <c r="GCU142" s="390"/>
      <c r="GCV142" s="390"/>
      <c r="GCW142" s="390"/>
      <c r="GCX142" s="390"/>
      <c r="GCY142" s="390"/>
      <c r="GCZ142" s="390"/>
      <c r="GDA142" s="390"/>
      <c r="GDB142" s="390"/>
      <c r="GDC142" s="390"/>
      <c r="GDD142" s="390"/>
      <c r="GDE142" s="390"/>
      <c r="GDF142" s="390"/>
      <c r="GDG142" s="390"/>
      <c r="GDH142" s="390"/>
      <c r="GDI142" s="390"/>
      <c r="GDJ142" s="390"/>
      <c r="GDK142" s="390"/>
      <c r="GDL142" s="390"/>
      <c r="GDM142" s="390"/>
      <c r="GDN142" s="390"/>
      <c r="GDO142" s="390"/>
      <c r="GDP142" s="390"/>
      <c r="GDQ142" s="390"/>
      <c r="GDR142" s="390"/>
      <c r="GDS142" s="390"/>
      <c r="GDT142" s="390"/>
      <c r="GDU142" s="390"/>
      <c r="GDV142" s="390"/>
      <c r="GDW142" s="390"/>
      <c r="GDX142" s="391"/>
      <c r="GDY142" s="389"/>
      <c r="GDZ142" s="390"/>
      <c r="GEA142" s="390"/>
      <c r="GEB142" s="390"/>
      <c r="GEC142" s="390"/>
      <c r="GED142" s="390"/>
      <c r="GEE142" s="390"/>
      <c r="GEF142" s="390"/>
      <c r="GEG142" s="390"/>
      <c r="GEH142" s="390"/>
      <c r="GEI142" s="390"/>
      <c r="GEJ142" s="390"/>
      <c r="GEK142" s="390"/>
      <c r="GEL142" s="390"/>
      <c r="GEM142" s="390"/>
      <c r="GEN142" s="390"/>
      <c r="GEO142" s="390"/>
      <c r="GEP142" s="390"/>
      <c r="GEQ142" s="390"/>
      <c r="GER142" s="390"/>
      <c r="GES142" s="390"/>
      <c r="GET142" s="390"/>
      <c r="GEU142" s="390"/>
      <c r="GEV142" s="390"/>
      <c r="GEW142" s="390"/>
      <c r="GEX142" s="390"/>
      <c r="GEY142" s="390"/>
      <c r="GEZ142" s="390"/>
      <c r="GFA142" s="390"/>
      <c r="GFB142" s="390"/>
      <c r="GFC142" s="390"/>
      <c r="GFD142" s="390"/>
      <c r="GFE142" s="390"/>
      <c r="GFF142" s="390"/>
      <c r="GFG142" s="390"/>
      <c r="GFH142" s="390"/>
      <c r="GFI142" s="390"/>
      <c r="GFJ142" s="390"/>
      <c r="GFK142" s="390"/>
      <c r="GFL142" s="390"/>
      <c r="GFM142" s="390"/>
      <c r="GFN142" s="390"/>
      <c r="GFO142" s="390"/>
      <c r="GFP142" s="390"/>
      <c r="GFQ142" s="391"/>
      <c r="GFR142" s="389"/>
      <c r="GFS142" s="390"/>
      <c r="GFT142" s="390"/>
      <c r="GFU142" s="390"/>
      <c r="GFV142" s="390"/>
      <c r="GFW142" s="390"/>
      <c r="GFX142" s="390"/>
      <c r="GFY142" s="390"/>
      <c r="GFZ142" s="390"/>
      <c r="GGA142" s="390"/>
      <c r="GGB142" s="390"/>
      <c r="GGC142" s="390"/>
      <c r="GGD142" s="390"/>
      <c r="GGE142" s="390"/>
      <c r="GGF142" s="390"/>
      <c r="GGG142" s="390"/>
      <c r="GGH142" s="390"/>
      <c r="GGI142" s="390"/>
      <c r="GGJ142" s="390"/>
      <c r="GGK142" s="390"/>
      <c r="GGL142" s="390"/>
      <c r="GGM142" s="390"/>
      <c r="GGN142" s="390"/>
      <c r="GGO142" s="390"/>
      <c r="GGP142" s="390"/>
      <c r="GGQ142" s="390"/>
      <c r="GGR142" s="390"/>
      <c r="GGS142" s="390"/>
      <c r="GGT142" s="390"/>
      <c r="GGU142" s="390"/>
      <c r="GGV142" s="390"/>
      <c r="GGW142" s="390"/>
      <c r="GGX142" s="390"/>
      <c r="GGY142" s="390"/>
      <c r="GGZ142" s="390"/>
      <c r="GHA142" s="390"/>
      <c r="GHB142" s="390"/>
      <c r="GHC142" s="390"/>
      <c r="GHD142" s="390"/>
      <c r="GHE142" s="390"/>
      <c r="GHF142" s="390"/>
      <c r="GHG142" s="390"/>
      <c r="GHH142" s="390"/>
      <c r="GHI142" s="390"/>
      <c r="GHJ142" s="391"/>
      <c r="GHK142" s="389"/>
      <c r="GHL142" s="390"/>
      <c r="GHM142" s="390"/>
      <c r="GHN142" s="390"/>
      <c r="GHO142" s="390"/>
      <c r="GHP142" s="390"/>
      <c r="GHQ142" s="390"/>
      <c r="GHR142" s="390"/>
      <c r="GHS142" s="390"/>
      <c r="GHT142" s="390"/>
      <c r="GHU142" s="390"/>
      <c r="GHV142" s="390"/>
      <c r="GHW142" s="390"/>
      <c r="GHX142" s="390"/>
      <c r="GHY142" s="390"/>
      <c r="GHZ142" s="390"/>
      <c r="GIA142" s="390"/>
      <c r="GIB142" s="390"/>
      <c r="GIC142" s="390"/>
      <c r="GID142" s="390"/>
      <c r="GIE142" s="390"/>
      <c r="GIF142" s="390"/>
      <c r="GIG142" s="390"/>
      <c r="GIH142" s="390"/>
      <c r="GII142" s="390"/>
      <c r="GIJ142" s="390"/>
      <c r="GIK142" s="390"/>
      <c r="GIL142" s="390"/>
      <c r="GIM142" s="390"/>
      <c r="GIN142" s="390"/>
      <c r="GIO142" s="390"/>
      <c r="GIP142" s="390"/>
      <c r="GIQ142" s="390"/>
      <c r="GIR142" s="390"/>
      <c r="GIS142" s="390"/>
      <c r="GIT142" s="390"/>
      <c r="GIU142" s="390"/>
      <c r="GIV142" s="390"/>
      <c r="GIW142" s="390"/>
      <c r="GIX142" s="390"/>
      <c r="GIY142" s="390"/>
      <c r="GIZ142" s="390"/>
      <c r="GJA142" s="390"/>
      <c r="GJB142" s="390"/>
      <c r="GJC142" s="391"/>
      <c r="GJD142" s="389"/>
      <c r="GJE142" s="390"/>
      <c r="GJF142" s="390"/>
      <c r="GJG142" s="390"/>
      <c r="GJH142" s="390"/>
      <c r="GJI142" s="390"/>
      <c r="GJJ142" s="390"/>
      <c r="GJK142" s="390"/>
      <c r="GJL142" s="390"/>
      <c r="GJM142" s="390"/>
      <c r="GJN142" s="390"/>
      <c r="GJO142" s="390"/>
      <c r="GJP142" s="390"/>
      <c r="GJQ142" s="390"/>
      <c r="GJR142" s="390"/>
      <c r="GJS142" s="390"/>
      <c r="GJT142" s="390"/>
      <c r="GJU142" s="390"/>
      <c r="GJV142" s="390"/>
      <c r="GJW142" s="390"/>
      <c r="GJX142" s="390"/>
      <c r="GJY142" s="390"/>
      <c r="GJZ142" s="390"/>
      <c r="GKA142" s="390"/>
      <c r="GKB142" s="390"/>
      <c r="GKC142" s="390"/>
      <c r="GKD142" s="390"/>
      <c r="GKE142" s="390"/>
      <c r="GKF142" s="390"/>
      <c r="GKG142" s="390"/>
      <c r="GKH142" s="390"/>
      <c r="GKI142" s="390"/>
      <c r="GKJ142" s="390"/>
      <c r="GKK142" s="390"/>
      <c r="GKL142" s="390"/>
      <c r="GKM142" s="390"/>
      <c r="GKN142" s="390"/>
      <c r="GKO142" s="390"/>
      <c r="GKP142" s="390"/>
      <c r="GKQ142" s="390"/>
      <c r="GKR142" s="390"/>
      <c r="GKS142" s="390"/>
      <c r="GKT142" s="390"/>
      <c r="GKU142" s="390"/>
      <c r="GKV142" s="391"/>
      <c r="GKW142" s="389"/>
      <c r="GKX142" s="390"/>
      <c r="GKY142" s="390"/>
      <c r="GKZ142" s="390"/>
      <c r="GLA142" s="390"/>
      <c r="GLB142" s="390"/>
      <c r="GLC142" s="390"/>
      <c r="GLD142" s="390"/>
      <c r="GLE142" s="390"/>
      <c r="GLF142" s="390"/>
      <c r="GLG142" s="390"/>
      <c r="GLH142" s="390"/>
      <c r="GLI142" s="390"/>
      <c r="GLJ142" s="390"/>
      <c r="GLK142" s="390"/>
      <c r="GLL142" s="390"/>
      <c r="GLM142" s="390"/>
      <c r="GLN142" s="390"/>
      <c r="GLO142" s="390"/>
      <c r="GLP142" s="390"/>
      <c r="GLQ142" s="390"/>
      <c r="GLR142" s="390"/>
      <c r="GLS142" s="390"/>
      <c r="GLT142" s="390"/>
      <c r="GLU142" s="390"/>
      <c r="GLV142" s="390"/>
      <c r="GLW142" s="390"/>
      <c r="GLX142" s="390"/>
      <c r="GLY142" s="390"/>
      <c r="GLZ142" s="390"/>
      <c r="GMA142" s="390"/>
      <c r="GMB142" s="390"/>
      <c r="GMC142" s="390"/>
      <c r="GMD142" s="390"/>
      <c r="GME142" s="390"/>
      <c r="GMF142" s="390"/>
      <c r="GMG142" s="390"/>
      <c r="GMH142" s="390"/>
      <c r="GMI142" s="390"/>
      <c r="GMJ142" s="390"/>
      <c r="GMK142" s="390"/>
      <c r="GML142" s="390"/>
      <c r="GMM142" s="390"/>
      <c r="GMN142" s="390"/>
      <c r="GMO142" s="391"/>
      <c r="GMP142" s="389"/>
      <c r="GMQ142" s="390"/>
      <c r="GMR142" s="390"/>
      <c r="GMS142" s="390"/>
      <c r="GMT142" s="390"/>
      <c r="GMU142" s="390"/>
      <c r="GMV142" s="390"/>
      <c r="GMW142" s="390"/>
      <c r="GMX142" s="390"/>
      <c r="GMY142" s="390"/>
      <c r="GMZ142" s="390"/>
      <c r="GNA142" s="390"/>
      <c r="GNB142" s="390"/>
      <c r="GNC142" s="390"/>
      <c r="GND142" s="390"/>
      <c r="GNE142" s="390"/>
      <c r="GNF142" s="390"/>
      <c r="GNG142" s="390"/>
      <c r="GNH142" s="390"/>
      <c r="GNI142" s="390"/>
      <c r="GNJ142" s="390"/>
      <c r="GNK142" s="390"/>
      <c r="GNL142" s="390"/>
      <c r="GNM142" s="390"/>
      <c r="GNN142" s="390"/>
      <c r="GNO142" s="390"/>
      <c r="GNP142" s="390"/>
      <c r="GNQ142" s="390"/>
      <c r="GNR142" s="390"/>
      <c r="GNS142" s="390"/>
      <c r="GNT142" s="390"/>
      <c r="GNU142" s="390"/>
      <c r="GNV142" s="390"/>
      <c r="GNW142" s="390"/>
      <c r="GNX142" s="390"/>
      <c r="GNY142" s="390"/>
      <c r="GNZ142" s="390"/>
      <c r="GOA142" s="390"/>
      <c r="GOB142" s="390"/>
      <c r="GOC142" s="390"/>
      <c r="GOD142" s="390"/>
      <c r="GOE142" s="390"/>
      <c r="GOF142" s="390"/>
      <c r="GOG142" s="390"/>
      <c r="GOH142" s="391"/>
      <c r="GOI142" s="389"/>
      <c r="GOJ142" s="390"/>
      <c r="GOK142" s="390"/>
      <c r="GOL142" s="390"/>
      <c r="GOM142" s="390"/>
      <c r="GON142" s="390"/>
      <c r="GOO142" s="390"/>
      <c r="GOP142" s="390"/>
      <c r="GOQ142" s="390"/>
      <c r="GOR142" s="390"/>
      <c r="GOS142" s="390"/>
      <c r="GOT142" s="390"/>
      <c r="GOU142" s="390"/>
      <c r="GOV142" s="390"/>
      <c r="GOW142" s="390"/>
      <c r="GOX142" s="390"/>
      <c r="GOY142" s="390"/>
      <c r="GOZ142" s="390"/>
      <c r="GPA142" s="390"/>
      <c r="GPB142" s="390"/>
      <c r="GPC142" s="390"/>
      <c r="GPD142" s="390"/>
      <c r="GPE142" s="390"/>
      <c r="GPF142" s="390"/>
      <c r="GPG142" s="390"/>
      <c r="GPH142" s="390"/>
      <c r="GPI142" s="390"/>
      <c r="GPJ142" s="390"/>
      <c r="GPK142" s="390"/>
      <c r="GPL142" s="390"/>
      <c r="GPM142" s="390"/>
      <c r="GPN142" s="390"/>
      <c r="GPO142" s="390"/>
      <c r="GPP142" s="390"/>
      <c r="GPQ142" s="390"/>
      <c r="GPR142" s="390"/>
      <c r="GPS142" s="390"/>
      <c r="GPT142" s="390"/>
      <c r="GPU142" s="390"/>
      <c r="GPV142" s="390"/>
      <c r="GPW142" s="390"/>
      <c r="GPX142" s="390"/>
      <c r="GPY142" s="390"/>
      <c r="GPZ142" s="390"/>
      <c r="GQA142" s="391"/>
      <c r="GQB142" s="389"/>
      <c r="GQC142" s="390"/>
      <c r="GQD142" s="390"/>
      <c r="GQE142" s="390"/>
      <c r="GQF142" s="390"/>
      <c r="GQG142" s="390"/>
      <c r="GQH142" s="390"/>
      <c r="GQI142" s="390"/>
      <c r="GQJ142" s="390"/>
      <c r="GQK142" s="390"/>
      <c r="GQL142" s="390"/>
      <c r="GQM142" s="390"/>
      <c r="GQN142" s="390"/>
      <c r="GQO142" s="390"/>
      <c r="GQP142" s="390"/>
      <c r="GQQ142" s="390"/>
      <c r="GQR142" s="390"/>
      <c r="GQS142" s="390"/>
      <c r="GQT142" s="390"/>
      <c r="GQU142" s="390"/>
      <c r="GQV142" s="390"/>
      <c r="GQW142" s="390"/>
      <c r="GQX142" s="390"/>
      <c r="GQY142" s="390"/>
      <c r="GQZ142" s="390"/>
      <c r="GRA142" s="390"/>
      <c r="GRB142" s="390"/>
      <c r="GRC142" s="390"/>
      <c r="GRD142" s="390"/>
      <c r="GRE142" s="390"/>
      <c r="GRF142" s="390"/>
      <c r="GRG142" s="390"/>
      <c r="GRH142" s="390"/>
      <c r="GRI142" s="390"/>
      <c r="GRJ142" s="390"/>
      <c r="GRK142" s="390"/>
      <c r="GRL142" s="390"/>
      <c r="GRM142" s="390"/>
      <c r="GRN142" s="390"/>
      <c r="GRO142" s="390"/>
      <c r="GRP142" s="390"/>
      <c r="GRQ142" s="390"/>
      <c r="GRR142" s="390"/>
      <c r="GRS142" s="390"/>
      <c r="GRT142" s="391"/>
      <c r="GRU142" s="389"/>
      <c r="GRV142" s="390"/>
      <c r="GRW142" s="390"/>
      <c r="GRX142" s="390"/>
      <c r="GRY142" s="390"/>
      <c r="GRZ142" s="390"/>
      <c r="GSA142" s="390"/>
      <c r="GSB142" s="390"/>
      <c r="GSC142" s="390"/>
      <c r="GSD142" s="390"/>
      <c r="GSE142" s="390"/>
      <c r="GSF142" s="390"/>
      <c r="GSG142" s="390"/>
      <c r="GSH142" s="390"/>
      <c r="GSI142" s="390"/>
      <c r="GSJ142" s="390"/>
      <c r="GSK142" s="390"/>
      <c r="GSL142" s="390"/>
      <c r="GSM142" s="390"/>
      <c r="GSN142" s="390"/>
      <c r="GSO142" s="390"/>
      <c r="GSP142" s="390"/>
      <c r="GSQ142" s="390"/>
      <c r="GSR142" s="390"/>
      <c r="GSS142" s="390"/>
      <c r="GST142" s="390"/>
      <c r="GSU142" s="390"/>
      <c r="GSV142" s="390"/>
      <c r="GSW142" s="390"/>
      <c r="GSX142" s="390"/>
      <c r="GSY142" s="390"/>
      <c r="GSZ142" s="390"/>
      <c r="GTA142" s="390"/>
      <c r="GTB142" s="390"/>
      <c r="GTC142" s="390"/>
      <c r="GTD142" s="390"/>
      <c r="GTE142" s="390"/>
      <c r="GTF142" s="390"/>
      <c r="GTG142" s="390"/>
      <c r="GTH142" s="390"/>
      <c r="GTI142" s="390"/>
      <c r="GTJ142" s="390"/>
      <c r="GTK142" s="390"/>
      <c r="GTL142" s="390"/>
      <c r="GTM142" s="391"/>
      <c r="GTN142" s="389"/>
      <c r="GTO142" s="390"/>
      <c r="GTP142" s="390"/>
      <c r="GTQ142" s="390"/>
      <c r="GTR142" s="390"/>
      <c r="GTS142" s="390"/>
      <c r="GTT142" s="390"/>
      <c r="GTU142" s="390"/>
      <c r="GTV142" s="390"/>
      <c r="GTW142" s="390"/>
      <c r="GTX142" s="390"/>
      <c r="GTY142" s="390"/>
      <c r="GTZ142" s="390"/>
      <c r="GUA142" s="390"/>
      <c r="GUB142" s="390"/>
      <c r="GUC142" s="390"/>
      <c r="GUD142" s="390"/>
      <c r="GUE142" s="390"/>
      <c r="GUF142" s="390"/>
      <c r="GUG142" s="390"/>
      <c r="GUH142" s="390"/>
      <c r="GUI142" s="390"/>
      <c r="GUJ142" s="390"/>
      <c r="GUK142" s="390"/>
      <c r="GUL142" s="390"/>
      <c r="GUM142" s="390"/>
      <c r="GUN142" s="390"/>
      <c r="GUO142" s="390"/>
      <c r="GUP142" s="390"/>
      <c r="GUQ142" s="390"/>
      <c r="GUR142" s="390"/>
      <c r="GUS142" s="390"/>
      <c r="GUT142" s="390"/>
      <c r="GUU142" s="390"/>
      <c r="GUV142" s="390"/>
      <c r="GUW142" s="390"/>
      <c r="GUX142" s="390"/>
      <c r="GUY142" s="390"/>
      <c r="GUZ142" s="390"/>
      <c r="GVA142" s="390"/>
      <c r="GVB142" s="390"/>
      <c r="GVC142" s="390"/>
      <c r="GVD142" s="390"/>
      <c r="GVE142" s="390"/>
      <c r="GVF142" s="391"/>
      <c r="GVG142" s="389"/>
      <c r="GVH142" s="390"/>
      <c r="GVI142" s="390"/>
      <c r="GVJ142" s="390"/>
      <c r="GVK142" s="390"/>
      <c r="GVL142" s="390"/>
      <c r="GVM142" s="390"/>
      <c r="GVN142" s="390"/>
      <c r="GVO142" s="390"/>
      <c r="GVP142" s="390"/>
      <c r="GVQ142" s="390"/>
      <c r="GVR142" s="390"/>
      <c r="GVS142" s="390"/>
      <c r="GVT142" s="390"/>
      <c r="GVU142" s="390"/>
      <c r="GVV142" s="390"/>
      <c r="GVW142" s="390"/>
      <c r="GVX142" s="390"/>
      <c r="GVY142" s="390"/>
      <c r="GVZ142" s="390"/>
      <c r="GWA142" s="390"/>
      <c r="GWB142" s="390"/>
      <c r="GWC142" s="390"/>
      <c r="GWD142" s="390"/>
      <c r="GWE142" s="390"/>
      <c r="GWF142" s="390"/>
      <c r="GWG142" s="390"/>
      <c r="GWH142" s="390"/>
      <c r="GWI142" s="390"/>
      <c r="GWJ142" s="390"/>
      <c r="GWK142" s="390"/>
      <c r="GWL142" s="390"/>
      <c r="GWM142" s="390"/>
      <c r="GWN142" s="390"/>
      <c r="GWO142" s="390"/>
      <c r="GWP142" s="390"/>
      <c r="GWQ142" s="390"/>
      <c r="GWR142" s="390"/>
      <c r="GWS142" s="390"/>
      <c r="GWT142" s="390"/>
      <c r="GWU142" s="390"/>
      <c r="GWV142" s="390"/>
      <c r="GWW142" s="390"/>
      <c r="GWX142" s="390"/>
      <c r="GWY142" s="391"/>
      <c r="GWZ142" s="389"/>
      <c r="GXA142" s="390"/>
      <c r="GXB142" s="390"/>
      <c r="GXC142" s="390"/>
      <c r="GXD142" s="390"/>
      <c r="GXE142" s="390"/>
      <c r="GXF142" s="390"/>
      <c r="GXG142" s="390"/>
      <c r="GXH142" s="390"/>
      <c r="GXI142" s="390"/>
      <c r="GXJ142" s="390"/>
      <c r="GXK142" s="390"/>
      <c r="GXL142" s="390"/>
      <c r="GXM142" s="390"/>
      <c r="GXN142" s="390"/>
      <c r="GXO142" s="390"/>
      <c r="GXP142" s="390"/>
      <c r="GXQ142" s="390"/>
      <c r="GXR142" s="390"/>
      <c r="GXS142" s="390"/>
      <c r="GXT142" s="390"/>
      <c r="GXU142" s="390"/>
      <c r="GXV142" s="390"/>
      <c r="GXW142" s="390"/>
      <c r="GXX142" s="390"/>
      <c r="GXY142" s="390"/>
      <c r="GXZ142" s="390"/>
      <c r="GYA142" s="390"/>
      <c r="GYB142" s="390"/>
      <c r="GYC142" s="390"/>
      <c r="GYD142" s="390"/>
      <c r="GYE142" s="390"/>
      <c r="GYF142" s="390"/>
      <c r="GYG142" s="390"/>
      <c r="GYH142" s="390"/>
      <c r="GYI142" s="390"/>
      <c r="GYJ142" s="390"/>
      <c r="GYK142" s="390"/>
      <c r="GYL142" s="390"/>
      <c r="GYM142" s="390"/>
      <c r="GYN142" s="390"/>
      <c r="GYO142" s="390"/>
      <c r="GYP142" s="390"/>
      <c r="GYQ142" s="390"/>
      <c r="GYR142" s="391"/>
      <c r="GYS142" s="389"/>
      <c r="GYT142" s="390"/>
      <c r="GYU142" s="390"/>
      <c r="GYV142" s="390"/>
      <c r="GYW142" s="390"/>
      <c r="GYX142" s="390"/>
      <c r="GYY142" s="390"/>
      <c r="GYZ142" s="390"/>
      <c r="GZA142" s="390"/>
      <c r="GZB142" s="390"/>
      <c r="GZC142" s="390"/>
      <c r="GZD142" s="390"/>
      <c r="GZE142" s="390"/>
      <c r="GZF142" s="390"/>
      <c r="GZG142" s="390"/>
      <c r="GZH142" s="390"/>
      <c r="GZI142" s="390"/>
      <c r="GZJ142" s="390"/>
      <c r="GZK142" s="390"/>
      <c r="GZL142" s="390"/>
      <c r="GZM142" s="390"/>
      <c r="GZN142" s="390"/>
      <c r="GZO142" s="390"/>
      <c r="GZP142" s="390"/>
      <c r="GZQ142" s="390"/>
      <c r="GZR142" s="390"/>
      <c r="GZS142" s="390"/>
      <c r="GZT142" s="390"/>
      <c r="GZU142" s="390"/>
      <c r="GZV142" s="390"/>
      <c r="GZW142" s="390"/>
      <c r="GZX142" s="390"/>
      <c r="GZY142" s="390"/>
      <c r="GZZ142" s="390"/>
      <c r="HAA142" s="390"/>
      <c r="HAB142" s="390"/>
      <c r="HAC142" s="390"/>
      <c r="HAD142" s="390"/>
      <c r="HAE142" s="390"/>
      <c r="HAF142" s="390"/>
      <c r="HAG142" s="390"/>
      <c r="HAH142" s="390"/>
      <c r="HAI142" s="390"/>
      <c r="HAJ142" s="390"/>
      <c r="HAK142" s="391"/>
      <c r="HAL142" s="389"/>
      <c r="HAM142" s="390"/>
      <c r="HAN142" s="390"/>
      <c r="HAO142" s="390"/>
      <c r="HAP142" s="390"/>
      <c r="HAQ142" s="390"/>
      <c r="HAR142" s="390"/>
      <c r="HAS142" s="390"/>
      <c r="HAT142" s="390"/>
      <c r="HAU142" s="390"/>
      <c r="HAV142" s="390"/>
      <c r="HAW142" s="390"/>
      <c r="HAX142" s="390"/>
      <c r="HAY142" s="390"/>
      <c r="HAZ142" s="390"/>
      <c r="HBA142" s="390"/>
      <c r="HBB142" s="390"/>
      <c r="HBC142" s="390"/>
      <c r="HBD142" s="390"/>
      <c r="HBE142" s="390"/>
      <c r="HBF142" s="390"/>
      <c r="HBG142" s="390"/>
      <c r="HBH142" s="390"/>
      <c r="HBI142" s="390"/>
      <c r="HBJ142" s="390"/>
      <c r="HBK142" s="390"/>
      <c r="HBL142" s="390"/>
      <c r="HBM142" s="390"/>
      <c r="HBN142" s="390"/>
      <c r="HBO142" s="390"/>
      <c r="HBP142" s="390"/>
      <c r="HBQ142" s="390"/>
      <c r="HBR142" s="390"/>
      <c r="HBS142" s="390"/>
      <c r="HBT142" s="390"/>
      <c r="HBU142" s="390"/>
      <c r="HBV142" s="390"/>
      <c r="HBW142" s="390"/>
      <c r="HBX142" s="390"/>
      <c r="HBY142" s="390"/>
      <c r="HBZ142" s="390"/>
      <c r="HCA142" s="390"/>
      <c r="HCB142" s="390"/>
      <c r="HCC142" s="390"/>
      <c r="HCD142" s="391"/>
      <c r="HCE142" s="389"/>
      <c r="HCF142" s="390"/>
      <c r="HCG142" s="390"/>
      <c r="HCH142" s="390"/>
      <c r="HCI142" s="390"/>
      <c r="HCJ142" s="390"/>
      <c r="HCK142" s="390"/>
      <c r="HCL142" s="390"/>
      <c r="HCM142" s="390"/>
      <c r="HCN142" s="390"/>
      <c r="HCO142" s="390"/>
      <c r="HCP142" s="390"/>
      <c r="HCQ142" s="390"/>
      <c r="HCR142" s="390"/>
      <c r="HCS142" s="390"/>
      <c r="HCT142" s="390"/>
      <c r="HCU142" s="390"/>
      <c r="HCV142" s="390"/>
      <c r="HCW142" s="390"/>
      <c r="HCX142" s="390"/>
      <c r="HCY142" s="390"/>
      <c r="HCZ142" s="390"/>
      <c r="HDA142" s="390"/>
      <c r="HDB142" s="390"/>
      <c r="HDC142" s="390"/>
      <c r="HDD142" s="390"/>
      <c r="HDE142" s="390"/>
      <c r="HDF142" s="390"/>
      <c r="HDG142" s="390"/>
      <c r="HDH142" s="390"/>
      <c r="HDI142" s="390"/>
      <c r="HDJ142" s="390"/>
      <c r="HDK142" s="390"/>
      <c r="HDL142" s="390"/>
      <c r="HDM142" s="390"/>
      <c r="HDN142" s="390"/>
      <c r="HDO142" s="390"/>
      <c r="HDP142" s="390"/>
      <c r="HDQ142" s="390"/>
      <c r="HDR142" s="390"/>
      <c r="HDS142" s="390"/>
      <c r="HDT142" s="390"/>
      <c r="HDU142" s="390"/>
      <c r="HDV142" s="390"/>
      <c r="HDW142" s="391"/>
      <c r="HDX142" s="389"/>
      <c r="HDY142" s="390"/>
      <c r="HDZ142" s="390"/>
      <c r="HEA142" s="390"/>
      <c r="HEB142" s="390"/>
      <c r="HEC142" s="390"/>
      <c r="HED142" s="390"/>
      <c r="HEE142" s="390"/>
      <c r="HEF142" s="390"/>
      <c r="HEG142" s="390"/>
      <c r="HEH142" s="390"/>
      <c r="HEI142" s="390"/>
      <c r="HEJ142" s="390"/>
      <c r="HEK142" s="390"/>
      <c r="HEL142" s="390"/>
      <c r="HEM142" s="390"/>
      <c r="HEN142" s="390"/>
      <c r="HEO142" s="390"/>
      <c r="HEP142" s="390"/>
      <c r="HEQ142" s="390"/>
      <c r="HER142" s="390"/>
      <c r="HES142" s="390"/>
      <c r="HET142" s="390"/>
      <c r="HEU142" s="390"/>
      <c r="HEV142" s="390"/>
      <c r="HEW142" s="390"/>
      <c r="HEX142" s="390"/>
      <c r="HEY142" s="390"/>
      <c r="HEZ142" s="390"/>
      <c r="HFA142" s="390"/>
      <c r="HFB142" s="390"/>
      <c r="HFC142" s="390"/>
      <c r="HFD142" s="390"/>
      <c r="HFE142" s="390"/>
      <c r="HFF142" s="390"/>
      <c r="HFG142" s="390"/>
      <c r="HFH142" s="390"/>
      <c r="HFI142" s="390"/>
      <c r="HFJ142" s="390"/>
      <c r="HFK142" s="390"/>
      <c r="HFL142" s="390"/>
      <c r="HFM142" s="390"/>
      <c r="HFN142" s="390"/>
      <c r="HFO142" s="390"/>
      <c r="HFP142" s="391"/>
      <c r="HFQ142" s="389"/>
      <c r="HFR142" s="390"/>
      <c r="HFS142" s="390"/>
      <c r="HFT142" s="390"/>
      <c r="HFU142" s="390"/>
      <c r="HFV142" s="390"/>
      <c r="HFW142" s="390"/>
      <c r="HFX142" s="390"/>
      <c r="HFY142" s="390"/>
      <c r="HFZ142" s="390"/>
      <c r="HGA142" s="390"/>
      <c r="HGB142" s="390"/>
      <c r="HGC142" s="390"/>
      <c r="HGD142" s="390"/>
      <c r="HGE142" s="390"/>
      <c r="HGF142" s="390"/>
      <c r="HGG142" s="390"/>
      <c r="HGH142" s="390"/>
      <c r="HGI142" s="390"/>
      <c r="HGJ142" s="390"/>
      <c r="HGK142" s="390"/>
      <c r="HGL142" s="390"/>
      <c r="HGM142" s="390"/>
      <c r="HGN142" s="390"/>
      <c r="HGO142" s="390"/>
      <c r="HGP142" s="390"/>
      <c r="HGQ142" s="390"/>
      <c r="HGR142" s="390"/>
      <c r="HGS142" s="390"/>
      <c r="HGT142" s="390"/>
      <c r="HGU142" s="390"/>
      <c r="HGV142" s="390"/>
      <c r="HGW142" s="390"/>
      <c r="HGX142" s="390"/>
      <c r="HGY142" s="390"/>
      <c r="HGZ142" s="390"/>
      <c r="HHA142" s="390"/>
      <c r="HHB142" s="390"/>
      <c r="HHC142" s="390"/>
      <c r="HHD142" s="390"/>
      <c r="HHE142" s="390"/>
      <c r="HHF142" s="390"/>
      <c r="HHG142" s="390"/>
      <c r="HHH142" s="390"/>
      <c r="HHI142" s="391"/>
      <c r="HHJ142" s="389"/>
      <c r="HHK142" s="390"/>
      <c r="HHL142" s="390"/>
      <c r="HHM142" s="390"/>
      <c r="HHN142" s="390"/>
      <c r="HHO142" s="390"/>
      <c r="HHP142" s="390"/>
      <c r="HHQ142" s="390"/>
      <c r="HHR142" s="390"/>
      <c r="HHS142" s="390"/>
      <c r="HHT142" s="390"/>
      <c r="HHU142" s="390"/>
      <c r="HHV142" s="390"/>
      <c r="HHW142" s="390"/>
      <c r="HHX142" s="390"/>
      <c r="HHY142" s="390"/>
      <c r="HHZ142" s="390"/>
      <c r="HIA142" s="390"/>
      <c r="HIB142" s="390"/>
      <c r="HIC142" s="390"/>
      <c r="HID142" s="390"/>
      <c r="HIE142" s="390"/>
      <c r="HIF142" s="390"/>
      <c r="HIG142" s="390"/>
      <c r="HIH142" s="390"/>
      <c r="HII142" s="390"/>
      <c r="HIJ142" s="390"/>
      <c r="HIK142" s="390"/>
      <c r="HIL142" s="390"/>
      <c r="HIM142" s="390"/>
      <c r="HIN142" s="390"/>
      <c r="HIO142" s="390"/>
      <c r="HIP142" s="390"/>
      <c r="HIQ142" s="390"/>
      <c r="HIR142" s="390"/>
      <c r="HIS142" s="390"/>
      <c r="HIT142" s="390"/>
      <c r="HIU142" s="390"/>
      <c r="HIV142" s="390"/>
      <c r="HIW142" s="390"/>
      <c r="HIX142" s="390"/>
      <c r="HIY142" s="390"/>
      <c r="HIZ142" s="390"/>
      <c r="HJA142" s="390"/>
      <c r="HJB142" s="391"/>
      <c r="HJC142" s="389"/>
      <c r="HJD142" s="390"/>
      <c r="HJE142" s="390"/>
      <c r="HJF142" s="390"/>
      <c r="HJG142" s="390"/>
      <c r="HJH142" s="390"/>
      <c r="HJI142" s="390"/>
      <c r="HJJ142" s="390"/>
      <c r="HJK142" s="390"/>
      <c r="HJL142" s="390"/>
      <c r="HJM142" s="390"/>
      <c r="HJN142" s="390"/>
      <c r="HJO142" s="390"/>
      <c r="HJP142" s="390"/>
      <c r="HJQ142" s="390"/>
      <c r="HJR142" s="390"/>
      <c r="HJS142" s="390"/>
      <c r="HJT142" s="390"/>
      <c r="HJU142" s="390"/>
      <c r="HJV142" s="390"/>
      <c r="HJW142" s="390"/>
      <c r="HJX142" s="390"/>
      <c r="HJY142" s="390"/>
      <c r="HJZ142" s="390"/>
      <c r="HKA142" s="390"/>
      <c r="HKB142" s="390"/>
      <c r="HKC142" s="390"/>
      <c r="HKD142" s="390"/>
      <c r="HKE142" s="390"/>
      <c r="HKF142" s="390"/>
      <c r="HKG142" s="390"/>
      <c r="HKH142" s="390"/>
      <c r="HKI142" s="390"/>
      <c r="HKJ142" s="390"/>
      <c r="HKK142" s="390"/>
      <c r="HKL142" s="390"/>
      <c r="HKM142" s="390"/>
      <c r="HKN142" s="390"/>
      <c r="HKO142" s="390"/>
      <c r="HKP142" s="390"/>
      <c r="HKQ142" s="390"/>
      <c r="HKR142" s="390"/>
      <c r="HKS142" s="390"/>
      <c r="HKT142" s="390"/>
      <c r="HKU142" s="391"/>
      <c r="HKV142" s="389"/>
      <c r="HKW142" s="390"/>
      <c r="HKX142" s="390"/>
      <c r="HKY142" s="390"/>
      <c r="HKZ142" s="390"/>
      <c r="HLA142" s="390"/>
      <c r="HLB142" s="390"/>
      <c r="HLC142" s="390"/>
      <c r="HLD142" s="390"/>
      <c r="HLE142" s="390"/>
      <c r="HLF142" s="390"/>
      <c r="HLG142" s="390"/>
      <c r="HLH142" s="390"/>
      <c r="HLI142" s="390"/>
      <c r="HLJ142" s="390"/>
      <c r="HLK142" s="390"/>
      <c r="HLL142" s="390"/>
      <c r="HLM142" s="390"/>
      <c r="HLN142" s="390"/>
      <c r="HLO142" s="390"/>
      <c r="HLP142" s="390"/>
      <c r="HLQ142" s="390"/>
      <c r="HLR142" s="390"/>
      <c r="HLS142" s="390"/>
      <c r="HLT142" s="390"/>
      <c r="HLU142" s="390"/>
      <c r="HLV142" s="390"/>
      <c r="HLW142" s="390"/>
      <c r="HLX142" s="390"/>
      <c r="HLY142" s="390"/>
      <c r="HLZ142" s="390"/>
      <c r="HMA142" s="390"/>
      <c r="HMB142" s="390"/>
      <c r="HMC142" s="390"/>
      <c r="HMD142" s="390"/>
      <c r="HME142" s="390"/>
      <c r="HMF142" s="390"/>
      <c r="HMG142" s="390"/>
      <c r="HMH142" s="390"/>
      <c r="HMI142" s="390"/>
      <c r="HMJ142" s="390"/>
      <c r="HMK142" s="390"/>
      <c r="HML142" s="390"/>
      <c r="HMM142" s="390"/>
      <c r="HMN142" s="391"/>
      <c r="HMO142" s="389"/>
      <c r="HMP142" s="390"/>
      <c r="HMQ142" s="390"/>
      <c r="HMR142" s="390"/>
      <c r="HMS142" s="390"/>
      <c r="HMT142" s="390"/>
      <c r="HMU142" s="390"/>
      <c r="HMV142" s="390"/>
      <c r="HMW142" s="390"/>
      <c r="HMX142" s="390"/>
      <c r="HMY142" s="390"/>
      <c r="HMZ142" s="390"/>
      <c r="HNA142" s="390"/>
      <c r="HNB142" s="390"/>
      <c r="HNC142" s="390"/>
      <c r="HND142" s="390"/>
      <c r="HNE142" s="390"/>
      <c r="HNF142" s="390"/>
      <c r="HNG142" s="390"/>
      <c r="HNH142" s="390"/>
      <c r="HNI142" s="390"/>
      <c r="HNJ142" s="390"/>
      <c r="HNK142" s="390"/>
      <c r="HNL142" s="390"/>
      <c r="HNM142" s="390"/>
      <c r="HNN142" s="390"/>
      <c r="HNO142" s="390"/>
      <c r="HNP142" s="390"/>
      <c r="HNQ142" s="390"/>
      <c r="HNR142" s="390"/>
      <c r="HNS142" s="390"/>
      <c r="HNT142" s="390"/>
      <c r="HNU142" s="390"/>
      <c r="HNV142" s="390"/>
      <c r="HNW142" s="390"/>
      <c r="HNX142" s="390"/>
      <c r="HNY142" s="390"/>
      <c r="HNZ142" s="390"/>
      <c r="HOA142" s="390"/>
      <c r="HOB142" s="390"/>
      <c r="HOC142" s="390"/>
      <c r="HOD142" s="390"/>
      <c r="HOE142" s="390"/>
      <c r="HOF142" s="390"/>
      <c r="HOG142" s="391"/>
      <c r="HOH142" s="389"/>
      <c r="HOI142" s="390"/>
      <c r="HOJ142" s="390"/>
      <c r="HOK142" s="390"/>
      <c r="HOL142" s="390"/>
      <c r="HOM142" s="390"/>
      <c r="HON142" s="390"/>
      <c r="HOO142" s="390"/>
      <c r="HOP142" s="390"/>
      <c r="HOQ142" s="390"/>
      <c r="HOR142" s="390"/>
      <c r="HOS142" s="390"/>
      <c r="HOT142" s="390"/>
      <c r="HOU142" s="390"/>
      <c r="HOV142" s="390"/>
      <c r="HOW142" s="390"/>
      <c r="HOX142" s="390"/>
      <c r="HOY142" s="390"/>
      <c r="HOZ142" s="390"/>
      <c r="HPA142" s="390"/>
      <c r="HPB142" s="390"/>
      <c r="HPC142" s="390"/>
      <c r="HPD142" s="390"/>
      <c r="HPE142" s="390"/>
      <c r="HPF142" s="390"/>
      <c r="HPG142" s="390"/>
      <c r="HPH142" s="390"/>
      <c r="HPI142" s="390"/>
      <c r="HPJ142" s="390"/>
      <c r="HPK142" s="390"/>
      <c r="HPL142" s="390"/>
      <c r="HPM142" s="390"/>
      <c r="HPN142" s="390"/>
      <c r="HPO142" s="390"/>
      <c r="HPP142" s="390"/>
      <c r="HPQ142" s="390"/>
      <c r="HPR142" s="390"/>
      <c r="HPS142" s="390"/>
      <c r="HPT142" s="390"/>
      <c r="HPU142" s="390"/>
      <c r="HPV142" s="390"/>
      <c r="HPW142" s="390"/>
      <c r="HPX142" s="390"/>
      <c r="HPY142" s="390"/>
      <c r="HPZ142" s="391"/>
      <c r="HQA142" s="389"/>
      <c r="HQB142" s="390"/>
      <c r="HQC142" s="390"/>
      <c r="HQD142" s="390"/>
      <c r="HQE142" s="390"/>
      <c r="HQF142" s="390"/>
      <c r="HQG142" s="390"/>
      <c r="HQH142" s="390"/>
      <c r="HQI142" s="390"/>
      <c r="HQJ142" s="390"/>
      <c r="HQK142" s="390"/>
      <c r="HQL142" s="390"/>
      <c r="HQM142" s="390"/>
      <c r="HQN142" s="390"/>
      <c r="HQO142" s="390"/>
      <c r="HQP142" s="390"/>
      <c r="HQQ142" s="390"/>
      <c r="HQR142" s="390"/>
      <c r="HQS142" s="390"/>
      <c r="HQT142" s="390"/>
      <c r="HQU142" s="390"/>
      <c r="HQV142" s="390"/>
      <c r="HQW142" s="390"/>
      <c r="HQX142" s="390"/>
      <c r="HQY142" s="390"/>
      <c r="HQZ142" s="390"/>
      <c r="HRA142" s="390"/>
      <c r="HRB142" s="390"/>
      <c r="HRC142" s="390"/>
      <c r="HRD142" s="390"/>
      <c r="HRE142" s="390"/>
      <c r="HRF142" s="390"/>
      <c r="HRG142" s="390"/>
      <c r="HRH142" s="390"/>
      <c r="HRI142" s="390"/>
      <c r="HRJ142" s="390"/>
      <c r="HRK142" s="390"/>
      <c r="HRL142" s="390"/>
      <c r="HRM142" s="390"/>
      <c r="HRN142" s="390"/>
      <c r="HRO142" s="390"/>
      <c r="HRP142" s="390"/>
      <c r="HRQ142" s="390"/>
      <c r="HRR142" s="390"/>
      <c r="HRS142" s="391"/>
      <c r="HRT142" s="389"/>
      <c r="HRU142" s="390"/>
      <c r="HRV142" s="390"/>
      <c r="HRW142" s="390"/>
      <c r="HRX142" s="390"/>
      <c r="HRY142" s="390"/>
      <c r="HRZ142" s="390"/>
      <c r="HSA142" s="390"/>
      <c r="HSB142" s="390"/>
      <c r="HSC142" s="390"/>
      <c r="HSD142" s="390"/>
      <c r="HSE142" s="390"/>
      <c r="HSF142" s="390"/>
      <c r="HSG142" s="390"/>
      <c r="HSH142" s="390"/>
      <c r="HSI142" s="390"/>
      <c r="HSJ142" s="390"/>
      <c r="HSK142" s="390"/>
      <c r="HSL142" s="390"/>
      <c r="HSM142" s="390"/>
      <c r="HSN142" s="390"/>
      <c r="HSO142" s="390"/>
      <c r="HSP142" s="390"/>
      <c r="HSQ142" s="390"/>
      <c r="HSR142" s="390"/>
      <c r="HSS142" s="390"/>
      <c r="HST142" s="390"/>
      <c r="HSU142" s="390"/>
      <c r="HSV142" s="390"/>
      <c r="HSW142" s="390"/>
      <c r="HSX142" s="390"/>
      <c r="HSY142" s="390"/>
      <c r="HSZ142" s="390"/>
      <c r="HTA142" s="390"/>
      <c r="HTB142" s="390"/>
      <c r="HTC142" s="390"/>
      <c r="HTD142" s="390"/>
      <c r="HTE142" s="390"/>
      <c r="HTF142" s="390"/>
      <c r="HTG142" s="390"/>
      <c r="HTH142" s="390"/>
      <c r="HTI142" s="390"/>
      <c r="HTJ142" s="390"/>
      <c r="HTK142" s="390"/>
      <c r="HTL142" s="391"/>
      <c r="HTM142" s="389"/>
      <c r="HTN142" s="390"/>
      <c r="HTO142" s="390"/>
      <c r="HTP142" s="390"/>
      <c r="HTQ142" s="390"/>
      <c r="HTR142" s="390"/>
      <c r="HTS142" s="390"/>
      <c r="HTT142" s="390"/>
      <c r="HTU142" s="390"/>
      <c r="HTV142" s="390"/>
      <c r="HTW142" s="390"/>
      <c r="HTX142" s="390"/>
      <c r="HTY142" s="390"/>
      <c r="HTZ142" s="390"/>
      <c r="HUA142" s="390"/>
      <c r="HUB142" s="390"/>
      <c r="HUC142" s="390"/>
      <c r="HUD142" s="390"/>
      <c r="HUE142" s="390"/>
      <c r="HUF142" s="390"/>
      <c r="HUG142" s="390"/>
      <c r="HUH142" s="390"/>
      <c r="HUI142" s="390"/>
      <c r="HUJ142" s="390"/>
      <c r="HUK142" s="390"/>
      <c r="HUL142" s="390"/>
      <c r="HUM142" s="390"/>
      <c r="HUN142" s="390"/>
      <c r="HUO142" s="390"/>
      <c r="HUP142" s="390"/>
      <c r="HUQ142" s="390"/>
      <c r="HUR142" s="390"/>
      <c r="HUS142" s="390"/>
      <c r="HUT142" s="390"/>
      <c r="HUU142" s="390"/>
      <c r="HUV142" s="390"/>
      <c r="HUW142" s="390"/>
      <c r="HUX142" s="390"/>
      <c r="HUY142" s="390"/>
      <c r="HUZ142" s="390"/>
      <c r="HVA142" s="390"/>
      <c r="HVB142" s="390"/>
      <c r="HVC142" s="390"/>
      <c r="HVD142" s="390"/>
      <c r="HVE142" s="391"/>
      <c r="HVF142" s="389"/>
      <c r="HVG142" s="390"/>
      <c r="HVH142" s="390"/>
      <c r="HVI142" s="390"/>
      <c r="HVJ142" s="390"/>
      <c r="HVK142" s="390"/>
      <c r="HVL142" s="390"/>
      <c r="HVM142" s="390"/>
      <c r="HVN142" s="390"/>
      <c r="HVO142" s="390"/>
      <c r="HVP142" s="390"/>
      <c r="HVQ142" s="390"/>
      <c r="HVR142" s="390"/>
      <c r="HVS142" s="390"/>
      <c r="HVT142" s="390"/>
      <c r="HVU142" s="390"/>
      <c r="HVV142" s="390"/>
      <c r="HVW142" s="390"/>
      <c r="HVX142" s="390"/>
      <c r="HVY142" s="390"/>
      <c r="HVZ142" s="390"/>
      <c r="HWA142" s="390"/>
      <c r="HWB142" s="390"/>
      <c r="HWC142" s="390"/>
      <c r="HWD142" s="390"/>
      <c r="HWE142" s="390"/>
      <c r="HWF142" s="390"/>
      <c r="HWG142" s="390"/>
      <c r="HWH142" s="390"/>
      <c r="HWI142" s="390"/>
      <c r="HWJ142" s="390"/>
      <c r="HWK142" s="390"/>
      <c r="HWL142" s="390"/>
      <c r="HWM142" s="390"/>
      <c r="HWN142" s="390"/>
      <c r="HWO142" s="390"/>
      <c r="HWP142" s="390"/>
      <c r="HWQ142" s="390"/>
      <c r="HWR142" s="390"/>
      <c r="HWS142" s="390"/>
      <c r="HWT142" s="390"/>
      <c r="HWU142" s="390"/>
      <c r="HWV142" s="390"/>
      <c r="HWW142" s="390"/>
      <c r="HWX142" s="391"/>
      <c r="HWY142" s="389"/>
      <c r="HWZ142" s="390"/>
      <c r="HXA142" s="390"/>
      <c r="HXB142" s="390"/>
      <c r="HXC142" s="390"/>
      <c r="HXD142" s="390"/>
      <c r="HXE142" s="390"/>
      <c r="HXF142" s="390"/>
      <c r="HXG142" s="390"/>
      <c r="HXH142" s="390"/>
      <c r="HXI142" s="390"/>
      <c r="HXJ142" s="390"/>
      <c r="HXK142" s="390"/>
      <c r="HXL142" s="390"/>
      <c r="HXM142" s="390"/>
      <c r="HXN142" s="390"/>
      <c r="HXO142" s="390"/>
      <c r="HXP142" s="390"/>
      <c r="HXQ142" s="390"/>
      <c r="HXR142" s="390"/>
      <c r="HXS142" s="390"/>
      <c r="HXT142" s="390"/>
      <c r="HXU142" s="390"/>
      <c r="HXV142" s="390"/>
      <c r="HXW142" s="390"/>
      <c r="HXX142" s="390"/>
      <c r="HXY142" s="390"/>
      <c r="HXZ142" s="390"/>
      <c r="HYA142" s="390"/>
      <c r="HYB142" s="390"/>
      <c r="HYC142" s="390"/>
      <c r="HYD142" s="390"/>
      <c r="HYE142" s="390"/>
      <c r="HYF142" s="390"/>
      <c r="HYG142" s="390"/>
      <c r="HYH142" s="390"/>
      <c r="HYI142" s="390"/>
      <c r="HYJ142" s="390"/>
      <c r="HYK142" s="390"/>
      <c r="HYL142" s="390"/>
      <c r="HYM142" s="390"/>
      <c r="HYN142" s="390"/>
      <c r="HYO142" s="390"/>
      <c r="HYP142" s="390"/>
      <c r="HYQ142" s="391"/>
      <c r="HYR142" s="389"/>
      <c r="HYS142" s="390"/>
      <c r="HYT142" s="390"/>
      <c r="HYU142" s="390"/>
      <c r="HYV142" s="390"/>
      <c r="HYW142" s="390"/>
      <c r="HYX142" s="390"/>
      <c r="HYY142" s="390"/>
      <c r="HYZ142" s="390"/>
      <c r="HZA142" s="390"/>
      <c r="HZB142" s="390"/>
      <c r="HZC142" s="390"/>
      <c r="HZD142" s="390"/>
      <c r="HZE142" s="390"/>
      <c r="HZF142" s="390"/>
      <c r="HZG142" s="390"/>
      <c r="HZH142" s="390"/>
      <c r="HZI142" s="390"/>
      <c r="HZJ142" s="390"/>
      <c r="HZK142" s="390"/>
      <c r="HZL142" s="390"/>
      <c r="HZM142" s="390"/>
      <c r="HZN142" s="390"/>
      <c r="HZO142" s="390"/>
      <c r="HZP142" s="390"/>
      <c r="HZQ142" s="390"/>
      <c r="HZR142" s="390"/>
      <c r="HZS142" s="390"/>
      <c r="HZT142" s="390"/>
      <c r="HZU142" s="390"/>
      <c r="HZV142" s="390"/>
      <c r="HZW142" s="390"/>
      <c r="HZX142" s="390"/>
      <c r="HZY142" s="390"/>
      <c r="HZZ142" s="390"/>
      <c r="IAA142" s="390"/>
      <c r="IAB142" s="390"/>
      <c r="IAC142" s="390"/>
      <c r="IAD142" s="390"/>
      <c r="IAE142" s="390"/>
      <c r="IAF142" s="390"/>
      <c r="IAG142" s="390"/>
      <c r="IAH142" s="390"/>
      <c r="IAI142" s="390"/>
      <c r="IAJ142" s="391"/>
      <c r="IAK142" s="389"/>
      <c r="IAL142" s="390"/>
      <c r="IAM142" s="390"/>
      <c r="IAN142" s="390"/>
      <c r="IAO142" s="390"/>
      <c r="IAP142" s="390"/>
      <c r="IAQ142" s="390"/>
      <c r="IAR142" s="390"/>
      <c r="IAS142" s="390"/>
      <c r="IAT142" s="390"/>
      <c r="IAU142" s="390"/>
      <c r="IAV142" s="390"/>
      <c r="IAW142" s="390"/>
      <c r="IAX142" s="390"/>
      <c r="IAY142" s="390"/>
      <c r="IAZ142" s="390"/>
      <c r="IBA142" s="390"/>
      <c r="IBB142" s="390"/>
      <c r="IBC142" s="390"/>
      <c r="IBD142" s="390"/>
      <c r="IBE142" s="390"/>
      <c r="IBF142" s="390"/>
      <c r="IBG142" s="390"/>
      <c r="IBH142" s="390"/>
      <c r="IBI142" s="390"/>
      <c r="IBJ142" s="390"/>
      <c r="IBK142" s="390"/>
      <c r="IBL142" s="390"/>
      <c r="IBM142" s="390"/>
      <c r="IBN142" s="390"/>
      <c r="IBO142" s="390"/>
      <c r="IBP142" s="390"/>
      <c r="IBQ142" s="390"/>
      <c r="IBR142" s="390"/>
      <c r="IBS142" s="390"/>
      <c r="IBT142" s="390"/>
      <c r="IBU142" s="390"/>
      <c r="IBV142" s="390"/>
      <c r="IBW142" s="390"/>
      <c r="IBX142" s="390"/>
      <c r="IBY142" s="390"/>
      <c r="IBZ142" s="390"/>
      <c r="ICA142" s="390"/>
      <c r="ICB142" s="390"/>
      <c r="ICC142" s="391"/>
      <c r="ICD142" s="389"/>
      <c r="ICE142" s="390"/>
      <c r="ICF142" s="390"/>
      <c r="ICG142" s="390"/>
      <c r="ICH142" s="390"/>
      <c r="ICI142" s="390"/>
      <c r="ICJ142" s="390"/>
      <c r="ICK142" s="390"/>
      <c r="ICL142" s="390"/>
      <c r="ICM142" s="390"/>
      <c r="ICN142" s="390"/>
      <c r="ICO142" s="390"/>
      <c r="ICP142" s="390"/>
      <c r="ICQ142" s="390"/>
      <c r="ICR142" s="390"/>
      <c r="ICS142" s="390"/>
      <c r="ICT142" s="390"/>
      <c r="ICU142" s="390"/>
      <c r="ICV142" s="390"/>
      <c r="ICW142" s="390"/>
      <c r="ICX142" s="390"/>
      <c r="ICY142" s="390"/>
      <c r="ICZ142" s="390"/>
      <c r="IDA142" s="390"/>
      <c r="IDB142" s="390"/>
      <c r="IDC142" s="390"/>
      <c r="IDD142" s="390"/>
      <c r="IDE142" s="390"/>
      <c r="IDF142" s="390"/>
      <c r="IDG142" s="390"/>
      <c r="IDH142" s="390"/>
      <c r="IDI142" s="390"/>
      <c r="IDJ142" s="390"/>
      <c r="IDK142" s="390"/>
      <c r="IDL142" s="390"/>
      <c r="IDM142" s="390"/>
      <c r="IDN142" s="390"/>
      <c r="IDO142" s="390"/>
      <c r="IDP142" s="390"/>
      <c r="IDQ142" s="390"/>
      <c r="IDR142" s="390"/>
      <c r="IDS142" s="390"/>
      <c r="IDT142" s="390"/>
      <c r="IDU142" s="390"/>
      <c r="IDV142" s="391"/>
      <c r="IDW142" s="389"/>
      <c r="IDX142" s="390"/>
      <c r="IDY142" s="390"/>
      <c r="IDZ142" s="390"/>
      <c r="IEA142" s="390"/>
      <c r="IEB142" s="390"/>
      <c r="IEC142" s="390"/>
      <c r="IED142" s="390"/>
      <c r="IEE142" s="390"/>
      <c r="IEF142" s="390"/>
      <c r="IEG142" s="390"/>
      <c r="IEH142" s="390"/>
      <c r="IEI142" s="390"/>
      <c r="IEJ142" s="390"/>
      <c r="IEK142" s="390"/>
      <c r="IEL142" s="390"/>
      <c r="IEM142" s="390"/>
      <c r="IEN142" s="390"/>
      <c r="IEO142" s="390"/>
      <c r="IEP142" s="390"/>
      <c r="IEQ142" s="390"/>
      <c r="IER142" s="390"/>
      <c r="IES142" s="390"/>
      <c r="IET142" s="390"/>
      <c r="IEU142" s="390"/>
      <c r="IEV142" s="390"/>
      <c r="IEW142" s="390"/>
      <c r="IEX142" s="390"/>
      <c r="IEY142" s="390"/>
      <c r="IEZ142" s="390"/>
      <c r="IFA142" s="390"/>
      <c r="IFB142" s="390"/>
      <c r="IFC142" s="390"/>
      <c r="IFD142" s="390"/>
      <c r="IFE142" s="390"/>
      <c r="IFF142" s="390"/>
      <c r="IFG142" s="390"/>
      <c r="IFH142" s="390"/>
      <c r="IFI142" s="390"/>
      <c r="IFJ142" s="390"/>
      <c r="IFK142" s="390"/>
      <c r="IFL142" s="390"/>
      <c r="IFM142" s="390"/>
      <c r="IFN142" s="390"/>
      <c r="IFO142" s="391"/>
      <c r="IFP142" s="389"/>
      <c r="IFQ142" s="390"/>
      <c r="IFR142" s="390"/>
      <c r="IFS142" s="390"/>
      <c r="IFT142" s="390"/>
      <c r="IFU142" s="390"/>
      <c r="IFV142" s="390"/>
      <c r="IFW142" s="390"/>
      <c r="IFX142" s="390"/>
      <c r="IFY142" s="390"/>
      <c r="IFZ142" s="390"/>
      <c r="IGA142" s="390"/>
      <c r="IGB142" s="390"/>
      <c r="IGC142" s="390"/>
      <c r="IGD142" s="390"/>
      <c r="IGE142" s="390"/>
      <c r="IGF142" s="390"/>
      <c r="IGG142" s="390"/>
      <c r="IGH142" s="390"/>
      <c r="IGI142" s="390"/>
      <c r="IGJ142" s="390"/>
      <c r="IGK142" s="390"/>
      <c r="IGL142" s="390"/>
      <c r="IGM142" s="390"/>
      <c r="IGN142" s="390"/>
      <c r="IGO142" s="390"/>
      <c r="IGP142" s="390"/>
      <c r="IGQ142" s="390"/>
      <c r="IGR142" s="390"/>
      <c r="IGS142" s="390"/>
      <c r="IGT142" s="390"/>
      <c r="IGU142" s="390"/>
      <c r="IGV142" s="390"/>
      <c r="IGW142" s="390"/>
      <c r="IGX142" s="390"/>
      <c r="IGY142" s="390"/>
      <c r="IGZ142" s="390"/>
      <c r="IHA142" s="390"/>
      <c r="IHB142" s="390"/>
      <c r="IHC142" s="390"/>
      <c r="IHD142" s="390"/>
      <c r="IHE142" s="390"/>
      <c r="IHF142" s="390"/>
      <c r="IHG142" s="390"/>
      <c r="IHH142" s="391"/>
      <c r="IHI142" s="389"/>
      <c r="IHJ142" s="390"/>
      <c r="IHK142" s="390"/>
      <c r="IHL142" s="390"/>
      <c r="IHM142" s="390"/>
      <c r="IHN142" s="390"/>
      <c r="IHO142" s="390"/>
      <c r="IHP142" s="390"/>
      <c r="IHQ142" s="390"/>
      <c r="IHR142" s="390"/>
      <c r="IHS142" s="390"/>
      <c r="IHT142" s="390"/>
      <c r="IHU142" s="390"/>
      <c r="IHV142" s="390"/>
      <c r="IHW142" s="390"/>
      <c r="IHX142" s="390"/>
      <c r="IHY142" s="390"/>
      <c r="IHZ142" s="390"/>
      <c r="IIA142" s="390"/>
      <c r="IIB142" s="390"/>
      <c r="IIC142" s="390"/>
      <c r="IID142" s="390"/>
      <c r="IIE142" s="390"/>
      <c r="IIF142" s="390"/>
      <c r="IIG142" s="390"/>
      <c r="IIH142" s="390"/>
      <c r="III142" s="390"/>
      <c r="IIJ142" s="390"/>
      <c r="IIK142" s="390"/>
      <c r="IIL142" s="390"/>
      <c r="IIM142" s="390"/>
      <c r="IIN142" s="390"/>
      <c r="IIO142" s="390"/>
      <c r="IIP142" s="390"/>
      <c r="IIQ142" s="390"/>
      <c r="IIR142" s="390"/>
      <c r="IIS142" s="390"/>
      <c r="IIT142" s="390"/>
      <c r="IIU142" s="390"/>
      <c r="IIV142" s="390"/>
      <c r="IIW142" s="390"/>
      <c r="IIX142" s="390"/>
      <c r="IIY142" s="390"/>
      <c r="IIZ142" s="390"/>
      <c r="IJA142" s="391"/>
      <c r="IJB142" s="389"/>
      <c r="IJC142" s="390"/>
      <c r="IJD142" s="390"/>
      <c r="IJE142" s="390"/>
      <c r="IJF142" s="390"/>
      <c r="IJG142" s="390"/>
      <c r="IJH142" s="390"/>
      <c r="IJI142" s="390"/>
      <c r="IJJ142" s="390"/>
      <c r="IJK142" s="390"/>
      <c r="IJL142" s="390"/>
      <c r="IJM142" s="390"/>
      <c r="IJN142" s="390"/>
      <c r="IJO142" s="390"/>
      <c r="IJP142" s="390"/>
      <c r="IJQ142" s="390"/>
      <c r="IJR142" s="390"/>
      <c r="IJS142" s="390"/>
      <c r="IJT142" s="390"/>
      <c r="IJU142" s="390"/>
      <c r="IJV142" s="390"/>
      <c r="IJW142" s="390"/>
      <c r="IJX142" s="390"/>
      <c r="IJY142" s="390"/>
      <c r="IJZ142" s="390"/>
      <c r="IKA142" s="390"/>
      <c r="IKB142" s="390"/>
      <c r="IKC142" s="390"/>
      <c r="IKD142" s="390"/>
      <c r="IKE142" s="390"/>
      <c r="IKF142" s="390"/>
      <c r="IKG142" s="390"/>
      <c r="IKH142" s="390"/>
      <c r="IKI142" s="390"/>
      <c r="IKJ142" s="390"/>
      <c r="IKK142" s="390"/>
      <c r="IKL142" s="390"/>
      <c r="IKM142" s="390"/>
      <c r="IKN142" s="390"/>
      <c r="IKO142" s="390"/>
      <c r="IKP142" s="390"/>
      <c r="IKQ142" s="390"/>
      <c r="IKR142" s="390"/>
      <c r="IKS142" s="390"/>
      <c r="IKT142" s="391"/>
      <c r="IKU142" s="389"/>
      <c r="IKV142" s="390"/>
      <c r="IKW142" s="390"/>
      <c r="IKX142" s="390"/>
      <c r="IKY142" s="390"/>
      <c r="IKZ142" s="390"/>
      <c r="ILA142" s="390"/>
      <c r="ILB142" s="390"/>
      <c r="ILC142" s="390"/>
      <c r="ILD142" s="390"/>
      <c r="ILE142" s="390"/>
      <c r="ILF142" s="390"/>
      <c r="ILG142" s="390"/>
      <c r="ILH142" s="390"/>
      <c r="ILI142" s="390"/>
      <c r="ILJ142" s="390"/>
      <c r="ILK142" s="390"/>
      <c r="ILL142" s="390"/>
      <c r="ILM142" s="390"/>
      <c r="ILN142" s="390"/>
      <c r="ILO142" s="390"/>
      <c r="ILP142" s="390"/>
      <c r="ILQ142" s="390"/>
      <c r="ILR142" s="390"/>
      <c r="ILS142" s="390"/>
      <c r="ILT142" s="390"/>
      <c r="ILU142" s="390"/>
      <c r="ILV142" s="390"/>
      <c r="ILW142" s="390"/>
      <c r="ILX142" s="390"/>
      <c r="ILY142" s="390"/>
      <c r="ILZ142" s="390"/>
      <c r="IMA142" s="390"/>
      <c r="IMB142" s="390"/>
      <c r="IMC142" s="390"/>
      <c r="IMD142" s="390"/>
      <c r="IME142" s="390"/>
      <c r="IMF142" s="390"/>
      <c r="IMG142" s="390"/>
      <c r="IMH142" s="390"/>
      <c r="IMI142" s="390"/>
      <c r="IMJ142" s="390"/>
      <c r="IMK142" s="390"/>
      <c r="IML142" s="390"/>
      <c r="IMM142" s="391"/>
      <c r="IMN142" s="389"/>
      <c r="IMO142" s="390"/>
      <c r="IMP142" s="390"/>
      <c r="IMQ142" s="390"/>
      <c r="IMR142" s="390"/>
      <c r="IMS142" s="390"/>
      <c r="IMT142" s="390"/>
      <c r="IMU142" s="390"/>
      <c r="IMV142" s="390"/>
      <c r="IMW142" s="390"/>
      <c r="IMX142" s="390"/>
      <c r="IMY142" s="390"/>
      <c r="IMZ142" s="390"/>
      <c r="INA142" s="390"/>
      <c r="INB142" s="390"/>
      <c r="INC142" s="390"/>
      <c r="IND142" s="390"/>
      <c r="INE142" s="390"/>
      <c r="INF142" s="390"/>
      <c r="ING142" s="390"/>
      <c r="INH142" s="390"/>
      <c r="INI142" s="390"/>
      <c r="INJ142" s="390"/>
      <c r="INK142" s="390"/>
      <c r="INL142" s="390"/>
      <c r="INM142" s="390"/>
      <c r="INN142" s="390"/>
      <c r="INO142" s="390"/>
      <c r="INP142" s="390"/>
      <c r="INQ142" s="390"/>
      <c r="INR142" s="390"/>
      <c r="INS142" s="390"/>
      <c r="INT142" s="390"/>
      <c r="INU142" s="390"/>
      <c r="INV142" s="390"/>
      <c r="INW142" s="390"/>
      <c r="INX142" s="390"/>
      <c r="INY142" s="390"/>
      <c r="INZ142" s="390"/>
      <c r="IOA142" s="390"/>
      <c r="IOB142" s="390"/>
      <c r="IOC142" s="390"/>
      <c r="IOD142" s="390"/>
      <c r="IOE142" s="390"/>
      <c r="IOF142" s="391"/>
      <c r="IOG142" s="389"/>
      <c r="IOH142" s="390"/>
      <c r="IOI142" s="390"/>
      <c r="IOJ142" s="390"/>
      <c r="IOK142" s="390"/>
      <c r="IOL142" s="390"/>
      <c r="IOM142" s="390"/>
      <c r="ION142" s="390"/>
      <c r="IOO142" s="390"/>
      <c r="IOP142" s="390"/>
      <c r="IOQ142" s="390"/>
      <c r="IOR142" s="390"/>
      <c r="IOS142" s="390"/>
      <c r="IOT142" s="390"/>
      <c r="IOU142" s="390"/>
      <c r="IOV142" s="390"/>
      <c r="IOW142" s="390"/>
      <c r="IOX142" s="390"/>
      <c r="IOY142" s="390"/>
      <c r="IOZ142" s="390"/>
      <c r="IPA142" s="390"/>
      <c r="IPB142" s="390"/>
      <c r="IPC142" s="390"/>
      <c r="IPD142" s="390"/>
      <c r="IPE142" s="390"/>
      <c r="IPF142" s="390"/>
      <c r="IPG142" s="390"/>
      <c r="IPH142" s="390"/>
      <c r="IPI142" s="390"/>
      <c r="IPJ142" s="390"/>
      <c r="IPK142" s="390"/>
      <c r="IPL142" s="390"/>
      <c r="IPM142" s="390"/>
      <c r="IPN142" s="390"/>
      <c r="IPO142" s="390"/>
      <c r="IPP142" s="390"/>
      <c r="IPQ142" s="390"/>
      <c r="IPR142" s="390"/>
      <c r="IPS142" s="390"/>
      <c r="IPT142" s="390"/>
      <c r="IPU142" s="390"/>
      <c r="IPV142" s="390"/>
      <c r="IPW142" s="390"/>
      <c r="IPX142" s="390"/>
      <c r="IPY142" s="391"/>
      <c r="IPZ142" s="389"/>
      <c r="IQA142" s="390"/>
      <c r="IQB142" s="390"/>
      <c r="IQC142" s="390"/>
      <c r="IQD142" s="390"/>
      <c r="IQE142" s="390"/>
      <c r="IQF142" s="390"/>
      <c r="IQG142" s="390"/>
      <c r="IQH142" s="390"/>
      <c r="IQI142" s="390"/>
      <c r="IQJ142" s="390"/>
      <c r="IQK142" s="390"/>
      <c r="IQL142" s="390"/>
      <c r="IQM142" s="390"/>
      <c r="IQN142" s="390"/>
      <c r="IQO142" s="390"/>
      <c r="IQP142" s="390"/>
      <c r="IQQ142" s="390"/>
      <c r="IQR142" s="390"/>
      <c r="IQS142" s="390"/>
      <c r="IQT142" s="390"/>
      <c r="IQU142" s="390"/>
      <c r="IQV142" s="390"/>
      <c r="IQW142" s="390"/>
      <c r="IQX142" s="390"/>
      <c r="IQY142" s="390"/>
      <c r="IQZ142" s="390"/>
      <c r="IRA142" s="390"/>
      <c r="IRB142" s="390"/>
      <c r="IRC142" s="390"/>
      <c r="IRD142" s="390"/>
      <c r="IRE142" s="390"/>
      <c r="IRF142" s="390"/>
      <c r="IRG142" s="390"/>
      <c r="IRH142" s="390"/>
      <c r="IRI142" s="390"/>
      <c r="IRJ142" s="390"/>
      <c r="IRK142" s="390"/>
      <c r="IRL142" s="390"/>
      <c r="IRM142" s="390"/>
      <c r="IRN142" s="390"/>
      <c r="IRO142" s="390"/>
      <c r="IRP142" s="390"/>
      <c r="IRQ142" s="390"/>
      <c r="IRR142" s="391"/>
      <c r="IRS142" s="389"/>
      <c r="IRT142" s="390"/>
      <c r="IRU142" s="390"/>
      <c r="IRV142" s="390"/>
      <c r="IRW142" s="390"/>
      <c r="IRX142" s="390"/>
      <c r="IRY142" s="390"/>
      <c r="IRZ142" s="390"/>
      <c r="ISA142" s="390"/>
      <c r="ISB142" s="390"/>
      <c r="ISC142" s="390"/>
      <c r="ISD142" s="390"/>
      <c r="ISE142" s="390"/>
      <c r="ISF142" s="390"/>
      <c r="ISG142" s="390"/>
      <c r="ISH142" s="390"/>
      <c r="ISI142" s="390"/>
      <c r="ISJ142" s="390"/>
      <c r="ISK142" s="390"/>
      <c r="ISL142" s="390"/>
      <c r="ISM142" s="390"/>
      <c r="ISN142" s="390"/>
      <c r="ISO142" s="390"/>
      <c r="ISP142" s="390"/>
      <c r="ISQ142" s="390"/>
      <c r="ISR142" s="390"/>
      <c r="ISS142" s="390"/>
      <c r="IST142" s="390"/>
      <c r="ISU142" s="390"/>
      <c r="ISV142" s="390"/>
      <c r="ISW142" s="390"/>
      <c r="ISX142" s="390"/>
      <c r="ISY142" s="390"/>
      <c r="ISZ142" s="390"/>
      <c r="ITA142" s="390"/>
      <c r="ITB142" s="390"/>
      <c r="ITC142" s="390"/>
      <c r="ITD142" s="390"/>
      <c r="ITE142" s="390"/>
      <c r="ITF142" s="390"/>
      <c r="ITG142" s="390"/>
      <c r="ITH142" s="390"/>
      <c r="ITI142" s="390"/>
      <c r="ITJ142" s="390"/>
      <c r="ITK142" s="391"/>
      <c r="ITL142" s="389"/>
      <c r="ITM142" s="390"/>
      <c r="ITN142" s="390"/>
      <c r="ITO142" s="390"/>
      <c r="ITP142" s="390"/>
      <c r="ITQ142" s="390"/>
      <c r="ITR142" s="390"/>
      <c r="ITS142" s="390"/>
      <c r="ITT142" s="390"/>
      <c r="ITU142" s="390"/>
      <c r="ITV142" s="390"/>
      <c r="ITW142" s="390"/>
      <c r="ITX142" s="390"/>
      <c r="ITY142" s="390"/>
      <c r="ITZ142" s="390"/>
      <c r="IUA142" s="390"/>
      <c r="IUB142" s="390"/>
      <c r="IUC142" s="390"/>
      <c r="IUD142" s="390"/>
      <c r="IUE142" s="390"/>
      <c r="IUF142" s="390"/>
      <c r="IUG142" s="390"/>
      <c r="IUH142" s="390"/>
      <c r="IUI142" s="390"/>
      <c r="IUJ142" s="390"/>
      <c r="IUK142" s="390"/>
      <c r="IUL142" s="390"/>
      <c r="IUM142" s="390"/>
      <c r="IUN142" s="390"/>
      <c r="IUO142" s="390"/>
      <c r="IUP142" s="390"/>
      <c r="IUQ142" s="390"/>
      <c r="IUR142" s="390"/>
      <c r="IUS142" s="390"/>
      <c r="IUT142" s="390"/>
      <c r="IUU142" s="390"/>
      <c r="IUV142" s="390"/>
      <c r="IUW142" s="390"/>
      <c r="IUX142" s="390"/>
      <c r="IUY142" s="390"/>
      <c r="IUZ142" s="390"/>
      <c r="IVA142" s="390"/>
      <c r="IVB142" s="390"/>
      <c r="IVC142" s="390"/>
      <c r="IVD142" s="391"/>
      <c r="IVE142" s="389"/>
      <c r="IVF142" s="390"/>
      <c r="IVG142" s="390"/>
      <c r="IVH142" s="390"/>
      <c r="IVI142" s="390"/>
      <c r="IVJ142" s="390"/>
      <c r="IVK142" s="390"/>
      <c r="IVL142" s="390"/>
      <c r="IVM142" s="390"/>
      <c r="IVN142" s="390"/>
      <c r="IVO142" s="390"/>
      <c r="IVP142" s="390"/>
      <c r="IVQ142" s="390"/>
      <c r="IVR142" s="390"/>
      <c r="IVS142" s="390"/>
      <c r="IVT142" s="390"/>
      <c r="IVU142" s="390"/>
      <c r="IVV142" s="390"/>
      <c r="IVW142" s="390"/>
      <c r="IVX142" s="390"/>
      <c r="IVY142" s="390"/>
      <c r="IVZ142" s="390"/>
      <c r="IWA142" s="390"/>
      <c r="IWB142" s="390"/>
      <c r="IWC142" s="390"/>
      <c r="IWD142" s="390"/>
      <c r="IWE142" s="390"/>
      <c r="IWF142" s="390"/>
      <c r="IWG142" s="390"/>
      <c r="IWH142" s="390"/>
      <c r="IWI142" s="390"/>
      <c r="IWJ142" s="390"/>
      <c r="IWK142" s="390"/>
      <c r="IWL142" s="390"/>
      <c r="IWM142" s="390"/>
      <c r="IWN142" s="390"/>
      <c r="IWO142" s="390"/>
      <c r="IWP142" s="390"/>
      <c r="IWQ142" s="390"/>
      <c r="IWR142" s="390"/>
      <c r="IWS142" s="390"/>
      <c r="IWT142" s="390"/>
      <c r="IWU142" s="390"/>
      <c r="IWV142" s="390"/>
      <c r="IWW142" s="391"/>
      <c r="IWX142" s="389"/>
      <c r="IWY142" s="390"/>
      <c r="IWZ142" s="390"/>
      <c r="IXA142" s="390"/>
      <c r="IXB142" s="390"/>
      <c r="IXC142" s="390"/>
      <c r="IXD142" s="390"/>
      <c r="IXE142" s="390"/>
      <c r="IXF142" s="390"/>
      <c r="IXG142" s="390"/>
      <c r="IXH142" s="390"/>
      <c r="IXI142" s="390"/>
      <c r="IXJ142" s="390"/>
      <c r="IXK142" s="390"/>
      <c r="IXL142" s="390"/>
      <c r="IXM142" s="390"/>
      <c r="IXN142" s="390"/>
      <c r="IXO142" s="390"/>
      <c r="IXP142" s="390"/>
      <c r="IXQ142" s="390"/>
      <c r="IXR142" s="390"/>
      <c r="IXS142" s="390"/>
      <c r="IXT142" s="390"/>
      <c r="IXU142" s="390"/>
      <c r="IXV142" s="390"/>
      <c r="IXW142" s="390"/>
      <c r="IXX142" s="390"/>
      <c r="IXY142" s="390"/>
      <c r="IXZ142" s="390"/>
      <c r="IYA142" s="390"/>
      <c r="IYB142" s="390"/>
      <c r="IYC142" s="390"/>
      <c r="IYD142" s="390"/>
      <c r="IYE142" s="390"/>
      <c r="IYF142" s="390"/>
      <c r="IYG142" s="390"/>
      <c r="IYH142" s="390"/>
      <c r="IYI142" s="390"/>
      <c r="IYJ142" s="390"/>
      <c r="IYK142" s="390"/>
      <c r="IYL142" s="390"/>
      <c r="IYM142" s="390"/>
      <c r="IYN142" s="390"/>
      <c r="IYO142" s="390"/>
      <c r="IYP142" s="391"/>
      <c r="IYQ142" s="389"/>
      <c r="IYR142" s="390"/>
      <c r="IYS142" s="390"/>
      <c r="IYT142" s="390"/>
      <c r="IYU142" s="390"/>
      <c r="IYV142" s="390"/>
      <c r="IYW142" s="390"/>
      <c r="IYX142" s="390"/>
      <c r="IYY142" s="390"/>
      <c r="IYZ142" s="390"/>
      <c r="IZA142" s="390"/>
      <c r="IZB142" s="390"/>
      <c r="IZC142" s="390"/>
      <c r="IZD142" s="390"/>
      <c r="IZE142" s="390"/>
      <c r="IZF142" s="390"/>
      <c r="IZG142" s="390"/>
      <c r="IZH142" s="390"/>
      <c r="IZI142" s="390"/>
      <c r="IZJ142" s="390"/>
      <c r="IZK142" s="390"/>
      <c r="IZL142" s="390"/>
      <c r="IZM142" s="390"/>
      <c r="IZN142" s="390"/>
      <c r="IZO142" s="390"/>
      <c r="IZP142" s="390"/>
      <c r="IZQ142" s="390"/>
      <c r="IZR142" s="390"/>
      <c r="IZS142" s="390"/>
      <c r="IZT142" s="390"/>
      <c r="IZU142" s="390"/>
      <c r="IZV142" s="390"/>
      <c r="IZW142" s="390"/>
      <c r="IZX142" s="390"/>
      <c r="IZY142" s="390"/>
      <c r="IZZ142" s="390"/>
      <c r="JAA142" s="390"/>
      <c r="JAB142" s="390"/>
      <c r="JAC142" s="390"/>
      <c r="JAD142" s="390"/>
      <c r="JAE142" s="390"/>
      <c r="JAF142" s="390"/>
      <c r="JAG142" s="390"/>
      <c r="JAH142" s="390"/>
      <c r="JAI142" s="391"/>
      <c r="JAJ142" s="389"/>
      <c r="JAK142" s="390"/>
      <c r="JAL142" s="390"/>
      <c r="JAM142" s="390"/>
      <c r="JAN142" s="390"/>
      <c r="JAO142" s="390"/>
      <c r="JAP142" s="390"/>
      <c r="JAQ142" s="390"/>
      <c r="JAR142" s="390"/>
      <c r="JAS142" s="390"/>
      <c r="JAT142" s="390"/>
      <c r="JAU142" s="390"/>
      <c r="JAV142" s="390"/>
      <c r="JAW142" s="390"/>
      <c r="JAX142" s="390"/>
      <c r="JAY142" s="390"/>
      <c r="JAZ142" s="390"/>
      <c r="JBA142" s="390"/>
      <c r="JBB142" s="390"/>
      <c r="JBC142" s="390"/>
      <c r="JBD142" s="390"/>
      <c r="JBE142" s="390"/>
      <c r="JBF142" s="390"/>
      <c r="JBG142" s="390"/>
      <c r="JBH142" s="390"/>
      <c r="JBI142" s="390"/>
      <c r="JBJ142" s="390"/>
      <c r="JBK142" s="390"/>
      <c r="JBL142" s="390"/>
      <c r="JBM142" s="390"/>
      <c r="JBN142" s="390"/>
      <c r="JBO142" s="390"/>
      <c r="JBP142" s="390"/>
      <c r="JBQ142" s="390"/>
      <c r="JBR142" s="390"/>
      <c r="JBS142" s="390"/>
      <c r="JBT142" s="390"/>
      <c r="JBU142" s="390"/>
      <c r="JBV142" s="390"/>
      <c r="JBW142" s="390"/>
      <c r="JBX142" s="390"/>
      <c r="JBY142" s="390"/>
      <c r="JBZ142" s="390"/>
      <c r="JCA142" s="390"/>
      <c r="JCB142" s="391"/>
      <c r="JCC142" s="389"/>
      <c r="JCD142" s="390"/>
      <c r="JCE142" s="390"/>
      <c r="JCF142" s="390"/>
      <c r="JCG142" s="390"/>
      <c r="JCH142" s="390"/>
      <c r="JCI142" s="390"/>
      <c r="JCJ142" s="390"/>
      <c r="JCK142" s="390"/>
      <c r="JCL142" s="390"/>
      <c r="JCM142" s="390"/>
      <c r="JCN142" s="390"/>
      <c r="JCO142" s="390"/>
      <c r="JCP142" s="390"/>
      <c r="JCQ142" s="390"/>
      <c r="JCR142" s="390"/>
      <c r="JCS142" s="390"/>
      <c r="JCT142" s="390"/>
      <c r="JCU142" s="390"/>
      <c r="JCV142" s="390"/>
      <c r="JCW142" s="390"/>
      <c r="JCX142" s="390"/>
      <c r="JCY142" s="390"/>
      <c r="JCZ142" s="390"/>
      <c r="JDA142" s="390"/>
      <c r="JDB142" s="390"/>
      <c r="JDC142" s="390"/>
      <c r="JDD142" s="390"/>
      <c r="JDE142" s="390"/>
      <c r="JDF142" s="390"/>
      <c r="JDG142" s="390"/>
      <c r="JDH142" s="390"/>
      <c r="JDI142" s="390"/>
      <c r="JDJ142" s="390"/>
      <c r="JDK142" s="390"/>
      <c r="JDL142" s="390"/>
      <c r="JDM142" s="390"/>
      <c r="JDN142" s="390"/>
      <c r="JDO142" s="390"/>
      <c r="JDP142" s="390"/>
      <c r="JDQ142" s="390"/>
      <c r="JDR142" s="390"/>
      <c r="JDS142" s="390"/>
      <c r="JDT142" s="390"/>
      <c r="JDU142" s="391"/>
      <c r="JDV142" s="389"/>
      <c r="JDW142" s="390"/>
      <c r="JDX142" s="390"/>
      <c r="JDY142" s="390"/>
      <c r="JDZ142" s="390"/>
      <c r="JEA142" s="390"/>
      <c r="JEB142" s="390"/>
      <c r="JEC142" s="390"/>
      <c r="JED142" s="390"/>
      <c r="JEE142" s="390"/>
      <c r="JEF142" s="390"/>
      <c r="JEG142" s="390"/>
      <c r="JEH142" s="390"/>
      <c r="JEI142" s="390"/>
      <c r="JEJ142" s="390"/>
      <c r="JEK142" s="390"/>
      <c r="JEL142" s="390"/>
      <c r="JEM142" s="390"/>
      <c r="JEN142" s="390"/>
      <c r="JEO142" s="390"/>
      <c r="JEP142" s="390"/>
      <c r="JEQ142" s="390"/>
      <c r="JER142" s="390"/>
      <c r="JES142" s="390"/>
      <c r="JET142" s="390"/>
      <c r="JEU142" s="390"/>
      <c r="JEV142" s="390"/>
      <c r="JEW142" s="390"/>
      <c r="JEX142" s="390"/>
      <c r="JEY142" s="390"/>
      <c r="JEZ142" s="390"/>
      <c r="JFA142" s="390"/>
      <c r="JFB142" s="390"/>
      <c r="JFC142" s="390"/>
      <c r="JFD142" s="390"/>
      <c r="JFE142" s="390"/>
      <c r="JFF142" s="390"/>
      <c r="JFG142" s="390"/>
      <c r="JFH142" s="390"/>
      <c r="JFI142" s="390"/>
      <c r="JFJ142" s="390"/>
      <c r="JFK142" s="390"/>
      <c r="JFL142" s="390"/>
      <c r="JFM142" s="390"/>
      <c r="JFN142" s="391"/>
      <c r="JFO142" s="389"/>
      <c r="JFP142" s="390"/>
      <c r="JFQ142" s="390"/>
      <c r="JFR142" s="390"/>
      <c r="JFS142" s="390"/>
      <c r="JFT142" s="390"/>
      <c r="JFU142" s="390"/>
      <c r="JFV142" s="390"/>
      <c r="JFW142" s="390"/>
      <c r="JFX142" s="390"/>
      <c r="JFY142" s="390"/>
      <c r="JFZ142" s="390"/>
      <c r="JGA142" s="390"/>
      <c r="JGB142" s="390"/>
      <c r="JGC142" s="390"/>
      <c r="JGD142" s="390"/>
      <c r="JGE142" s="390"/>
      <c r="JGF142" s="390"/>
      <c r="JGG142" s="390"/>
      <c r="JGH142" s="390"/>
      <c r="JGI142" s="390"/>
      <c r="JGJ142" s="390"/>
      <c r="JGK142" s="390"/>
      <c r="JGL142" s="390"/>
      <c r="JGM142" s="390"/>
      <c r="JGN142" s="390"/>
      <c r="JGO142" s="390"/>
      <c r="JGP142" s="390"/>
      <c r="JGQ142" s="390"/>
      <c r="JGR142" s="390"/>
      <c r="JGS142" s="390"/>
      <c r="JGT142" s="390"/>
      <c r="JGU142" s="390"/>
      <c r="JGV142" s="390"/>
      <c r="JGW142" s="390"/>
      <c r="JGX142" s="390"/>
      <c r="JGY142" s="390"/>
      <c r="JGZ142" s="390"/>
      <c r="JHA142" s="390"/>
      <c r="JHB142" s="390"/>
      <c r="JHC142" s="390"/>
      <c r="JHD142" s="390"/>
      <c r="JHE142" s="390"/>
      <c r="JHF142" s="390"/>
      <c r="JHG142" s="391"/>
      <c r="JHH142" s="389"/>
      <c r="JHI142" s="390"/>
      <c r="JHJ142" s="390"/>
      <c r="JHK142" s="390"/>
      <c r="JHL142" s="390"/>
      <c r="JHM142" s="390"/>
      <c r="JHN142" s="390"/>
      <c r="JHO142" s="390"/>
      <c r="JHP142" s="390"/>
      <c r="JHQ142" s="390"/>
      <c r="JHR142" s="390"/>
      <c r="JHS142" s="390"/>
      <c r="JHT142" s="390"/>
      <c r="JHU142" s="390"/>
      <c r="JHV142" s="390"/>
      <c r="JHW142" s="390"/>
      <c r="JHX142" s="390"/>
      <c r="JHY142" s="390"/>
      <c r="JHZ142" s="390"/>
      <c r="JIA142" s="390"/>
      <c r="JIB142" s="390"/>
      <c r="JIC142" s="390"/>
      <c r="JID142" s="390"/>
      <c r="JIE142" s="390"/>
      <c r="JIF142" s="390"/>
      <c r="JIG142" s="390"/>
      <c r="JIH142" s="390"/>
      <c r="JII142" s="390"/>
      <c r="JIJ142" s="390"/>
      <c r="JIK142" s="390"/>
      <c r="JIL142" s="390"/>
      <c r="JIM142" s="390"/>
      <c r="JIN142" s="390"/>
      <c r="JIO142" s="390"/>
      <c r="JIP142" s="390"/>
      <c r="JIQ142" s="390"/>
      <c r="JIR142" s="390"/>
      <c r="JIS142" s="390"/>
      <c r="JIT142" s="390"/>
      <c r="JIU142" s="390"/>
      <c r="JIV142" s="390"/>
      <c r="JIW142" s="390"/>
      <c r="JIX142" s="390"/>
      <c r="JIY142" s="390"/>
      <c r="JIZ142" s="391"/>
      <c r="JJA142" s="389"/>
      <c r="JJB142" s="390"/>
      <c r="JJC142" s="390"/>
      <c r="JJD142" s="390"/>
      <c r="JJE142" s="390"/>
      <c r="JJF142" s="390"/>
      <c r="JJG142" s="390"/>
      <c r="JJH142" s="390"/>
      <c r="JJI142" s="390"/>
      <c r="JJJ142" s="390"/>
      <c r="JJK142" s="390"/>
      <c r="JJL142" s="390"/>
      <c r="JJM142" s="390"/>
      <c r="JJN142" s="390"/>
      <c r="JJO142" s="390"/>
      <c r="JJP142" s="390"/>
      <c r="JJQ142" s="390"/>
      <c r="JJR142" s="390"/>
      <c r="JJS142" s="390"/>
      <c r="JJT142" s="390"/>
      <c r="JJU142" s="390"/>
      <c r="JJV142" s="390"/>
      <c r="JJW142" s="390"/>
      <c r="JJX142" s="390"/>
      <c r="JJY142" s="390"/>
      <c r="JJZ142" s="390"/>
      <c r="JKA142" s="390"/>
      <c r="JKB142" s="390"/>
      <c r="JKC142" s="390"/>
      <c r="JKD142" s="390"/>
      <c r="JKE142" s="390"/>
      <c r="JKF142" s="390"/>
      <c r="JKG142" s="390"/>
      <c r="JKH142" s="390"/>
      <c r="JKI142" s="390"/>
      <c r="JKJ142" s="390"/>
      <c r="JKK142" s="390"/>
      <c r="JKL142" s="390"/>
      <c r="JKM142" s="390"/>
      <c r="JKN142" s="390"/>
      <c r="JKO142" s="390"/>
      <c r="JKP142" s="390"/>
      <c r="JKQ142" s="390"/>
      <c r="JKR142" s="390"/>
      <c r="JKS142" s="391"/>
      <c r="JKT142" s="389"/>
      <c r="JKU142" s="390"/>
      <c r="JKV142" s="390"/>
      <c r="JKW142" s="390"/>
      <c r="JKX142" s="390"/>
      <c r="JKY142" s="390"/>
      <c r="JKZ142" s="390"/>
      <c r="JLA142" s="390"/>
      <c r="JLB142" s="390"/>
      <c r="JLC142" s="390"/>
      <c r="JLD142" s="390"/>
      <c r="JLE142" s="390"/>
      <c r="JLF142" s="390"/>
      <c r="JLG142" s="390"/>
      <c r="JLH142" s="390"/>
      <c r="JLI142" s="390"/>
      <c r="JLJ142" s="390"/>
      <c r="JLK142" s="390"/>
      <c r="JLL142" s="390"/>
      <c r="JLM142" s="390"/>
      <c r="JLN142" s="390"/>
      <c r="JLO142" s="390"/>
      <c r="JLP142" s="390"/>
      <c r="JLQ142" s="390"/>
      <c r="JLR142" s="390"/>
      <c r="JLS142" s="390"/>
      <c r="JLT142" s="390"/>
      <c r="JLU142" s="390"/>
      <c r="JLV142" s="390"/>
      <c r="JLW142" s="390"/>
      <c r="JLX142" s="390"/>
      <c r="JLY142" s="390"/>
      <c r="JLZ142" s="390"/>
      <c r="JMA142" s="390"/>
      <c r="JMB142" s="390"/>
      <c r="JMC142" s="390"/>
      <c r="JMD142" s="390"/>
      <c r="JME142" s="390"/>
      <c r="JMF142" s="390"/>
      <c r="JMG142" s="390"/>
      <c r="JMH142" s="390"/>
      <c r="JMI142" s="390"/>
      <c r="JMJ142" s="390"/>
      <c r="JMK142" s="390"/>
      <c r="JML142" s="391"/>
      <c r="JMM142" s="389"/>
      <c r="JMN142" s="390"/>
      <c r="JMO142" s="390"/>
      <c r="JMP142" s="390"/>
      <c r="JMQ142" s="390"/>
      <c r="JMR142" s="390"/>
      <c r="JMS142" s="390"/>
      <c r="JMT142" s="390"/>
      <c r="JMU142" s="390"/>
      <c r="JMV142" s="390"/>
      <c r="JMW142" s="390"/>
      <c r="JMX142" s="390"/>
      <c r="JMY142" s="390"/>
      <c r="JMZ142" s="390"/>
      <c r="JNA142" s="390"/>
      <c r="JNB142" s="390"/>
      <c r="JNC142" s="390"/>
      <c r="JND142" s="390"/>
      <c r="JNE142" s="390"/>
      <c r="JNF142" s="390"/>
      <c r="JNG142" s="390"/>
      <c r="JNH142" s="390"/>
      <c r="JNI142" s="390"/>
      <c r="JNJ142" s="390"/>
      <c r="JNK142" s="390"/>
      <c r="JNL142" s="390"/>
      <c r="JNM142" s="390"/>
      <c r="JNN142" s="390"/>
      <c r="JNO142" s="390"/>
      <c r="JNP142" s="390"/>
      <c r="JNQ142" s="390"/>
      <c r="JNR142" s="390"/>
      <c r="JNS142" s="390"/>
      <c r="JNT142" s="390"/>
      <c r="JNU142" s="390"/>
      <c r="JNV142" s="390"/>
      <c r="JNW142" s="390"/>
      <c r="JNX142" s="390"/>
      <c r="JNY142" s="390"/>
      <c r="JNZ142" s="390"/>
      <c r="JOA142" s="390"/>
      <c r="JOB142" s="390"/>
      <c r="JOC142" s="390"/>
      <c r="JOD142" s="390"/>
      <c r="JOE142" s="391"/>
      <c r="JOF142" s="389"/>
      <c r="JOG142" s="390"/>
      <c r="JOH142" s="390"/>
      <c r="JOI142" s="390"/>
      <c r="JOJ142" s="390"/>
      <c r="JOK142" s="390"/>
      <c r="JOL142" s="390"/>
      <c r="JOM142" s="390"/>
      <c r="JON142" s="390"/>
      <c r="JOO142" s="390"/>
      <c r="JOP142" s="390"/>
      <c r="JOQ142" s="390"/>
      <c r="JOR142" s="390"/>
      <c r="JOS142" s="390"/>
      <c r="JOT142" s="390"/>
      <c r="JOU142" s="390"/>
      <c r="JOV142" s="390"/>
      <c r="JOW142" s="390"/>
      <c r="JOX142" s="390"/>
      <c r="JOY142" s="390"/>
      <c r="JOZ142" s="390"/>
      <c r="JPA142" s="390"/>
      <c r="JPB142" s="390"/>
      <c r="JPC142" s="390"/>
      <c r="JPD142" s="390"/>
      <c r="JPE142" s="390"/>
      <c r="JPF142" s="390"/>
      <c r="JPG142" s="390"/>
      <c r="JPH142" s="390"/>
      <c r="JPI142" s="390"/>
      <c r="JPJ142" s="390"/>
      <c r="JPK142" s="390"/>
      <c r="JPL142" s="390"/>
      <c r="JPM142" s="390"/>
      <c r="JPN142" s="390"/>
      <c r="JPO142" s="390"/>
      <c r="JPP142" s="390"/>
      <c r="JPQ142" s="390"/>
      <c r="JPR142" s="390"/>
      <c r="JPS142" s="390"/>
      <c r="JPT142" s="390"/>
      <c r="JPU142" s="390"/>
      <c r="JPV142" s="390"/>
      <c r="JPW142" s="390"/>
      <c r="JPX142" s="391"/>
      <c r="JPY142" s="389"/>
      <c r="JPZ142" s="390"/>
      <c r="JQA142" s="390"/>
      <c r="JQB142" s="390"/>
      <c r="JQC142" s="390"/>
      <c r="JQD142" s="390"/>
      <c r="JQE142" s="390"/>
      <c r="JQF142" s="390"/>
      <c r="JQG142" s="390"/>
      <c r="JQH142" s="390"/>
      <c r="JQI142" s="390"/>
      <c r="JQJ142" s="390"/>
      <c r="JQK142" s="390"/>
      <c r="JQL142" s="390"/>
      <c r="JQM142" s="390"/>
      <c r="JQN142" s="390"/>
      <c r="JQO142" s="390"/>
      <c r="JQP142" s="390"/>
      <c r="JQQ142" s="390"/>
      <c r="JQR142" s="390"/>
      <c r="JQS142" s="390"/>
      <c r="JQT142" s="390"/>
      <c r="JQU142" s="390"/>
      <c r="JQV142" s="390"/>
      <c r="JQW142" s="390"/>
      <c r="JQX142" s="390"/>
      <c r="JQY142" s="390"/>
      <c r="JQZ142" s="390"/>
      <c r="JRA142" s="390"/>
      <c r="JRB142" s="390"/>
      <c r="JRC142" s="390"/>
      <c r="JRD142" s="390"/>
      <c r="JRE142" s="390"/>
      <c r="JRF142" s="390"/>
      <c r="JRG142" s="390"/>
      <c r="JRH142" s="390"/>
      <c r="JRI142" s="390"/>
      <c r="JRJ142" s="390"/>
      <c r="JRK142" s="390"/>
      <c r="JRL142" s="390"/>
      <c r="JRM142" s="390"/>
      <c r="JRN142" s="390"/>
      <c r="JRO142" s="390"/>
      <c r="JRP142" s="390"/>
      <c r="JRQ142" s="391"/>
      <c r="JRR142" s="389"/>
      <c r="JRS142" s="390"/>
      <c r="JRT142" s="390"/>
      <c r="JRU142" s="390"/>
      <c r="JRV142" s="390"/>
      <c r="JRW142" s="390"/>
      <c r="JRX142" s="390"/>
      <c r="JRY142" s="390"/>
      <c r="JRZ142" s="390"/>
      <c r="JSA142" s="390"/>
      <c r="JSB142" s="390"/>
      <c r="JSC142" s="390"/>
      <c r="JSD142" s="390"/>
      <c r="JSE142" s="390"/>
      <c r="JSF142" s="390"/>
      <c r="JSG142" s="390"/>
      <c r="JSH142" s="390"/>
      <c r="JSI142" s="390"/>
      <c r="JSJ142" s="390"/>
      <c r="JSK142" s="390"/>
      <c r="JSL142" s="390"/>
      <c r="JSM142" s="390"/>
      <c r="JSN142" s="390"/>
      <c r="JSO142" s="390"/>
      <c r="JSP142" s="390"/>
      <c r="JSQ142" s="390"/>
      <c r="JSR142" s="390"/>
      <c r="JSS142" s="390"/>
      <c r="JST142" s="390"/>
      <c r="JSU142" s="390"/>
      <c r="JSV142" s="390"/>
      <c r="JSW142" s="390"/>
      <c r="JSX142" s="390"/>
      <c r="JSY142" s="390"/>
      <c r="JSZ142" s="390"/>
      <c r="JTA142" s="390"/>
      <c r="JTB142" s="390"/>
      <c r="JTC142" s="390"/>
      <c r="JTD142" s="390"/>
      <c r="JTE142" s="390"/>
      <c r="JTF142" s="390"/>
      <c r="JTG142" s="390"/>
      <c r="JTH142" s="390"/>
      <c r="JTI142" s="390"/>
      <c r="JTJ142" s="391"/>
      <c r="JTK142" s="389"/>
      <c r="JTL142" s="390"/>
      <c r="JTM142" s="390"/>
      <c r="JTN142" s="390"/>
      <c r="JTO142" s="390"/>
      <c r="JTP142" s="390"/>
      <c r="JTQ142" s="390"/>
      <c r="JTR142" s="390"/>
      <c r="JTS142" s="390"/>
      <c r="JTT142" s="390"/>
      <c r="JTU142" s="390"/>
      <c r="JTV142" s="390"/>
      <c r="JTW142" s="390"/>
      <c r="JTX142" s="390"/>
      <c r="JTY142" s="390"/>
      <c r="JTZ142" s="390"/>
      <c r="JUA142" s="390"/>
      <c r="JUB142" s="390"/>
      <c r="JUC142" s="390"/>
      <c r="JUD142" s="390"/>
      <c r="JUE142" s="390"/>
      <c r="JUF142" s="390"/>
      <c r="JUG142" s="390"/>
      <c r="JUH142" s="390"/>
      <c r="JUI142" s="390"/>
      <c r="JUJ142" s="390"/>
      <c r="JUK142" s="390"/>
      <c r="JUL142" s="390"/>
      <c r="JUM142" s="390"/>
      <c r="JUN142" s="390"/>
      <c r="JUO142" s="390"/>
      <c r="JUP142" s="390"/>
      <c r="JUQ142" s="390"/>
      <c r="JUR142" s="390"/>
      <c r="JUS142" s="390"/>
      <c r="JUT142" s="390"/>
      <c r="JUU142" s="390"/>
      <c r="JUV142" s="390"/>
      <c r="JUW142" s="390"/>
      <c r="JUX142" s="390"/>
      <c r="JUY142" s="390"/>
      <c r="JUZ142" s="390"/>
      <c r="JVA142" s="390"/>
      <c r="JVB142" s="390"/>
      <c r="JVC142" s="391"/>
      <c r="JVD142" s="389"/>
      <c r="JVE142" s="390"/>
      <c r="JVF142" s="390"/>
      <c r="JVG142" s="390"/>
      <c r="JVH142" s="390"/>
      <c r="JVI142" s="390"/>
      <c r="JVJ142" s="390"/>
      <c r="JVK142" s="390"/>
      <c r="JVL142" s="390"/>
      <c r="JVM142" s="390"/>
      <c r="JVN142" s="390"/>
      <c r="JVO142" s="390"/>
      <c r="JVP142" s="390"/>
      <c r="JVQ142" s="390"/>
      <c r="JVR142" s="390"/>
      <c r="JVS142" s="390"/>
      <c r="JVT142" s="390"/>
      <c r="JVU142" s="390"/>
      <c r="JVV142" s="390"/>
      <c r="JVW142" s="390"/>
      <c r="JVX142" s="390"/>
      <c r="JVY142" s="390"/>
      <c r="JVZ142" s="390"/>
      <c r="JWA142" s="390"/>
      <c r="JWB142" s="390"/>
      <c r="JWC142" s="390"/>
      <c r="JWD142" s="390"/>
      <c r="JWE142" s="390"/>
      <c r="JWF142" s="390"/>
      <c r="JWG142" s="390"/>
      <c r="JWH142" s="390"/>
      <c r="JWI142" s="390"/>
      <c r="JWJ142" s="390"/>
      <c r="JWK142" s="390"/>
      <c r="JWL142" s="390"/>
      <c r="JWM142" s="390"/>
      <c r="JWN142" s="390"/>
      <c r="JWO142" s="390"/>
      <c r="JWP142" s="390"/>
      <c r="JWQ142" s="390"/>
      <c r="JWR142" s="390"/>
      <c r="JWS142" s="390"/>
      <c r="JWT142" s="390"/>
      <c r="JWU142" s="390"/>
      <c r="JWV142" s="391"/>
      <c r="JWW142" s="389"/>
      <c r="JWX142" s="390"/>
      <c r="JWY142" s="390"/>
      <c r="JWZ142" s="390"/>
      <c r="JXA142" s="390"/>
      <c r="JXB142" s="390"/>
      <c r="JXC142" s="390"/>
      <c r="JXD142" s="390"/>
      <c r="JXE142" s="390"/>
      <c r="JXF142" s="390"/>
      <c r="JXG142" s="390"/>
      <c r="JXH142" s="390"/>
      <c r="JXI142" s="390"/>
      <c r="JXJ142" s="390"/>
      <c r="JXK142" s="390"/>
      <c r="JXL142" s="390"/>
      <c r="JXM142" s="390"/>
      <c r="JXN142" s="390"/>
      <c r="JXO142" s="390"/>
      <c r="JXP142" s="390"/>
      <c r="JXQ142" s="390"/>
      <c r="JXR142" s="390"/>
      <c r="JXS142" s="390"/>
      <c r="JXT142" s="390"/>
      <c r="JXU142" s="390"/>
      <c r="JXV142" s="390"/>
      <c r="JXW142" s="390"/>
      <c r="JXX142" s="390"/>
      <c r="JXY142" s="390"/>
      <c r="JXZ142" s="390"/>
      <c r="JYA142" s="390"/>
      <c r="JYB142" s="390"/>
      <c r="JYC142" s="390"/>
      <c r="JYD142" s="390"/>
      <c r="JYE142" s="390"/>
      <c r="JYF142" s="390"/>
      <c r="JYG142" s="390"/>
      <c r="JYH142" s="390"/>
      <c r="JYI142" s="390"/>
      <c r="JYJ142" s="390"/>
      <c r="JYK142" s="390"/>
      <c r="JYL142" s="390"/>
      <c r="JYM142" s="390"/>
      <c r="JYN142" s="390"/>
      <c r="JYO142" s="391"/>
      <c r="JYP142" s="389"/>
      <c r="JYQ142" s="390"/>
      <c r="JYR142" s="390"/>
      <c r="JYS142" s="390"/>
      <c r="JYT142" s="390"/>
      <c r="JYU142" s="390"/>
      <c r="JYV142" s="390"/>
      <c r="JYW142" s="390"/>
      <c r="JYX142" s="390"/>
      <c r="JYY142" s="390"/>
      <c r="JYZ142" s="390"/>
      <c r="JZA142" s="390"/>
      <c r="JZB142" s="390"/>
      <c r="JZC142" s="390"/>
      <c r="JZD142" s="390"/>
      <c r="JZE142" s="390"/>
      <c r="JZF142" s="390"/>
      <c r="JZG142" s="390"/>
      <c r="JZH142" s="390"/>
      <c r="JZI142" s="390"/>
      <c r="JZJ142" s="390"/>
      <c r="JZK142" s="390"/>
      <c r="JZL142" s="390"/>
      <c r="JZM142" s="390"/>
      <c r="JZN142" s="390"/>
      <c r="JZO142" s="390"/>
      <c r="JZP142" s="390"/>
      <c r="JZQ142" s="390"/>
      <c r="JZR142" s="390"/>
      <c r="JZS142" s="390"/>
      <c r="JZT142" s="390"/>
      <c r="JZU142" s="390"/>
      <c r="JZV142" s="390"/>
      <c r="JZW142" s="390"/>
      <c r="JZX142" s="390"/>
      <c r="JZY142" s="390"/>
      <c r="JZZ142" s="390"/>
      <c r="KAA142" s="390"/>
      <c r="KAB142" s="390"/>
      <c r="KAC142" s="390"/>
      <c r="KAD142" s="390"/>
      <c r="KAE142" s="390"/>
      <c r="KAF142" s="390"/>
      <c r="KAG142" s="390"/>
      <c r="KAH142" s="391"/>
      <c r="KAI142" s="389"/>
      <c r="KAJ142" s="390"/>
      <c r="KAK142" s="390"/>
      <c r="KAL142" s="390"/>
      <c r="KAM142" s="390"/>
      <c r="KAN142" s="390"/>
      <c r="KAO142" s="390"/>
      <c r="KAP142" s="390"/>
      <c r="KAQ142" s="390"/>
      <c r="KAR142" s="390"/>
      <c r="KAS142" s="390"/>
      <c r="KAT142" s="390"/>
      <c r="KAU142" s="390"/>
      <c r="KAV142" s="390"/>
      <c r="KAW142" s="390"/>
      <c r="KAX142" s="390"/>
      <c r="KAY142" s="390"/>
      <c r="KAZ142" s="390"/>
      <c r="KBA142" s="390"/>
      <c r="KBB142" s="390"/>
      <c r="KBC142" s="390"/>
      <c r="KBD142" s="390"/>
      <c r="KBE142" s="390"/>
      <c r="KBF142" s="390"/>
      <c r="KBG142" s="390"/>
      <c r="KBH142" s="390"/>
      <c r="KBI142" s="390"/>
      <c r="KBJ142" s="390"/>
      <c r="KBK142" s="390"/>
      <c r="KBL142" s="390"/>
      <c r="KBM142" s="390"/>
      <c r="KBN142" s="390"/>
      <c r="KBO142" s="390"/>
      <c r="KBP142" s="390"/>
      <c r="KBQ142" s="390"/>
      <c r="KBR142" s="390"/>
      <c r="KBS142" s="390"/>
      <c r="KBT142" s="390"/>
      <c r="KBU142" s="390"/>
      <c r="KBV142" s="390"/>
      <c r="KBW142" s="390"/>
      <c r="KBX142" s="390"/>
      <c r="KBY142" s="390"/>
      <c r="KBZ142" s="390"/>
      <c r="KCA142" s="391"/>
      <c r="KCB142" s="389"/>
      <c r="KCC142" s="390"/>
      <c r="KCD142" s="390"/>
      <c r="KCE142" s="390"/>
      <c r="KCF142" s="390"/>
      <c r="KCG142" s="390"/>
      <c r="KCH142" s="390"/>
      <c r="KCI142" s="390"/>
      <c r="KCJ142" s="390"/>
      <c r="KCK142" s="390"/>
      <c r="KCL142" s="390"/>
      <c r="KCM142" s="390"/>
      <c r="KCN142" s="390"/>
      <c r="KCO142" s="390"/>
      <c r="KCP142" s="390"/>
      <c r="KCQ142" s="390"/>
      <c r="KCR142" s="390"/>
      <c r="KCS142" s="390"/>
      <c r="KCT142" s="390"/>
      <c r="KCU142" s="390"/>
      <c r="KCV142" s="390"/>
      <c r="KCW142" s="390"/>
      <c r="KCX142" s="390"/>
      <c r="KCY142" s="390"/>
      <c r="KCZ142" s="390"/>
      <c r="KDA142" s="390"/>
      <c r="KDB142" s="390"/>
      <c r="KDC142" s="390"/>
      <c r="KDD142" s="390"/>
      <c r="KDE142" s="390"/>
      <c r="KDF142" s="390"/>
      <c r="KDG142" s="390"/>
      <c r="KDH142" s="390"/>
      <c r="KDI142" s="390"/>
      <c r="KDJ142" s="390"/>
      <c r="KDK142" s="390"/>
      <c r="KDL142" s="390"/>
      <c r="KDM142" s="390"/>
      <c r="KDN142" s="390"/>
      <c r="KDO142" s="390"/>
      <c r="KDP142" s="390"/>
      <c r="KDQ142" s="390"/>
      <c r="KDR142" s="390"/>
      <c r="KDS142" s="390"/>
      <c r="KDT142" s="391"/>
      <c r="KDU142" s="389"/>
      <c r="KDV142" s="390"/>
      <c r="KDW142" s="390"/>
      <c r="KDX142" s="390"/>
      <c r="KDY142" s="390"/>
      <c r="KDZ142" s="390"/>
      <c r="KEA142" s="390"/>
      <c r="KEB142" s="390"/>
      <c r="KEC142" s="390"/>
      <c r="KED142" s="390"/>
      <c r="KEE142" s="390"/>
      <c r="KEF142" s="390"/>
      <c r="KEG142" s="390"/>
      <c r="KEH142" s="390"/>
      <c r="KEI142" s="390"/>
      <c r="KEJ142" s="390"/>
      <c r="KEK142" s="390"/>
      <c r="KEL142" s="390"/>
      <c r="KEM142" s="390"/>
      <c r="KEN142" s="390"/>
      <c r="KEO142" s="390"/>
      <c r="KEP142" s="390"/>
      <c r="KEQ142" s="390"/>
      <c r="KER142" s="390"/>
      <c r="KES142" s="390"/>
      <c r="KET142" s="390"/>
      <c r="KEU142" s="390"/>
      <c r="KEV142" s="390"/>
      <c r="KEW142" s="390"/>
      <c r="KEX142" s="390"/>
      <c r="KEY142" s="390"/>
      <c r="KEZ142" s="390"/>
      <c r="KFA142" s="390"/>
      <c r="KFB142" s="390"/>
      <c r="KFC142" s="390"/>
      <c r="KFD142" s="390"/>
      <c r="KFE142" s="390"/>
      <c r="KFF142" s="390"/>
      <c r="KFG142" s="390"/>
      <c r="KFH142" s="390"/>
      <c r="KFI142" s="390"/>
      <c r="KFJ142" s="390"/>
      <c r="KFK142" s="390"/>
      <c r="KFL142" s="390"/>
      <c r="KFM142" s="391"/>
      <c r="KFN142" s="389"/>
      <c r="KFO142" s="390"/>
      <c r="KFP142" s="390"/>
      <c r="KFQ142" s="390"/>
      <c r="KFR142" s="390"/>
      <c r="KFS142" s="390"/>
      <c r="KFT142" s="390"/>
      <c r="KFU142" s="390"/>
      <c r="KFV142" s="390"/>
      <c r="KFW142" s="390"/>
      <c r="KFX142" s="390"/>
      <c r="KFY142" s="390"/>
      <c r="KFZ142" s="390"/>
      <c r="KGA142" s="390"/>
      <c r="KGB142" s="390"/>
      <c r="KGC142" s="390"/>
      <c r="KGD142" s="390"/>
      <c r="KGE142" s="390"/>
      <c r="KGF142" s="390"/>
      <c r="KGG142" s="390"/>
      <c r="KGH142" s="390"/>
      <c r="KGI142" s="390"/>
      <c r="KGJ142" s="390"/>
      <c r="KGK142" s="390"/>
      <c r="KGL142" s="390"/>
      <c r="KGM142" s="390"/>
      <c r="KGN142" s="390"/>
      <c r="KGO142" s="390"/>
      <c r="KGP142" s="390"/>
      <c r="KGQ142" s="390"/>
      <c r="KGR142" s="390"/>
      <c r="KGS142" s="390"/>
      <c r="KGT142" s="390"/>
      <c r="KGU142" s="390"/>
      <c r="KGV142" s="390"/>
      <c r="KGW142" s="390"/>
      <c r="KGX142" s="390"/>
      <c r="KGY142" s="390"/>
      <c r="KGZ142" s="390"/>
      <c r="KHA142" s="390"/>
      <c r="KHB142" s="390"/>
      <c r="KHC142" s="390"/>
      <c r="KHD142" s="390"/>
      <c r="KHE142" s="390"/>
      <c r="KHF142" s="391"/>
      <c r="KHG142" s="389"/>
      <c r="KHH142" s="390"/>
      <c r="KHI142" s="390"/>
      <c r="KHJ142" s="390"/>
      <c r="KHK142" s="390"/>
      <c r="KHL142" s="390"/>
      <c r="KHM142" s="390"/>
      <c r="KHN142" s="390"/>
      <c r="KHO142" s="390"/>
      <c r="KHP142" s="390"/>
      <c r="KHQ142" s="390"/>
      <c r="KHR142" s="390"/>
      <c r="KHS142" s="390"/>
      <c r="KHT142" s="390"/>
      <c r="KHU142" s="390"/>
      <c r="KHV142" s="390"/>
      <c r="KHW142" s="390"/>
      <c r="KHX142" s="390"/>
      <c r="KHY142" s="390"/>
      <c r="KHZ142" s="390"/>
      <c r="KIA142" s="390"/>
      <c r="KIB142" s="390"/>
      <c r="KIC142" s="390"/>
      <c r="KID142" s="390"/>
      <c r="KIE142" s="390"/>
      <c r="KIF142" s="390"/>
      <c r="KIG142" s="390"/>
      <c r="KIH142" s="390"/>
      <c r="KII142" s="390"/>
      <c r="KIJ142" s="390"/>
      <c r="KIK142" s="390"/>
      <c r="KIL142" s="390"/>
      <c r="KIM142" s="390"/>
      <c r="KIN142" s="390"/>
      <c r="KIO142" s="390"/>
      <c r="KIP142" s="390"/>
      <c r="KIQ142" s="390"/>
      <c r="KIR142" s="390"/>
      <c r="KIS142" s="390"/>
      <c r="KIT142" s="390"/>
      <c r="KIU142" s="390"/>
      <c r="KIV142" s="390"/>
      <c r="KIW142" s="390"/>
      <c r="KIX142" s="390"/>
      <c r="KIY142" s="391"/>
      <c r="KIZ142" s="389"/>
      <c r="KJA142" s="390"/>
      <c r="KJB142" s="390"/>
      <c r="KJC142" s="390"/>
      <c r="KJD142" s="390"/>
      <c r="KJE142" s="390"/>
      <c r="KJF142" s="390"/>
      <c r="KJG142" s="390"/>
      <c r="KJH142" s="390"/>
      <c r="KJI142" s="390"/>
      <c r="KJJ142" s="390"/>
      <c r="KJK142" s="390"/>
      <c r="KJL142" s="390"/>
      <c r="KJM142" s="390"/>
      <c r="KJN142" s="390"/>
      <c r="KJO142" s="390"/>
      <c r="KJP142" s="390"/>
      <c r="KJQ142" s="390"/>
      <c r="KJR142" s="390"/>
      <c r="KJS142" s="390"/>
      <c r="KJT142" s="390"/>
      <c r="KJU142" s="390"/>
      <c r="KJV142" s="390"/>
      <c r="KJW142" s="390"/>
      <c r="KJX142" s="390"/>
      <c r="KJY142" s="390"/>
      <c r="KJZ142" s="390"/>
      <c r="KKA142" s="390"/>
      <c r="KKB142" s="390"/>
      <c r="KKC142" s="390"/>
      <c r="KKD142" s="390"/>
      <c r="KKE142" s="390"/>
      <c r="KKF142" s="390"/>
      <c r="KKG142" s="390"/>
      <c r="KKH142" s="390"/>
      <c r="KKI142" s="390"/>
      <c r="KKJ142" s="390"/>
      <c r="KKK142" s="390"/>
      <c r="KKL142" s="390"/>
      <c r="KKM142" s="390"/>
      <c r="KKN142" s="390"/>
      <c r="KKO142" s="390"/>
      <c r="KKP142" s="390"/>
      <c r="KKQ142" s="390"/>
      <c r="KKR142" s="391"/>
      <c r="KKS142" s="389"/>
      <c r="KKT142" s="390"/>
      <c r="KKU142" s="390"/>
      <c r="KKV142" s="390"/>
      <c r="KKW142" s="390"/>
      <c r="KKX142" s="390"/>
      <c r="KKY142" s="390"/>
      <c r="KKZ142" s="390"/>
      <c r="KLA142" s="390"/>
      <c r="KLB142" s="390"/>
      <c r="KLC142" s="390"/>
      <c r="KLD142" s="390"/>
      <c r="KLE142" s="390"/>
      <c r="KLF142" s="390"/>
      <c r="KLG142" s="390"/>
      <c r="KLH142" s="390"/>
      <c r="KLI142" s="390"/>
      <c r="KLJ142" s="390"/>
      <c r="KLK142" s="390"/>
      <c r="KLL142" s="390"/>
      <c r="KLM142" s="390"/>
      <c r="KLN142" s="390"/>
      <c r="KLO142" s="390"/>
      <c r="KLP142" s="390"/>
      <c r="KLQ142" s="390"/>
      <c r="KLR142" s="390"/>
      <c r="KLS142" s="390"/>
      <c r="KLT142" s="390"/>
      <c r="KLU142" s="390"/>
      <c r="KLV142" s="390"/>
      <c r="KLW142" s="390"/>
      <c r="KLX142" s="390"/>
      <c r="KLY142" s="390"/>
      <c r="KLZ142" s="390"/>
      <c r="KMA142" s="390"/>
      <c r="KMB142" s="390"/>
      <c r="KMC142" s="390"/>
      <c r="KMD142" s="390"/>
      <c r="KME142" s="390"/>
      <c r="KMF142" s="390"/>
      <c r="KMG142" s="390"/>
      <c r="KMH142" s="390"/>
      <c r="KMI142" s="390"/>
      <c r="KMJ142" s="390"/>
      <c r="KMK142" s="391"/>
      <c r="KML142" s="389"/>
      <c r="KMM142" s="390"/>
      <c r="KMN142" s="390"/>
      <c r="KMO142" s="390"/>
      <c r="KMP142" s="390"/>
      <c r="KMQ142" s="390"/>
      <c r="KMR142" s="390"/>
      <c r="KMS142" s="390"/>
      <c r="KMT142" s="390"/>
      <c r="KMU142" s="390"/>
      <c r="KMV142" s="390"/>
      <c r="KMW142" s="390"/>
      <c r="KMX142" s="390"/>
      <c r="KMY142" s="390"/>
      <c r="KMZ142" s="390"/>
      <c r="KNA142" s="390"/>
      <c r="KNB142" s="390"/>
      <c r="KNC142" s="390"/>
      <c r="KND142" s="390"/>
      <c r="KNE142" s="390"/>
      <c r="KNF142" s="390"/>
      <c r="KNG142" s="390"/>
      <c r="KNH142" s="390"/>
      <c r="KNI142" s="390"/>
      <c r="KNJ142" s="390"/>
      <c r="KNK142" s="390"/>
      <c r="KNL142" s="390"/>
      <c r="KNM142" s="390"/>
      <c r="KNN142" s="390"/>
      <c r="KNO142" s="390"/>
      <c r="KNP142" s="390"/>
      <c r="KNQ142" s="390"/>
      <c r="KNR142" s="390"/>
      <c r="KNS142" s="390"/>
      <c r="KNT142" s="390"/>
      <c r="KNU142" s="390"/>
      <c r="KNV142" s="390"/>
      <c r="KNW142" s="390"/>
      <c r="KNX142" s="390"/>
      <c r="KNY142" s="390"/>
      <c r="KNZ142" s="390"/>
      <c r="KOA142" s="390"/>
      <c r="KOB142" s="390"/>
      <c r="KOC142" s="390"/>
      <c r="KOD142" s="391"/>
      <c r="KOE142" s="389"/>
      <c r="KOF142" s="390"/>
      <c r="KOG142" s="390"/>
      <c r="KOH142" s="390"/>
      <c r="KOI142" s="390"/>
      <c r="KOJ142" s="390"/>
      <c r="KOK142" s="390"/>
      <c r="KOL142" s="390"/>
      <c r="KOM142" s="390"/>
      <c r="KON142" s="390"/>
      <c r="KOO142" s="390"/>
      <c r="KOP142" s="390"/>
      <c r="KOQ142" s="390"/>
      <c r="KOR142" s="390"/>
      <c r="KOS142" s="390"/>
      <c r="KOT142" s="390"/>
      <c r="KOU142" s="390"/>
      <c r="KOV142" s="390"/>
      <c r="KOW142" s="390"/>
      <c r="KOX142" s="390"/>
      <c r="KOY142" s="390"/>
      <c r="KOZ142" s="390"/>
      <c r="KPA142" s="390"/>
      <c r="KPB142" s="390"/>
      <c r="KPC142" s="390"/>
      <c r="KPD142" s="390"/>
      <c r="KPE142" s="390"/>
      <c r="KPF142" s="390"/>
      <c r="KPG142" s="390"/>
      <c r="KPH142" s="390"/>
      <c r="KPI142" s="390"/>
      <c r="KPJ142" s="390"/>
      <c r="KPK142" s="390"/>
      <c r="KPL142" s="390"/>
      <c r="KPM142" s="390"/>
      <c r="KPN142" s="390"/>
      <c r="KPO142" s="390"/>
      <c r="KPP142" s="390"/>
      <c r="KPQ142" s="390"/>
      <c r="KPR142" s="390"/>
      <c r="KPS142" s="390"/>
      <c r="KPT142" s="390"/>
      <c r="KPU142" s="390"/>
      <c r="KPV142" s="390"/>
      <c r="KPW142" s="391"/>
      <c r="KPX142" s="389"/>
      <c r="KPY142" s="390"/>
      <c r="KPZ142" s="390"/>
      <c r="KQA142" s="390"/>
      <c r="KQB142" s="390"/>
      <c r="KQC142" s="390"/>
      <c r="KQD142" s="390"/>
      <c r="KQE142" s="390"/>
      <c r="KQF142" s="390"/>
      <c r="KQG142" s="390"/>
      <c r="KQH142" s="390"/>
      <c r="KQI142" s="390"/>
      <c r="KQJ142" s="390"/>
      <c r="KQK142" s="390"/>
      <c r="KQL142" s="390"/>
      <c r="KQM142" s="390"/>
      <c r="KQN142" s="390"/>
      <c r="KQO142" s="390"/>
      <c r="KQP142" s="390"/>
      <c r="KQQ142" s="390"/>
      <c r="KQR142" s="390"/>
      <c r="KQS142" s="390"/>
      <c r="KQT142" s="390"/>
      <c r="KQU142" s="390"/>
      <c r="KQV142" s="390"/>
      <c r="KQW142" s="390"/>
      <c r="KQX142" s="390"/>
      <c r="KQY142" s="390"/>
      <c r="KQZ142" s="390"/>
      <c r="KRA142" s="390"/>
      <c r="KRB142" s="390"/>
      <c r="KRC142" s="390"/>
      <c r="KRD142" s="390"/>
      <c r="KRE142" s="390"/>
      <c r="KRF142" s="390"/>
      <c r="KRG142" s="390"/>
      <c r="KRH142" s="390"/>
      <c r="KRI142" s="390"/>
      <c r="KRJ142" s="390"/>
      <c r="KRK142" s="390"/>
      <c r="KRL142" s="390"/>
      <c r="KRM142" s="390"/>
      <c r="KRN142" s="390"/>
      <c r="KRO142" s="390"/>
      <c r="KRP142" s="391"/>
      <c r="KRQ142" s="389"/>
      <c r="KRR142" s="390"/>
      <c r="KRS142" s="390"/>
      <c r="KRT142" s="390"/>
      <c r="KRU142" s="390"/>
      <c r="KRV142" s="390"/>
      <c r="KRW142" s="390"/>
      <c r="KRX142" s="390"/>
      <c r="KRY142" s="390"/>
      <c r="KRZ142" s="390"/>
      <c r="KSA142" s="390"/>
      <c r="KSB142" s="390"/>
      <c r="KSC142" s="390"/>
      <c r="KSD142" s="390"/>
      <c r="KSE142" s="390"/>
      <c r="KSF142" s="390"/>
      <c r="KSG142" s="390"/>
      <c r="KSH142" s="390"/>
      <c r="KSI142" s="390"/>
      <c r="KSJ142" s="390"/>
      <c r="KSK142" s="390"/>
      <c r="KSL142" s="390"/>
      <c r="KSM142" s="390"/>
      <c r="KSN142" s="390"/>
      <c r="KSO142" s="390"/>
      <c r="KSP142" s="390"/>
      <c r="KSQ142" s="390"/>
      <c r="KSR142" s="390"/>
      <c r="KSS142" s="390"/>
      <c r="KST142" s="390"/>
      <c r="KSU142" s="390"/>
      <c r="KSV142" s="390"/>
      <c r="KSW142" s="390"/>
      <c r="KSX142" s="390"/>
      <c r="KSY142" s="390"/>
      <c r="KSZ142" s="390"/>
      <c r="KTA142" s="390"/>
      <c r="KTB142" s="390"/>
      <c r="KTC142" s="390"/>
      <c r="KTD142" s="390"/>
      <c r="KTE142" s="390"/>
      <c r="KTF142" s="390"/>
      <c r="KTG142" s="390"/>
      <c r="KTH142" s="390"/>
      <c r="KTI142" s="391"/>
      <c r="KTJ142" s="389"/>
      <c r="KTK142" s="390"/>
      <c r="KTL142" s="390"/>
      <c r="KTM142" s="390"/>
      <c r="KTN142" s="390"/>
      <c r="KTO142" s="390"/>
      <c r="KTP142" s="390"/>
      <c r="KTQ142" s="390"/>
      <c r="KTR142" s="390"/>
      <c r="KTS142" s="390"/>
      <c r="KTT142" s="390"/>
      <c r="KTU142" s="390"/>
      <c r="KTV142" s="390"/>
      <c r="KTW142" s="390"/>
      <c r="KTX142" s="390"/>
      <c r="KTY142" s="390"/>
      <c r="KTZ142" s="390"/>
      <c r="KUA142" s="390"/>
      <c r="KUB142" s="390"/>
      <c r="KUC142" s="390"/>
      <c r="KUD142" s="390"/>
      <c r="KUE142" s="390"/>
      <c r="KUF142" s="390"/>
      <c r="KUG142" s="390"/>
      <c r="KUH142" s="390"/>
      <c r="KUI142" s="390"/>
      <c r="KUJ142" s="390"/>
      <c r="KUK142" s="390"/>
      <c r="KUL142" s="390"/>
      <c r="KUM142" s="390"/>
      <c r="KUN142" s="390"/>
      <c r="KUO142" s="390"/>
      <c r="KUP142" s="390"/>
      <c r="KUQ142" s="390"/>
      <c r="KUR142" s="390"/>
      <c r="KUS142" s="390"/>
      <c r="KUT142" s="390"/>
      <c r="KUU142" s="390"/>
      <c r="KUV142" s="390"/>
      <c r="KUW142" s="390"/>
      <c r="KUX142" s="390"/>
      <c r="KUY142" s="390"/>
      <c r="KUZ142" s="390"/>
      <c r="KVA142" s="390"/>
      <c r="KVB142" s="391"/>
      <c r="KVC142" s="389"/>
      <c r="KVD142" s="390"/>
      <c r="KVE142" s="390"/>
      <c r="KVF142" s="390"/>
      <c r="KVG142" s="390"/>
      <c r="KVH142" s="390"/>
      <c r="KVI142" s="390"/>
      <c r="KVJ142" s="390"/>
      <c r="KVK142" s="390"/>
      <c r="KVL142" s="390"/>
      <c r="KVM142" s="390"/>
      <c r="KVN142" s="390"/>
      <c r="KVO142" s="390"/>
      <c r="KVP142" s="390"/>
      <c r="KVQ142" s="390"/>
      <c r="KVR142" s="390"/>
      <c r="KVS142" s="390"/>
      <c r="KVT142" s="390"/>
      <c r="KVU142" s="390"/>
      <c r="KVV142" s="390"/>
      <c r="KVW142" s="390"/>
      <c r="KVX142" s="390"/>
      <c r="KVY142" s="390"/>
      <c r="KVZ142" s="390"/>
      <c r="KWA142" s="390"/>
      <c r="KWB142" s="390"/>
      <c r="KWC142" s="390"/>
      <c r="KWD142" s="390"/>
      <c r="KWE142" s="390"/>
      <c r="KWF142" s="390"/>
      <c r="KWG142" s="390"/>
      <c r="KWH142" s="390"/>
      <c r="KWI142" s="390"/>
      <c r="KWJ142" s="390"/>
      <c r="KWK142" s="390"/>
      <c r="KWL142" s="390"/>
      <c r="KWM142" s="390"/>
      <c r="KWN142" s="390"/>
      <c r="KWO142" s="390"/>
      <c r="KWP142" s="390"/>
      <c r="KWQ142" s="390"/>
      <c r="KWR142" s="390"/>
      <c r="KWS142" s="390"/>
      <c r="KWT142" s="390"/>
      <c r="KWU142" s="391"/>
      <c r="KWV142" s="389"/>
      <c r="KWW142" s="390"/>
      <c r="KWX142" s="390"/>
      <c r="KWY142" s="390"/>
      <c r="KWZ142" s="390"/>
      <c r="KXA142" s="390"/>
      <c r="KXB142" s="390"/>
      <c r="KXC142" s="390"/>
      <c r="KXD142" s="390"/>
      <c r="KXE142" s="390"/>
      <c r="KXF142" s="390"/>
      <c r="KXG142" s="390"/>
      <c r="KXH142" s="390"/>
      <c r="KXI142" s="390"/>
      <c r="KXJ142" s="390"/>
      <c r="KXK142" s="390"/>
      <c r="KXL142" s="390"/>
      <c r="KXM142" s="390"/>
      <c r="KXN142" s="390"/>
      <c r="KXO142" s="390"/>
      <c r="KXP142" s="390"/>
      <c r="KXQ142" s="390"/>
      <c r="KXR142" s="390"/>
      <c r="KXS142" s="390"/>
      <c r="KXT142" s="390"/>
      <c r="KXU142" s="390"/>
      <c r="KXV142" s="390"/>
      <c r="KXW142" s="390"/>
      <c r="KXX142" s="390"/>
      <c r="KXY142" s="390"/>
      <c r="KXZ142" s="390"/>
      <c r="KYA142" s="390"/>
      <c r="KYB142" s="390"/>
      <c r="KYC142" s="390"/>
      <c r="KYD142" s="390"/>
      <c r="KYE142" s="390"/>
      <c r="KYF142" s="390"/>
      <c r="KYG142" s="390"/>
      <c r="KYH142" s="390"/>
      <c r="KYI142" s="390"/>
      <c r="KYJ142" s="390"/>
      <c r="KYK142" s="390"/>
      <c r="KYL142" s="390"/>
      <c r="KYM142" s="390"/>
      <c r="KYN142" s="391"/>
      <c r="KYO142" s="389"/>
      <c r="KYP142" s="390"/>
      <c r="KYQ142" s="390"/>
      <c r="KYR142" s="390"/>
      <c r="KYS142" s="390"/>
      <c r="KYT142" s="390"/>
      <c r="KYU142" s="390"/>
      <c r="KYV142" s="390"/>
      <c r="KYW142" s="390"/>
      <c r="KYX142" s="390"/>
      <c r="KYY142" s="390"/>
      <c r="KYZ142" s="390"/>
      <c r="KZA142" s="390"/>
      <c r="KZB142" s="390"/>
      <c r="KZC142" s="390"/>
      <c r="KZD142" s="390"/>
      <c r="KZE142" s="390"/>
      <c r="KZF142" s="390"/>
      <c r="KZG142" s="390"/>
      <c r="KZH142" s="390"/>
      <c r="KZI142" s="390"/>
      <c r="KZJ142" s="390"/>
      <c r="KZK142" s="390"/>
      <c r="KZL142" s="390"/>
      <c r="KZM142" s="390"/>
      <c r="KZN142" s="390"/>
      <c r="KZO142" s="390"/>
      <c r="KZP142" s="390"/>
      <c r="KZQ142" s="390"/>
      <c r="KZR142" s="390"/>
      <c r="KZS142" s="390"/>
      <c r="KZT142" s="390"/>
      <c r="KZU142" s="390"/>
      <c r="KZV142" s="390"/>
      <c r="KZW142" s="390"/>
      <c r="KZX142" s="390"/>
      <c r="KZY142" s="390"/>
      <c r="KZZ142" s="390"/>
      <c r="LAA142" s="390"/>
      <c r="LAB142" s="390"/>
      <c r="LAC142" s="390"/>
      <c r="LAD142" s="390"/>
      <c r="LAE142" s="390"/>
      <c r="LAF142" s="390"/>
      <c r="LAG142" s="391"/>
      <c r="LAH142" s="389"/>
      <c r="LAI142" s="390"/>
      <c r="LAJ142" s="390"/>
      <c r="LAK142" s="390"/>
      <c r="LAL142" s="390"/>
      <c r="LAM142" s="390"/>
      <c r="LAN142" s="390"/>
      <c r="LAO142" s="390"/>
      <c r="LAP142" s="390"/>
      <c r="LAQ142" s="390"/>
      <c r="LAR142" s="390"/>
      <c r="LAS142" s="390"/>
      <c r="LAT142" s="390"/>
      <c r="LAU142" s="390"/>
      <c r="LAV142" s="390"/>
      <c r="LAW142" s="390"/>
      <c r="LAX142" s="390"/>
      <c r="LAY142" s="390"/>
      <c r="LAZ142" s="390"/>
      <c r="LBA142" s="390"/>
      <c r="LBB142" s="390"/>
      <c r="LBC142" s="390"/>
      <c r="LBD142" s="390"/>
      <c r="LBE142" s="390"/>
      <c r="LBF142" s="390"/>
      <c r="LBG142" s="390"/>
      <c r="LBH142" s="390"/>
      <c r="LBI142" s="390"/>
      <c r="LBJ142" s="390"/>
      <c r="LBK142" s="390"/>
      <c r="LBL142" s="390"/>
      <c r="LBM142" s="390"/>
      <c r="LBN142" s="390"/>
      <c r="LBO142" s="390"/>
      <c r="LBP142" s="390"/>
      <c r="LBQ142" s="390"/>
      <c r="LBR142" s="390"/>
      <c r="LBS142" s="390"/>
      <c r="LBT142" s="390"/>
      <c r="LBU142" s="390"/>
      <c r="LBV142" s="390"/>
      <c r="LBW142" s="390"/>
      <c r="LBX142" s="390"/>
      <c r="LBY142" s="390"/>
      <c r="LBZ142" s="391"/>
      <c r="LCA142" s="389"/>
      <c r="LCB142" s="390"/>
      <c r="LCC142" s="390"/>
      <c r="LCD142" s="390"/>
      <c r="LCE142" s="390"/>
      <c r="LCF142" s="390"/>
      <c r="LCG142" s="390"/>
      <c r="LCH142" s="390"/>
      <c r="LCI142" s="390"/>
      <c r="LCJ142" s="390"/>
      <c r="LCK142" s="390"/>
      <c r="LCL142" s="390"/>
      <c r="LCM142" s="390"/>
      <c r="LCN142" s="390"/>
      <c r="LCO142" s="390"/>
      <c r="LCP142" s="390"/>
      <c r="LCQ142" s="390"/>
      <c r="LCR142" s="390"/>
      <c r="LCS142" s="390"/>
      <c r="LCT142" s="390"/>
      <c r="LCU142" s="390"/>
      <c r="LCV142" s="390"/>
      <c r="LCW142" s="390"/>
      <c r="LCX142" s="390"/>
      <c r="LCY142" s="390"/>
      <c r="LCZ142" s="390"/>
      <c r="LDA142" s="390"/>
      <c r="LDB142" s="390"/>
      <c r="LDC142" s="390"/>
      <c r="LDD142" s="390"/>
      <c r="LDE142" s="390"/>
      <c r="LDF142" s="390"/>
      <c r="LDG142" s="390"/>
      <c r="LDH142" s="390"/>
      <c r="LDI142" s="390"/>
      <c r="LDJ142" s="390"/>
      <c r="LDK142" s="390"/>
      <c r="LDL142" s="390"/>
      <c r="LDM142" s="390"/>
      <c r="LDN142" s="390"/>
      <c r="LDO142" s="390"/>
      <c r="LDP142" s="390"/>
      <c r="LDQ142" s="390"/>
      <c r="LDR142" s="390"/>
      <c r="LDS142" s="391"/>
      <c r="LDT142" s="389"/>
      <c r="LDU142" s="390"/>
      <c r="LDV142" s="390"/>
      <c r="LDW142" s="390"/>
      <c r="LDX142" s="390"/>
      <c r="LDY142" s="390"/>
      <c r="LDZ142" s="390"/>
      <c r="LEA142" s="390"/>
      <c r="LEB142" s="390"/>
      <c r="LEC142" s="390"/>
      <c r="LED142" s="390"/>
      <c r="LEE142" s="390"/>
      <c r="LEF142" s="390"/>
      <c r="LEG142" s="390"/>
      <c r="LEH142" s="390"/>
      <c r="LEI142" s="390"/>
      <c r="LEJ142" s="390"/>
      <c r="LEK142" s="390"/>
      <c r="LEL142" s="390"/>
      <c r="LEM142" s="390"/>
      <c r="LEN142" s="390"/>
      <c r="LEO142" s="390"/>
      <c r="LEP142" s="390"/>
      <c r="LEQ142" s="390"/>
      <c r="LER142" s="390"/>
      <c r="LES142" s="390"/>
      <c r="LET142" s="390"/>
      <c r="LEU142" s="390"/>
      <c r="LEV142" s="390"/>
      <c r="LEW142" s="390"/>
      <c r="LEX142" s="390"/>
      <c r="LEY142" s="390"/>
      <c r="LEZ142" s="390"/>
      <c r="LFA142" s="390"/>
      <c r="LFB142" s="390"/>
      <c r="LFC142" s="390"/>
      <c r="LFD142" s="390"/>
      <c r="LFE142" s="390"/>
      <c r="LFF142" s="390"/>
      <c r="LFG142" s="390"/>
      <c r="LFH142" s="390"/>
      <c r="LFI142" s="390"/>
      <c r="LFJ142" s="390"/>
      <c r="LFK142" s="390"/>
      <c r="LFL142" s="391"/>
      <c r="LFM142" s="389"/>
      <c r="LFN142" s="390"/>
      <c r="LFO142" s="390"/>
      <c r="LFP142" s="390"/>
      <c r="LFQ142" s="390"/>
      <c r="LFR142" s="390"/>
      <c r="LFS142" s="390"/>
      <c r="LFT142" s="390"/>
      <c r="LFU142" s="390"/>
      <c r="LFV142" s="390"/>
      <c r="LFW142" s="390"/>
      <c r="LFX142" s="390"/>
      <c r="LFY142" s="390"/>
      <c r="LFZ142" s="390"/>
      <c r="LGA142" s="390"/>
      <c r="LGB142" s="390"/>
      <c r="LGC142" s="390"/>
      <c r="LGD142" s="390"/>
      <c r="LGE142" s="390"/>
      <c r="LGF142" s="390"/>
      <c r="LGG142" s="390"/>
      <c r="LGH142" s="390"/>
      <c r="LGI142" s="390"/>
      <c r="LGJ142" s="390"/>
      <c r="LGK142" s="390"/>
      <c r="LGL142" s="390"/>
      <c r="LGM142" s="390"/>
      <c r="LGN142" s="390"/>
      <c r="LGO142" s="390"/>
      <c r="LGP142" s="390"/>
      <c r="LGQ142" s="390"/>
      <c r="LGR142" s="390"/>
      <c r="LGS142" s="390"/>
      <c r="LGT142" s="390"/>
      <c r="LGU142" s="390"/>
      <c r="LGV142" s="390"/>
      <c r="LGW142" s="390"/>
      <c r="LGX142" s="390"/>
      <c r="LGY142" s="390"/>
      <c r="LGZ142" s="390"/>
      <c r="LHA142" s="390"/>
      <c r="LHB142" s="390"/>
      <c r="LHC142" s="390"/>
      <c r="LHD142" s="390"/>
      <c r="LHE142" s="391"/>
      <c r="LHF142" s="389"/>
      <c r="LHG142" s="390"/>
      <c r="LHH142" s="390"/>
      <c r="LHI142" s="390"/>
      <c r="LHJ142" s="390"/>
      <c r="LHK142" s="390"/>
      <c r="LHL142" s="390"/>
      <c r="LHM142" s="390"/>
      <c r="LHN142" s="390"/>
      <c r="LHO142" s="390"/>
      <c r="LHP142" s="390"/>
      <c r="LHQ142" s="390"/>
      <c r="LHR142" s="390"/>
      <c r="LHS142" s="390"/>
      <c r="LHT142" s="390"/>
      <c r="LHU142" s="390"/>
      <c r="LHV142" s="390"/>
      <c r="LHW142" s="390"/>
      <c r="LHX142" s="390"/>
      <c r="LHY142" s="390"/>
      <c r="LHZ142" s="390"/>
      <c r="LIA142" s="390"/>
      <c r="LIB142" s="390"/>
      <c r="LIC142" s="390"/>
      <c r="LID142" s="390"/>
      <c r="LIE142" s="390"/>
      <c r="LIF142" s="390"/>
      <c r="LIG142" s="390"/>
      <c r="LIH142" s="390"/>
      <c r="LII142" s="390"/>
      <c r="LIJ142" s="390"/>
      <c r="LIK142" s="390"/>
      <c r="LIL142" s="390"/>
      <c r="LIM142" s="390"/>
      <c r="LIN142" s="390"/>
      <c r="LIO142" s="390"/>
      <c r="LIP142" s="390"/>
      <c r="LIQ142" s="390"/>
      <c r="LIR142" s="390"/>
      <c r="LIS142" s="390"/>
      <c r="LIT142" s="390"/>
      <c r="LIU142" s="390"/>
      <c r="LIV142" s="390"/>
      <c r="LIW142" s="390"/>
      <c r="LIX142" s="391"/>
      <c r="LIY142" s="389"/>
      <c r="LIZ142" s="390"/>
      <c r="LJA142" s="390"/>
      <c r="LJB142" s="390"/>
      <c r="LJC142" s="390"/>
      <c r="LJD142" s="390"/>
      <c r="LJE142" s="390"/>
      <c r="LJF142" s="390"/>
      <c r="LJG142" s="390"/>
      <c r="LJH142" s="390"/>
      <c r="LJI142" s="390"/>
      <c r="LJJ142" s="390"/>
      <c r="LJK142" s="390"/>
      <c r="LJL142" s="390"/>
      <c r="LJM142" s="390"/>
      <c r="LJN142" s="390"/>
      <c r="LJO142" s="390"/>
      <c r="LJP142" s="390"/>
      <c r="LJQ142" s="390"/>
      <c r="LJR142" s="390"/>
      <c r="LJS142" s="390"/>
      <c r="LJT142" s="390"/>
      <c r="LJU142" s="390"/>
      <c r="LJV142" s="390"/>
      <c r="LJW142" s="390"/>
      <c r="LJX142" s="390"/>
      <c r="LJY142" s="390"/>
      <c r="LJZ142" s="390"/>
      <c r="LKA142" s="390"/>
      <c r="LKB142" s="390"/>
      <c r="LKC142" s="390"/>
      <c r="LKD142" s="390"/>
      <c r="LKE142" s="390"/>
      <c r="LKF142" s="390"/>
      <c r="LKG142" s="390"/>
      <c r="LKH142" s="390"/>
      <c r="LKI142" s="390"/>
      <c r="LKJ142" s="390"/>
      <c r="LKK142" s="390"/>
      <c r="LKL142" s="390"/>
      <c r="LKM142" s="390"/>
      <c r="LKN142" s="390"/>
      <c r="LKO142" s="390"/>
      <c r="LKP142" s="390"/>
      <c r="LKQ142" s="391"/>
      <c r="LKR142" s="389"/>
      <c r="LKS142" s="390"/>
      <c r="LKT142" s="390"/>
      <c r="LKU142" s="390"/>
      <c r="LKV142" s="390"/>
      <c r="LKW142" s="390"/>
      <c r="LKX142" s="390"/>
      <c r="LKY142" s="390"/>
      <c r="LKZ142" s="390"/>
      <c r="LLA142" s="390"/>
      <c r="LLB142" s="390"/>
      <c r="LLC142" s="390"/>
      <c r="LLD142" s="390"/>
      <c r="LLE142" s="390"/>
      <c r="LLF142" s="390"/>
      <c r="LLG142" s="390"/>
      <c r="LLH142" s="390"/>
      <c r="LLI142" s="390"/>
      <c r="LLJ142" s="390"/>
      <c r="LLK142" s="390"/>
      <c r="LLL142" s="390"/>
      <c r="LLM142" s="390"/>
      <c r="LLN142" s="390"/>
      <c r="LLO142" s="390"/>
      <c r="LLP142" s="390"/>
      <c r="LLQ142" s="390"/>
      <c r="LLR142" s="390"/>
      <c r="LLS142" s="390"/>
      <c r="LLT142" s="390"/>
      <c r="LLU142" s="390"/>
      <c r="LLV142" s="390"/>
      <c r="LLW142" s="390"/>
      <c r="LLX142" s="390"/>
      <c r="LLY142" s="390"/>
      <c r="LLZ142" s="390"/>
      <c r="LMA142" s="390"/>
      <c r="LMB142" s="390"/>
      <c r="LMC142" s="390"/>
      <c r="LMD142" s="390"/>
      <c r="LME142" s="390"/>
      <c r="LMF142" s="390"/>
      <c r="LMG142" s="390"/>
      <c r="LMH142" s="390"/>
      <c r="LMI142" s="390"/>
      <c r="LMJ142" s="391"/>
      <c r="LMK142" s="389"/>
      <c r="LML142" s="390"/>
      <c r="LMM142" s="390"/>
      <c r="LMN142" s="390"/>
      <c r="LMO142" s="390"/>
      <c r="LMP142" s="390"/>
      <c r="LMQ142" s="390"/>
      <c r="LMR142" s="390"/>
      <c r="LMS142" s="390"/>
      <c r="LMT142" s="390"/>
      <c r="LMU142" s="390"/>
      <c r="LMV142" s="390"/>
      <c r="LMW142" s="390"/>
      <c r="LMX142" s="390"/>
      <c r="LMY142" s="390"/>
      <c r="LMZ142" s="390"/>
      <c r="LNA142" s="390"/>
      <c r="LNB142" s="390"/>
      <c r="LNC142" s="390"/>
      <c r="LND142" s="390"/>
      <c r="LNE142" s="390"/>
      <c r="LNF142" s="390"/>
      <c r="LNG142" s="390"/>
      <c r="LNH142" s="390"/>
      <c r="LNI142" s="390"/>
      <c r="LNJ142" s="390"/>
      <c r="LNK142" s="390"/>
      <c r="LNL142" s="390"/>
      <c r="LNM142" s="390"/>
      <c r="LNN142" s="390"/>
      <c r="LNO142" s="390"/>
      <c r="LNP142" s="390"/>
      <c r="LNQ142" s="390"/>
      <c r="LNR142" s="390"/>
      <c r="LNS142" s="390"/>
      <c r="LNT142" s="390"/>
      <c r="LNU142" s="390"/>
      <c r="LNV142" s="390"/>
      <c r="LNW142" s="390"/>
      <c r="LNX142" s="390"/>
      <c r="LNY142" s="390"/>
      <c r="LNZ142" s="390"/>
      <c r="LOA142" s="390"/>
      <c r="LOB142" s="390"/>
      <c r="LOC142" s="391"/>
      <c r="LOD142" s="389"/>
      <c r="LOE142" s="390"/>
      <c r="LOF142" s="390"/>
      <c r="LOG142" s="390"/>
      <c r="LOH142" s="390"/>
      <c r="LOI142" s="390"/>
      <c r="LOJ142" s="390"/>
      <c r="LOK142" s="390"/>
      <c r="LOL142" s="390"/>
      <c r="LOM142" s="390"/>
      <c r="LON142" s="390"/>
      <c r="LOO142" s="390"/>
      <c r="LOP142" s="390"/>
      <c r="LOQ142" s="390"/>
      <c r="LOR142" s="390"/>
      <c r="LOS142" s="390"/>
      <c r="LOT142" s="390"/>
      <c r="LOU142" s="390"/>
      <c r="LOV142" s="390"/>
      <c r="LOW142" s="390"/>
      <c r="LOX142" s="390"/>
      <c r="LOY142" s="390"/>
      <c r="LOZ142" s="390"/>
      <c r="LPA142" s="390"/>
      <c r="LPB142" s="390"/>
      <c r="LPC142" s="390"/>
      <c r="LPD142" s="390"/>
      <c r="LPE142" s="390"/>
      <c r="LPF142" s="390"/>
      <c r="LPG142" s="390"/>
      <c r="LPH142" s="390"/>
      <c r="LPI142" s="390"/>
      <c r="LPJ142" s="390"/>
      <c r="LPK142" s="390"/>
      <c r="LPL142" s="390"/>
      <c r="LPM142" s="390"/>
      <c r="LPN142" s="390"/>
      <c r="LPO142" s="390"/>
      <c r="LPP142" s="390"/>
      <c r="LPQ142" s="390"/>
      <c r="LPR142" s="390"/>
      <c r="LPS142" s="390"/>
      <c r="LPT142" s="390"/>
      <c r="LPU142" s="390"/>
      <c r="LPV142" s="391"/>
      <c r="LPW142" s="389"/>
      <c r="LPX142" s="390"/>
      <c r="LPY142" s="390"/>
      <c r="LPZ142" s="390"/>
      <c r="LQA142" s="390"/>
      <c r="LQB142" s="390"/>
      <c r="LQC142" s="390"/>
      <c r="LQD142" s="390"/>
      <c r="LQE142" s="390"/>
      <c r="LQF142" s="390"/>
      <c r="LQG142" s="390"/>
      <c r="LQH142" s="390"/>
      <c r="LQI142" s="390"/>
      <c r="LQJ142" s="390"/>
      <c r="LQK142" s="390"/>
      <c r="LQL142" s="390"/>
      <c r="LQM142" s="390"/>
      <c r="LQN142" s="390"/>
      <c r="LQO142" s="390"/>
      <c r="LQP142" s="390"/>
      <c r="LQQ142" s="390"/>
      <c r="LQR142" s="390"/>
      <c r="LQS142" s="390"/>
      <c r="LQT142" s="390"/>
      <c r="LQU142" s="390"/>
      <c r="LQV142" s="390"/>
      <c r="LQW142" s="390"/>
      <c r="LQX142" s="390"/>
      <c r="LQY142" s="390"/>
      <c r="LQZ142" s="390"/>
      <c r="LRA142" s="390"/>
      <c r="LRB142" s="390"/>
      <c r="LRC142" s="390"/>
      <c r="LRD142" s="390"/>
      <c r="LRE142" s="390"/>
      <c r="LRF142" s="390"/>
      <c r="LRG142" s="390"/>
      <c r="LRH142" s="390"/>
      <c r="LRI142" s="390"/>
      <c r="LRJ142" s="390"/>
      <c r="LRK142" s="390"/>
      <c r="LRL142" s="390"/>
      <c r="LRM142" s="390"/>
      <c r="LRN142" s="390"/>
      <c r="LRO142" s="391"/>
      <c r="LRP142" s="389"/>
      <c r="LRQ142" s="390"/>
      <c r="LRR142" s="390"/>
      <c r="LRS142" s="390"/>
      <c r="LRT142" s="390"/>
      <c r="LRU142" s="390"/>
      <c r="LRV142" s="390"/>
      <c r="LRW142" s="390"/>
      <c r="LRX142" s="390"/>
      <c r="LRY142" s="390"/>
      <c r="LRZ142" s="390"/>
      <c r="LSA142" s="390"/>
      <c r="LSB142" s="390"/>
      <c r="LSC142" s="390"/>
      <c r="LSD142" s="390"/>
      <c r="LSE142" s="390"/>
      <c r="LSF142" s="390"/>
      <c r="LSG142" s="390"/>
      <c r="LSH142" s="390"/>
      <c r="LSI142" s="390"/>
      <c r="LSJ142" s="390"/>
      <c r="LSK142" s="390"/>
      <c r="LSL142" s="390"/>
      <c r="LSM142" s="390"/>
      <c r="LSN142" s="390"/>
      <c r="LSO142" s="390"/>
      <c r="LSP142" s="390"/>
      <c r="LSQ142" s="390"/>
      <c r="LSR142" s="390"/>
      <c r="LSS142" s="390"/>
      <c r="LST142" s="390"/>
      <c r="LSU142" s="390"/>
      <c r="LSV142" s="390"/>
      <c r="LSW142" s="390"/>
      <c r="LSX142" s="390"/>
      <c r="LSY142" s="390"/>
      <c r="LSZ142" s="390"/>
      <c r="LTA142" s="390"/>
      <c r="LTB142" s="390"/>
      <c r="LTC142" s="390"/>
      <c r="LTD142" s="390"/>
      <c r="LTE142" s="390"/>
      <c r="LTF142" s="390"/>
      <c r="LTG142" s="390"/>
      <c r="LTH142" s="391"/>
      <c r="LTI142" s="389"/>
      <c r="LTJ142" s="390"/>
      <c r="LTK142" s="390"/>
      <c r="LTL142" s="390"/>
      <c r="LTM142" s="390"/>
      <c r="LTN142" s="390"/>
      <c r="LTO142" s="390"/>
      <c r="LTP142" s="390"/>
      <c r="LTQ142" s="390"/>
      <c r="LTR142" s="390"/>
      <c r="LTS142" s="390"/>
      <c r="LTT142" s="390"/>
      <c r="LTU142" s="390"/>
      <c r="LTV142" s="390"/>
      <c r="LTW142" s="390"/>
      <c r="LTX142" s="390"/>
      <c r="LTY142" s="390"/>
      <c r="LTZ142" s="390"/>
      <c r="LUA142" s="390"/>
      <c r="LUB142" s="390"/>
      <c r="LUC142" s="390"/>
      <c r="LUD142" s="390"/>
      <c r="LUE142" s="390"/>
      <c r="LUF142" s="390"/>
      <c r="LUG142" s="390"/>
      <c r="LUH142" s="390"/>
      <c r="LUI142" s="390"/>
      <c r="LUJ142" s="390"/>
      <c r="LUK142" s="390"/>
      <c r="LUL142" s="390"/>
      <c r="LUM142" s="390"/>
      <c r="LUN142" s="390"/>
      <c r="LUO142" s="390"/>
      <c r="LUP142" s="390"/>
      <c r="LUQ142" s="390"/>
      <c r="LUR142" s="390"/>
      <c r="LUS142" s="390"/>
      <c r="LUT142" s="390"/>
      <c r="LUU142" s="390"/>
      <c r="LUV142" s="390"/>
      <c r="LUW142" s="390"/>
      <c r="LUX142" s="390"/>
      <c r="LUY142" s="390"/>
      <c r="LUZ142" s="390"/>
      <c r="LVA142" s="391"/>
      <c r="LVB142" s="389"/>
      <c r="LVC142" s="390"/>
      <c r="LVD142" s="390"/>
      <c r="LVE142" s="390"/>
      <c r="LVF142" s="390"/>
      <c r="LVG142" s="390"/>
      <c r="LVH142" s="390"/>
      <c r="LVI142" s="390"/>
      <c r="LVJ142" s="390"/>
      <c r="LVK142" s="390"/>
      <c r="LVL142" s="390"/>
      <c r="LVM142" s="390"/>
      <c r="LVN142" s="390"/>
      <c r="LVO142" s="390"/>
      <c r="LVP142" s="390"/>
      <c r="LVQ142" s="390"/>
      <c r="LVR142" s="390"/>
      <c r="LVS142" s="390"/>
      <c r="LVT142" s="390"/>
      <c r="LVU142" s="390"/>
      <c r="LVV142" s="390"/>
      <c r="LVW142" s="390"/>
      <c r="LVX142" s="390"/>
      <c r="LVY142" s="390"/>
      <c r="LVZ142" s="390"/>
      <c r="LWA142" s="390"/>
      <c r="LWB142" s="390"/>
      <c r="LWC142" s="390"/>
      <c r="LWD142" s="390"/>
      <c r="LWE142" s="390"/>
      <c r="LWF142" s="390"/>
      <c r="LWG142" s="390"/>
      <c r="LWH142" s="390"/>
      <c r="LWI142" s="390"/>
      <c r="LWJ142" s="390"/>
      <c r="LWK142" s="390"/>
      <c r="LWL142" s="390"/>
      <c r="LWM142" s="390"/>
      <c r="LWN142" s="390"/>
      <c r="LWO142" s="390"/>
      <c r="LWP142" s="390"/>
      <c r="LWQ142" s="390"/>
      <c r="LWR142" s="390"/>
      <c r="LWS142" s="390"/>
      <c r="LWT142" s="391"/>
      <c r="LWU142" s="389"/>
      <c r="LWV142" s="390"/>
      <c r="LWW142" s="390"/>
      <c r="LWX142" s="390"/>
      <c r="LWY142" s="390"/>
      <c r="LWZ142" s="390"/>
      <c r="LXA142" s="390"/>
      <c r="LXB142" s="390"/>
      <c r="LXC142" s="390"/>
      <c r="LXD142" s="390"/>
      <c r="LXE142" s="390"/>
      <c r="LXF142" s="390"/>
      <c r="LXG142" s="390"/>
      <c r="LXH142" s="390"/>
      <c r="LXI142" s="390"/>
      <c r="LXJ142" s="390"/>
      <c r="LXK142" s="390"/>
      <c r="LXL142" s="390"/>
      <c r="LXM142" s="390"/>
      <c r="LXN142" s="390"/>
      <c r="LXO142" s="390"/>
      <c r="LXP142" s="390"/>
      <c r="LXQ142" s="390"/>
      <c r="LXR142" s="390"/>
      <c r="LXS142" s="390"/>
      <c r="LXT142" s="390"/>
      <c r="LXU142" s="390"/>
      <c r="LXV142" s="390"/>
      <c r="LXW142" s="390"/>
      <c r="LXX142" s="390"/>
      <c r="LXY142" s="390"/>
      <c r="LXZ142" s="390"/>
      <c r="LYA142" s="390"/>
      <c r="LYB142" s="390"/>
      <c r="LYC142" s="390"/>
      <c r="LYD142" s="390"/>
      <c r="LYE142" s="390"/>
      <c r="LYF142" s="390"/>
      <c r="LYG142" s="390"/>
      <c r="LYH142" s="390"/>
      <c r="LYI142" s="390"/>
      <c r="LYJ142" s="390"/>
      <c r="LYK142" s="390"/>
      <c r="LYL142" s="390"/>
      <c r="LYM142" s="391"/>
      <c r="LYN142" s="389"/>
      <c r="LYO142" s="390"/>
      <c r="LYP142" s="390"/>
      <c r="LYQ142" s="390"/>
      <c r="LYR142" s="390"/>
      <c r="LYS142" s="390"/>
      <c r="LYT142" s="390"/>
      <c r="LYU142" s="390"/>
      <c r="LYV142" s="390"/>
      <c r="LYW142" s="390"/>
      <c r="LYX142" s="390"/>
      <c r="LYY142" s="390"/>
      <c r="LYZ142" s="390"/>
      <c r="LZA142" s="390"/>
      <c r="LZB142" s="390"/>
      <c r="LZC142" s="390"/>
      <c r="LZD142" s="390"/>
      <c r="LZE142" s="390"/>
      <c r="LZF142" s="390"/>
      <c r="LZG142" s="390"/>
      <c r="LZH142" s="390"/>
      <c r="LZI142" s="390"/>
      <c r="LZJ142" s="390"/>
      <c r="LZK142" s="390"/>
      <c r="LZL142" s="390"/>
      <c r="LZM142" s="390"/>
      <c r="LZN142" s="390"/>
      <c r="LZO142" s="390"/>
      <c r="LZP142" s="390"/>
      <c r="LZQ142" s="390"/>
      <c r="LZR142" s="390"/>
      <c r="LZS142" s="390"/>
      <c r="LZT142" s="390"/>
      <c r="LZU142" s="390"/>
      <c r="LZV142" s="390"/>
      <c r="LZW142" s="390"/>
      <c r="LZX142" s="390"/>
      <c r="LZY142" s="390"/>
      <c r="LZZ142" s="390"/>
      <c r="MAA142" s="390"/>
      <c r="MAB142" s="390"/>
      <c r="MAC142" s="390"/>
      <c r="MAD142" s="390"/>
      <c r="MAE142" s="390"/>
      <c r="MAF142" s="391"/>
      <c r="MAG142" s="389"/>
      <c r="MAH142" s="390"/>
      <c r="MAI142" s="390"/>
      <c r="MAJ142" s="390"/>
      <c r="MAK142" s="390"/>
      <c r="MAL142" s="390"/>
      <c r="MAM142" s="390"/>
      <c r="MAN142" s="390"/>
      <c r="MAO142" s="390"/>
      <c r="MAP142" s="390"/>
      <c r="MAQ142" s="390"/>
      <c r="MAR142" s="390"/>
      <c r="MAS142" s="390"/>
      <c r="MAT142" s="390"/>
      <c r="MAU142" s="390"/>
      <c r="MAV142" s="390"/>
      <c r="MAW142" s="390"/>
      <c r="MAX142" s="390"/>
      <c r="MAY142" s="390"/>
      <c r="MAZ142" s="390"/>
      <c r="MBA142" s="390"/>
      <c r="MBB142" s="390"/>
      <c r="MBC142" s="390"/>
      <c r="MBD142" s="390"/>
      <c r="MBE142" s="390"/>
      <c r="MBF142" s="390"/>
      <c r="MBG142" s="390"/>
      <c r="MBH142" s="390"/>
      <c r="MBI142" s="390"/>
      <c r="MBJ142" s="390"/>
      <c r="MBK142" s="390"/>
      <c r="MBL142" s="390"/>
      <c r="MBM142" s="390"/>
      <c r="MBN142" s="390"/>
      <c r="MBO142" s="390"/>
      <c r="MBP142" s="390"/>
      <c r="MBQ142" s="390"/>
      <c r="MBR142" s="390"/>
      <c r="MBS142" s="390"/>
      <c r="MBT142" s="390"/>
      <c r="MBU142" s="390"/>
      <c r="MBV142" s="390"/>
      <c r="MBW142" s="390"/>
      <c r="MBX142" s="390"/>
      <c r="MBY142" s="391"/>
      <c r="MBZ142" s="389"/>
      <c r="MCA142" s="390"/>
      <c r="MCB142" s="390"/>
      <c r="MCC142" s="390"/>
      <c r="MCD142" s="390"/>
      <c r="MCE142" s="390"/>
      <c r="MCF142" s="390"/>
      <c r="MCG142" s="390"/>
      <c r="MCH142" s="390"/>
      <c r="MCI142" s="390"/>
      <c r="MCJ142" s="390"/>
      <c r="MCK142" s="390"/>
      <c r="MCL142" s="390"/>
      <c r="MCM142" s="390"/>
      <c r="MCN142" s="390"/>
      <c r="MCO142" s="390"/>
      <c r="MCP142" s="390"/>
      <c r="MCQ142" s="390"/>
      <c r="MCR142" s="390"/>
      <c r="MCS142" s="390"/>
      <c r="MCT142" s="390"/>
      <c r="MCU142" s="390"/>
      <c r="MCV142" s="390"/>
      <c r="MCW142" s="390"/>
      <c r="MCX142" s="390"/>
      <c r="MCY142" s="390"/>
      <c r="MCZ142" s="390"/>
      <c r="MDA142" s="390"/>
      <c r="MDB142" s="390"/>
      <c r="MDC142" s="390"/>
      <c r="MDD142" s="390"/>
      <c r="MDE142" s="390"/>
      <c r="MDF142" s="390"/>
      <c r="MDG142" s="390"/>
      <c r="MDH142" s="390"/>
      <c r="MDI142" s="390"/>
      <c r="MDJ142" s="390"/>
      <c r="MDK142" s="390"/>
      <c r="MDL142" s="390"/>
      <c r="MDM142" s="390"/>
      <c r="MDN142" s="390"/>
      <c r="MDO142" s="390"/>
      <c r="MDP142" s="390"/>
      <c r="MDQ142" s="390"/>
      <c r="MDR142" s="391"/>
      <c r="MDS142" s="389"/>
      <c r="MDT142" s="390"/>
      <c r="MDU142" s="390"/>
      <c r="MDV142" s="390"/>
      <c r="MDW142" s="390"/>
      <c r="MDX142" s="390"/>
      <c r="MDY142" s="390"/>
      <c r="MDZ142" s="390"/>
      <c r="MEA142" s="390"/>
      <c r="MEB142" s="390"/>
      <c r="MEC142" s="390"/>
      <c r="MED142" s="390"/>
      <c r="MEE142" s="390"/>
      <c r="MEF142" s="390"/>
      <c r="MEG142" s="390"/>
      <c r="MEH142" s="390"/>
      <c r="MEI142" s="390"/>
      <c r="MEJ142" s="390"/>
      <c r="MEK142" s="390"/>
      <c r="MEL142" s="390"/>
      <c r="MEM142" s="390"/>
      <c r="MEN142" s="390"/>
      <c r="MEO142" s="390"/>
      <c r="MEP142" s="390"/>
      <c r="MEQ142" s="390"/>
      <c r="MER142" s="390"/>
      <c r="MES142" s="390"/>
      <c r="MET142" s="390"/>
      <c r="MEU142" s="390"/>
      <c r="MEV142" s="390"/>
      <c r="MEW142" s="390"/>
      <c r="MEX142" s="390"/>
      <c r="MEY142" s="390"/>
      <c r="MEZ142" s="390"/>
      <c r="MFA142" s="390"/>
      <c r="MFB142" s="390"/>
      <c r="MFC142" s="390"/>
      <c r="MFD142" s="390"/>
      <c r="MFE142" s="390"/>
      <c r="MFF142" s="390"/>
      <c r="MFG142" s="390"/>
      <c r="MFH142" s="390"/>
      <c r="MFI142" s="390"/>
      <c r="MFJ142" s="390"/>
      <c r="MFK142" s="391"/>
      <c r="MFL142" s="389"/>
      <c r="MFM142" s="390"/>
      <c r="MFN142" s="390"/>
      <c r="MFO142" s="390"/>
      <c r="MFP142" s="390"/>
      <c r="MFQ142" s="390"/>
      <c r="MFR142" s="390"/>
      <c r="MFS142" s="390"/>
      <c r="MFT142" s="390"/>
      <c r="MFU142" s="390"/>
      <c r="MFV142" s="390"/>
      <c r="MFW142" s="390"/>
      <c r="MFX142" s="390"/>
      <c r="MFY142" s="390"/>
      <c r="MFZ142" s="390"/>
      <c r="MGA142" s="390"/>
      <c r="MGB142" s="390"/>
      <c r="MGC142" s="390"/>
      <c r="MGD142" s="390"/>
      <c r="MGE142" s="390"/>
      <c r="MGF142" s="390"/>
      <c r="MGG142" s="390"/>
      <c r="MGH142" s="390"/>
      <c r="MGI142" s="390"/>
      <c r="MGJ142" s="390"/>
      <c r="MGK142" s="390"/>
      <c r="MGL142" s="390"/>
      <c r="MGM142" s="390"/>
      <c r="MGN142" s="390"/>
      <c r="MGO142" s="390"/>
      <c r="MGP142" s="390"/>
      <c r="MGQ142" s="390"/>
      <c r="MGR142" s="390"/>
      <c r="MGS142" s="390"/>
      <c r="MGT142" s="390"/>
      <c r="MGU142" s="390"/>
      <c r="MGV142" s="390"/>
      <c r="MGW142" s="390"/>
      <c r="MGX142" s="390"/>
      <c r="MGY142" s="390"/>
      <c r="MGZ142" s="390"/>
      <c r="MHA142" s="390"/>
      <c r="MHB142" s="390"/>
      <c r="MHC142" s="390"/>
      <c r="MHD142" s="391"/>
      <c r="MHE142" s="389"/>
      <c r="MHF142" s="390"/>
      <c r="MHG142" s="390"/>
      <c r="MHH142" s="390"/>
      <c r="MHI142" s="390"/>
      <c r="MHJ142" s="390"/>
      <c r="MHK142" s="390"/>
      <c r="MHL142" s="390"/>
      <c r="MHM142" s="390"/>
      <c r="MHN142" s="390"/>
      <c r="MHO142" s="390"/>
      <c r="MHP142" s="390"/>
      <c r="MHQ142" s="390"/>
      <c r="MHR142" s="390"/>
      <c r="MHS142" s="390"/>
      <c r="MHT142" s="390"/>
      <c r="MHU142" s="390"/>
      <c r="MHV142" s="390"/>
      <c r="MHW142" s="390"/>
      <c r="MHX142" s="390"/>
      <c r="MHY142" s="390"/>
      <c r="MHZ142" s="390"/>
      <c r="MIA142" s="390"/>
      <c r="MIB142" s="390"/>
      <c r="MIC142" s="390"/>
      <c r="MID142" s="390"/>
      <c r="MIE142" s="390"/>
      <c r="MIF142" s="390"/>
      <c r="MIG142" s="390"/>
      <c r="MIH142" s="390"/>
      <c r="MII142" s="390"/>
      <c r="MIJ142" s="390"/>
      <c r="MIK142" s="390"/>
      <c r="MIL142" s="390"/>
      <c r="MIM142" s="390"/>
      <c r="MIN142" s="390"/>
      <c r="MIO142" s="390"/>
      <c r="MIP142" s="390"/>
      <c r="MIQ142" s="390"/>
      <c r="MIR142" s="390"/>
      <c r="MIS142" s="390"/>
      <c r="MIT142" s="390"/>
      <c r="MIU142" s="390"/>
      <c r="MIV142" s="390"/>
      <c r="MIW142" s="391"/>
      <c r="MIX142" s="389"/>
      <c r="MIY142" s="390"/>
      <c r="MIZ142" s="390"/>
      <c r="MJA142" s="390"/>
      <c r="MJB142" s="390"/>
      <c r="MJC142" s="390"/>
      <c r="MJD142" s="390"/>
      <c r="MJE142" s="390"/>
      <c r="MJF142" s="390"/>
      <c r="MJG142" s="390"/>
      <c r="MJH142" s="390"/>
      <c r="MJI142" s="390"/>
      <c r="MJJ142" s="390"/>
      <c r="MJK142" s="390"/>
      <c r="MJL142" s="390"/>
      <c r="MJM142" s="390"/>
      <c r="MJN142" s="390"/>
      <c r="MJO142" s="390"/>
      <c r="MJP142" s="390"/>
      <c r="MJQ142" s="390"/>
      <c r="MJR142" s="390"/>
      <c r="MJS142" s="390"/>
      <c r="MJT142" s="390"/>
      <c r="MJU142" s="390"/>
      <c r="MJV142" s="390"/>
      <c r="MJW142" s="390"/>
      <c r="MJX142" s="390"/>
      <c r="MJY142" s="390"/>
      <c r="MJZ142" s="390"/>
      <c r="MKA142" s="390"/>
      <c r="MKB142" s="390"/>
      <c r="MKC142" s="390"/>
      <c r="MKD142" s="390"/>
      <c r="MKE142" s="390"/>
      <c r="MKF142" s="390"/>
      <c r="MKG142" s="390"/>
      <c r="MKH142" s="390"/>
      <c r="MKI142" s="390"/>
      <c r="MKJ142" s="390"/>
      <c r="MKK142" s="390"/>
      <c r="MKL142" s="390"/>
      <c r="MKM142" s="390"/>
      <c r="MKN142" s="390"/>
      <c r="MKO142" s="390"/>
      <c r="MKP142" s="391"/>
      <c r="MKQ142" s="389"/>
      <c r="MKR142" s="390"/>
      <c r="MKS142" s="390"/>
      <c r="MKT142" s="390"/>
      <c r="MKU142" s="390"/>
      <c r="MKV142" s="390"/>
      <c r="MKW142" s="390"/>
      <c r="MKX142" s="390"/>
      <c r="MKY142" s="390"/>
      <c r="MKZ142" s="390"/>
      <c r="MLA142" s="390"/>
      <c r="MLB142" s="390"/>
      <c r="MLC142" s="390"/>
      <c r="MLD142" s="390"/>
      <c r="MLE142" s="390"/>
      <c r="MLF142" s="390"/>
      <c r="MLG142" s="390"/>
      <c r="MLH142" s="390"/>
      <c r="MLI142" s="390"/>
      <c r="MLJ142" s="390"/>
      <c r="MLK142" s="390"/>
      <c r="MLL142" s="390"/>
      <c r="MLM142" s="390"/>
      <c r="MLN142" s="390"/>
      <c r="MLO142" s="390"/>
      <c r="MLP142" s="390"/>
      <c r="MLQ142" s="390"/>
      <c r="MLR142" s="390"/>
      <c r="MLS142" s="390"/>
      <c r="MLT142" s="390"/>
      <c r="MLU142" s="390"/>
      <c r="MLV142" s="390"/>
      <c r="MLW142" s="390"/>
      <c r="MLX142" s="390"/>
      <c r="MLY142" s="390"/>
      <c r="MLZ142" s="390"/>
      <c r="MMA142" s="390"/>
      <c r="MMB142" s="390"/>
      <c r="MMC142" s="390"/>
      <c r="MMD142" s="390"/>
      <c r="MME142" s="390"/>
      <c r="MMF142" s="390"/>
      <c r="MMG142" s="390"/>
      <c r="MMH142" s="390"/>
      <c r="MMI142" s="391"/>
      <c r="MMJ142" s="389"/>
      <c r="MMK142" s="390"/>
      <c r="MML142" s="390"/>
      <c r="MMM142" s="390"/>
      <c r="MMN142" s="390"/>
      <c r="MMO142" s="390"/>
      <c r="MMP142" s="390"/>
      <c r="MMQ142" s="390"/>
      <c r="MMR142" s="390"/>
      <c r="MMS142" s="390"/>
      <c r="MMT142" s="390"/>
      <c r="MMU142" s="390"/>
      <c r="MMV142" s="390"/>
      <c r="MMW142" s="390"/>
      <c r="MMX142" s="390"/>
      <c r="MMY142" s="390"/>
      <c r="MMZ142" s="390"/>
      <c r="MNA142" s="390"/>
      <c r="MNB142" s="390"/>
      <c r="MNC142" s="390"/>
      <c r="MND142" s="390"/>
      <c r="MNE142" s="390"/>
      <c r="MNF142" s="390"/>
      <c r="MNG142" s="390"/>
      <c r="MNH142" s="390"/>
      <c r="MNI142" s="390"/>
      <c r="MNJ142" s="390"/>
      <c r="MNK142" s="390"/>
      <c r="MNL142" s="390"/>
      <c r="MNM142" s="390"/>
      <c r="MNN142" s="390"/>
      <c r="MNO142" s="390"/>
      <c r="MNP142" s="390"/>
      <c r="MNQ142" s="390"/>
      <c r="MNR142" s="390"/>
      <c r="MNS142" s="390"/>
      <c r="MNT142" s="390"/>
      <c r="MNU142" s="390"/>
      <c r="MNV142" s="390"/>
      <c r="MNW142" s="390"/>
      <c r="MNX142" s="390"/>
      <c r="MNY142" s="390"/>
      <c r="MNZ142" s="390"/>
      <c r="MOA142" s="390"/>
      <c r="MOB142" s="391"/>
      <c r="MOC142" s="389"/>
      <c r="MOD142" s="390"/>
      <c r="MOE142" s="390"/>
      <c r="MOF142" s="390"/>
      <c r="MOG142" s="390"/>
      <c r="MOH142" s="390"/>
      <c r="MOI142" s="390"/>
      <c r="MOJ142" s="390"/>
      <c r="MOK142" s="390"/>
      <c r="MOL142" s="390"/>
      <c r="MOM142" s="390"/>
      <c r="MON142" s="390"/>
      <c r="MOO142" s="390"/>
      <c r="MOP142" s="390"/>
      <c r="MOQ142" s="390"/>
      <c r="MOR142" s="390"/>
      <c r="MOS142" s="390"/>
      <c r="MOT142" s="390"/>
      <c r="MOU142" s="390"/>
      <c r="MOV142" s="390"/>
      <c r="MOW142" s="390"/>
      <c r="MOX142" s="390"/>
      <c r="MOY142" s="390"/>
      <c r="MOZ142" s="390"/>
      <c r="MPA142" s="390"/>
      <c r="MPB142" s="390"/>
      <c r="MPC142" s="390"/>
      <c r="MPD142" s="390"/>
      <c r="MPE142" s="390"/>
      <c r="MPF142" s="390"/>
      <c r="MPG142" s="390"/>
      <c r="MPH142" s="390"/>
      <c r="MPI142" s="390"/>
      <c r="MPJ142" s="390"/>
      <c r="MPK142" s="390"/>
      <c r="MPL142" s="390"/>
      <c r="MPM142" s="390"/>
      <c r="MPN142" s="390"/>
      <c r="MPO142" s="390"/>
      <c r="MPP142" s="390"/>
      <c r="MPQ142" s="390"/>
      <c r="MPR142" s="390"/>
      <c r="MPS142" s="390"/>
      <c r="MPT142" s="390"/>
      <c r="MPU142" s="391"/>
      <c r="MPV142" s="389"/>
      <c r="MPW142" s="390"/>
      <c r="MPX142" s="390"/>
      <c r="MPY142" s="390"/>
      <c r="MPZ142" s="390"/>
      <c r="MQA142" s="390"/>
      <c r="MQB142" s="390"/>
      <c r="MQC142" s="390"/>
      <c r="MQD142" s="390"/>
      <c r="MQE142" s="390"/>
      <c r="MQF142" s="390"/>
      <c r="MQG142" s="390"/>
      <c r="MQH142" s="390"/>
      <c r="MQI142" s="390"/>
      <c r="MQJ142" s="390"/>
      <c r="MQK142" s="390"/>
      <c r="MQL142" s="390"/>
      <c r="MQM142" s="390"/>
      <c r="MQN142" s="390"/>
      <c r="MQO142" s="390"/>
      <c r="MQP142" s="390"/>
      <c r="MQQ142" s="390"/>
      <c r="MQR142" s="390"/>
      <c r="MQS142" s="390"/>
      <c r="MQT142" s="390"/>
      <c r="MQU142" s="390"/>
      <c r="MQV142" s="390"/>
      <c r="MQW142" s="390"/>
      <c r="MQX142" s="390"/>
      <c r="MQY142" s="390"/>
      <c r="MQZ142" s="390"/>
      <c r="MRA142" s="390"/>
      <c r="MRB142" s="390"/>
      <c r="MRC142" s="390"/>
      <c r="MRD142" s="390"/>
      <c r="MRE142" s="390"/>
      <c r="MRF142" s="390"/>
      <c r="MRG142" s="390"/>
      <c r="MRH142" s="390"/>
      <c r="MRI142" s="390"/>
      <c r="MRJ142" s="390"/>
      <c r="MRK142" s="390"/>
      <c r="MRL142" s="390"/>
      <c r="MRM142" s="390"/>
      <c r="MRN142" s="391"/>
      <c r="MRO142" s="389"/>
      <c r="MRP142" s="390"/>
      <c r="MRQ142" s="390"/>
      <c r="MRR142" s="390"/>
      <c r="MRS142" s="390"/>
      <c r="MRT142" s="390"/>
      <c r="MRU142" s="390"/>
      <c r="MRV142" s="390"/>
      <c r="MRW142" s="390"/>
      <c r="MRX142" s="390"/>
      <c r="MRY142" s="390"/>
      <c r="MRZ142" s="390"/>
      <c r="MSA142" s="390"/>
      <c r="MSB142" s="390"/>
      <c r="MSC142" s="390"/>
      <c r="MSD142" s="390"/>
      <c r="MSE142" s="390"/>
      <c r="MSF142" s="390"/>
      <c r="MSG142" s="390"/>
      <c r="MSH142" s="390"/>
      <c r="MSI142" s="390"/>
      <c r="MSJ142" s="390"/>
      <c r="MSK142" s="390"/>
      <c r="MSL142" s="390"/>
      <c r="MSM142" s="390"/>
      <c r="MSN142" s="390"/>
      <c r="MSO142" s="390"/>
      <c r="MSP142" s="390"/>
      <c r="MSQ142" s="390"/>
      <c r="MSR142" s="390"/>
      <c r="MSS142" s="390"/>
      <c r="MST142" s="390"/>
      <c r="MSU142" s="390"/>
      <c r="MSV142" s="390"/>
      <c r="MSW142" s="390"/>
      <c r="MSX142" s="390"/>
      <c r="MSY142" s="390"/>
      <c r="MSZ142" s="390"/>
      <c r="MTA142" s="390"/>
      <c r="MTB142" s="390"/>
      <c r="MTC142" s="390"/>
      <c r="MTD142" s="390"/>
      <c r="MTE142" s="390"/>
      <c r="MTF142" s="390"/>
      <c r="MTG142" s="391"/>
      <c r="MTH142" s="389"/>
      <c r="MTI142" s="390"/>
      <c r="MTJ142" s="390"/>
      <c r="MTK142" s="390"/>
      <c r="MTL142" s="390"/>
      <c r="MTM142" s="390"/>
      <c r="MTN142" s="390"/>
      <c r="MTO142" s="390"/>
      <c r="MTP142" s="390"/>
      <c r="MTQ142" s="390"/>
      <c r="MTR142" s="390"/>
      <c r="MTS142" s="390"/>
      <c r="MTT142" s="390"/>
      <c r="MTU142" s="390"/>
      <c r="MTV142" s="390"/>
      <c r="MTW142" s="390"/>
      <c r="MTX142" s="390"/>
      <c r="MTY142" s="390"/>
      <c r="MTZ142" s="390"/>
      <c r="MUA142" s="390"/>
      <c r="MUB142" s="390"/>
      <c r="MUC142" s="390"/>
      <c r="MUD142" s="390"/>
      <c r="MUE142" s="390"/>
      <c r="MUF142" s="390"/>
      <c r="MUG142" s="390"/>
      <c r="MUH142" s="390"/>
      <c r="MUI142" s="390"/>
      <c r="MUJ142" s="390"/>
      <c r="MUK142" s="390"/>
      <c r="MUL142" s="390"/>
      <c r="MUM142" s="390"/>
      <c r="MUN142" s="390"/>
      <c r="MUO142" s="390"/>
      <c r="MUP142" s="390"/>
      <c r="MUQ142" s="390"/>
      <c r="MUR142" s="390"/>
      <c r="MUS142" s="390"/>
      <c r="MUT142" s="390"/>
      <c r="MUU142" s="390"/>
      <c r="MUV142" s="390"/>
      <c r="MUW142" s="390"/>
      <c r="MUX142" s="390"/>
      <c r="MUY142" s="390"/>
      <c r="MUZ142" s="391"/>
      <c r="MVA142" s="389"/>
      <c r="MVB142" s="390"/>
      <c r="MVC142" s="390"/>
      <c r="MVD142" s="390"/>
      <c r="MVE142" s="390"/>
      <c r="MVF142" s="390"/>
      <c r="MVG142" s="390"/>
      <c r="MVH142" s="390"/>
      <c r="MVI142" s="390"/>
      <c r="MVJ142" s="390"/>
      <c r="MVK142" s="390"/>
      <c r="MVL142" s="390"/>
      <c r="MVM142" s="390"/>
      <c r="MVN142" s="390"/>
      <c r="MVO142" s="390"/>
      <c r="MVP142" s="390"/>
      <c r="MVQ142" s="390"/>
      <c r="MVR142" s="390"/>
      <c r="MVS142" s="390"/>
      <c r="MVT142" s="390"/>
      <c r="MVU142" s="390"/>
      <c r="MVV142" s="390"/>
      <c r="MVW142" s="390"/>
      <c r="MVX142" s="390"/>
      <c r="MVY142" s="390"/>
      <c r="MVZ142" s="390"/>
      <c r="MWA142" s="390"/>
      <c r="MWB142" s="390"/>
      <c r="MWC142" s="390"/>
      <c r="MWD142" s="390"/>
      <c r="MWE142" s="390"/>
      <c r="MWF142" s="390"/>
      <c r="MWG142" s="390"/>
      <c r="MWH142" s="390"/>
      <c r="MWI142" s="390"/>
      <c r="MWJ142" s="390"/>
      <c r="MWK142" s="390"/>
      <c r="MWL142" s="390"/>
      <c r="MWM142" s="390"/>
      <c r="MWN142" s="390"/>
      <c r="MWO142" s="390"/>
      <c r="MWP142" s="390"/>
      <c r="MWQ142" s="390"/>
      <c r="MWR142" s="390"/>
      <c r="MWS142" s="391"/>
      <c r="MWT142" s="389"/>
      <c r="MWU142" s="390"/>
      <c r="MWV142" s="390"/>
      <c r="MWW142" s="390"/>
      <c r="MWX142" s="390"/>
      <c r="MWY142" s="390"/>
      <c r="MWZ142" s="390"/>
      <c r="MXA142" s="390"/>
      <c r="MXB142" s="390"/>
      <c r="MXC142" s="390"/>
      <c r="MXD142" s="390"/>
      <c r="MXE142" s="390"/>
      <c r="MXF142" s="390"/>
      <c r="MXG142" s="390"/>
      <c r="MXH142" s="390"/>
      <c r="MXI142" s="390"/>
      <c r="MXJ142" s="390"/>
      <c r="MXK142" s="390"/>
      <c r="MXL142" s="390"/>
      <c r="MXM142" s="390"/>
      <c r="MXN142" s="390"/>
      <c r="MXO142" s="390"/>
      <c r="MXP142" s="390"/>
      <c r="MXQ142" s="390"/>
      <c r="MXR142" s="390"/>
      <c r="MXS142" s="390"/>
      <c r="MXT142" s="390"/>
      <c r="MXU142" s="390"/>
      <c r="MXV142" s="390"/>
      <c r="MXW142" s="390"/>
      <c r="MXX142" s="390"/>
      <c r="MXY142" s="390"/>
      <c r="MXZ142" s="390"/>
      <c r="MYA142" s="390"/>
      <c r="MYB142" s="390"/>
      <c r="MYC142" s="390"/>
      <c r="MYD142" s="390"/>
      <c r="MYE142" s="390"/>
      <c r="MYF142" s="390"/>
      <c r="MYG142" s="390"/>
      <c r="MYH142" s="390"/>
      <c r="MYI142" s="390"/>
      <c r="MYJ142" s="390"/>
      <c r="MYK142" s="390"/>
      <c r="MYL142" s="391"/>
      <c r="MYM142" s="389"/>
      <c r="MYN142" s="390"/>
      <c r="MYO142" s="390"/>
      <c r="MYP142" s="390"/>
      <c r="MYQ142" s="390"/>
      <c r="MYR142" s="390"/>
      <c r="MYS142" s="390"/>
      <c r="MYT142" s="390"/>
      <c r="MYU142" s="390"/>
      <c r="MYV142" s="390"/>
      <c r="MYW142" s="390"/>
      <c r="MYX142" s="390"/>
      <c r="MYY142" s="390"/>
      <c r="MYZ142" s="390"/>
      <c r="MZA142" s="390"/>
      <c r="MZB142" s="390"/>
      <c r="MZC142" s="390"/>
      <c r="MZD142" s="390"/>
      <c r="MZE142" s="390"/>
      <c r="MZF142" s="390"/>
      <c r="MZG142" s="390"/>
      <c r="MZH142" s="390"/>
      <c r="MZI142" s="390"/>
      <c r="MZJ142" s="390"/>
      <c r="MZK142" s="390"/>
      <c r="MZL142" s="390"/>
      <c r="MZM142" s="390"/>
      <c r="MZN142" s="390"/>
      <c r="MZO142" s="390"/>
      <c r="MZP142" s="390"/>
      <c r="MZQ142" s="390"/>
      <c r="MZR142" s="390"/>
      <c r="MZS142" s="390"/>
      <c r="MZT142" s="390"/>
      <c r="MZU142" s="390"/>
      <c r="MZV142" s="390"/>
      <c r="MZW142" s="390"/>
      <c r="MZX142" s="390"/>
      <c r="MZY142" s="390"/>
      <c r="MZZ142" s="390"/>
      <c r="NAA142" s="390"/>
      <c r="NAB142" s="390"/>
      <c r="NAC142" s="390"/>
      <c r="NAD142" s="390"/>
      <c r="NAE142" s="391"/>
      <c r="NAF142" s="389"/>
      <c r="NAG142" s="390"/>
      <c r="NAH142" s="390"/>
      <c r="NAI142" s="390"/>
      <c r="NAJ142" s="390"/>
      <c r="NAK142" s="390"/>
      <c r="NAL142" s="390"/>
      <c r="NAM142" s="390"/>
      <c r="NAN142" s="390"/>
      <c r="NAO142" s="390"/>
      <c r="NAP142" s="390"/>
      <c r="NAQ142" s="390"/>
      <c r="NAR142" s="390"/>
      <c r="NAS142" s="390"/>
      <c r="NAT142" s="390"/>
      <c r="NAU142" s="390"/>
      <c r="NAV142" s="390"/>
      <c r="NAW142" s="390"/>
      <c r="NAX142" s="390"/>
      <c r="NAY142" s="390"/>
      <c r="NAZ142" s="390"/>
      <c r="NBA142" s="390"/>
      <c r="NBB142" s="390"/>
      <c r="NBC142" s="390"/>
      <c r="NBD142" s="390"/>
      <c r="NBE142" s="390"/>
      <c r="NBF142" s="390"/>
      <c r="NBG142" s="390"/>
      <c r="NBH142" s="390"/>
      <c r="NBI142" s="390"/>
      <c r="NBJ142" s="390"/>
      <c r="NBK142" s="390"/>
      <c r="NBL142" s="390"/>
      <c r="NBM142" s="390"/>
      <c r="NBN142" s="390"/>
      <c r="NBO142" s="390"/>
      <c r="NBP142" s="390"/>
      <c r="NBQ142" s="390"/>
      <c r="NBR142" s="390"/>
      <c r="NBS142" s="390"/>
      <c r="NBT142" s="390"/>
      <c r="NBU142" s="390"/>
      <c r="NBV142" s="390"/>
      <c r="NBW142" s="390"/>
      <c r="NBX142" s="391"/>
      <c r="NBY142" s="389"/>
      <c r="NBZ142" s="390"/>
      <c r="NCA142" s="390"/>
      <c r="NCB142" s="390"/>
      <c r="NCC142" s="390"/>
      <c r="NCD142" s="390"/>
      <c r="NCE142" s="390"/>
      <c r="NCF142" s="390"/>
      <c r="NCG142" s="390"/>
      <c r="NCH142" s="390"/>
      <c r="NCI142" s="390"/>
      <c r="NCJ142" s="390"/>
      <c r="NCK142" s="390"/>
      <c r="NCL142" s="390"/>
      <c r="NCM142" s="390"/>
      <c r="NCN142" s="390"/>
      <c r="NCO142" s="390"/>
      <c r="NCP142" s="390"/>
      <c r="NCQ142" s="390"/>
      <c r="NCR142" s="390"/>
      <c r="NCS142" s="390"/>
      <c r="NCT142" s="390"/>
      <c r="NCU142" s="390"/>
      <c r="NCV142" s="390"/>
      <c r="NCW142" s="390"/>
      <c r="NCX142" s="390"/>
      <c r="NCY142" s="390"/>
      <c r="NCZ142" s="390"/>
      <c r="NDA142" s="390"/>
      <c r="NDB142" s="390"/>
      <c r="NDC142" s="390"/>
      <c r="NDD142" s="390"/>
      <c r="NDE142" s="390"/>
      <c r="NDF142" s="390"/>
      <c r="NDG142" s="390"/>
      <c r="NDH142" s="390"/>
      <c r="NDI142" s="390"/>
      <c r="NDJ142" s="390"/>
      <c r="NDK142" s="390"/>
      <c r="NDL142" s="390"/>
      <c r="NDM142" s="390"/>
      <c r="NDN142" s="390"/>
      <c r="NDO142" s="390"/>
      <c r="NDP142" s="390"/>
      <c r="NDQ142" s="391"/>
      <c r="NDR142" s="389"/>
      <c r="NDS142" s="390"/>
      <c r="NDT142" s="390"/>
      <c r="NDU142" s="390"/>
      <c r="NDV142" s="390"/>
      <c r="NDW142" s="390"/>
      <c r="NDX142" s="390"/>
      <c r="NDY142" s="390"/>
      <c r="NDZ142" s="390"/>
      <c r="NEA142" s="390"/>
      <c r="NEB142" s="390"/>
      <c r="NEC142" s="390"/>
      <c r="NED142" s="390"/>
      <c r="NEE142" s="390"/>
      <c r="NEF142" s="390"/>
      <c r="NEG142" s="390"/>
      <c r="NEH142" s="390"/>
      <c r="NEI142" s="390"/>
      <c r="NEJ142" s="390"/>
      <c r="NEK142" s="390"/>
      <c r="NEL142" s="390"/>
      <c r="NEM142" s="390"/>
      <c r="NEN142" s="390"/>
      <c r="NEO142" s="390"/>
      <c r="NEP142" s="390"/>
      <c r="NEQ142" s="390"/>
      <c r="NER142" s="390"/>
      <c r="NES142" s="390"/>
      <c r="NET142" s="390"/>
      <c r="NEU142" s="390"/>
      <c r="NEV142" s="390"/>
      <c r="NEW142" s="390"/>
      <c r="NEX142" s="390"/>
      <c r="NEY142" s="390"/>
      <c r="NEZ142" s="390"/>
      <c r="NFA142" s="390"/>
      <c r="NFB142" s="390"/>
      <c r="NFC142" s="390"/>
      <c r="NFD142" s="390"/>
      <c r="NFE142" s="390"/>
      <c r="NFF142" s="390"/>
      <c r="NFG142" s="390"/>
      <c r="NFH142" s="390"/>
      <c r="NFI142" s="390"/>
      <c r="NFJ142" s="391"/>
      <c r="NFK142" s="389"/>
      <c r="NFL142" s="390"/>
      <c r="NFM142" s="390"/>
      <c r="NFN142" s="390"/>
      <c r="NFO142" s="390"/>
      <c r="NFP142" s="390"/>
      <c r="NFQ142" s="390"/>
      <c r="NFR142" s="390"/>
      <c r="NFS142" s="390"/>
      <c r="NFT142" s="390"/>
      <c r="NFU142" s="390"/>
      <c r="NFV142" s="390"/>
      <c r="NFW142" s="390"/>
      <c r="NFX142" s="390"/>
      <c r="NFY142" s="390"/>
      <c r="NFZ142" s="390"/>
      <c r="NGA142" s="390"/>
      <c r="NGB142" s="390"/>
      <c r="NGC142" s="390"/>
      <c r="NGD142" s="390"/>
      <c r="NGE142" s="390"/>
      <c r="NGF142" s="390"/>
      <c r="NGG142" s="390"/>
      <c r="NGH142" s="390"/>
      <c r="NGI142" s="390"/>
      <c r="NGJ142" s="390"/>
      <c r="NGK142" s="390"/>
      <c r="NGL142" s="390"/>
      <c r="NGM142" s="390"/>
      <c r="NGN142" s="390"/>
      <c r="NGO142" s="390"/>
      <c r="NGP142" s="390"/>
      <c r="NGQ142" s="390"/>
      <c r="NGR142" s="390"/>
      <c r="NGS142" s="390"/>
      <c r="NGT142" s="390"/>
      <c r="NGU142" s="390"/>
      <c r="NGV142" s="390"/>
      <c r="NGW142" s="390"/>
      <c r="NGX142" s="390"/>
      <c r="NGY142" s="390"/>
      <c r="NGZ142" s="390"/>
      <c r="NHA142" s="390"/>
      <c r="NHB142" s="390"/>
      <c r="NHC142" s="391"/>
      <c r="NHD142" s="389"/>
      <c r="NHE142" s="390"/>
      <c r="NHF142" s="390"/>
      <c r="NHG142" s="390"/>
      <c r="NHH142" s="390"/>
      <c r="NHI142" s="390"/>
      <c r="NHJ142" s="390"/>
      <c r="NHK142" s="390"/>
      <c r="NHL142" s="390"/>
      <c r="NHM142" s="390"/>
      <c r="NHN142" s="390"/>
      <c r="NHO142" s="390"/>
      <c r="NHP142" s="390"/>
      <c r="NHQ142" s="390"/>
      <c r="NHR142" s="390"/>
      <c r="NHS142" s="390"/>
      <c r="NHT142" s="390"/>
      <c r="NHU142" s="390"/>
      <c r="NHV142" s="390"/>
      <c r="NHW142" s="390"/>
      <c r="NHX142" s="390"/>
      <c r="NHY142" s="390"/>
      <c r="NHZ142" s="390"/>
      <c r="NIA142" s="390"/>
      <c r="NIB142" s="390"/>
      <c r="NIC142" s="390"/>
      <c r="NID142" s="390"/>
      <c r="NIE142" s="390"/>
      <c r="NIF142" s="390"/>
      <c r="NIG142" s="390"/>
      <c r="NIH142" s="390"/>
      <c r="NII142" s="390"/>
      <c r="NIJ142" s="390"/>
      <c r="NIK142" s="390"/>
      <c r="NIL142" s="390"/>
      <c r="NIM142" s="390"/>
      <c r="NIN142" s="390"/>
      <c r="NIO142" s="390"/>
      <c r="NIP142" s="390"/>
      <c r="NIQ142" s="390"/>
      <c r="NIR142" s="390"/>
      <c r="NIS142" s="390"/>
      <c r="NIT142" s="390"/>
      <c r="NIU142" s="390"/>
      <c r="NIV142" s="391"/>
      <c r="NIW142" s="389"/>
      <c r="NIX142" s="390"/>
      <c r="NIY142" s="390"/>
      <c r="NIZ142" s="390"/>
      <c r="NJA142" s="390"/>
      <c r="NJB142" s="390"/>
      <c r="NJC142" s="390"/>
      <c r="NJD142" s="390"/>
      <c r="NJE142" s="390"/>
      <c r="NJF142" s="390"/>
      <c r="NJG142" s="390"/>
      <c r="NJH142" s="390"/>
      <c r="NJI142" s="390"/>
      <c r="NJJ142" s="390"/>
      <c r="NJK142" s="390"/>
      <c r="NJL142" s="390"/>
      <c r="NJM142" s="390"/>
      <c r="NJN142" s="390"/>
      <c r="NJO142" s="390"/>
      <c r="NJP142" s="390"/>
      <c r="NJQ142" s="390"/>
      <c r="NJR142" s="390"/>
      <c r="NJS142" s="390"/>
      <c r="NJT142" s="390"/>
      <c r="NJU142" s="390"/>
      <c r="NJV142" s="390"/>
      <c r="NJW142" s="390"/>
      <c r="NJX142" s="390"/>
      <c r="NJY142" s="390"/>
      <c r="NJZ142" s="390"/>
      <c r="NKA142" s="390"/>
      <c r="NKB142" s="390"/>
      <c r="NKC142" s="390"/>
      <c r="NKD142" s="390"/>
      <c r="NKE142" s="390"/>
      <c r="NKF142" s="390"/>
      <c r="NKG142" s="390"/>
      <c r="NKH142" s="390"/>
      <c r="NKI142" s="390"/>
      <c r="NKJ142" s="390"/>
      <c r="NKK142" s="390"/>
      <c r="NKL142" s="390"/>
      <c r="NKM142" s="390"/>
      <c r="NKN142" s="390"/>
      <c r="NKO142" s="391"/>
      <c r="NKP142" s="389"/>
      <c r="NKQ142" s="390"/>
      <c r="NKR142" s="390"/>
      <c r="NKS142" s="390"/>
      <c r="NKT142" s="390"/>
      <c r="NKU142" s="390"/>
      <c r="NKV142" s="390"/>
      <c r="NKW142" s="390"/>
      <c r="NKX142" s="390"/>
      <c r="NKY142" s="390"/>
      <c r="NKZ142" s="390"/>
      <c r="NLA142" s="390"/>
      <c r="NLB142" s="390"/>
      <c r="NLC142" s="390"/>
      <c r="NLD142" s="390"/>
      <c r="NLE142" s="390"/>
      <c r="NLF142" s="390"/>
      <c r="NLG142" s="390"/>
      <c r="NLH142" s="390"/>
      <c r="NLI142" s="390"/>
      <c r="NLJ142" s="390"/>
      <c r="NLK142" s="390"/>
      <c r="NLL142" s="390"/>
      <c r="NLM142" s="390"/>
      <c r="NLN142" s="390"/>
      <c r="NLO142" s="390"/>
      <c r="NLP142" s="390"/>
      <c r="NLQ142" s="390"/>
      <c r="NLR142" s="390"/>
      <c r="NLS142" s="390"/>
      <c r="NLT142" s="390"/>
      <c r="NLU142" s="390"/>
      <c r="NLV142" s="390"/>
      <c r="NLW142" s="390"/>
      <c r="NLX142" s="390"/>
      <c r="NLY142" s="390"/>
      <c r="NLZ142" s="390"/>
      <c r="NMA142" s="390"/>
      <c r="NMB142" s="390"/>
      <c r="NMC142" s="390"/>
      <c r="NMD142" s="390"/>
      <c r="NME142" s="390"/>
      <c r="NMF142" s="390"/>
      <c r="NMG142" s="390"/>
      <c r="NMH142" s="391"/>
      <c r="NMI142" s="389"/>
      <c r="NMJ142" s="390"/>
      <c r="NMK142" s="390"/>
      <c r="NML142" s="390"/>
      <c r="NMM142" s="390"/>
      <c r="NMN142" s="390"/>
      <c r="NMO142" s="390"/>
      <c r="NMP142" s="390"/>
      <c r="NMQ142" s="390"/>
      <c r="NMR142" s="390"/>
      <c r="NMS142" s="390"/>
      <c r="NMT142" s="390"/>
      <c r="NMU142" s="390"/>
      <c r="NMV142" s="390"/>
      <c r="NMW142" s="390"/>
      <c r="NMX142" s="390"/>
      <c r="NMY142" s="390"/>
      <c r="NMZ142" s="390"/>
      <c r="NNA142" s="390"/>
      <c r="NNB142" s="390"/>
      <c r="NNC142" s="390"/>
      <c r="NND142" s="390"/>
      <c r="NNE142" s="390"/>
      <c r="NNF142" s="390"/>
      <c r="NNG142" s="390"/>
      <c r="NNH142" s="390"/>
      <c r="NNI142" s="390"/>
      <c r="NNJ142" s="390"/>
      <c r="NNK142" s="390"/>
      <c r="NNL142" s="390"/>
      <c r="NNM142" s="390"/>
      <c r="NNN142" s="390"/>
      <c r="NNO142" s="390"/>
      <c r="NNP142" s="390"/>
      <c r="NNQ142" s="390"/>
      <c r="NNR142" s="390"/>
      <c r="NNS142" s="390"/>
      <c r="NNT142" s="390"/>
      <c r="NNU142" s="390"/>
      <c r="NNV142" s="390"/>
      <c r="NNW142" s="390"/>
      <c r="NNX142" s="390"/>
      <c r="NNY142" s="390"/>
      <c r="NNZ142" s="390"/>
      <c r="NOA142" s="391"/>
      <c r="NOB142" s="389"/>
      <c r="NOC142" s="390"/>
      <c r="NOD142" s="390"/>
      <c r="NOE142" s="390"/>
      <c r="NOF142" s="390"/>
      <c r="NOG142" s="390"/>
      <c r="NOH142" s="390"/>
      <c r="NOI142" s="390"/>
      <c r="NOJ142" s="390"/>
      <c r="NOK142" s="390"/>
      <c r="NOL142" s="390"/>
      <c r="NOM142" s="390"/>
      <c r="NON142" s="390"/>
      <c r="NOO142" s="390"/>
      <c r="NOP142" s="390"/>
      <c r="NOQ142" s="390"/>
      <c r="NOR142" s="390"/>
      <c r="NOS142" s="390"/>
      <c r="NOT142" s="390"/>
      <c r="NOU142" s="390"/>
      <c r="NOV142" s="390"/>
      <c r="NOW142" s="390"/>
      <c r="NOX142" s="390"/>
      <c r="NOY142" s="390"/>
      <c r="NOZ142" s="390"/>
      <c r="NPA142" s="390"/>
      <c r="NPB142" s="390"/>
      <c r="NPC142" s="390"/>
      <c r="NPD142" s="390"/>
      <c r="NPE142" s="390"/>
      <c r="NPF142" s="390"/>
      <c r="NPG142" s="390"/>
      <c r="NPH142" s="390"/>
      <c r="NPI142" s="390"/>
      <c r="NPJ142" s="390"/>
      <c r="NPK142" s="390"/>
      <c r="NPL142" s="390"/>
      <c r="NPM142" s="390"/>
      <c r="NPN142" s="390"/>
      <c r="NPO142" s="390"/>
      <c r="NPP142" s="390"/>
      <c r="NPQ142" s="390"/>
      <c r="NPR142" s="390"/>
      <c r="NPS142" s="390"/>
      <c r="NPT142" s="391"/>
      <c r="NPU142" s="389"/>
      <c r="NPV142" s="390"/>
      <c r="NPW142" s="390"/>
      <c r="NPX142" s="390"/>
      <c r="NPY142" s="390"/>
      <c r="NPZ142" s="390"/>
      <c r="NQA142" s="390"/>
      <c r="NQB142" s="390"/>
      <c r="NQC142" s="390"/>
      <c r="NQD142" s="390"/>
      <c r="NQE142" s="390"/>
      <c r="NQF142" s="390"/>
      <c r="NQG142" s="390"/>
      <c r="NQH142" s="390"/>
      <c r="NQI142" s="390"/>
      <c r="NQJ142" s="390"/>
      <c r="NQK142" s="390"/>
      <c r="NQL142" s="390"/>
      <c r="NQM142" s="390"/>
      <c r="NQN142" s="390"/>
      <c r="NQO142" s="390"/>
      <c r="NQP142" s="390"/>
      <c r="NQQ142" s="390"/>
      <c r="NQR142" s="390"/>
      <c r="NQS142" s="390"/>
      <c r="NQT142" s="390"/>
      <c r="NQU142" s="390"/>
      <c r="NQV142" s="390"/>
      <c r="NQW142" s="390"/>
      <c r="NQX142" s="390"/>
      <c r="NQY142" s="390"/>
      <c r="NQZ142" s="390"/>
      <c r="NRA142" s="390"/>
      <c r="NRB142" s="390"/>
      <c r="NRC142" s="390"/>
      <c r="NRD142" s="390"/>
      <c r="NRE142" s="390"/>
      <c r="NRF142" s="390"/>
      <c r="NRG142" s="390"/>
      <c r="NRH142" s="390"/>
      <c r="NRI142" s="390"/>
      <c r="NRJ142" s="390"/>
      <c r="NRK142" s="390"/>
      <c r="NRL142" s="390"/>
      <c r="NRM142" s="391"/>
      <c r="NRN142" s="389"/>
      <c r="NRO142" s="390"/>
      <c r="NRP142" s="390"/>
      <c r="NRQ142" s="390"/>
      <c r="NRR142" s="390"/>
      <c r="NRS142" s="390"/>
      <c r="NRT142" s="390"/>
      <c r="NRU142" s="390"/>
      <c r="NRV142" s="390"/>
      <c r="NRW142" s="390"/>
      <c r="NRX142" s="390"/>
      <c r="NRY142" s="390"/>
      <c r="NRZ142" s="390"/>
      <c r="NSA142" s="390"/>
      <c r="NSB142" s="390"/>
      <c r="NSC142" s="390"/>
      <c r="NSD142" s="390"/>
      <c r="NSE142" s="390"/>
      <c r="NSF142" s="390"/>
      <c r="NSG142" s="390"/>
      <c r="NSH142" s="390"/>
      <c r="NSI142" s="390"/>
      <c r="NSJ142" s="390"/>
      <c r="NSK142" s="390"/>
      <c r="NSL142" s="390"/>
      <c r="NSM142" s="390"/>
      <c r="NSN142" s="390"/>
      <c r="NSO142" s="390"/>
      <c r="NSP142" s="390"/>
      <c r="NSQ142" s="390"/>
      <c r="NSR142" s="390"/>
      <c r="NSS142" s="390"/>
      <c r="NST142" s="390"/>
      <c r="NSU142" s="390"/>
      <c r="NSV142" s="390"/>
      <c r="NSW142" s="390"/>
      <c r="NSX142" s="390"/>
      <c r="NSY142" s="390"/>
      <c r="NSZ142" s="390"/>
      <c r="NTA142" s="390"/>
      <c r="NTB142" s="390"/>
      <c r="NTC142" s="390"/>
      <c r="NTD142" s="390"/>
      <c r="NTE142" s="390"/>
      <c r="NTF142" s="391"/>
      <c r="NTG142" s="389"/>
      <c r="NTH142" s="390"/>
      <c r="NTI142" s="390"/>
      <c r="NTJ142" s="390"/>
      <c r="NTK142" s="390"/>
      <c r="NTL142" s="390"/>
      <c r="NTM142" s="390"/>
      <c r="NTN142" s="390"/>
      <c r="NTO142" s="390"/>
      <c r="NTP142" s="390"/>
      <c r="NTQ142" s="390"/>
      <c r="NTR142" s="390"/>
      <c r="NTS142" s="390"/>
      <c r="NTT142" s="390"/>
      <c r="NTU142" s="390"/>
      <c r="NTV142" s="390"/>
      <c r="NTW142" s="390"/>
      <c r="NTX142" s="390"/>
      <c r="NTY142" s="390"/>
      <c r="NTZ142" s="390"/>
      <c r="NUA142" s="390"/>
      <c r="NUB142" s="390"/>
      <c r="NUC142" s="390"/>
      <c r="NUD142" s="390"/>
      <c r="NUE142" s="390"/>
      <c r="NUF142" s="390"/>
      <c r="NUG142" s="390"/>
      <c r="NUH142" s="390"/>
      <c r="NUI142" s="390"/>
      <c r="NUJ142" s="390"/>
      <c r="NUK142" s="390"/>
      <c r="NUL142" s="390"/>
      <c r="NUM142" s="390"/>
      <c r="NUN142" s="390"/>
      <c r="NUO142" s="390"/>
      <c r="NUP142" s="390"/>
      <c r="NUQ142" s="390"/>
      <c r="NUR142" s="390"/>
      <c r="NUS142" s="390"/>
      <c r="NUT142" s="390"/>
      <c r="NUU142" s="390"/>
      <c r="NUV142" s="390"/>
      <c r="NUW142" s="390"/>
      <c r="NUX142" s="390"/>
      <c r="NUY142" s="391"/>
      <c r="NUZ142" s="389"/>
      <c r="NVA142" s="390"/>
      <c r="NVB142" s="390"/>
      <c r="NVC142" s="390"/>
      <c r="NVD142" s="390"/>
      <c r="NVE142" s="390"/>
      <c r="NVF142" s="390"/>
      <c r="NVG142" s="390"/>
      <c r="NVH142" s="390"/>
      <c r="NVI142" s="390"/>
      <c r="NVJ142" s="390"/>
      <c r="NVK142" s="390"/>
      <c r="NVL142" s="390"/>
      <c r="NVM142" s="390"/>
      <c r="NVN142" s="390"/>
      <c r="NVO142" s="390"/>
      <c r="NVP142" s="390"/>
      <c r="NVQ142" s="390"/>
      <c r="NVR142" s="390"/>
      <c r="NVS142" s="390"/>
      <c r="NVT142" s="390"/>
      <c r="NVU142" s="390"/>
      <c r="NVV142" s="390"/>
      <c r="NVW142" s="390"/>
      <c r="NVX142" s="390"/>
      <c r="NVY142" s="390"/>
      <c r="NVZ142" s="390"/>
      <c r="NWA142" s="390"/>
      <c r="NWB142" s="390"/>
      <c r="NWC142" s="390"/>
      <c r="NWD142" s="390"/>
      <c r="NWE142" s="390"/>
      <c r="NWF142" s="390"/>
      <c r="NWG142" s="390"/>
      <c r="NWH142" s="390"/>
      <c r="NWI142" s="390"/>
      <c r="NWJ142" s="390"/>
      <c r="NWK142" s="390"/>
      <c r="NWL142" s="390"/>
      <c r="NWM142" s="390"/>
      <c r="NWN142" s="390"/>
      <c r="NWO142" s="390"/>
      <c r="NWP142" s="390"/>
      <c r="NWQ142" s="390"/>
      <c r="NWR142" s="391"/>
      <c r="NWS142" s="389"/>
      <c r="NWT142" s="390"/>
      <c r="NWU142" s="390"/>
      <c r="NWV142" s="390"/>
      <c r="NWW142" s="390"/>
      <c r="NWX142" s="390"/>
      <c r="NWY142" s="390"/>
      <c r="NWZ142" s="390"/>
      <c r="NXA142" s="390"/>
      <c r="NXB142" s="390"/>
      <c r="NXC142" s="390"/>
      <c r="NXD142" s="390"/>
      <c r="NXE142" s="390"/>
      <c r="NXF142" s="390"/>
      <c r="NXG142" s="390"/>
      <c r="NXH142" s="390"/>
      <c r="NXI142" s="390"/>
      <c r="NXJ142" s="390"/>
      <c r="NXK142" s="390"/>
      <c r="NXL142" s="390"/>
      <c r="NXM142" s="390"/>
      <c r="NXN142" s="390"/>
      <c r="NXO142" s="390"/>
      <c r="NXP142" s="390"/>
      <c r="NXQ142" s="390"/>
      <c r="NXR142" s="390"/>
      <c r="NXS142" s="390"/>
      <c r="NXT142" s="390"/>
      <c r="NXU142" s="390"/>
      <c r="NXV142" s="390"/>
      <c r="NXW142" s="390"/>
      <c r="NXX142" s="390"/>
      <c r="NXY142" s="390"/>
      <c r="NXZ142" s="390"/>
      <c r="NYA142" s="390"/>
      <c r="NYB142" s="390"/>
      <c r="NYC142" s="390"/>
      <c r="NYD142" s="390"/>
      <c r="NYE142" s="390"/>
      <c r="NYF142" s="390"/>
      <c r="NYG142" s="390"/>
      <c r="NYH142" s="390"/>
      <c r="NYI142" s="390"/>
      <c r="NYJ142" s="390"/>
      <c r="NYK142" s="391"/>
      <c r="NYL142" s="389"/>
      <c r="NYM142" s="390"/>
      <c r="NYN142" s="390"/>
      <c r="NYO142" s="390"/>
      <c r="NYP142" s="390"/>
      <c r="NYQ142" s="390"/>
      <c r="NYR142" s="390"/>
      <c r="NYS142" s="390"/>
      <c r="NYT142" s="390"/>
      <c r="NYU142" s="390"/>
      <c r="NYV142" s="390"/>
      <c r="NYW142" s="390"/>
      <c r="NYX142" s="390"/>
      <c r="NYY142" s="390"/>
      <c r="NYZ142" s="390"/>
      <c r="NZA142" s="390"/>
      <c r="NZB142" s="390"/>
      <c r="NZC142" s="390"/>
      <c r="NZD142" s="390"/>
      <c r="NZE142" s="390"/>
      <c r="NZF142" s="390"/>
      <c r="NZG142" s="390"/>
      <c r="NZH142" s="390"/>
      <c r="NZI142" s="390"/>
      <c r="NZJ142" s="390"/>
      <c r="NZK142" s="390"/>
      <c r="NZL142" s="390"/>
      <c r="NZM142" s="390"/>
      <c r="NZN142" s="390"/>
      <c r="NZO142" s="390"/>
      <c r="NZP142" s="390"/>
      <c r="NZQ142" s="390"/>
      <c r="NZR142" s="390"/>
      <c r="NZS142" s="390"/>
      <c r="NZT142" s="390"/>
      <c r="NZU142" s="390"/>
      <c r="NZV142" s="390"/>
      <c r="NZW142" s="390"/>
      <c r="NZX142" s="390"/>
      <c r="NZY142" s="390"/>
      <c r="NZZ142" s="390"/>
      <c r="OAA142" s="390"/>
      <c r="OAB142" s="390"/>
      <c r="OAC142" s="390"/>
      <c r="OAD142" s="391"/>
      <c r="OAE142" s="389"/>
      <c r="OAF142" s="390"/>
      <c r="OAG142" s="390"/>
      <c r="OAH142" s="390"/>
      <c r="OAI142" s="390"/>
      <c r="OAJ142" s="390"/>
      <c r="OAK142" s="390"/>
      <c r="OAL142" s="390"/>
      <c r="OAM142" s="390"/>
      <c r="OAN142" s="390"/>
      <c r="OAO142" s="390"/>
      <c r="OAP142" s="390"/>
      <c r="OAQ142" s="390"/>
      <c r="OAR142" s="390"/>
      <c r="OAS142" s="390"/>
      <c r="OAT142" s="390"/>
      <c r="OAU142" s="390"/>
      <c r="OAV142" s="390"/>
      <c r="OAW142" s="390"/>
      <c r="OAX142" s="390"/>
      <c r="OAY142" s="390"/>
      <c r="OAZ142" s="390"/>
      <c r="OBA142" s="390"/>
      <c r="OBB142" s="390"/>
      <c r="OBC142" s="390"/>
      <c r="OBD142" s="390"/>
      <c r="OBE142" s="390"/>
      <c r="OBF142" s="390"/>
      <c r="OBG142" s="390"/>
      <c r="OBH142" s="390"/>
      <c r="OBI142" s="390"/>
      <c r="OBJ142" s="390"/>
      <c r="OBK142" s="390"/>
      <c r="OBL142" s="390"/>
      <c r="OBM142" s="390"/>
      <c r="OBN142" s="390"/>
      <c r="OBO142" s="390"/>
      <c r="OBP142" s="390"/>
      <c r="OBQ142" s="390"/>
      <c r="OBR142" s="390"/>
      <c r="OBS142" s="390"/>
      <c r="OBT142" s="390"/>
      <c r="OBU142" s="390"/>
      <c r="OBV142" s="390"/>
      <c r="OBW142" s="391"/>
      <c r="OBX142" s="389"/>
      <c r="OBY142" s="390"/>
      <c r="OBZ142" s="390"/>
      <c r="OCA142" s="390"/>
      <c r="OCB142" s="390"/>
      <c r="OCC142" s="390"/>
      <c r="OCD142" s="390"/>
      <c r="OCE142" s="390"/>
      <c r="OCF142" s="390"/>
      <c r="OCG142" s="390"/>
      <c r="OCH142" s="390"/>
      <c r="OCI142" s="390"/>
      <c r="OCJ142" s="390"/>
      <c r="OCK142" s="390"/>
      <c r="OCL142" s="390"/>
      <c r="OCM142" s="390"/>
      <c r="OCN142" s="390"/>
      <c r="OCO142" s="390"/>
      <c r="OCP142" s="390"/>
      <c r="OCQ142" s="390"/>
      <c r="OCR142" s="390"/>
      <c r="OCS142" s="390"/>
      <c r="OCT142" s="390"/>
      <c r="OCU142" s="390"/>
      <c r="OCV142" s="390"/>
      <c r="OCW142" s="390"/>
      <c r="OCX142" s="390"/>
      <c r="OCY142" s="390"/>
      <c r="OCZ142" s="390"/>
      <c r="ODA142" s="390"/>
      <c r="ODB142" s="390"/>
      <c r="ODC142" s="390"/>
      <c r="ODD142" s="390"/>
      <c r="ODE142" s="390"/>
      <c r="ODF142" s="390"/>
      <c r="ODG142" s="390"/>
      <c r="ODH142" s="390"/>
      <c r="ODI142" s="390"/>
      <c r="ODJ142" s="390"/>
      <c r="ODK142" s="390"/>
      <c r="ODL142" s="390"/>
      <c r="ODM142" s="390"/>
      <c r="ODN142" s="390"/>
      <c r="ODO142" s="390"/>
      <c r="ODP142" s="391"/>
      <c r="ODQ142" s="389"/>
      <c r="ODR142" s="390"/>
      <c r="ODS142" s="390"/>
      <c r="ODT142" s="390"/>
      <c r="ODU142" s="390"/>
      <c r="ODV142" s="390"/>
      <c r="ODW142" s="390"/>
      <c r="ODX142" s="390"/>
      <c r="ODY142" s="390"/>
      <c r="ODZ142" s="390"/>
      <c r="OEA142" s="390"/>
      <c r="OEB142" s="390"/>
      <c r="OEC142" s="390"/>
      <c r="OED142" s="390"/>
      <c r="OEE142" s="390"/>
      <c r="OEF142" s="390"/>
      <c r="OEG142" s="390"/>
      <c r="OEH142" s="390"/>
      <c r="OEI142" s="390"/>
      <c r="OEJ142" s="390"/>
      <c r="OEK142" s="390"/>
      <c r="OEL142" s="390"/>
      <c r="OEM142" s="390"/>
      <c r="OEN142" s="390"/>
      <c r="OEO142" s="390"/>
      <c r="OEP142" s="390"/>
      <c r="OEQ142" s="390"/>
      <c r="OER142" s="390"/>
      <c r="OES142" s="390"/>
      <c r="OET142" s="390"/>
      <c r="OEU142" s="390"/>
      <c r="OEV142" s="390"/>
      <c r="OEW142" s="390"/>
      <c r="OEX142" s="390"/>
      <c r="OEY142" s="390"/>
      <c r="OEZ142" s="390"/>
      <c r="OFA142" s="390"/>
      <c r="OFB142" s="390"/>
      <c r="OFC142" s="390"/>
      <c r="OFD142" s="390"/>
      <c r="OFE142" s="390"/>
      <c r="OFF142" s="390"/>
      <c r="OFG142" s="390"/>
      <c r="OFH142" s="390"/>
      <c r="OFI142" s="391"/>
      <c r="OFJ142" s="389"/>
      <c r="OFK142" s="390"/>
      <c r="OFL142" s="390"/>
      <c r="OFM142" s="390"/>
      <c r="OFN142" s="390"/>
      <c r="OFO142" s="390"/>
      <c r="OFP142" s="390"/>
      <c r="OFQ142" s="390"/>
      <c r="OFR142" s="390"/>
      <c r="OFS142" s="390"/>
      <c r="OFT142" s="390"/>
      <c r="OFU142" s="390"/>
      <c r="OFV142" s="390"/>
      <c r="OFW142" s="390"/>
      <c r="OFX142" s="390"/>
      <c r="OFY142" s="390"/>
      <c r="OFZ142" s="390"/>
      <c r="OGA142" s="390"/>
      <c r="OGB142" s="390"/>
      <c r="OGC142" s="390"/>
      <c r="OGD142" s="390"/>
      <c r="OGE142" s="390"/>
      <c r="OGF142" s="390"/>
      <c r="OGG142" s="390"/>
      <c r="OGH142" s="390"/>
      <c r="OGI142" s="390"/>
      <c r="OGJ142" s="390"/>
      <c r="OGK142" s="390"/>
      <c r="OGL142" s="390"/>
      <c r="OGM142" s="390"/>
      <c r="OGN142" s="390"/>
      <c r="OGO142" s="390"/>
      <c r="OGP142" s="390"/>
      <c r="OGQ142" s="390"/>
      <c r="OGR142" s="390"/>
      <c r="OGS142" s="390"/>
      <c r="OGT142" s="390"/>
      <c r="OGU142" s="390"/>
      <c r="OGV142" s="390"/>
      <c r="OGW142" s="390"/>
      <c r="OGX142" s="390"/>
      <c r="OGY142" s="390"/>
      <c r="OGZ142" s="390"/>
      <c r="OHA142" s="390"/>
      <c r="OHB142" s="391"/>
      <c r="OHC142" s="389"/>
      <c r="OHD142" s="390"/>
      <c r="OHE142" s="390"/>
      <c r="OHF142" s="390"/>
      <c r="OHG142" s="390"/>
      <c r="OHH142" s="390"/>
      <c r="OHI142" s="390"/>
      <c r="OHJ142" s="390"/>
      <c r="OHK142" s="390"/>
      <c r="OHL142" s="390"/>
      <c r="OHM142" s="390"/>
      <c r="OHN142" s="390"/>
      <c r="OHO142" s="390"/>
      <c r="OHP142" s="390"/>
      <c r="OHQ142" s="390"/>
      <c r="OHR142" s="390"/>
      <c r="OHS142" s="390"/>
      <c r="OHT142" s="390"/>
      <c r="OHU142" s="390"/>
      <c r="OHV142" s="390"/>
      <c r="OHW142" s="390"/>
      <c r="OHX142" s="390"/>
      <c r="OHY142" s="390"/>
      <c r="OHZ142" s="390"/>
      <c r="OIA142" s="390"/>
      <c r="OIB142" s="390"/>
      <c r="OIC142" s="390"/>
      <c r="OID142" s="390"/>
      <c r="OIE142" s="390"/>
      <c r="OIF142" s="390"/>
      <c r="OIG142" s="390"/>
      <c r="OIH142" s="390"/>
      <c r="OII142" s="390"/>
      <c r="OIJ142" s="390"/>
      <c r="OIK142" s="390"/>
      <c r="OIL142" s="390"/>
      <c r="OIM142" s="390"/>
      <c r="OIN142" s="390"/>
      <c r="OIO142" s="390"/>
      <c r="OIP142" s="390"/>
      <c r="OIQ142" s="390"/>
      <c r="OIR142" s="390"/>
      <c r="OIS142" s="390"/>
      <c r="OIT142" s="390"/>
      <c r="OIU142" s="391"/>
      <c r="OIV142" s="389"/>
      <c r="OIW142" s="390"/>
      <c r="OIX142" s="390"/>
      <c r="OIY142" s="390"/>
      <c r="OIZ142" s="390"/>
      <c r="OJA142" s="390"/>
      <c r="OJB142" s="390"/>
      <c r="OJC142" s="390"/>
      <c r="OJD142" s="390"/>
      <c r="OJE142" s="390"/>
      <c r="OJF142" s="390"/>
      <c r="OJG142" s="390"/>
      <c r="OJH142" s="390"/>
      <c r="OJI142" s="390"/>
      <c r="OJJ142" s="390"/>
      <c r="OJK142" s="390"/>
      <c r="OJL142" s="390"/>
      <c r="OJM142" s="390"/>
      <c r="OJN142" s="390"/>
      <c r="OJO142" s="390"/>
      <c r="OJP142" s="390"/>
      <c r="OJQ142" s="390"/>
      <c r="OJR142" s="390"/>
      <c r="OJS142" s="390"/>
      <c r="OJT142" s="390"/>
      <c r="OJU142" s="390"/>
      <c r="OJV142" s="390"/>
      <c r="OJW142" s="390"/>
      <c r="OJX142" s="390"/>
      <c r="OJY142" s="390"/>
      <c r="OJZ142" s="390"/>
      <c r="OKA142" s="390"/>
      <c r="OKB142" s="390"/>
      <c r="OKC142" s="390"/>
      <c r="OKD142" s="390"/>
      <c r="OKE142" s="390"/>
      <c r="OKF142" s="390"/>
      <c r="OKG142" s="390"/>
      <c r="OKH142" s="390"/>
      <c r="OKI142" s="390"/>
      <c r="OKJ142" s="390"/>
      <c r="OKK142" s="390"/>
      <c r="OKL142" s="390"/>
      <c r="OKM142" s="390"/>
      <c r="OKN142" s="391"/>
      <c r="OKO142" s="389"/>
      <c r="OKP142" s="390"/>
      <c r="OKQ142" s="390"/>
      <c r="OKR142" s="390"/>
      <c r="OKS142" s="390"/>
      <c r="OKT142" s="390"/>
      <c r="OKU142" s="390"/>
      <c r="OKV142" s="390"/>
      <c r="OKW142" s="390"/>
      <c r="OKX142" s="390"/>
      <c r="OKY142" s="390"/>
      <c r="OKZ142" s="390"/>
      <c r="OLA142" s="390"/>
      <c r="OLB142" s="390"/>
      <c r="OLC142" s="390"/>
      <c r="OLD142" s="390"/>
      <c r="OLE142" s="390"/>
      <c r="OLF142" s="390"/>
      <c r="OLG142" s="390"/>
      <c r="OLH142" s="390"/>
      <c r="OLI142" s="390"/>
      <c r="OLJ142" s="390"/>
      <c r="OLK142" s="390"/>
      <c r="OLL142" s="390"/>
      <c r="OLM142" s="390"/>
      <c r="OLN142" s="390"/>
      <c r="OLO142" s="390"/>
      <c r="OLP142" s="390"/>
      <c r="OLQ142" s="390"/>
      <c r="OLR142" s="390"/>
      <c r="OLS142" s="390"/>
      <c r="OLT142" s="390"/>
      <c r="OLU142" s="390"/>
      <c r="OLV142" s="390"/>
      <c r="OLW142" s="390"/>
      <c r="OLX142" s="390"/>
      <c r="OLY142" s="390"/>
      <c r="OLZ142" s="390"/>
      <c r="OMA142" s="390"/>
      <c r="OMB142" s="390"/>
      <c r="OMC142" s="390"/>
      <c r="OMD142" s="390"/>
      <c r="OME142" s="390"/>
      <c r="OMF142" s="390"/>
      <c r="OMG142" s="391"/>
      <c r="OMH142" s="389"/>
      <c r="OMI142" s="390"/>
      <c r="OMJ142" s="390"/>
      <c r="OMK142" s="390"/>
      <c r="OML142" s="390"/>
      <c r="OMM142" s="390"/>
      <c r="OMN142" s="390"/>
      <c r="OMO142" s="390"/>
      <c r="OMP142" s="390"/>
      <c r="OMQ142" s="390"/>
      <c r="OMR142" s="390"/>
      <c r="OMS142" s="390"/>
      <c r="OMT142" s="390"/>
      <c r="OMU142" s="390"/>
      <c r="OMV142" s="390"/>
      <c r="OMW142" s="390"/>
      <c r="OMX142" s="390"/>
      <c r="OMY142" s="390"/>
      <c r="OMZ142" s="390"/>
      <c r="ONA142" s="390"/>
      <c r="ONB142" s="390"/>
      <c r="ONC142" s="390"/>
      <c r="OND142" s="390"/>
      <c r="ONE142" s="390"/>
      <c r="ONF142" s="390"/>
      <c r="ONG142" s="390"/>
      <c r="ONH142" s="390"/>
      <c r="ONI142" s="390"/>
      <c r="ONJ142" s="390"/>
      <c r="ONK142" s="390"/>
      <c r="ONL142" s="390"/>
      <c r="ONM142" s="390"/>
      <c r="ONN142" s="390"/>
      <c r="ONO142" s="390"/>
      <c r="ONP142" s="390"/>
      <c r="ONQ142" s="390"/>
      <c r="ONR142" s="390"/>
      <c r="ONS142" s="390"/>
      <c r="ONT142" s="390"/>
      <c r="ONU142" s="390"/>
      <c r="ONV142" s="390"/>
      <c r="ONW142" s="390"/>
      <c r="ONX142" s="390"/>
      <c r="ONY142" s="390"/>
      <c r="ONZ142" s="391"/>
      <c r="OOA142" s="389"/>
      <c r="OOB142" s="390"/>
      <c r="OOC142" s="390"/>
      <c r="OOD142" s="390"/>
      <c r="OOE142" s="390"/>
      <c r="OOF142" s="390"/>
      <c r="OOG142" s="390"/>
      <c r="OOH142" s="390"/>
      <c r="OOI142" s="390"/>
      <c r="OOJ142" s="390"/>
      <c r="OOK142" s="390"/>
      <c r="OOL142" s="390"/>
      <c r="OOM142" s="390"/>
      <c r="OON142" s="390"/>
      <c r="OOO142" s="390"/>
      <c r="OOP142" s="390"/>
      <c r="OOQ142" s="390"/>
      <c r="OOR142" s="390"/>
      <c r="OOS142" s="390"/>
      <c r="OOT142" s="390"/>
      <c r="OOU142" s="390"/>
      <c r="OOV142" s="390"/>
      <c r="OOW142" s="390"/>
      <c r="OOX142" s="390"/>
      <c r="OOY142" s="390"/>
      <c r="OOZ142" s="390"/>
      <c r="OPA142" s="390"/>
      <c r="OPB142" s="390"/>
      <c r="OPC142" s="390"/>
      <c r="OPD142" s="390"/>
      <c r="OPE142" s="390"/>
      <c r="OPF142" s="390"/>
      <c r="OPG142" s="390"/>
      <c r="OPH142" s="390"/>
      <c r="OPI142" s="390"/>
      <c r="OPJ142" s="390"/>
      <c r="OPK142" s="390"/>
      <c r="OPL142" s="390"/>
      <c r="OPM142" s="390"/>
      <c r="OPN142" s="390"/>
      <c r="OPO142" s="390"/>
      <c r="OPP142" s="390"/>
      <c r="OPQ142" s="390"/>
      <c r="OPR142" s="390"/>
      <c r="OPS142" s="391"/>
      <c r="OPT142" s="389"/>
      <c r="OPU142" s="390"/>
      <c r="OPV142" s="390"/>
      <c r="OPW142" s="390"/>
      <c r="OPX142" s="390"/>
      <c r="OPY142" s="390"/>
      <c r="OPZ142" s="390"/>
      <c r="OQA142" s="390"/>
      <c r="OQB142" s="390"/>
      <c r="OQC142" s="390"/>
      <c r="OQD142" s="390"/>
      <c r="OQE142" s="390"/>
      <c r="OQF142" s="390"/>
      <c r="OQG142" s="390"/>
      <c r="OQH142" s="390"/>
      <c r="OQI142" s="390"/>
      <c r="OQJ142" s="390"/>
      <c r="OQK142" s="390"/>
      <c r="OQL142" s="390"/>
      <c r="OQM142" s="390"/>
      <c r="OQN142" s="390"/>
      <c r="OQO142" s="390"/>
      <c r="OQP142" s="390"/>
      <c r="OQQ142" s="390"/>
      <c r="OQR142" s="390"/>
      <c r="OQS142" s="390"/>
      <c r="OQT142" s="390"/>
      <c r="OQU142" s="390"/>
      <c r="OQV142" s="390"/>
      <c r="OQW142" s="390"/>
      <c r="OQX142" s="390"/>
      <c r="OQY142" s="390"/>
      <c r="OQZ142" s="390"/>
      <c r="ORA142" s="390"/>
      <c r="ORB142" s="390"/>
      <c r="ORC142" s="390"/>
      <c r="ORD142" s="390"/>
      <c r="ORE142" s="390"/>
      <c r="ORF142" s="390"/>
      <c r="ORG142" s="390"/>
      <c r="ORH142" s="390"/>
      <c r="ORI142" s="390"/>
      <c r="ORJ142" s="390"/>
      <c r="ORK142" s="390"/>
      <c r="ORL142" s="391"/>
      <c r="ORM142" s="389"/>
      <c r="ORN142" s="390"/>
      <c r="ORO142" s="390"/>
      <c r="ORP142" s="390"/>
      <c r="ORQ142" s="390"/>
      <c r="ORR142" s="390"/>
      <c r="ORS142" s="390"/>
      <c r="ORT142" s="390"/>
      <c r="ORU142" s="390"/>
      <c r="ORV142" s="390"/>
      <c r="ORW142" s="390"/>
      <c r="ORX142" s="390"/>
      <c r="ORY142" s="390"/>
      <c r="ORZ142" s="390"/>
      <c r="OSA142" s="390"/>
      <c r="OSB142" s="390"/>
      <c r="OSC142" s="390"/>
      <c r="OSD142" s="390"/>
      <c r="OSE142" s="390"/>
      <c r="OSF142" s="390"/>
      <c r="OSG142" s="390"/>
      <c r="OSH142" s="390"/>
      <c r="OSI142" s="390"/>
      <c r="OSJ142" s="390"/>
      <c r="OSK142" s="390"/>
      <c r="OSL142" s="390"/>
      <c r="OSM142" s="390"/>
      <c r="OSN142" s="390"/>
      <c r="OSO142" s="390"/>
      <c r="OSP142" s="390"/>
      <c r="OSQ142" s="390"/>
      <c r="OSR142" s="390"/>
      <c r="OSS142" s="390"/>
      <c r="OST142" s="390"/>
      <c r="OSU142" s="390"/>
      <c r="OSV142" s="390"/>
      <c r="OSW142" s="390"/>
      <c r="OSX142" s="390"/>
      <c r="OSY142" s="390"/>
      <c r="OSZ142" s="390"/>
      <c r="OTA142" s="390"/>
      <c r="OTB142" s="390"/>
      <c r="OTC142" s="390"/>
      <c r="OTD142" s="390"/>
      <c r="OTE142" s="391"/>
      <c r="OTF142" s="389"/>
      <c r="OTG142" s="390"/>
      <c r="OTH142" s="390"/>
      <c r="OTI142" s="390"/>
      <c r="OTJ142" s="390"/>
      <c r="OTK142" s="390"/>
      <c r="OTL142" s="390"/>
      <c r="OTM142" s="390"/>
      <c r="OTN142" s="390"/>
      <c r="OTO142" s="390"/>
      <c r="OTP142" s="390"/>
      <c r="OTQ142" s="390"/>
      <c r="OTR142" s="390"/>
      <c r="OTS142" s="390"/>
      <c r="OTT142" s="390"/>
      <c r="OTU142" s="390"/>
      <c r="OTV142" s="390"/>
      <c r="OTW142" s="390"/>
      <c r="OTX142" s="390"/>
      <c r="OTY142" s="390"/>
      <c r="OTZ142" s="390"/>
      <c r="OUA142" s="390"/>
      <c r="OUB142" s="390"/>
      <c r="OUC142" s="390"/>
      <c r="OUD142" s="390"/>
      <c r="OUE142" s="390"/>
      <c r="OUF142" s="390"/>
      <c r="OUG142" s="390"/>
      <c r="OUH142" s="390"/>
      <c r="OUI142" s="390"/>
      <c r="OUJ142" s="390"/>
      <c r="OUK142" s="390"/>
      <c r="OUL142" s="390"/>
      <c r="OUM142" s="390"/>
      <c r="OUN142" s="390"/>
      <c r="OUO142" s="390"/>
      <c r="OUP142" s="390"/>
      <c r="OUQ142" s="390"/>
      <c r="OUR142" s="390"/>
      <c r="OUS142" s="390"/>
      <c r="OUT142" s="390"/>
      <c r="OUU142" s="390"/>
      <c r="OUV142" s="390"/>
      <c r="OUW142" s="390"/>
      <c r="OUX142" s="391"/>
      <c r="OUY142" s="389"/>
      <c r="OUZ142" s="390"/>
      <c r="OVA142" s="390"/>
      <c r="OVB142" s="390"/>
      <c r="OVC142" s="390"/>
      <c r="OVD142" s="390"/>
      <c r="OVE142" s="390"/>
      <c r="OVF142" s="390"/>
      <c r="OVG142" s="390"/>
      <c r="OVH142" s="390"/>
      <c r="OVI142" s="390"/>
      <c r="OVJ142" s="390"/>
      <c r="OVK142" s="390"/>
      <c r="OVL142" s="390"/>
      <c r="OVM142" s="390"/>
      <c r="OVN142" s="390"/>
      <c r="OVO142" s="390"/>
      <c r="OVP142" s="390"/>
      <c r="OVQ142" s="390"/>
      <c r="OVR142" s="390"/>
      <c r="OVS142" s="390"/>
      <c r="OVT142" s="390"/>
      <c r="OVU142" s="390"/>
      <c r="OVV142" s="390"/>
      <c r="OVW142" s="390"/>
      <c r="OVX142" s="390"/>
      <c r="OVY142" s="390"/>
      <c r="OVZ142" s="390"/>
      <c r="OWA142" s="390"/>
      <c r="OWB142" s="390"/>
      <c r="OWC142" s="390"/>
      <c r="OWD142" s="390"/>
      <c r="OWE142" s="390"/>
      <c r="OWF142" s="390"/>
      <c r="OWG142" s="390"/>
      <c r="OWH142" s="390"/>
      <c r="OWI142" s="390"/>
      <c r="OWJ142" s="390"/>
      <c r="OWK142" s="390"/>
      <c r="OWL142" s="390"/>
      <c r="OWM142" s="390"/>
      <c r="OWN142" s="390"/>
      <c r="OWO142" s="390"/>
      <c r="OWP142" s="390"/>
      <c r="OWQ142" s="391"/>
      <c r="OWR142" s="389"/>
      <c r="OWS142" s="390"/>
      <c r="OWT142" s="390"/>
      <c r="OWU142" s="390"/>
      <c r="OWV142" s="390"/>
      <c r="OWW142" s="390"/>
      <c r="OWX142" s="390"/>
      <c r="OWY142" s="390"/>
      <c r="OWZ142" s="390"/>
      <c r="OXA142" s="390"/>
      <c r="OXB142" s="390"/>
      <c r="OXC142" s="390"/>
      <c r="OXD142" s="390"/>
      <c r="OXE142" s="390"/>
      <c r="OXF142" s="390"/>
      <c r="OXG142" s="390"/>
      <c r="OXH142" s="390"/>
      <c r="OXI142" s="390"/>
      <c r="OXJ142" s="390"/>
      <c r="OXK142" s="390"/>
      <c r="OXL142" s="390"/>
      <c r="OXM142" s="390"/>
      <c r="OXN142" s="390"/>
      <c r="OXO142" s="390"/>
      <c r="OXP142" s="390"/>
      <c r="OXQ142" s="390"/>
      <c r="OXR142" s="390"/>
      <c r="OXS142" s="390"/>
      <c r="OXT142" s="390"/>
      <c r="OXU142" s="390"/>
      <c r="OXV142" s="390"/>
      <c r="OXW142" s="390"/>
      <c r="OXX142" s="390"/>
      <c r="OXY142" s="390"/>
      <c r="OXZ142" s="390"/>
      <c r="OYA142" s="390"/>
      <c r="OYB142" s="390"/>
      <c r="OYC142" s="390"/>
      <c r="OYD142" s="390"/>
      <c r="OYE142" s="390"/>
      <c r="OYF142" s="390"/>
      <c r="OYG142" s="390"/>
      <c r="OYH142" s="390"/>
      <c r="OYI142" s="390"/>
      <c r="OYJ142" s="391"/>
      <c r="OYK142" s="389"/>
      <c r="OYL142" s="390"/>
      <c r="OYM142" s="390"/>
      <c r="OYN142" s="390"/>
      <c r="OYO142" s="390"/>
      <c r="OYP142" s="390"/>
      <c r="OYQ142" s="390"/>
      <c r="OYR142" s="390"/>
      <c r="OYS142" s="390"/>
      <c r="OYT142" s="390"/>
      <c r="OYU142" s="390"/>
      <c r="OYV142" s="390"/>
      <c r="OYW142" s="390"/>
      <c r="OYX142" s="390"/>
      <c r="OYY142" s="390"/>
      <c r="OYZ142" s="390"/>
      <c r="OZA142" s="390"/>
      <c r="OZB142" s="390"/>
      <c r="OZC142" s="390"/>
      <c r="OZD142" s="390"/>
      <c r="OZE142" s="390"/>
      <c r="OZF142" s="390"/>
      <c r="OZG142" s="390"/>
      <c r="OZH142" s="390"/>
      <c r="OZI142" s="390"/>
      <c r="OZJ142" s="390"/>
      <c r="OZK142" s="390"/>
      <c r="OZL142" s="390"/>
      <c r="OZM142" s="390"/>
      <c r="OZN142" s="390"/>
      <c r="OZO142" s="390"/>
      <c r="OZP142" s="390"/>
      <c r="OZQ142" s="390"/>
      <c r="OZR142" s="390"/>
      <c r="OZS142" s="390"/>
      <c r="OZT142" s="390"/>
      <c r="OZU142" s="390"/>
      <c r="OZV142" s="390"/>
      <c r="OZW142" s="390"/>
      <c r="OZX142" s="390"/>
      <c r="OZY142" s="390"/>
      <c r="OZZ142" s="390"/>
      <c r="PAA142" s="390"/>
      <c r="PAB142" s="390"/>
      <c r="PAC142" s="391"/>
      <c r="PAD142" s="389"/>
      <c r="PAE142" s="390"/>
      <c r="PAF142" s="390"/>
      <c r="PAG142" s="390"/>
      <c r="PAH142" s="390"/>
      <c r="PAI142" s="390"/>
      <c r="PAJ142" s="390"/>
      <c r="PAK142" s="390"/>
      <c r="PAL142" s="390"/>
      <c r="PAM142" s="390"/>
      <c r="PAN142" s="390"/>
      <c r="PAO142" s="390"/>
      <c r="PAP142" s="390"/>
      <c r="PAQ142" s="390"/>
      <c r="PAR142" s="390"/>
      <c r="PAS142" s="390"/>
      <c r="PAT142" s="390"/>
      <c r="PAU142" s="390"/>
      <c r="PAV142" s="390"/>
      <c r="PAW142" s="390"/>
      <c r="PAX142" s="390"/>
      <c r="PAY142" s="390"/>
      <c r="PAZ142" s="390"/>
      <c r="PBA142" s="390"/>
      <c r="PBB142" s="390"/>
      <c r="PBC142" s="390"/>
      <c r="PBD142" s="390"/>
      <c r="PBE142" s="390"/>
      <c r="PBF142" s="390"/>
      <c r="PBG142" s="390"/>
      <c r="PBH142" s="390"/>
      <c r="PBI142" s="390"/>
      <c r="PBJ142" s="390"/>
      <c r="PBK142" s="390"/>
      <c r="PBL142" s="390"/>
      <c r="PBM142" s="390"/>
      <c r="PBN142" s="390"/>
      <c r="PBO142" s="390"/>
      <c r="PBP142" s="390"/>
      <c r="PBQ142" s="390"/>
      <c r="PBR142" s="390"/>
      <c r="PBS142" s="390"/>
      <c r="PBT142" s="390"/>
      <c r="PBU142" s="390"/>
      <c r="PBV142" s="391"/>
      <c r="PBW142" s="389"/>
      <c r="PBX142" s="390"/>
      <c r="PBY142" s="390"/>
      <c r="PBZ142" s="390"/>
      <c r="PCA142" s="390"/>
      <c r="PCB142" s="390"/>
      <c r="PCC142" s="390"/>
      <c r="PCD142" s="390"/>
      <c r="PCE142" s="390"/>
      <c r="PCF142" s="390"/>
      <c r="PCG142" s="390"/>
      <c r="PCH142" s="390"/>
      <c r="PCI142" s="390"/>
      <c r="PCJ142" s="390"/>
      <c r="PCK142" s="390"/>
      <c r="PCL142" s="390"/>
      <c r="PCM142" s="390"/>
      <c r="PCN142" s="390"/>
      <c r="PCO142" s="390"/>
      <c r="PCP142" s="390"/>
      <c r="PCQ142" s="390"/>
      <c r="PCR142" s="390"/>
      <c r="PCS142" s="390"/>
      <c r="PCT142" s="390"/>
      <c r="PCU142" s="390"/>
      <c r="PCV142" s="390"/>
      <c r="PCW142" s="390"/>
      <c r="PCX142" s="390"/>
      <c r="PCY142" s="390"/>
      <c r="PCZ142" s="390"/>
      <c r="PDA142" s="390"/>
      <c r="PDB142" s="390"/>
      <c r="PDC142" s="390"/>
      <c r="PDD142" s="390"/>
      <c r="PDE142" s="390"/>
      <c r="PDF142" s="390"/>
      <c r="PDG142" s="390"/>
      <c r="PDH142" s="390"/>
      <c r="PDI142" s="390"/>
      <c r="PDJ142" s="390"/>
      <c r="PDK142" s="390"/>
      <c r="PDL142" s="390"/>
      <c r="PDM142" s="390"/>
      <c r="PDN142" s="390"/>
      <c r="PDO142" s="391"/>
      <c r="PDP142" s="389"/>
      <c r="PDQ142" s="390"/>
      <c r="PDR142" s="390"/>
      <c r="PDS142" s="390"/>
      <c r="PDT142" s="390"/>
      <c r="PDU142" s="390"/>
      <c r="PDV142" s="390"/>
      <c r="PDW142" s="390"/>
      <c r="PDX142" s="390"/>
      <c r="PDY142" s="390"/>
      <c r="PDZ142" s="390"/>
      <c r="PEA142" s="390"/>
      <c r="PEB142" s="390"/>
      <c r="PEC142" s="390"/>
      <c r="PED142" s="390"/>
      <c r="PEE142" s="390"/>
      <c r="PEF142" s="390"/>
      <c r="PEG142" s="390"/>
      <c r="PEH142" s="390"/>
      <c r="PEI142" s="390"/>
      <c r="PEJ142" s="390"/>
      <c r="PEK142" s="390"/>
      <c r="PEL142" s="390"/>
      <c r="PEM142" s="390"/>
      <c r="PEN142" s="390"/>
      <c r="PEO142" s="390"/>
      <c r="PEP142" s="390"/>
      <c r="PEQ142" s="390"/>
      <c r="PER142" s="390"/>
      <c r="PES142" s="390"/>
      <c r="PET142" s="390"/>
      <c r="PEU142" s="390"/>
      <c r="PEV142" s="390"/>
      <c r="PEW142" s="390"/>
      <c r="PEX142" s="390"/>
      <c r="PEY142" s="390"/>
      <c r="PEZ142" s="390"/>
      <c r="PFA142" s="390"/>
      <c r="PFB142" s="390"/>
      <c r="PFC142" s="390"/>
      <c r="PFD142" s="390"/>
      <c r="PFE142" s="390"/>
      <c r="PFF142" s="390"/>
      <c r="PFG142" s="390"/>
      <c r="PFH142" s="391"/>
      <c r="PFI142" s="389"/>
      <c r="PFJ142" s="390"/>
      <c r="PFK142" s="390"/>
      <c r="PFL142" s="390"/>
      <c r="PFM142" s="390"/>
      <c r="PFN142" s="390"/>
      <c r="PFO142" s="390"/>
      <c r="PFP142" s="390"/>
      <c r="PFQ142" s="390"/>
      <c r="PFR142" s="390"/>
      <c r="PFS142" s="390"/>
      <c r="PFT142" s="390"/>
      <c r="PFU142" s="390"/>
      <c r="PFV142" s="390"/>
      <c r="PFW142" s="390"/>
      <c r="PFX142" s="390"/>
      <c r="PFY142" s="390"/>
      <c r="PFZ142" s="390"/>
      <c r="PGA142" s="390"/>
      <c r="PGB142" s="390"/>
      <c r="PGC142" s="390"/>
      <c r="PGD142" s="390"/>
      <c r="PGE142" s="390"/>
      <c r="PGF142" s="390"/>
      <c r="PGG142" s="390"/>
      <c r="PGH142" s="390"/>
      <c r="PGI142" s="390"/>
      <c r="PGJ142" s="390"/>
      <c r="PGK142" s="390"/>
      <c r="PGL142" s="390"/>
      <c r="PGM142" s="390"/>
      <c r="PGN142" s="390"/>
      <c r="PGO142" s="390"/>
      <c r="PGP142" s="390"/>
      <c r="PGQ142" s="390"/>
      <c r="PGR142" s="390"/>
      <c r="PGS142" s="390"/>
      <c r="PGT142" s="390"/>
      <c r="PGU142" s="390"/>
      <c r="PGV142" s="390"/>
      <c r="PGW142" s="390"/>
      <c r="PGX142" s="390"/>
      <c r="PGY142" s="390"/>
      <c r="PGZ142" s="390"/>
      <c r="PHA142" s="391"/>
      <c r="PHB142" s="389"/>
      <c r="PHC142" s="390"/>
      <c r="PHD142" s="390"/>
      <c r="PHE142" s="390"/>
      <c r="PHF142" s="390"/>
      <c r="PHG142" s="390"/>
      <c r="PHH142" s="390"/>
      <c r="PHI142" s="390"/>
      <c r="PHJ142" s="390"/>
      <c r="PHK142" s="390"/>
      <c r="PHL142" s="390"/>
      <c r="PHM142" s="390"/>
      <c r="PHN142" s="390"/>
      <c r="PHO142" s="390"/>
      <c r="PHP142" s="390"/>
      <c r="PHQ142" s="390"/>
      <c r="PHR142" s="390"/>
      <c r="PHS142" s="390"/>
      <c r="PHT142" s="390"/>
      <c r="PHU142" s="390"/>
      <c r="PHV142" s="390"/>
      <c r="PHW142" s="390"/>
      <c r="PHX142" s="390"/>
      <c r="PHY142" s="390"/>
      <c r="PHZ142" s="390"/>
      <c r="PIA142" s="390"/>
      <c r="PIB142" s="390"/>
      <c r="PIC142" s="390"/>
      <c r="PID142" s="390"/>
      <c r="PIE142" s="390"/>
      <c r="PIF142" s="390"/>
      <c r="PIG142" s="390"/>
      <c r="PIH142" s="390"/>
      <c r="PII142" s="390"/>
      <c r="PIJ142" s="390"/>
      <c r="PIK142" s="390"/>
      <c r="PIL142" s="390"/>
      <c r="PIM142" s="390"/>
      <c r="PIN142" s="390"/>
      <c r="PIO142" s="390"/>
      <c r="PIP142" s="390"/>
      <c r="PIQ142" s="390"/>
      <c r="PIR142" s="390"/>
      <c r="PIS142" s="390"/>
      <c r="PIT142" s="391"/>
      <c r="PIU142" s="389"/>
      <c r="PIV142" s="390"/>
      <c r="PIW142" s="390"/>
      <c r="PIX142" s="390"/>
      <c r="PIY142" s="390"/>
      <c r="PIZ142" s="390"/>
      <c r="PJA142" s="390"/>
      <c r="PJB142" s="390"/>
      <c r="PJC142" s="390"/>
      <c r="PJD142" s="390"/>
      <c r="PJE142" s="390"/>
      <c r="PJF142" s="390"/>
      <c r="PJG142" s="390"/>
      <c r="PJH142" s="390"/>
      <c r="PJI142" s="390"/>
      <c r="PJJ142" s="390"/>
      <c r="PJK142" s="390"/>
      <c r="PJL142" s="390"/>
      <c r="PJM142" s="390"/>
      <c r="PJN142" s="390"/>
      <c r="PJO142" s="390"/>
      <c r="PJP142" s="390"/>
      <c r="PJQ142" s="390"/>
      <c r="PJR142" s="390"/>
      <c r="PJS142" s="390"/>
      <c r="PJT142" s="390"/>
      <c r="PJU142" s="390"/>
      <c r="PJV142" s="390"/>
      <c r="PJW142" s="390"/>
      <c r="PJX142" s="390"/>
      <c r="PJY142" s="390"/>
      <c r="PJZ142" s="390"/>
      <c r="PKA142" s="390"/>
      <c r="PKB142" s="390"/>
      <c r="PKC142" s="390"/>
      <c r="PKD142" s="390"/>
      <c r="PKE142" s="390"/>
      <c r="PKF142" s="390"/>
      <c r="PKG142" s="390"/>
      <c r="PKH142" s="390"/>
      <c r="PKI142" s="390"/>
      <c r="PKJ142" s="390"/>
      <c r="PKK142" s="390"/>
      <c r="PKL142" s="390"/>
      <c r="PKM142" s="391"/>
      <c r="PKN142" s="389"/>
      <c r="PKO142" s="390"/>
      <c r="PKP142" s="390"/>
      <c r="PKQ142" s="390"/>
      <c r="PKR142" s="390"/>
      <c r="PKS142" s="390"/>
      <c r="PKT142" s="390"/>
      <c r="PKU142" s="390"/>
      <c r="PKV142" s="390"/>
      <c r="PKW142" s="390"/>
      <c r="PKX142" s="390"/>
      <c r="PKY142" s="390"/>
      <c r="PKZ142" s="390"/>
      <c r="PLA142" s="390"/>
      <c r="PLB142" s="390"/>
      <c r="PLC142" s="390"/>
      <c r="PLD142" s="390"/>
      <c r="PLE142" s="390"/>
      <c r="PLF142" s="390"/>
      <c r="PLG142" s="390"/>
      <c r="PLH142" s="390"/>
      <c r="PLI142" s="390"/>
      <c r="PLJ142" s="390"/>
      <c r="PLK142" s="390"/>
      <c r="PLL142" s="390"/>
      <c r="PLM142" s="390"/>
      <c r="PLN142" s="390"/>
      <c r="PLO142" s="390"/>
      <c r="PLP142" s="390"/>
      <c r="PLQ142" s="390"/>
      <c r="PLR142" s="390"/>
      <c r="PLS142" s="390"/>
      <c r="PLT142" s="390"/>
      <c r="PLU142" s="390"/>
      <c r="PLV142" s="390"/>
      <c r="PLW142" s="390"/>
      <c r="PLX142" s="390"/>
      <c r="PLY142" s="390"/>
      <c r="PLZ142" s="390"/>
      <c r="PMA142" s="390"/>
      <c r="PMB142" s="390"/>
      <c r="PMC142" s="390"/>
      <c r="PMD142" s="390"/>
      <c r="PME142" s="390"/>
      <c r="PMF142" s="391"/>
      <c r="PMG142" s="389"/>
      <c r="PMH142" s="390"/>
      <c r="PMI142" s="390"/>
      <c r="PMJ142" s="390"/>
      <c r="PMK142" s="390"/>
      <c r="PML142" s="390"/>
      <c r="PMM142" s="390"/>
      <c r="PMN142" s="390"/>
      <c r="PMO142" s="390"/>
      <c r="PMP142" s="390"/>
      <c r="PMQ142" s="390"/>
      <c r="PMR142" s="390"/>
      <c r="PMS142" s="390"/>
      <c r="PMT142" s="390"/>
      <c r="PMU142" s="390"/>
      <c r="PMV142" s="390"/>
      <c r="PMW142" s="390"/>
      <c r="PMX142" s="390"/>
      <c r="PMY142" s="390"/>
      <c r="PMZ142" s="390"/>
      <c r="PNA142" s="390"/>
      <c r="PNB142" s="390"/>
      <c r="PNC142" s="390"/>
      <c r="PND142" s="390"/>
      <c r="PNE142" s="390"/>
      <c r="PNF142" s="390"/>
      <c r="PNG142" s="390"/>
      <c r="PNH142" s="390"/>
      <c r="PNI142" s="390"/>
      <c r="PNJ142" s="390"/>
      <c r="PNK142" s="390"/>
      <c r="PNL142" s="390"/>
      <c r="PNM142" s="390"/>
      <c r="PNN142" s="390"/>
      <c r="PNO142" s="390"/>
      <c r="PNP142" s="390"/>
      <c r="PNQ142" s="390"/>
      <c r="PNR142" s="390"/>
      <c r="PNS142" s="390"/>
      <c r="PNT142" s="390"/>
      <c r="PNU142" s="390"/>
      <c r="PNV142" s="390"/>
      <c r="PNW142" s="390"/>
      <c r="PNX142" s="390"/>
      <c r="PNY142" s="391"/>
      <c r="PNZ142" s="389"/>
      <c r="POA142" s="390"/>
      <c r="POB142" s="390"/>
      <c r="POC142" s="390"/>
      <c r="POD142" s="390"/>
      <c r="POE142" s="390"/>
      <c r="POF142" s="390"/>
      <c r="POG142" s="390"/>
      <c r="POH142" s="390"/>
      <c r="POI142" s="390"/>
      <c r="POJ142" s="390"/>
      <c r="POK142" s="390"/>
      <c r="POL142" s="390"/>
      <c r="POM142" s="390"/>
      <c r="PON142" s="390"/>
      <c r="POO142" s="390"/>
      <c r="POP142" s="390"/>
      <c r="POQ142" s="390"/>
      <c r="POR142" s="390"/>
      <c r="POS142" s="390"/>
      <c r="POT142" s="390"/>
      <c r="POU142" s="390"/>
      <c r="POV142" s="390"/>
      <c r="POW142" s="390"/>
      <c r="POX142" s="390"/>
      <c r="POY142" s="390"/>
      <c r="POZ142" s="390"/>
      <c r="PPA142" s="390"/>
      <c r="PPB142" s="390"/>
      <c r="PPC142" s="390"/>
      <c r="PPD142" s="390"/>
      <c r="PPE142" s="390"/>
      <c r="PPF142" s="390"/>
      <c r="PPG142" s="390"/>
      <c r="PPH142" s="390"/>
      <c r="PPI142" s="390"/>
      <c r="PPJ142" s="390"/>
      <c r="PPK142" s="390"/>
      <c r="PPL142" s="390"/>
      <c r="PPM142" s="390"/>
      <c r="PPN142" s="390"/>
      <c r="PPO142" s="390"/>
      <c r="PPP142" s="390"/>
      <c r="PPQ142" s="390"/>
      <c r="PPR142" s="391"/>
      <c r="PPS142" s="389"/>
      <c r="PPT142" s="390"/>
      <c r="PPU142" s="390"/>
      <c r="PPV142" s="390"/>
      <c r="PPW142" s="390"/>
      <c r="PPX142" s="390"/>
      <c r="PPY142" s="390"/>
      <c r="PPZ142" s="390"/>
      <c r="PQA142" s="390"/>
      <c r="PQB142" s="390"/>
      <c r="PQC142" s="390"/>
      <c r="PQD142" s="390"/>
      <c r="PQE142" s="390"/>
      <c r="PQF142" s="390"/>
      <c r="PQG142" s="390"/>
      <c r="PQH142" s="390"/>
      <c r="PQI142" s="390"/>
      <c r="PQJ142" s="390"/>
      <c r="PQK142" s="390"/>
      <c r="PQL142" s="390"/>
      <c r="PQM142" s="390"/>
      <c r="PQN142" s="390"/>
      <c r="PQO142" s="390"/>
      <c r="PQP142" s="390"/>
      <c r="PQQ142" s="390"/>
      <c r="PQR142" s="390"/>
      <c r="PQS142" s="390"/>
      <c r="PQT142" s="390"/>
      <c r="PQU142" s="390"/>
      <c r="PQV142" s="390"/>
      <c r="PQW142" s="390"/>
      <c r="PQX142" s="390"/>
      <c r="PQY142" s="390"/>
      <c r="PQZ142" s="390"/>
      <c r="PRA142" s="390"/>
      <c r="PRB142" s="390"/>
      <c r="PRC142" s="390"/>
      <c r="PRD142" s="390"/>
      <c r="PRE142" s="390"/>
      <c r="PRF142" s="390"/>
      <c r="PRG142" s="390"/>
      <c r="PRH142" s="390"/>
      <c r="PRI142" s="390"/>
      <c r="PRJ142" s="390"/>
      <c r="PRK142" s="391"/>
      <c r="PRL142" s="389"/>
      <c r="PRM142" s="390"/>
      <c r="PRN142" s="390"/>
      <c r="PRO142" s="390"/>
      <c r="PRP142" s="390"/>
      <c r="PRQ142" s="390"/>
      <c r="PRR142" s="390"/>
      <c r="PRS142" s="390"/>
      <c r="PRT142" s="390"/>
      <c r="PRU142" s="390"/>
      <c r="PRV142" s="390"/>
      <c r="PRW142" s="390"/>
      <c r="PRX142" s="390"/>
      <c r="PRY142" s="390"/>
      <c r="PRZ142" s="390"/>
      <c r="PSA142" s="390"/>
      <c r="PSB142" s="390"/>
      <c r="PSC142" s="390"/>
      <c r="PSD142" s="390"/>
      <c r="PSE142" s="390"/>
      <c r="PSF142" s="390"/>
      <c r="PSG142" s="390"/>
      <c r="PSH142" s="390"/>
      <c r="PSI142" s="390"/>
      <c r="PSJ142" s="390"/>
      <c r="PSK142" s="390"/>
      <c r="PSL142" s="390"/>
      <c r="PSM142" s="390"/>
      <c r="PSN142" s="390"/>
      <c r="PSO142" s="390"/>
      <c r="PSP142" s="390"/>
      <c r="PSQ142" s="390"/>
      <c r="PSR142" s="390"/>
      <c r="PSS142" s="390"/>
      <c r="PST142" s="390"/>
      <c r="PSU142" s="390"/>
      <c r="PSV142" s="390"/>
      <c r="PSW142" s="390"/>
      <c r="PSX142" s="390"/>
      <c r="PSY142" s="390"/>
      <c r="PSZ142" s="390"/>
      <c r="PTA142" s="390"/>
      <c r="PTB142" s="390"/>
      <c r="PTC142" s="390"/>
      <c r="PTD142" s="391"/>
      <c r="PTE142" s="389"/>
      <c r="PTF142" s="390"/>
      <c r="PTG142" s="390"/>
      <c r="PTH142" s="390"/>
      <c r="PTI142" s="390"/>
      <c r="PTJ142" s="390"/>
      <c r="PTK142" s="390"/>
      <c r="PTL142" s="390"/>
      <c r="PTM142" s="390"/>
      <c r="PTN142" s="390"/>
      <c r="PTO142" s="390"/>
      <c r="PTP142" s="390"/>
      <c r="PTQ142" s="390"/>
      <c r="PTR142" s="390"/>
      <c r="PTS142" s="390"/>
      <c r="PTT142" s="390"/>
      <c r="PTU142" s="390"/>
      <c r="PTV142" s="390"/>
      <c r="PTW142" s="390"/>
      <c r="PTX142" s="390"/>
      <c r="PTY142" s="390"/>
      <c r="PTZ142" s="390"/>
      <c r="PUA142" s="390"/>
      <c r="PUB142" s="390"/>
      <c r="PUC142" s="390"/>
      <c r="PUD142" s="390"/>
      <c r="PUE142" s="390"/>
      <c r="PUF142" s="390"/>
      <c r="PUG142" s="390"/>
      <c r="PUH142" s="390"/>
      <c r="PUI142" s="390"/>
      <c r="PUJ142" s="390"/>
      <c r="PUK142" s="390"/>
      <c r="PUL142" s="390"/>
      <c r="PUM142" s="390"/>
      <c r="PUN142" s="390"/>
      <c r="PUO142" s="390"/>
      <c r="PUP142" s="390"/>
      <c r="PUQ142" s="390"/>
      <c r="PUR142" s="390"/>
      <c r="PUS142" s="390"/>
      <c r="PUT142" s="390"/>
      <c r="PUU142" s="390"/>
      <c r="PUV142" s="390"/>
      <c r="PUW142" s="391"/>
      <c r="PUX142" s="389"/>
      <c r="PUY142" s="390"/>
      <c r="PUZ142" s="390"/>
      <c r="PVA142" s="390"/>
      <c r="PVB142" s="390"/>
      <c r="PVC142" s="390"/>
      <c r="PVD142" s="390"/>
      <c r="PVE142" s="390"/>
      <c r="PVF142" s="390"/>
      <c r="PVG142" s="390"/>
      <c r="PVH142" s="390"/>
      <c r="PVI142" s="390"/>
      <c r="PVJ142" s="390"/>
      <c r="PVK142" s="390"/>
      <c r="PVL142" s="390"/>
      <c r="PVM142" s="390"/>
      <c r="PVN142" s="390"/>
      <c r="PVO142" s="390"/>
      <c r="PVP142" s="390"/>
      <c r="PVQ142" s="390"/>
      <c r="PVR142" s="390"/>
      <c r="PVS142" s="390"/>
      <c r="PVT142" s="390"/>
      <c r="PVU142" s="390"/>
      <c r="PVV142" s="390"/>
      <c r="PVW142" s="390"/>
      <c r="PVX142" s="390"/>
      <c r="PVY142" s="390"/>
      <c r="PVZ142" s="390"/>
      <c r="PWA142" s="390"/>
      <c r="PWB142" s="390"/>
      <c r="PWC142" s="390"/>
      <c r="PWD142" s="390"/>
      <c r="PWE142" s="390"/>
      <c r="PWF142" s="390"/>
      <c r="PWG142" s="390"/>
      <c r="PWH142" s="390"/>
      <c r="PWI142" s="390"/>
      <c r="PWJ142" s="390"/>
      <c r="PWK142" s="390"/>
      <c r="PWL142" s="390"/>
      <c r="PWM142" s="390"/>
      <c r="PWN142" s="390"/>
      <c r="PWO142" s="390"/>
      <c r="PWP142" s="391"/>
      <c r="PWQ142" s="389"/>
      <c r="PWR142" s="390"/>
      <c r="PWS142" s="390"/>
      <c r="PWT142" s="390"/>
      <c r="PWU142" s="390"/>
      <c r="PWV142" s="390"/>
      <c r="PWW142" s="390"/>
      <c r="PWX142" s="390"/>
      <c r="PWY142" s="390"/>
      <c r="PWZ142" s="390"/>
      <c r="PXA142" s="390"/>
      <c r="PXB142" s="390"/>
      <c r="PXC142" s="390"/>
      <c r="PXD142" s="390"/>
      <c r="PXE142" s="390"/>
      <c r="PXF142" s="390"/>
      <c r="PXG142" s="390"/>
      <c r="PXH142" s="390"/>
      <c r="PXI142" s="390"/>
      <c r="PXJ142" s="390"/>
      <c r="PXK142" s="390"/>
      <c r="PXL142" s="390"/>
      <c r="PXM142" s="390"/>
      <c r="PXN142" s="390"/>
      <c r="PXO142" s="390"/>
      <c r="PXP142" s="390"/>
      <c r="PXQ142" s="390"/>
      <c r="PXR142" s="390"/>
      <c r="PXS142" s="390"/>
      <c r="PXT142" s="390"/>
      <c r="PXU142" s="390"/>
      <c r="PXV142" s="390"/>
      <c r="PXW142" s="390"/>
      <c r="PXX142" s="390"/>
      <c r="PXY142" s="390"/>
      <c r="PXZ142" s="390"/>
      <c r="PYA142" s="390"/>
      <c r="PYB142" s="390"/>
      <c r="PYC142" s="390"/>
      <c r="PYD142" s="390"/>
      <c r="PYE142" s="390"/>
      <c r="PYF142" s="390"/>
      <c r="PYG142" s="390"/>
      <c r="PYH142" s="390"/>
      <c r="PYI142" s="391"/>
      <c r="PYJ142" s="389"/>
      <c r="PYK142" s="390"/>
      <c r="PYL142" s="390"/>
      <c r="PYM142" s="390"/>
      <c r="PYN142" s="390"/>
      <c r="PYO142" s="390"/>
      <c r="PYP142" s="390"/>
      <c r="PYQ142" s="390"/>
      <c r="PYR142" s="390"/>
      <c r="PYS142" s="390"/>
      <c r="PYT142" s="390"/>
      <c r="PYU142" s="390"/>
      <c r="PYV142" s="390"/>
      <c r="PYW142" s="390"/>
      <c r="PYX142" s="390"/>
      <c r="PYY142" s="390"/>
      <c r="PYZ142" s="390"/>
      <c r="PZA142" s="390"/>
      <c r="PZB142" s="390"/>
      <c r="PZC142" s="390"/>
      <c r="PZD142" s="390"/>
      <c r="PZE142" s="390"/>
      <c r="PZF142" s="390"/>
      <c r="PZG142" s="390"/>
      <c r="PZH142" s="390"/>
      <c r="PZI142" s="390"/>
      <c r="PZJ142" s="390"/>
      <c r="PZK142" s="390"/>
      <c r="PZL142" s="390"/>
      <c r="PZM142" s="390"/>
      <c r="PZN142" s="390"/>
      <c r="PZO142" s="390"/>
      <c r="PZP142" s="390"/>
      <c r="PZQ142" s="390"/>
      <c r="PZR142" s="390"/>
      <c r="PZS142" s="390"/>
      <c r="PZT142" s="390"/>
      <c r="PZU142" s="390"/>
      <c r="PZV142" s="390"/>
      <c r="PZW142" s="390"/>
      <c r="PZX142" s="390"/>
      <c r="PZY142" s="390"/>
      <c r="PZZ142" s="390"/>
      <c r="QAA142" s="390"/>
      <c r="QAB142" s="391"/>
      <c r="QAC142" s="389"/>
      <c r="QAD142" s="390"/>
      <c r="QAE142" s="390"/>
      <c r="QAF142" s="390"/>
      <c r="QAG142" s="390"/>
      <c r="QAH142" s="390"/>
      <c r="QAI142" s="390"/>
      <c r="QAJ142" s="390"/>
      <c r="QAK142" s="390"/>
      <c r="QAL142" s="390"/>
      <c r="QAM142" s="390"/>
      <c r="QAN142" s="390"/>
      <c r="QAO142" s="390"/>
      <c r="QAP142" s="390"/>
      <c r="QAQ142" s="390"/>
      <c r="QAR142" s="390"/>
      <c r="QAS142" s="390"/>
      <c r="QAT142" s="390"/>
      <c r="QAU142" s="390"/>
      <c r="QAV142" s="390"/>
      <c r="QAW142" s="390"/>
      <c r="QAX142" s="390"/>
      <c r="QAY142" s="390"/>
      <c r="QAZ142" s="390"/>
      <c r="QBA142" s="390"/>
      <c r="QBB142" s="390"/>
      <c r="QBC142" s="390"/>
      <c r="QBD142" s="390"/>
      <c r="QBE142" s="390"/>
      <c r="QBF142" s="390"/>
      <c r="QBG142" s="390"/>
      <c r="QBH142" s="390"/>
      <c r="QBI142" s="390"/>
      <c r="QBJ142" s="390"/>
      <c r="QBK142" s="390"/>
      <c r="QBL142" s="390"/>
      <c r="QBM142" s="390"/>
      <c r="QBN142" s="390"/>
      <c r="QBO142" s="390"/>
      <c r="QBP142" s="390"/>
      <c r="QBQ142" s="390"/>
      <c r="QBR142" s="390"/>
      <c r="QBS142" s="390"/>
      <c r="QBT142" s="390"/>
      <c r="QBU142" s="391"/>
      <c r="QBV142" s="389"/>
      <c r="QBW142" s="390"/>
      <c r="QBX142" s="390"/>
      <c r="QBY142" s="390"/>
      <c r="QBZ142" s="390"/>
      <c r="QCA142" s="390"/>
      <c r="QCB142" s="390"/>
      <c r="QCC142" s="390"/>
      <c r="QCD142" s="390"/>
      <c r="QCE142" s="390"/>
      <c r="QCF142" s="390"/>
      <c r="QCG142" s="390"/>
      <c r="QCH142" s="390"/>
      <c r="QCI142" s="390"/>
      <c r="QCJ142" s="390"/>
      <c r="QCK142" s="390"/>
      <c r="QCL142" s="390"/>
      <c r="QCM142" s="390"/>
      <c r="QCN142" s="390"/>
      <c r="QCO142" s="390"/>
      <c r="QCP142" s="390"/>
      <c r="QCQ142" s="390"/>
      <c r="QCR142" s="390"/>
      <c r="QCS142" s="390"/>
      <c r="QCT142" s="390"/>
      <c r="QCU142" s="390"/>
      <c r="QCV142" s="390"/>
      <c r="QCW142" s="390"/>
      <c r="QCX142" s="390"/>
      <c r="QCY142" s="390"/>
      <c r="QCZ142" s="390"/>
      <c r="QDA142" s="390"/>
      <c r="QDB142" s="390"/>
      <c r="QDC142" s="390"/>
      <c r="QDD142" s="390"/>
      <c r="QDE142" s="390"/>
      <c r="QDF142" s="390"/>
      <c r="QDG142" s="390"/>
      <c r="QDH142" s="390"/>
      <c r="QDI142" s="390"/>
      <c r="QDJ142" s="390"/>
      <c r="QDK142" s="390"/>
      <c r="QDL142" s="390"/>
      <c r="QDM142" s="390"/>
      <c r="QDN142" s="391"/>
      <c r="QDO142" s="389"/>
      <c r="QDP142" s="390"/>
      <c r="QDQ142" s="390"/>
      <c r="QDR142" s="390"/>
      <c r="QDS142" s="390"/>
      <c r="QDT142" s="390"/>
      <c r="QDU142" s="390"/>
      <c r="QDV142" s="390"/>
      <c r="QDW142" s="390"/>
      <c r="QDX142" s="390"/>
      <c r="QDY142" s="390"/>
      <c r="QDZ142" s="390"/>
      <c r="QEA142" s="390"/>
      <c r="QEB142" s="390"/>
      <c r="QEC142" s="390"/>
      <c r="QED142" s="390"/>
      <c r="QEE142" s="390"/>
      <c r="QEF142" s="390"/>
      <c r="QEG142" s="390"/>
      <c r="QEH142" s="390"/>
      <c r="QEI142" s="390"/>
      <c r="QEJ142" s="390"/>
      <c r="QEK142" s="390"/>
      <c r="QEL142" s="390"/>
      <c r="QEM142" s="390"/>
      <c r="QEN142" s="390"/>
      <c r="QEO142" s="390"/>
      <c r="QEP142" s="390"/>
      <c r="QEQ142" s="390"/>
      <c r="QER142" s="390"/>
      <c r="QES142" s="390"/>
      <c r="QET142" s="390"/>
      <c r="QEU142" s="390"/>
      <c r="QEV142" s="390"/>
      <c r="QEW142" s="390"/>
      <c r="QEX142" s="390"/>
      <c r="QEY142" s="390"/>
      <c r="QEZ142" s="390"/>
      <c r="QFA142" s="390"/>
      <c r="QFB142" s="390"/>
      <c r="QFC142" s="390"/>
      <c r="QFD142" s="390"/>
      <c r="QFE142" s="390"/>
      <c r="QFF142" s="390"/>
      <c r="QFG142" s="391"/>
      <c r="QFH142" s="389"/>
      <c r="QFI142" s="390"/>
      <c r="QFJ142" s="390"/>
      <c r="QFK142" s="390"/>
      <c r="QFL142" s="390"/>
      <c r="QFM142" s="390"/>
      <c r="QFN142" s="390"/>
      <c r="QFO142" s="390"/>
      <c r="QFP142" s="390"/>
      <c r="QFQ142" s="390"/>
      <c r="QFR142" s="390"/>
      <c r="QFS142" s="390"/>
      <c r="QFT142" s="390"/>
      <c r="QFU142" s="390"/>
      <c r="QFV142" s="390"/>
      <c r="QFW142" s="390"/>
      <c r="QFX142" s="390"/>
      <c r="QFY142" s="390"/>
      <c r="QFZ142" s="390"/>
      <c r="QGA142" s="390"/>
      <c r="QGB142" s="390"/>
      <c r="QGC142" s="390"/>
      <c r="QGD142" s="390"/>
      <c r="QGE142" s="390"/>
      <c r="QGF142" s="390"/>
      <c r="QGG142" s="390"/>
      <c r="QGH142" s="390"/>
      <c r="QGI142" s="390"/>
      <c r="QGJ142" s="390"/>
      <c r="QGK142" s="390"/>
      <c r="QGL142" s="390"/>
      <c r="QGM142" s="390"/>
      <c r="QGN142" s="390"/>
      <c r="QGO142" s="390"/>
      <c r="QGP142" s="390"/>
      <c r="QGQ142" s="390"/>
      <c r="QGR142" s="390"/>
      <c r="QGS142" s="390"/>
      <c r="QGT142" s="390"/>
      <c r="QGU142" s="390"/>
      <c r="QGV142" s="390"/>
      <c r="QGW142" s="390"/>
      <c r="QGX142" s="390"/>
      <c r="QGY142" s="390"/>
      <c r="QGZ142" s="391"/>
      <c r="QHA142" s="389"/>
      <c r="QHB142" s="390"/>
      <c r="QHC142" s="390"/>
      <c r="QHD142" s="390"/>
      <c r="QHE142" s="390"/>
      <c r="QHF142" s="390"/>
      <c r="QHG142" s="390"/>
      <c r="QHH142" s="390"/>
      <c r="QHI142" s="390"/>
      <c r="QHJ142" s="390"/>
      <c r="QHK142" s="390"/>
      <c r="QHL142" s="390"/>
      <c r="QHM142" s="390"/>
      <c r="QHN142" s="390"/>
      <c r="QHO142" s="390"/>
      <c r="QHP142" s="390"/>
      <c r="QHQ142" s="390"/>
      <c r="QHR142" s="390"/>
      <c r="QHS142" s="390"/>
      <c r="QHT142" s="390"/>
      <c r="QHU142" s="390"/>
      <c r="QHV142" s="390"/>
      <c r="QHW142" s="390"/>
      <c r="QHX142" s="390"/>
      <c r="QHY142" s="390"/>
      <c r="QHZ142" s="390"/>
      <c r="QIA142" s="390"/>
      <c r="QIB142" s="390"/>
      <c r="QIC142" s="390"/>
      <c r="QID142" s="390"/>
      <c r="QIE142" s="390"/>
      <c r="QIF142" s="390"/>
      <c r="QIG142" s="390"/>
      <c r="QIH142" s="390"/>
      <c r="QII142" s="390"/>
      <c r="QIJ142" s="390"/>
      <c r="QIK142" s="390"/>
      <c r="QIL142" s="390"/>
      <c r="QIM142" s="390"/>
      <c r="QIN142" s="390"/>
      <c r="QIO142" s="390"/>
      <c r="QIP142" s="390"/>
      <c r="QIQ142" s="390"/>
      <c r="QIR142" s="390"/>
      <c r="QIS142" s="391"/>
      <c r="QIT142" s="389"/>
      <c r="QIU142" s="390"/>
      <c r="QIV142" s="390"/>
      <c r="QIW142" s="390"/>
      <c r="QIX142" s="390"/>
      <c r="QIY142" s="390"/>
      <c r="QIZ142" s="390"/>
      <c r="QJA142" s="390"/>
      <c r="QJB142" s="390"/>
      <c r="QJC142" s="390"/>
      <c r="QJD142" s="390"/>
      <c r="QJE142" s="390"/>
      <c r="QJF142" s="390"/>
      <c r="QJG142" s="390"/>
      <c r="QJH142" s="390"/>
      <c r="QJI142" s="390"/>
      <c r="QJJ142" s="390"/>
      <c r="QJK142" s="390"/>
      <c r="QJL142" s="390"/>
      <c r="QJM142" s="390"/>
      <c r="QJN142" s="390"/>
      <c r="QJO142" s="390"/>
      <c r="QJP142" s="390"/>
      <c r="QJQ142" s="390"/>
      <c r="QJR142" s="390"/>
      <c r="QJS142" s="390"/>
      <c r="QJT142" s="390"/>
      <c r="QJU142" s="390"/>
      <c r="QJV142" s="390"/>
      <c r="QJW142" s="390"/>
      <c r="QJX142" s="390"/>
      <c r="QJY142" s="390"/>
      <c r="QJZ142" s="390"/>
      <c r="QKA142" s="390"/>
      <c r="QKB142" s="390"/>
      <c r="QKC142" s="390"/>
      <c r="QKD142" s="390"/>
      <c r="QKE142" s="390"/>
      <c r="QKF142" s="390"/>
      <c r="QKG142" s="390"/>
      <c r="QKH142" s="390"/>
      <c r="QKI142" s="390"/>
      <c r="QKJ142" s="390"/>
      <c r="QKK142" s="390"/>
      <c r="QKL142" s="391"/>
      <c r="QKM142" s="389"/>
      <c r="QKN142" s="390"/>
      <c r="QKO142" s="390"/>
      <c r="QKP142" s="390"/>
      <c r="QKQ142" s="390"/>
      <c r="QKR142" s="390"/>
      <c r="QKS142" s="390"/>
      <c r="QKT142" s="390"/>
      <c r="QKU142" s="390"/>
      <c r="QKV142" s="390"/>
      <c r="QKW142" s="390"/>
      <c r="QKX142" s="390"/>
      <c r="QKY142" s="390"/>
      <c r="QKZ142" s="390"/>
      <c r="QLA142" s="390"/>
      <c r="QLB142" s="390"/>
      <c r="QLC142" s="390"/>
      <c r="QLD142" s="390"/>
      <c r="QLE142" s="390"/>
      <c r="QLF142" s="390"/>
      <c r="QLG142" s="390"/>
      <c r="QLH142" s="390"/>
      <c r="QLI142" s="390"/>
      <c r="QLJ142" s="390"/>
      <c r="QLK142" s="390"/>
      <c r="QLL142" s="390"/>
      <c r="QLM142" s="390"/>
      <c r="QLN142" s="390"/>
      <c r="QLO142" s="390"/>
      <c r="QLP142" s="390"/>
      <c r="QLQ142" s="390"/>
      <c r="QLR142" s="390"/>
      <c r="QLS142" s="390"/>
      <c r="QLT142" s="390"/>
      <c r="QLU142" s="390"/>
      <c r="QLV142" s="390"/>
      <c r="QLW142" s="390"/>
      <c r="QLX142" s="390"/>
      <c r="QLY142" s="390"/>
      <c r="QLZ142" s="390"/>
      <c r="QMA142" s="390"/>
      <c r="QMB142" s="390"/>
      <c r="QMC142" s="390"/>
      <c r="QMD142" s="390"/>
      <c r="QME142" s="391"/>
      <c r="QMF142" s="389"/>
      <c r="QMG142" s="390"/>
      <c r="QMH142" s="390"/>
      <c r="QMI142" s="390"/>
      <c r="QMJ142" s="390"/>
      <c r="QMK142" s="390"/>
      <c r="QML142" s="390"/>
      <c r="QMM142" s="390"/>
      <c r="QMN142" s="390"/>
      <c r="QMO142" s="390"/>
      <c r="QMP142" s="390"/>
      <c r="QMQ142" s="390"/>
      <c r="QMR142" s="390"/>
      <c r="QMS142" s="390"/>
      <c r="QMT142" s="390"/>
      <c r="QMU142" s="390"/>
      <c r="QMV142" s="390"/>
      <c r="QMW142" s="390"/>
      <c r="QMX142" s="390"/>
      <c r="QMY142" s="390"/>
      <c r="QMZ142" s="390"/>
      <c r="QNA142" s="390"/>
      <c r="QNB142" s="390"/>
      <c r="QNC142" s="390"/>
      <c r="QND142" s="390"/>
      <c r="QNE142" s="390"/>
      <c r="QNF142" s="390"/>
      <c r="QNG142" s="390"/>
      <c r="QNH142" s="390"/>
      <c r="QNI142" s="390"/>
      <c r="QNJ142" s="390"/>
      <c r="QNK142" s="390"/>
      <c r="QNL142" s="390"/>
      <c r="QNM142" s="390"/>
      <c r="QNN142" s="390"/>
      <c r="QNO142" s="390"/>
      <c r="QNP142" s="390"/>
      <c r="QNQ142" s="390"/>
      <c r="QNR142" s="390"/>
      <c r="QNS142" s="390"/>
      <c r="QNT142" s="390"/>
      <c r="QNU142" s="390"/>
      <c r="QNV142" s="390"/>
      <c r="QNW142" s="390"/>
      <c r="QNX142" s="391"/>
      <c r="QNY142" s="389"/>
      <c r="QNZ142" s="390"/>
      <c r="QOA142" s="390"/>
      <c r="QOB142" s="390"/>
      <c r="QOC142" s="390"/>
      <c r="QOD142" s="390"/>
      <c r="QOE142" s="390"/>
      <c r="QOF142" s="390"/>
      <c r="QOG142" s="390"/>
      <c r="QOH142" s="390"/>
      <c r="QOI142" s="390"/>
      <c r="QOJ142" s="390"/>
      <c r="QOK142" s="390"/>
      <c r="QOL142" s="390"/>
      <c r="QOM142" s="390"/>
      <c r="QON142" s="390"/>
      <c r="QOO142" s="390"/>
      <c r="QOP142" s="390"/>
      <c r="QOQ142" s="390"/>
      <c r="QOR142" s="390"/>
      <c r="QOS142" s="390"/>
      <c r="QOT142" s="390"/>
      <c r="QOU142" s="390"/>
      <c r="QOV142" s="390"/>
      <c r="QOW142" s="390"/>
      <c r="QOX142" s="390"/>
      <c r="QOY142" s="390"/>
      <c r="QOZ142" s="390"/>
      <c r="QPA142" s="390"/>
      <c r="QPB142" s="390"/>
      <c r="QPC142" s="390"/>
      <c r="QPD142" s="390"/>
      <c r="QPE142" s="390"/>
      <c r="QPF142" s="390"/>
      <c r="QPG142" s="390"/>
      <c r="QPH142" s="390"/>
      <c r="QPI142" s="390"/>
      <c r="QPJ142" s="390"/>
      <c r="QPK142" s="390"/>
      <c r="QPL142" s="390"/>
      <c r="QPM142" s="390"/>
      <c r="QPN142" s="390"/>
      <c r="QPO142" s="390"/>
      <c r="QPP142" s="390"/>
      <c r="QPQ142" s="391"/>
      <c r="QPR142" s="389"/>
      <c r="QPS142" s="390"/>
      <c r="QPT142" s="390"/>
      <c r="QPU142" s="390"/>
      <c r="QPV142" s="390"/>
      <c r="QPW142" s="390"/>
      <c r="QPX142" s="390"/>
      <c r="QPY142" s="390"/>
      <c r="QPZ142" s="390"/>
      <c r="QQA142" s="390"/>
      <c r="QQB142" s="390"/>
      <c r="QQC142" s="390"/>
      <c r="QQD142" s="390"/>
      <c r="QQE142" s="390"/>
      <c r="QQF142" s="390"/>
      <c r="QQG142" s="390"/>
      <c r="QQH142" s="390"/>
      <c r="QQI142" s="390"/>
      <c r="QQJ142" s="390"/>
      <c r="QQK142" s="390"/>
      <c r="QQL142" s="390"/>
      <c r="QQM142" s="390"/>
      <c r="QQN142" s="390"/>
      <c r="QQO142" s="390"/>
      <c r="QQP142" s="390"/>
      <c r="QQQ142" s="390"/>
      <c r="QQR142" s="390"/>
      <c r="QQS142" s="390"/>
      <c r="QQT142" s="390"/>
      <c r="QQU142" s="390"/>
      <c r="QQV142" s="390"/>
      <c r="QQW142" s="390"/>
      <c r="QQX142" s="390"/>
      <c r="QQY142" s="390"/>
      <c r="QQZ142" s="390"/>
      <c r="QRA142" s="390"/>
      <c r="QRB142" s="390"/>
      <c r="QRC142" s="390"/>
      <c r="QRD142" s="390"/>
      <c r="QRE142" s="390"/>
      <c r="QRF142" s="390"/>
      <c r="QRG142" s="390"/>
      <c r="QRH142" s="390"/>
      <c r="QRI142" s="390"/>
      <c r="QRJ142" s="391"/>
      <c r="QRK142" s="389"/>
      <c r="QRL142" s="390"/>
      <c r="QRM142" s="390"/>
      <c r="QRN142" s="390"/>
      <c r="QRO142" s="390"/>
      <c r="QRP142" s="390"/>
      <c r="QRQ142" s="390"/>
      <c r="QRR142" s="390"/>
      <c r="QRS142" s="390"/>
      <c r="QRT142" s="390"/>
      <c r="QRU142" s="390"/>
      <c r="QRV142" s="390"/>
      <c r="QRW142" s="390"/>
      <c r="QRX142" s="390"/>
      <c r="QRY142" s="390"/>
      <c r="QRZ142" s="390"/>
      <c r="QSA142" s="390"/>
      <c r="QSB142" s="390"/>
      <c r="QSC142" s="390"/>
      <c r="QSD142" s="390"/>
      <c r="QSE142" s="390"/>
      <c r="QSF142" s="390"/>
      <c r="QSG142" s="390"/>
      <c r="QSH142" s="390"/>
      <c r="QSI142" s="390"/>
      <c r="QSJ142" s="390"/>
      <c r="QSK142" s="390"/>
      <c r="QSL142" s="390"/>
      <c r="QSM142" s="390"/>
      <c r="QSN142" s="390"/>
      <c r="QSO142" s="390"/>
      <c r="QSP142" s="390"/>
      <c r="QSQ142" s="390"/>
      <c r="QSR142" s="390"/>
      <c r="QSS142" s="390"/>
      <c r="QST142" s="390"/>
      <c r="QSU142" s="390"/>
      <c r="QSV142" s="390"/>
      <c r="QSW142" s="390"/>
      <c r="QSX142" s="390"/>
      <c r="QSY142" s="390"/>
      <c r="QSZ142" s="390"/>
      <c r="QTA142" s="390"/>
      <c r="QTB142" s="390"/>
      <c r="QTC142" s="391"/>
      <c r="QTD142" s="389"/>
      <c r="QTE142" s="390"/>
      <c r="QTF142" s="390"/>
      <c r="QTG142" s="390"/>
      <c r="QTH142" s="390"/>
      <c r="QTI142" s="390"/>
      <c r="QTJ142" s="390"/>
      <c r="QTK142" s="390"/>
      <c r="QTL142" s="390"/>
      <c r="QTM142" s="390"/>
      <c r="QTN142" s="390"/>
      <c r="QTO142" s="390"/>
      <c r="QTP142" s="390"/>
      <c r="QTQ142" s="390"/>
      <c r="QTR142" s="390"/>
      <c r="QTS142" s="390"/>
      <c r="QTT142" s="390"/>
      <c r="QTU142" s="390"/>
      <c r="QTV142" s="390"/>
      <c r="QTW142" s="390"/>
      <c r="QTX142" s="390"/>
      <c r="QTY142" s="390"/>
      <c r="QTZ142" s="390"/>
      <c r="QUA142" s="390"/>
      <c r="QUB142" s="390"/>
      <c r="QUC142" s="390"/>
      <c r="QUD142" s="390"/>
      <c r="QUE142" s="390"/>
      <c r="QUF142" s="390"/>
      <c r="QUG142" s="390"/>
      <c r="QUH142" s="390"/>
      <c r="QUI142" s="390"/>
      <c r="QUJ142" s="390"/>
      <c r="QUK142" s="390"/>
      <c r="QUL142" s="390"/>
      <c r="QUM142" s="390"/>
      <c r="QUN142" s="390"/>
      <c r="QUO142" s="390"/>
      <c r="QUP142" s="390"/>
      <c r="QUQ142" s="390"/>
      <c r="QUR142" s="390"/>
      <c r="QUS142" s="390"/>
      <c r="QUT142" s="390"/>
      <c r="QUU142" s="390"/>
      <c r="QUV142" s="391"/>
      <c r="QUW142" s="389"/>
      <c r="QUX142" s="390"/>
      <c r="QUY142" s="390"/>
      <c r="QUZ142" s="390"/>
      <c r="QVA142" s="390"/>
      <c r="QVB142" s="390"/>
      <c r="QVC142" s="390"/>
      <c r="QVD142" s="390"/>
      <c r="QVE142" s="390"/>
      <c r="QVF142" s="390"/>
      <c r="QVG142" s="390"/>
      <c r="QVH142" s="390"/>
      <c r="QVI142" s="390"/>
      <c r="QVJ142" s="390"/>
      <c r="QVK142" s="390"/>
      <c r="QVL142" s="390"/>
      <c r="QVM142" s="390"/>
      <c r="QVN142" s="390"/>
      <c r="QVO142" s="390"/>
      <c r="QVP142" s="390"/>
      <c r="QVQ142" s="390"/>
      <c r="QVR142" s="390"/>
      <c r="QVS142" s="390"/>
      <c r="QVT142" s="390"/>
      <c r="QVU142" s="390"/>
      <c r="QVV142" s="390"/>
      <c r="QVW142" s="390"/>
      <c r="QVX142" s="390"/>
      <c r="QVY142" s="390"/>
      <c r="QVZ142" s="390"/>
      <c r="QWA142" s="390"/>
      <c r="QWB142" s="390"/>
      <c r="QWC142" s="390"/>
      <c r="QWD142" s="390"/>
      <c r="QWE142" s="390"/>
      <c r="QWF142" s="390"/>
      <c r="QWG142" s="390"/>
      <c r="QWH142" s="390"/>
      <c r="QWI142" s="390"/>
      <c r="QWJ142" s="390"/>
      <c r="QWK142" s="390"/>
      <c r="QWL142" s="390"/>
      <c r="QWM142" s="390"/>
      <c r="QWN142" s="390"/>
      <c r="QWO142" s="391"/>
      <c r="QWP142" s="389"/>
      <c r="QWQ142" s="390"/>
      <c r="QWR142" s="390"/>
      <c r="QWS142" s="390"/>
      <c r="QWT142" s="390"/>
      <c r="QWU142" s="390"/>
      <c r="QWV142" s="390"/>
      <c r="QWW142" s="390"/>
      <c r="QWX142" s="390"/>
      <c r="QWY142" s="390"/>
      <c r="QWZ142" s="390"/>
      <c r="QXA142" s="390"/>
      <c r="QXB142" s="390"/>
      <c r="QXC142" s="390"/>
      <c r="QXD142" s="390"/>
      <c r="QXE142" s="390"/>
      <c r="QXF142" s="390"/>
      <c r="QXG142" s="390"/>
      <c r="QXH142" s="390"/>
      <c r="QXI142" s="390"/>
      <c r="QXJ142" s="390"/>
      <c r="QXK142" s="390"/>
      <c r="QXL142" s="390"/>
      <c r="QXM142" s="390"/>
      <c r="QXN142" s="390"/>
      <c r="QXO142" s="390"/>
      <c r="QXP142" s="390"/>
      <c r="QXQ142" s="390"/>
      <c r="QXR142" s="390"/>
      <c r="QXS142" s="390"/>
      <c r="QXT142" s="390"/>
      <c r="QXU142" s="390"/>
      <c r="QXV142" s="390"/>
      <c r="QXW142" s="390"/>
      <c r="QXX142" s="390"/>
      <c r="QXY142" s="390"/>
      <c r="QXZ142" s="390"/>
      <c r="QYA142" s="390"/>
      <c r="QYB142" s="390"/>
      <c r="QYC142" s="390"/>
      <c r="QYD142" s="390"/>
      <c r="QYE142" s="390"/>
      <c r="QYF142" s="390"/>
      <c r="QYG142" s="390"/>
      <c r="QYH142" s="391"/>
      <c r="QYI142" s="389"/>
      <c r="QYJ142" s="390"/>
      <c r="QYK142" s="390"/>
      <c r="QYL142" s="390"/>
      <c r="QYM142" s="390"/>
      <c r="QYN142" s="390"/>
      <c r="QYO142" s="390"/>
      <c r="QYP142" s="390"/>
      <c r="QYQ142" s="390"/>
      <c r="QYR142" s="390"/>
      <c r="QYS142" s="390"/>
      <c r="QYT142" s="390"/>
      <c r="QYU142" s="390"/>
      <c r="QYV142" s="390"/>
      <c r="QYW142" s="390"/>
      <c r="QYX142" s="390"/>
      <c r="QYY142" s="390"/>
      <c r="QYZ142" s="390"/>
      <c r="QZA142" s="390"/>
      <c r="QZB142" s="390"/>
      <c r="QZC142" s="390"/>
      <c r="QZD142" s="390"/>
      <c r="QZE142" s="390"/>
      <c r="QZF142" s="390"/>
      <c r="QZG142" s="390"/>
      <c r="QZH142" s="390"/>
      <c r="QZI142" s="390"/>
      <c r="QZJ142" s="390"/>
      <c r="QZK142" s="390"/>
      <c r="QZL142" s="390"/>
      <c r="QZM142" s="390"/>
      <c r="QZN142" s="390"/>
      <c r="QZO142" s="390"/>
      <c r="QZP142" s="390"/>
      <c r="QZQ142" s="390"/>
      <c r="QZR142" s="390"/>
      <c r="QZS142" s="390"/>
      <c r="QZT142" s="390"/>
      <c r="QZU142" s="390"/>
      <c r="QZV142" s="390"/>
      <c r="QZW142" s="390"/>
      <c r="QZX142" s="390"/>
      <c r="QZY142" s="390"/>
      <c r="QZZ142" s="390"/>
      <c r="RAA142" s="391"/>
      <c r="RAB142" s="389"/>
      <c r="RAC142" s="390"/>
      <c r="RAD142" s="390"/>
      <c r="RAE142" s="390"/>
      <c r="RAF142" s="390"/>
      <c r="RAG142" s="390"/>
      <c r="RAH142" s="390"/>
      <c r="RAI142" s="390"/>
      <c r="RAJ142" s="390"/>
      <c r="RAK142" s="390"/>
      <c r="RAL142" s="390"/>
      <c r="RAM142" s="390"/>
      <c r="RAN142" s="390"/>
      <c r="RAO142" s="390"/>
      <c r="RAP142" s="390"/>
      <c r="RAQ142" s="390"/>
      <c r="RAR142" s="390"/>
      <c r="RAS142" s="390"/>
      <c r="RAT142" s="390"/>
      <c r="RAU142" s="390"/>
      <c r="RAV142" s="390"/>
      <c r="RAW142" s="390"/>
      <c r="RAX142" s="390"/>
      <c r="RAY142" s="390"/>
      <c r="RAZ142" s="390"/>
      <c r="RBA142" s="390"/>
      <c r="RBB142" s="390"/>
      <c r="RBC142" s="390"/>
      <c r="RBD142" s="390"/>
      <c r="RBE142" s="390"/>
      <c r="RBF142" s="390"/>
      <c r="RBG142" s="390"/>
      <c r="RBH142" s="390"/>
      <c r="RBI142" s="390"/>
      <c r="RBJ142" s="390"/>
      <c r="RBK142" s="390"/>
      <c r="RBL142" s="390"/>
      <c r="RBM142" s="390"/>
      <c r="RBN142" s="390"/>
      <c r="RBO142" s="390"/>
      <c r="RBP142" s="390"/>
      <c r="RBQ142" s="390"/>
      <c r="RBR142" s="390"/>
      <c r="RBS142" s="390"/>
      <c r="RBT142" s="391"/>
      <c r="RBU142" s="389"/>
      <c r="RBV142" s="390"/>
      <c r="RBW142" s="390"/>
      <c r="RBX142" s="390"/>
      <c r="RBY142" s="390"/>
      <c r="RBZ142" s="390"/>
      <c r="RCA142" s="390"/>
      <c r="RCB142" s="390"/>
      <c r="RCC142" s="390"/>
      <c r="RCD142" s="390"/>
      <c r="RCE142" s="390"/>
      <c r="RCF142" s="390"/>
      <c r="RCG142" s="390"/>
      <c r="RCH142" s="390"/>
      <c r="RCI142" s="390"/>
      <c r="RCJ142" s="390"/>
      <c r="RCK142" s="390"/>
      <c r="RCL142" s="390"/>
      <c r="RCM142" s="390"/>
      <c r="RCN142" s="390"/>
      <c r="RCO142" s="390"/>
      <c r="RCP142" s="390"/>
      <c r="RCQ142" s="390"/>
      <c r="RCR142" s="390"/>
      <c r="RCS142" s="390"/>
      <c r="RCT142" s="390"/>
      <c r="RCU142" s="390"/>
      <c r="RCV142" s="390"/>
      <c r="RCW142" s="390"/>
      <c r="RCX142" s="390"/>
      <c r="RCY142" s="390"/>
      <c r="RCZ142" s="390"/>
      <c r="RDA142" s="390"/>
      <c r="RDB142" s="390"/>
      <c r="RDC142" s="390"/>
      <c r="RDD142" s="390"/>
      <c r="RDE142" s="390"/>
      <c r="RDF142" s="390"/>
      <c r="RDG142" s="390"/>
      <c r="RDH142" s="390"/>
      <c r="RDI142" s="390"/>
      <c r="RDJ142" s="390"/>
      <c r="RDK142" s="390"/>
      <c r="RDL142" s="390"/>
      <c r="RDM142" s="391"/>
      <c r="RDN142" s="389"/>
      <c r="RDO142" s="390"/>
      <c r="RDP142" s="390"/>
      <c r="RDQ142" s="390"/>
      <c r="RDR142" s="390"/>
      <c r="RDS142" s="390"/>
      <c r="RDT142" s="390"/>
      <c r="RDU142" s="390"/>
      <c r="RDV142" s="390"/>
      <c r="RDW142" s="390"/>
      <c r="RDX142" s="390"/>
      <c r="RDY142" s="390"/>
      <c r="RDZ142" s="390"/>
      <c r="REA142" s="390"/>
      <c r="REB142" s="390"/>
      <c r="REC142" s="390"/>
      <c r="RED142" s="390"/>
      <c r="REE142" s="390"/>
      <c r="REF142" s="390"/>
      <c r="REG142" s="390"/>
      <c r="REH142" s="390"/>
      <c r="REI142" s="390"/>
      <c r="REJ142" s="390"/>
      <c r="REK142" s="390"/>
      <c r="REL142" s="390"/>
      <c r="REM142" s="390"/>
      <c r="REN142" s="390"/>
      <c r="REO142" s="390"/>
      <c r="REP142" s="390"/>
      <c r="REQ142" s="390"/>
      <c r="RER142" s="390"/>
      <c r="RES142" s="390"/>
      <c r="RET142" s="390"/>
      <c r="REU142" s="390"/>
      <c r="REV142" s="390"/>
      <c r="REW142" s="390"/>
      <c r="REX142" s="390"/>
      <c r="REY142" s="390"/>
      <c r="REZ142" s="390"/>
      <c r="RFA142" s="390"/>
      <c r="RFB142" s="390"/>
      <c r="RFC142" s="390"/>
      <c r="RFD142" s="390"/>
      <c r="RFE142" s="390"/>
      <c r="RFF142" s="391"/>
      <c r="RFG142" s="389"/>
      <c r="RFH142" s="390"/>
      <c r="RFI142" s="390"/>
      <c r="RFJ142" s="390"/>
      <c r="RFK142" s="390"/>
      <c r="RFL142" s="390"/>
      <c r="RFM142" s="390"/>
      <c r="RFN142" s="390"/>
      <c r="RFO142" s="390"/>
      <c r="RFP142" s="390"/>
      <c r="RFQ142" s="390"/>
      <c r="RFR142" s="390"/>
      <c r="RFS142" s="390"/>
      <c r="RFT142" s="390"/>
      <c r="RFU142" s="390"/>
      <c r="RFV142" s="390"/>
      <c r="RFW142" s="390"/>
      <c r="RFX142" s="390"/>
      <c r="RFY142" s="390"/>
      <c r="RFZ142" s="390"/>
      <c r="RGA142" s="390"/>
      <c r="RGB142" s="390"/>
      <c r="RGC142" s="390"/>
      <c r="RGD142" s="390"/>
      <c r="RGE142" s="390"/>
      <c r="RGF142" s="390"/>
      <c r="RGG142" s="390"/>
      <c r="RGH142" s="390"/>
      <c r="RGI142" s="390"/>
      <c r="RGJ142" s="390"/>
      <c r="RGK142" s="390"/>
      <c r="RGL142" s="390"/>
      <c r="RGM142" s="390"/>
      <c r="RGN142" s="390"/>
      <c r="RGO142" s="390"/>
      <c r="RGP142" s="390"/>
      <c r="RGQ142" s="390"/>
      <c r="RGR142" s="390"/>
      <c r="RGS142" s="390"/>
      <c r="RGT142" s="390"/>
      <c r="RGU142" s="390"/>
      <c r="RGV142" s="390"/>
      <c r="RGW142" s="390"/>
      <c r="RGX142" s="390"/>
      <c r="RGY142" s="391"/>
      <c r="RGZ142" s="389"/>
      <c r="RHA142" s="390"/>
      <c r="RHB142" s="390"/>
      <c r="RHC142" s="390"/>
      <c r="RHD142" s="390"/>
      <c r="RHE142" s="390"/>
      <c r="RHF142" s="390"/>
      <c r="RHG142" s="390"/>
      <c r="RHH142" s="390"/>
      <c r="RHI142" s="390"/>
      <c r="RHJ142" s="390"/>
      <c r="RHK142" s="390"/>
      <c r="RHL142" s="390"/>
      <c r="RHM142" s="390"/>
      <c r="RHN142" s="390"/>
      <c r="RHO142" s="390"/>
      <c r="RHP142" s="390"/>
      <c r="RHQ142" s="390"/>
      <c r="RHR142" s="390"/>
      <c r="RHS142" s="390"/>
      <c r="RHT142" s="390"/>
      <c r="RHU142" s="390"/>
      <c r="RHV142" s="390"/>
      <c r="RHW142" s="390"/>
      <c r="RHX142" s="390"/>
      <c r="RHY142" s="390"/>
      <c r="RHZ142" s="390"/>
      <c r="RIA142" s="390"/>
      <c r="RIB142" s="390"/>
      <c r="RIC142" s="390"/>
      <c r="RID142" s="390"/>
      <c r="RIE142" s="390"/>
      <c r="RIF142" s="390"/>
      <c r="RIG142" s="390"/>
      <c r="RIH142" s="390"/>
      <c r="RII142" s="390"/>
      <c r="RIJ142" s="390"/>
      <c r="RIK142" s="390"/>
      <c r="RIL142" s="390"/>
      <c r="RIM142" s="390"/>
      <c r="RIN142" s="390"/>
      <c r="RIO142" s="390"/>
      <c r="RIP142" s="390"/>
      <c r="RIQ142" s="390"/>
      <c r="RIR142" s="391"/>
      <c r="RIS142" s="389"/>
      <c r="RIT142" s="390"/>
      <c r="RIU142" s="390"/>
      <c r="RIV142" s="390"/>
      <c r="RIW142" s="390"/>
      <c r="RIX142" s="390"/>
      <c r="RIY142" s="390"/>
      <c r="RIZ142" s="390"/>
      <c r="RJA142" s="390"/>
      <c r="RJB142" s="390"/>
      <c r="RJC142" s="390"/>
      <c r="RJD142" s="390"/>
      <c r="RJE142" s="390"/>
      <c r="RJF142" s="390"/>
      <c r="RJG142" s="390"/>
      <c r="RJH142" s="390"/>
      <c r="RJI142" s="390"/>
      <c r="RJJ142" s="390"/>
      <c r="RJK142" s="390"/>
      <c r="RJL142" s="390"/>
      <c r="RJM142" s="390"/>
      <c r="RJN142" s="390"/>
      <c r="RJO142" s="390"/>
      <c r="RJP142" s="390"/>
      <c r="RJQ142" s="390"/>
      <c r="RJR142" s="390"/>
      <c r="RJS142" s="390"/>
      <c r="RJT142" s="390"/>
      <c r="RJU142" s="390"/>
      <c r="RJV142" s="390"/>
      <c r="RJW142" s="390"/>
      <c r="RJX142" s="390"/>
      <c r="RJY142" s="390"/>
      <c r="RJZ142" s="390"/>
      <c r="RKA142" s="390"/>
      <c r="RKB142" s="390"/>
      <c r="RKC142" s="390"/>
      <c r="RKD142" s="390"/>
      <c r="RKE142" s="390"/>
      <c r="RKF142" s="390"/>
      <c r="RKG142" s="390"/>
      <c r="RKH142" s="390"/>
      <c r="RKI142" s="390"/>
      <c r="RKJ142" s="390"/>
      <c r="RKK142" s="391"/>
      <c r="RKL142" s="389"/>
      <c r="RKM142" s="390"/>
      <c r="RKN142" s="390"/>
      <c r="RKO142" s="390"/>
      <c r="RKP142" s="390"/>
      <c r="RKQ142" s="390"/>
      <c r="RKR142" s="390"/>
      <c r="RKS142" s="390"/>
      <c r="RKT142" s="390"/>
      <c r="RKU142" s="390"/>
      <c r="RKV142" s="390"/>
      <c r="RKW142" s="390"/>
      <c r="RKX142" s="390"/>
      <c r="RKY142" s="390"/>
      <c r="RKZ142" s="390"/>
      <c r="RLA142" s="390"/>
      <c r="RLB142" s="390"/>
      <c r="RLC142" s="390"/>
      <c r="RLD142" s="390"/>
      <c r="RLE142" s="390"/>
      <c r="RLF142" s="390"/>
      <c r="RLG142" s="390"/>
      <c r="RLH142" s="390"/>
      <c r="RLI142" s="390"/>
      <c r="RLJ142" s="390"/>
      <c r="RLK142" s="390"/>
      <c r="RLL142" s="390"/>
      <c r="RLM142" s="390"/>
      <c r="RLN142" s="390"/>
      <c r="RLO142" s="390"/>
      <c r="RLP142" s="390"/>
      <c r="RLQ142" s="390"/>
      <c r="RLR142" s="390"/>
      <c r="RLS142" s="390"/>
      <c r="RLT142" s="390"/>
      <c r="RLU142" s="390"/>
      <c r="RLV142" s="390"/>
      <c r="RLW142" s="390"/>
      <c r="RLX142" s="390"/>
      <c r="RLY142" s="390"/>
      <c r="RLZ142" s="390"/>
      <c r="RMA142" s="390"/>
      <c r="RMB142" s="390"/>
      <c r="RMC142" s="390"/>
      <c r="RMD142" s="391"/>
      <c r="RME142" s="389"/>
      <c r="RMF142" s="390"/>
      <c r="RMG142" s="390"/>
      <c r="RMH142" s="390"/>
      <c r="RMI142" s="390"/>
      <c r="RMJ142" s="390"/>
      <c r="RMK142" s="390"/>
      <c r="RML142" s="390"/>
      <c r="RMM142" s="390"/>
      <c r="RMN142" s="390"/>
      <c r="RMO142" s="390"/>
      <c r="RMP142" s="390"/>
      <c r="RMQ142" s="390"/>
      <c r="RMR142" s="390"/>
      <c r="RMS142" s="390"/>
      <c r="RMT142" s="390"/>
      <c r="RMU142" s="390"/>
      <c r="RMV142" s="390"/>
      <c r="RMW142" s="390"/>
      <c r="RMX142" s="390"/>
      <c r="RMY142" s="390"/>
      <c r="RMZ142" s="390"/>
      <c r="RNA142" s="390"/>
      <c r="RNB142" s="390"/>
      <c r="RNC142" s="390"/>
      <c r="RND142" s="390"/>
      <c r="RNE142" s="390"/>
      <c r="RNF142" s="390"/>
      <c r="RNG142" s="390"/>
      <c r="RNH142" s="390"/>
      <c r="RNI142" s="390"/>
      <c r="RNJ142" s="390"/>
      <c r="RNK142" s="390"/>
      <c r="RNL142" s="390"/>
      <c r="RNM142" s="390"/>
      <c r="RNN142" s="390"/>
      <c r="RNO142" s="390"/>
      <c r="RNP142" s="390"/>
      <c r="RNQ142" s="390"/>
      <c r="RNR142" s="390"/>
      <c r="RNS142" s="390"/>
      <c r="RNT142" s="390"/>
      <c r="RNU142" s="390"/>
      <c r="RNV142" s="390"/>
      <c r="RNW142" s="391"/>
      <c r="RNX142" s="389"/>
      <c r="RNY142" s="390"/>
      <c r="RNZ142" s="390"/>
      <c r="ROA142" s="390"/>
      <c r="ROB142" s="390"/>
      <c r="ROC142" s="390"/>
      <c r="ROD142" s="390"/>
      <c r="ROE142" s="390"/>
      <c r="ROF142" s="390"/>
      <c r="ROG142" s="390"/>
      <c r="ROH142" s="390"/>
      <c r="ROI142" s="390"/>
      <c r="ROJ142" s="390"/>
      <c r="ROK142" s="390"/>
      <c r="ROL142" s="390"/>
      <c r="ROM142" s="390"/>
      <c r="RON142" s="390"/>
      <c r="ROO142" s="390"/>
      <c r="ROP142" s="390"/>
      <c r="ROQ142" s="390"/>
      <c r="ROR142" s="390"/>
      <c r="ROS142" s="390"/>
      <c r="ROT142" s="390"/>
      <c r="ROU142" s="390"/>
      <c r="ROV142" s="390"/>
      <c r="ROW142" s="390"/>
      <c r="ROX142" s="390"/>
      <c r="ROY142" s="390"/>
      <c r="ROZ142" s="390"/>
      <c r="RPA142" s="390"/>
      <c r="RPB142" s="390"/>
      <c r="RPC142" s="390"/>
      <c r="RPD142" s="390"/>
      <c r="RPE142" s="390"/>
      <c r="RPF142" s="390"/>
      <c r="RPG142" s="390"/>
      <c r="RPH142" s="390"/>
      <c r="RPI142" s="390"/>
      <c r="RPJ142" s="390"/>
      <c r="RPK142" s="390"/>
      <c r="RPL142" s="390"/>
      <c r="RPM142" s="390"/>
      <c r="RPN142" s="390"/>
      <c r="RPO142" s="390"/>
      <c r="RPP142" s="391"/>
      <c r="RPQ142" s="389"/>
      <c r="RPR142" s="390"/>
      <c r="RPS142" s="390"/>
      <c r="RPT142" s="390"/>
      <c r="RPU142" s="390"/>
      <c r="RPV142" s="390"/>
      <c r="RPW142" s="390"/>
      <c r="RPX142" s="390"/>
      <c r="RPY142" s="390"/>
      <c r="RPZ142" s="390"/>
      <c r="RQA142" s="390"/>
      <c r="RQB142" s="390"/>
      <c r="RQC142" s="390"/>
      <c r="RQD142" s="390"/>
      <c r="RQE142" s="390"/>
      <c r="RQF142" s="390"/>
      <c r="RQG142" s="390"/>
      <c r="RQH142" s="390"/>
      <c r="RQI142" s="390"/>
      <c r="RQJ142" s="390"/>
      <c r="RQK142" s="390"/>
      <c r="RQL142" s="390"/>
      <c r="RQM142" s="390"/>
      <c r="RQN142" s="390"/>
      <c r="RQO142" s="390"/>
      <c r="RQP142" s="390"/>
      <c r="RQQ142" s="390"/>
      <c r="RQR142" s="390"/>
      <c r="RQS142" s="390"/>
      <c r="RQT142" s="390"/>
      <c r="RQU142" s="390"/>
      <c r="RQV142" s="390"/>
      <c r="RQW142" s="390"/>
      <c r="RQX142" s="390"/>
      <c r="RQY142" s="390"/>
      <c r="RQZ142" s="390"/>
      <c r="RRA142" s="390"/>
      <c r="RRB142" s="390"/>
      <c r="RRC142" s="390"/>
      <c r="RRD142" s="390"/>
      <c r="RRE142" s="390"/>
      <c r="RRF142" s="390"/>
      <c r="RRG142" s="390"/>
      <c r="RRH142" s="390"/>
      <c r="RRI142" s="391"/>
      <c r="RRJ142" s="389"/>
      <c r="RRK142" s="390"/>
      <c r="RRL142" s="390"/>
      <c r="RRM142" s="390"/>
      <c r="RRN142" s="390"/>
      <c r="RRO142" s="390"/>
      <c r="RRP142" s="390"/>
      <c r="RRQ142" s="390"/>
      <c r="RRR142" s="390"/>
      <c r="RRS142" s="390"/>
      <c r="RRT142" s="390"/>
      <c r="RRU142" s="390"/>
      <c r="RRV142" s="390"/>
      <c r="RRW142" s="390"/>
      <c r="RRX142" s="390"/>
      <c r="RRY142" s="390"/>
      <c r="RRZ142" s="390"/>
      <c r="RSA142" s="390"/>
      <c r="RSB142" s="390"/>
      <c r="RSC142" s="390"/>
      <c r="RSD142" s="390"/>
      <c r="RSE142" s="390"/>
      <c r="RSF142" s="390"/>
      <c r="RSG142" s="390"/>
      <c r="RSH142" s="390"/>
      <c r="RSI142" s="390"/>
      <c r="RSJ142" s="390"/>
      <c r="RSK142" s="390"/>
      <c r="RSL142" s="390"/>
      <c r="RSM142" s="390"/>
      <c r="RSN142" s="390"/>
      <c r="RSO142" s="390"/>
      <c r="RSP142" s="390"/>
      <c r="RSQ142" s="390"/>
      <c r="RSR142" s="390"/>
      <c r="RSS142" s="390"/>
      <c r="RST142" s="390"/>
      <c r="RSU142" s="390"/>
      <c r="RSV142" s="390"/>
      <c r="RSW142" s="390"/>
      <c r="RSX142" s="390"/>
      <c r="RSY142" s="390"/>
      <c r="RSZ142" s="390"/>
      <c r="RTA142" s="390"/>
      <c r="RTB142" s="391"/>
      <c r="RTC142" s="389"/>
      <c r="RTD142" s="390"/>
      <c r="RTE142" s="390"/>
      <c r="RTF142" s="390"/>
      <c r="RTG142" s="390"/>
      <c r="RTH142" s="390"/>
      <c r="RTI142" s="390"/>
      <c r="RTJ142" s="390"/>
      <c r="RTK142" s="390"/>
      <c r="RTL142" s="390"/>
      <c r="RTM142" s="390"/>
      <c r="RTN142" s="390"/>
      <c r="RTO142" s="390"/>
      <c r="RTP142" s="390"/>
      <c r="RTQ142" s="390"/>
      <c r="RTR142" s="390"/>
      <c r="RTS142" s="390"/>
      <c r="RTT142" s="390"/>
      <c r="RTU142" s="390"/>
      <c r="RTV142" s="390"/>
      <c r="RTW142" s="390"/>
      <c r="RTX142" s="390"/>
      <c r="RTY142" s="390"/>
      <c r="RTZ142" s="390"/>
      <c r="RUA142" s="390"/>
      <c r="RUB142" s="390"/>
      <c r="RUC142" s="390"/>
      <c r="RUD142" s="390"/>
      <c r="RUE142" s="390"/>
      <c r="RUF142" s="390"/>
      <c r="RUG142" s="390"/>
      <c r="RUH142" s="390"/>
      <c r="RUI142" s="390"/>
      <c r="RUJ142" s="390"/>
      <c r="RUK142" s="390"/>
      <c r="RUL142" s="390"/>
      <c r="RUM142" s="390"/>
      <c r="RUN142" s="390"/>
      <c r="RUO142" s="390"/>
      <c r="RUP142" s="390"/>
      <c r="RUQ142" s="390"/>
      <c r="RUR142" s="390"/>
      <c r="RUS142" s="390"/>
      <c r="RUT142" s="390"/>
      <c r="RUU142" s="391"/>
      <c r="RUV142" s="389"/>
      <c r="RUW142" s="390"/>
      <c r="RUX142" s="390"/>
      <c r="RUY142" s="390"/>
      <c r="RUZ142" s="390"/>
      <c r="RVA142" s="390"/>
      <c r="RVB142" s="390"/>
      <c r="RVC142" s="390"/>
      <c r="RVD142" s="390"/>
      <c r="RVE142" s="390"/>
      <c r="RVF142" s="390"/>
      <c r="RVG142" s="390"/>
      <c r="RVH142" s="390"/>
      <c r="RVI142" s="390"/>
      <c r="RVJ142" s="390"/>
      <c r="RVK142" s="390"/>
      <c r="RVL142" s="390"/>
      <c r="RVM142" s="390"/>
      <c r="RVN142" s="390"/>
      <c r="RVO142" s="390"/>
      <c r="RVP142" s="390"/>
      <c r="RVQ142" s="390"/>
      <c r="RVR142" s="390"/>
      <c r="RVS142" s="390"/>
      <c r="RVT142" s="390"/>
      <c r="RVU142" s="390"/>
      <c r="RVV142" s="390"/>
      <c r="RVW142" s="390"/>
      <c r="RVX142" s="390"/>
      <c r="RVY142" s="390"/>
      <c r="RVZ142" s="390"/>
      <c r="RWA142" s="390"/>
      <c r="RWB142" s="390"/>
      <c r="RWC142" s="390"/>
      <c r="RWD142" s="390"/>
      <c r="RWE142" s="390"/>
      <c r="RWF142" s="390"/>
      <c r="RWG142" s="390"/>
      <c r="RWH142" s="390"/>
      <c r="RWI142" s="390"/>
      <c r="RWJ142" s="390"/>
      <c r="RWK142" s="390"/>
      <c r="RWL142" s="390"/>
      <c r="RWM142" s="390"/>
      <c r="RWN142" s="391"/>
      <c r="RWO142" s="389"/>
      <c r="RWP142" s="390"/>
      <c r="RWQ142" s="390"/>
      <c r="RWR142" s="390"/>
      <c r="RWS142" s="390"/>
      <c r="RWT142" s="390"/>
      <c r="RWU142" s="390"/>
      <c r="RWV142" s="390"/>
      <c r="RWW142" s="390"/>
      <c r="RWX142" s="390"/>
      <c r="RWY142" s="390"/>
      <c r="RWZ142" s="390"/>
      <c r="RXA142" s="390"/>
      <c r="RXB142" s="390"/>
      <c r="RXC142" s="390"/>
      <c r="RXD142" s="390"/>
      <c r="RXE142" s="390"/>
      <c r="RXF142" s="390"/>
      <c r="RXG142" s="390"/>
      <c r="RXH142" s="390"/>
      <c r="RXI142" s="390"/>
      <c r="RXJ142" s="390"/>
      <c r="RXK142" s="390"/>
      <c r="RXL142" s="390"/>
      <c r="RXM142" s="390"/>
      <c r="RXN142" s="390"/>
      <c r="RXO142" s="390"/>
      <c r="RXP142" s="390"/>
      <c r="RXQ142" s="390"/>
      <c r="RXR142" s="390"/>
      <c r="RXS142" s="390"/>
      <c r="RXT142" s="390"/>
      <c r="RXU142" s="390"/>
      <c r="RXV142" s="390"/>
      <c r="RXW142" s="390"/>
      <c r="RXX142" s="390"/>
      <c r="RXY142" s="390"/>
      <c r="RXZ142" s="390"/>
      <c r="RYA142" s="390"/>
      <c r="RYB142" s="390"/>
      <c r="RYC142" s="390"/>
      <c r="RYD142" s="390"/>
      <c r="RYE142" s="390"/>
      <c r="RYF142" s="390"/>
      <c r="RYG142" s="391"/>
      <c r="RYH142" s="389"/>
      <c r="RYI142" s="390"/>
      <c r="RYJ142" s="390"/>
      <c r="RYK142" s="390"/>
      <c r="RYL142" s="390"/>
      <c r="RYM142" s="390"/>
      <c r="RYN142" s="390"/>
      <c r="RYO142" s="390"/>
      <c r="RYP142" s="390"/>
      <c r="RYQ142" s="390"/>
      <c r="RYR142" s="390"/>
      <c r="RYS142" s="390"/>
      <c r="RYT142" s="390"/>
      <c r="RYU142" s="390"/>
      <c r="RYV142" s="390"/>
      <c r="RYW142" s="390"/>
      <c r="RYX142" s="390"/>
      <c r="RYY142" s="390"/>
      <c r="RYZ142" s="390"/>
      <c r="RZA142" s="390"/>
      <c r="RZB142" s="390"/>
      <c r="RZC142" s="390"/>
      <c r="RZD142" s="390"/>
      <c r="RZE142" s="390"/>
      <c r="RZF142" s="390"/>
      <c r="RZG142" s="390"/>
      <c r="RZH142" s="390"/>
      <c r="RZI142" s="390"/>
      <c r="RZJ142" s="390"/>
      <c r="RZK142" s="390"/>
      <c r="RZL142" s="390"/>
      <c r="RZM142" s="390"/>
      <c r="RZN142" s="390"/>
      <c r="RZO142" s="390"/>
      <c r="RZP142" s="390"/>
      <c r="RZQ142" s="390"/>
      <c r="RZR142" s="390"/>
      <c r="RZS142" s="390"/>
      <c r="RZT142" s="390"/>
      <c r="RZU142" s="390"/>
      <c r="RZV142" s="390"/>
      <c r="RZW142" s="390"/>
      <c r="RZX142" s="390"/>
      <c r="RZY142" s="390"/>
      <c r="RZZ142" s="391"/>
      <c r="SAA142" s="389"/>
      <c r="SAB142" s="390"/>
      <c r="SAC142" s="390"/>
      <c r="SAD142" s="390"/>
      <c r="SAE142" s="390"/>
      <c r="SAF142" s="390"/>
      <c r="SAG142" s="390"/>
      <c r="SAH142" s="390"/>
      <c r="SAI142" s="390"/>
      <c r="SAJ142" s="390"/>
      <c r="SAK142" s="390"/>
      <c r="SAL142" s="390"/>
      <c r="SAM142" s="390"/>
      <c r="SAN142" s="390"/>
      <c r="SAO142" s="390"/>
      <c r="SAP142" s="390"/>
      <c r="SAQ142" s="390"/>
      <c r="SAR142" s="390"/>
      <c r="SAS142" s="390"/>
      <c r="SAT142" s="390"/>
      <c r="SAU142" s="390"/>
      <c r="SAV142" s="390"/>
      <c r="SAW142" s="390"/>
      <c r="SAX142" s="390"/>
      <c r="SAY142" s="390"/>
      <c r="SAZ142" s="390"/>
      <c r="SBA142" s="390"/>
      <c r="SBB142" s="390"/>
      <c r="SBC142" s="390"/>
      <c r="SBD142" s="390"/>
      <c r="SBE142" s="390"/>
      <c r="SBF142" s="390"/>
      <c r="SBG142" s="390"/>
      <c r="SBH142" s="390"/>
      <c r="SBI142" s="390"/>
      <c r="SBJ142" s="390"/>
      <c r="SBK142" s="390"/>
      <c r="SBL142" s="390"/>
      <c r="SBM142" s="390"/>
      <c r="SBN142" s="390"/>
      <c r="SBO142" s="390"/>
      <c r="SBP142" s="390"/>
      <c r="SBQ142" s="390"/>
      <c r="SBR142" s="390"/>
      <c r="SBS142" s="391"/>
      <c r="SBT142" s="389"/>
      <c r="SBU142" s="390"/>
      <c r="SBV142" s="390"/>
      <c r="SBW142" s="390"/>
      <c r="SBX142" s="390"/>
      <c r="SBY142" s="390"/>
      <c r="SBZ142" s="390"/>
      <c r="SCA142" s="390"/>
      <c r="SCB142" s="390"/>
      <c r="SCC142" s="390"/>
      <c r="SCD142" s="390"/>
      <c r="SCE142" s="390"/>
      <c r="SCF142" s="390"/>
      <c r="SCG142" s="390"/>
      <c r="SCH142" s="390"/>
      <c r="SCI142" s="390"/>
      <c r="SCJ142" s="390"/>
      <c r="SCK142" s="390"/>
      <c r="SCL142" s="390"/>
      <c r="SCM142" s="390"/>
      <c r="SCN142" s="390"/>
      <c r="SCO142" s="390"/>
      <c r="SCP142" s="390"/>
      <c r="SCQ142" s="390"/>
      <c r="SCR142" s="390"/>
      <c r="SCS142" s="390"/>
      <c r="SCT142" s="390"/>
      <c r="SCU142" s="390"/>
      <c r="SCV142" s="390"/>
      <c r="SCW142" s="390"/>
      <c r="SCX142" s="390"/>
      <c r="SCY142" s="390"/>
      <c r="SCZ142" s="390"/>
      <c r="SDA142" s="390"/>
      <c r="SDB142" s="390"/>
      <c r="SDC142" s="390"/>
      <c r="SDD142" s="390"/>
      <c r="SDE142" s="390"/>
      <c r="SDF142" s="390"/>
      <c r="SDG142" s="390"/>
      <c r="SDH142" s="390"/>
      <c r="SDI142" s="390"/>
      <c r="SDJ142" s="390"/>
      <c r="SDK142" s="390"/>
      <c r="SDL142" s="391"/>
      <c r="SDM142" s="389"/>
      <c r="SDN142" s="390"/>
      <c r="SDO142" s="390"/>
      <c r="SDP142" s="390"/>
      <c r="SDQ142" s="390"/>
      <c r="SDR142" s="390"/>
      <c r="SDS142" s="390"/>
      <c r="SDT142" s="390"/>
      <c r="SDU142" s="390"/>
      <c r="SDV142" s="390"/>
      <c r="SDW142" s="390"/>
      <c r="SDX142" s="390"/>
      <c r="SDY142" s="390"/>
      <c r="SDZ142" s="390"/>
      <c r="SEA142" s="390"/>
      <c r="SEB142" s="390"/>
      <c r="SEC142" s="390"/>
      <c r="SED142" s="390"/>
      <c r="SEE142" s="390"/>
      <c r="SEF142" s="390"/>
      <c r="SEG142" s="390"/>
      <c r="SEH142" s="390"/>
      <c r="SEI142" s="390"/>
      <c r="SEJ142" s="390"/>
      <c r="SEK142" s="390"/>
      <c r="SEL142" s="390"/>
      <c r="SEM142" s="390"/>
      <c r="SEN142" s="390"/>
      <c r="SEO142" s="390"/>
      <c r="SEP142" s="390"/>
      <c r="SEQ142" s="390"/>
      <c r="SER142" s="390"/>
      <c r="SES142" s="390"/>
      <c r="SET142" s="390"/>
      <c r="SEU142" s="390"/>
      <c r="SEV142" s="390"/>
      <c r="SEW142" s="390"/>
      <c r="SEX142" s="390"/>
      <c r="SEY142" s="390"/>
      <c r="SEZ142" s="390"/>
      <c r="SFA142" s="390"/>
      <c r="SFB142" s="390"/>
      <c r="SFC142" s="390"/>
      <c r="SFD142" s="390"/>
      <c r="SFE142" s="391"/>
      <c r="SFF142" s="389"/>
      <c r="SFG142" s="390"/>
      <c r="SFH142" s="390"/>
      <c r="SFI142" s="390"/>
      <c r="SFJ142" s="390"/>
      <c r="SFK142" s="390"/>
      <c r="SFL142" s="390"/>
      <c r="SFM142" s="390"/>
      <c r="SFN142" s="390"/>
      <c r="SFO142" s="390"/>
      <c r="SFP142" s="390"/>
      <c r="SFQ142" s="390"/>
      <c r="SFR142" s="390"/>
      <c r="SFS142" s="390"/>
      <c r="SFT142" s="390"/>
      <c r="SFU142" s="390"/>
      <c r="SFV142" s="390"/>
      <c r="SFW142" s="390"/>
      <c r="SFX142" s="390"/>
      <c r="SFY142" s="390"/>
      <c r="SFZ142" s="390"/>
      <c r="SGA142" s="390"/>
      <c r="SGB142" s="390"/>
      <c r="SGC142" s="390"/>
      <c r="SGD142" s="390"/>
      <c r="SGE142" s="390"/>
      <c r="SGF142" s="390"/>
      <c r="SGG142" s="390"/>
      <c r="SGH142" s="390"/>
      <c r="SGI142" s="390"/>
      <c r="SGJ142" s="390"/>
      <c r="SGK142" s="390"/>
      <c r="SGL142" s="390"/>
      <c r="SGM142" s="390"/>
      <c r="SGN142" s="390"/>
      <c r="SGO142" s="390"/>
      <c r="SGP142" s="390"/>
      <c r="SGQ142" s="390"/>
      <c r="SGR142" s="390"/>
      <c r="SGS142" s="390"/>
      <c r="SGT142" s="390"/>
      <c r="SGU142" s="390"/>
      <c r="SGV142" s="390"/>
      <c r="SGW142" s="390"/>
      <c r="SGX142" s="391"/>
      <c r="SGY142" s="389"/>
      <c r="SGZ142" s="390"/>
      <c r="SHA142" s="390"/>
      <c r="SHB142" s="390"/>
      <c r="SHC142" s="390"/>
      <c r="SHD142" s="390"/>
      <c r="SHE142" s="390"/>
      <c r="SHF142" s="390"/>
      <c r="SHG142" s="390"/>
      <c r="SHH142" s="390"/>
      <c r="SHI142" s="390"/>
      <c r="SHJ142" s="390"/>
      <c r="SHK142" s="390"/>
      <c r="SHL142" s="390"/>
      <c r="SHM142" s="390"/>
      <c r="SHN142" s="390"/>
      <c r="SHO142" s="390"/>
      <c r="SHP142" s="390"/>
      <c r="SHQ142" s="390"/>
      <c r="SHR142" s="390"/>
      <c r="SHS142" s="390"/>
      <c r="SHT142" s="390"/>
      <c r="SHU142" s="390"/>
      <c r="SHV142" s="390"/>
      <c r="SHW142" s="390"/>
      <c r="SHX142" s="390"/>
      <c r="SHY142" s="390"/>
      <c r="SHZ142" s="390"/>
      <c r="SIA142" s="390"/>
      <c r="SIB142" s="390"/>
      <c r="SIC142" s="390"/>
      <c r="SID142" s="390"/>
      <c r="SIE142" s="390"/>
      <c r="SIF142" s="390"/>
      <c r="SIG142" s="390"/>
      <c r="SIH142" s="390"/>
      <c r="SII142" s="390"/>
      <c r="SIJ142" s="390"/>
      <c r="SIK142" s="390"/>
      <c r="SIL142" s="390"/>
      <c r="SIM142" s="390"/>
      <c r="SIN142" s="390"/>
      <c r="SIO142" s="390"/>
      <c r="SIP142" s="390"/>
      <c r="SIQ142" s="391"/>
      <c r="SIR142" s="389"/>
      <c r="SIS142" s="390"/>
      <c r="SIT142" s="390"/>
      <c r="SIU142" s="390"/>
      <c r="SIV142" s="390"/>
      <c r="SIW142" s="390"/>
      <c r="SIX142" s="390"/>
      <c r="SIY142" s="390"/>
      <c r="SIZ142" s="390"/>
      <c r="SJA142" s="390"/>
      <c r="SJB142" s="390"/>
      <c r="SJC142" s="390"/>
      <c r="SJD142" s="390"/>
      <c r="SJE142" s="390"/>
      <c r="SJF142" s="390"/>
      <c r="SJG142" s="390"/>
      <c r="SJH142" s="390"/>
      <c r="SJI142" s="390"/>
      <c r="SJJ142" s="390"/>
      <c r="SJK142" s="390"/>
      <c r="SJL142" s="390"/>
      <c r="SJM142" s="390"/>
      <c r="SJN142" s="390"/>
      <c r="SJO142" s="390"/>
      <c r="SJP142" s="390"/>
      <c r="SJQ142" s="390"/>
      <c r="SJR142" s="390"/>
      <c r="SJS142" s="390"/>
      <c r="SJT142" s="390"/>
      <c r="SJU142" s="390"/>
      <c r="SJV142" s="390"/>
      <c r="SJW142" s="390"/>
      <c r="SJX142" s="390"/>
      <c r="SJY142" s="390"/>
      <c r="SJZ142" s="390"/>
      <c r="SKA142" s="390"/>
      <c r="SKB142" s="390"/>
      <c r="SKC142" s="390"/>
      <c r="SKD142" s="390"/>
      <c r="SKE142" s="390"/>
      <c r="SKF142" s="390"/>
      <c r="SKG142" s="390"/>
      <c r="SKH142" s="390"/>
      <c r="SKI142" s="390"/>
      <c r="SKJ142" s="391"/>
      <c r="SKK142" s="389"/>
      <c r="SKL142" s="390"/>
      <c r="SKM142" s="390"/>
      <c r="SKN142" s="390"/>
      <c r="SKO142" s="390"/>
      <c r="SKP142" s="390"/>
      <c r="SKQ142" s="390"/>
      <c r="SKR142" s="390"/>
      <c r="SKS142" s="390"/>
      <c r="SKT142" s="390"/>
      <c r="SKU142" s="390"/>
      <c r="SKV142" s="390"/>
      <c r="SKW142" s="390"/>
      <c r="SKX142" s="390"/>
      <c r="SKY142" s="390"/>
      <c r="SKZ142" s="390"/>
      <c r="SLA142" s="390"/>
      <c r="SLB142" s="390"/>
      <c r="SLC142" s="390"/>
      <c r="SLD142" s="390"/>
      <c r="SLE142" s="390"/>
      <c r="SLF142" s="390"/>
      <c r="SLG142" s="390"/>
      <c r="SLH142" s="390"/>
      <c r="SLI142" s="390"/>
      <c r="SLJ142" s="390"/>
      <c r="SLK142" s="390"/>
      <c r="SLL142" s="390"/>
      <c r="SLM142" s="390"/>
      <c r="SLN142" s="390"/>
      <c r="SLO142" s="390"/>
      <c r="SLP142" s="390"/>
      <c r="SLQ142" s="390"/>
      <c r="SLR142" s="390"/>
      <c r="SLS142" s="390"/>
      <c r="SLT142" s="390"/>
      <c r="SLU142" s="390"/>
      <c r="SLV142" s="390"/>
      <c r="SLW142" s="390"/>
      <c r="SLX142" s="390"/>
      <c r="SLY142" s="390"/>
      <c r="SLZ142" s="390"/>
      <c r="SMA142" s="390"/>
      <c r="SMB142" s="390"/>
      <c r="SMC142" s="391"/>
      <c r="SMD142" s="389"/>
      <c r="SME142" s="390"/>
      <c r="SMF142" s="390"/>
      <c r="SMG142" s="390"/>
      <c r="SMH142" s="390"/>
      <c r="SMI142" s="390"/>
      <c r="SMJ142" s="390"/>
      <c r="SMK142" s="390"/>
      <c r="SML142" s="390"/>
      <c r="SMM142" s="390"/>
      <c r="SMN142" s="390"/>
      <c r="SMO142" s="390"/>
      <c r="SMP142" s="390"/>
      <c r="SMQ142" s="390"/>
      <c r="SMR142" s="390"/>
      <c r="SMS142" s="390"/>
      <c r="SMT142" s="390"/>
      <c r="SMU142" s="390"/>
      <c r="SMV142" s="390"/>
      <c r="SMW142" s="390"/>
      <c r="SMX142" s="390"/>
      <c r="SMY142" s="390"/>
      <c r="SMZ142" s="390"/>
      <c r="SNA142" s="390"/>
      <c r="SNB142" s="390"/>
      <c r="SNC142" s="390"/>
      <c r="SND142" s="390"/>
      <c r="SNE142" s="390"/>
      <c r="SNF142" s="390"/>
      <c r="SNG142" s="390"/>
      <c r="SNH142" s="390"/>
      <c r="SNI142" s="390"/>
      <c r="SNJ142" s="390"/>
      <c r="SNK142" s="390"/>
      <c r="SNL142" s="390"/>
      <c r="SNM142" s="390"/>
      <c r="SNN142" s="390"/>
      <c r="SNO142" s="390"/>
      <c r="SNP142" s="390"/>
      <c r="SNQ142" s="390"/>
      <c r="SNR142" s="390"/>
      <c r="SNS142" s="390"/>
      <c r="SNT142" s="390"/>
      <c r="SNU142" s="390"/>
      <c r="SNV142" s="391"/>
      <c r="SNW142" s="389"/>
      <c r="SNX142" s="390"/>
      <c r="SNY142" s="390"/>
      <c r="SNZ142" s="390"/>
      <c r="SOA142" s="390"/>
      <c r="SOB142" s="390"/>
      <c r="SOC142" s="390"/>
      <c r="SOD142" s="390"/>
      <c r="SOE142" s="390"/>
      <c r="SOF142" s="390"/>
      <c r="SOG142" s="390"/>
      <c r="SOH142" s="390"/>
      <c r="SOI142" s="390"/>
      <c r="SOJ142" s="390"/>
      <c r="SOK142" s="390"/>
      <c r="SOL142" s="390"/>
      <c r="SOM142" s="390"/>
      <c r="SON142" s="390"/>
      <c r="SOO142" s="390"/>
      <c r="SOP142" s="390"/>
      <c r="SOQ142" s="390"/>
      <c r="SOR142" s="390"/>
      <c r="SOS142" s="390"/>
      <c r="SOT142" s="390"/>
      <c r="SOU142" s="390"/>
      <c r="SOV142" s="390"/>
      <c r="SOW142" s="390"/>
      <c r="SOX142" s="390"/>
      <c r="SOY142" s="390"/>
      <c r="SOZ142" s="390"/>
      <c r="SPA142" s="390"/>
      <c r="SPB142" s="390"/>
      <c r="SPC142" s="390"/>
      <c r="SPD142" s="390"/>
      <c r="SPE142" s="390"/>
      <c r="SPF142" s="390"/>
      <c r="SPG142" s="390"/>
      <c r="SPH142" s="390"/>
      <c r="SPI142" s="390"/>
      <c r="SPJ142" s="390"/>
      <c r="SPK142" s="390"/>
      <c r="SPL142" s="390"/>
      <c r="SPM142" s="390"/>
      <c r="SPN142" s="390"/>
      <c r="SPO142" s="391"/>
      <c r="SPP142" s="389"/>
      <c r="SPQ142" s="390"/>
      <c r="SPR142" s="390"/>
      <c r="SPS142" s="390"/>
      <c r="SPT142" s="390"/>
      <c r="SPU142" s="390"/>
      <c r="SPV142" s="390"/>
      <c r="SPW142" s="390"/>
      <c r="SPX142" s="390"/>
      <c r="SPY142" s="390"/>
      <c r="SPZ142" s="390"/>
      <c r="SQA142" s="390"/>
      <c r="SQB142" s="390"/>
      <c r="SQC142" s="390"/>
      <c r="SQD142" s="390"/>
      <c r="SQE142" s="390"/>
      <c r="SQF142" s="390"/>
      <c r="SQG142" s="390"/>
      <c r="SQH142" s="390"/>
      <c r="SQI142" s="390"/>
      <c r="SQJ142" s="390"/>
      <c r="SQK142" s="390"/>
      <c r="SQL142" s="390"/>
      <c r="SQM142" s="390"/>
      <c r="SQN142" s="390"/>
      <c r="SQO142" s="390"/>
      <c r="SQP142" s="390"/>
      <c r="SQQ142" s="390"/>
      <c r="SQR142" s="390"/>
      <c r="SQS142" s="390"/>
      <c r="SQT142" s="390"/>
      <c r="SQU142" s="390"/>
      <c r="SQV142" s="390"/>
      <c r="SQW142" s="390"/>
      <c r="SQX142" s="390"/>
      <c r="SQY142" s="390"/>
      <c r="SQZ142" s="390"/>
      <c r="SRA142" s="390"/>
      <c r="SRB142" s="390"/>
      <c r="SRC142" s="390"/>
      <c r="SRD142" s="390"/>
      <c r="SRE142" s="390"/>
      <c r="SRF142" s="390"/>
      <c r="SRG142" s="390"/>
      <c r="SRH142" s="391"/>
      <c r="SRI142" s="389"/>
      <c r="SRJ142" s="390"/>
      <c r="SRK142" s="390"/>
      <c r="SRL142" s="390"/>
      <c r="SRM142" s="390"/>
      <c r="SRN142" s="390"/>
      <c r="SRO142" s="390"/>
      <c r="SRP142" s="390"/>
      <c r="SRQ142" s="390"/>
      <c r="SRR142" s="390"/>
      <c r="SRS142" s="390"/>
      <c r="SRT142" s="390"/>
      <c r="SRU142" s="390"/>
      <c r="SRV142" s="390"/>
      <c r="SRW142" s="390"/>
      <c r="SRX142" s="390"/>
      <c r="SRY142" s="390"/>
      <c r="SRZ142" s="390"/>
      <c r="SSA142" s="390"/>
      <c r="SSB142" s="390"/>
      <c r="SSC142" s="390"/>
      <c r="SSD142" s="390"/>
      <c r="SSE142" s="390"/>
      <c r="SSF142" s="390"/>
      <c r="SSG142" s="390"/>
      <c r="SSH142" s="390"/>
      <c r="SSI142" s="390"/>
      <c r="SSJ142" s="390"/>
      <c r="SSK142" s="390"/>
      <c r="SSL142" s="390"/>
      <c r="SSM142" s="390"/>
      <c r="SSN142" s="390"/>
      <c r="SSO142" s="390"/>
      <c r="SSP142" s="390"/>
      <c r="SSQ142" s="390"/>
      <c r="SSR142" s="390"/>
      <c r="SSS142" s="390"/>
      <c r="SST142" s="390"/>
      <c r="SSU142" s="390"/>
      <c r="SSV142" s="390"/>
      <c r="SSW142" s="390"/>
      <c r="SSX142" s="390"/>
      <c r="SSY142" s="390"/>
      <c r="SSZ142" s="390"/>
      <c r="STA142" s="391"/>
      <c r="STB142" s="389"/>
      <c r="STC142" s="390"/>
      <c r="STD142" s="390"/>
      <c r="STE142" s="390"/>
      <c r="STF142" s="390"/>
      <c r="STG142" s="390"/>
      <c r="STH142" s="390"/>
      <c r="STI142" s="390"/>
      <c r="STJ142" s="390"/>
      <c r="STK142" s="390"/>
      <c r="STL142" s="390"/>
      <c r="STM142" s="390"/>
      <c r="STN142" s="390"/>
      <c r="STO142" s="390"/>
      <c r="STP142" s="390"/>
      <c r="STQ142" s="390"/>
      <c r="STR142" s="390"/>
      <c r="STS142" s="390"/>
      <c r="STT142" s="390"/>
      <c r="STU142" s="390"/>
      <c r="STV142" s="390"/>
      <c r="STW142" s="390"/>
      <c r="STX142" s="390"/>
      <c r="STY142" s="390"/>
      <c r="STZ142" s="390"/>
      <c r="SUA142" s="390"/>
      <c r="SUB142" s="390"/>
      <c r="SUC142" s="390"/>
      <c r="SUD142" s="390"/>
      <c r="SUE142" s="390"/>
      <c r="SUF142" s="390"/>
      <c r="SUG142" s="390"/>
      <c r="SUH142" s="390"/>
      <c r="SUI142" s="390"/>
      <c r="SUJ142" s="390"/>
      <c r="SUK142" s="390"/>
      <c r="SUL142" s="390"/>
      <c r="SUM142" s="390"/>
      <c r="SUN142" s="390"/>
      <c r="SUO142" s="390"/>
      <c r="SUP142" s="390"/>
      <c r="SUQ142" s="390"/>
      <c r="SUR142" s="390"/>
      <c r="SUS142" s="390"/>
      <c r="SUT142" s="391"/>
      <c r="SUU142" s="389"/>
      <c r="SUV142" s="390"/>
      <c r="SUW142" s="390"/>
      <c r="SUX142" s="390"/>
      <c r="SUY142" s="390"/>
      <c r="SUZ142" s="390"/>
      <c r="SVA142" s="390"/>
      <c r="SVB142" s="390"/>
      <c r="SVC142" s="390"/>
      <c r="SVD142" s="390"/>
      <c r="SVE142" s="390"/>
      <c r="SVF142" s="390"/>
      <c r="SVG142" s="390"/>
      <c r="SVH142" s="390"/>
      <c r="SVI142" s="390"/>
      <c r="SVJ142" s="390"/>
      <c r="SVK142" s="390"/>
      <c r="SVL142" s="390"/>
      <c r="SVM142" s="390"/>
      <c r="SVN142" s="390"/>
      <c r="SVO142" s="390"/>
      <c r="SVP142" s="390"/>
      <c r="SVQ142" s="390"/>
      <c r="SVR142" s="390"/>
      <c r="SVS142" s="390"/>
      <c r="SVT142" s="390"/>
      <c r="SVU142" s="390"/>
      <c r="SVV142" s="390"/>
      <c r="SVW142" s="390"/>
      <c r="SVX142" s="390"/>
      <c r="SVY142" s="390"/>
      <c r="SVZ142" s="390"/>
      <c r="SWA142" s="390"/>
      <c r="SWB142" s="390"/>
      <c r="SWC142" s="390"/>
      <c r="SWD142" s="390"/>
      <c r="SWE142" s="390"/>
      <c r="SWF142" s="390"/>
      <c r="SWG142" s="390"/>
      <c r="SWH142" s="390"/>
      <c r="SWI142" s="390"/>
      <c r="SWJ142" s="390"/>
      <c r="SWK142" s="390"/>
      <c r="SWL142" s="390"/>
      <c r="SWM142" s="391"/>
      <c r="SWN142" s="389"/>
      <c r="SWO142" s="390"/>
      <c r="SWP142" s="390"/>
      <c r="SWQ142" s="390"/>
      <c r="SWR142" s="390"/>
      <c r="SWS142" s="390"/>
      <c r="SWT142" s="390"/>
      <c r="SWU142" s="390"/>
      <c r="SWV142" s="390"/>
      <c r="SWW142" s="390"/>
      <c r="SWX142" s="390"/>
      <c r="SWY142" s="390"/>
      <c r="SWZ142" s="390"/>
      <c r="SXA142" s="390"/>
      <c r="SXB142" s="390"/>
      <c r="SXC142" s="390"/>
      <c r="SXD142" s="390"/>
      <c r="SXE142" s="390"/>
      <c r="SXF142" s="390"/>
      <c r="SXG142" s="390"/>
      <c r="SXH142" s="390"/>
      <c r="SXI142" s="390"/>
      <c r="SXJ142" s="390"/>
      <c r="SXK142" s="390"/>
      <c r="SXL142" s="390"/>
      <c r="SXM142" s="390"/>
      <c r="SXN142" s="390"/>
      <c r="SXO142" s="390"/>
      <c r="SXP142" s="390"/>
      <c r="SXQ142" s="390"/>
      <c r="SXR142" s="390"/>
      <c r="SXS142" s="390"/>
      <c r="SXT142" s="390"/>
      <c r="SXU142" s="390"/>
      <c r="SXV142" s="390"/>
      <c r="SXW142" s="390"/>
      <c r="SXX142" s="390"/>
      <c r="SXY142" s="390"/>
      <c r="SXZ142" s="390"/>
      <c r="SYA142" s="390"/>
      <c r="SYB142" s="390"/>
      <c r="SYC142" s="390"/>
      <c r="SYD142" s="390"/>
      <c r="SYE142" s="390"/>
      <c r="SYF142" s="391"/>
      <c r="SYG142" s="389"/>
      <c r="SYH142" s="390"/>
      <c r="SYI142" s="390"/>
      <c r="SYJ142" s="390"/>
      <c r="SYK142" s="390"/>
      <c r="SYL142" s="390"/>
      <c r="SYM142" s="390"/>
      <c r="SYN142" s="390"/>
      <c r="SYO142" s="390"/>
      <c r="SYP142" s="390"/>
      <c r="SYQ142" s="390"/>
      <c r="SYR142" s="390"/>
      <c r="SYS142" s="390"/>
      <c r="SYT142" s="390"/>
      <c r="SYU142" s="390"/>
      <c r="SYV142" s="390"/>
      <c r="SYW142" s="390"/>
      <c r="SYX142" s="390"/>
      <c r="SYY142" s="390"/>
      <c r="SYZ142" s="390"/>
      <c r="SZA142" s="390"/>
      <c r="SZB142" s="390"/>
      <c r="SZC142" s="390"/>
      <c r="SZD142" s="390"/>
      <c r="SZE142" s="390"/>
      <c r="SZF142" s="390"/>
      <c r="SZG142" s="390"/>
      <c r="SZH142" s="390"/>
      <c r="SZI142" s="390"/>
      <c r="SZJ142" s="390"/>
      <c r="SZK142" s="390"/>
      <c r="SZL142" s="390"/>
      <c r="SZM142" s="390"/>
      <c r="SZN142" s="390"/>
      <c r="SZO142" s="390"/>
      <c r="SZP142" s="390"/>
      <c r="SZQ142" s="390"/>
      <c r="SZR142" s="390"/>
      <c r="SZS142" s="390"/>
      <c r="SZT142" s="390"/>
      <c r="SZU142" s="390"/>
      <c r="SZV142" s="390"/>
      <c r="SZW142" s="390"/>
      <c r="SZX142" s="390"/>
      <c r="SZY142" s="391"/>
      <c r="SZZ142" s="389"/>
      <c r="TAA142" s="390"/>
      <c r="TAB142" s="390"/>
      <c r="TAC142" s="390"/>
      <c r="TAD142" s="390"/>
      <c r="TAE142" s="390"/>
      <c r="TAF142" s="390"/>
      <c r="TAG142" s="390"/>
      <c r="TAH142" s="390"/>
      <c r="TAI142" s="390"/>
      <c r="TAJ142" s="390"/>
      <c r="TAK142" s="390"/>
      <c r="TAL142" s="390"/>
      <c r="TAM142" s="390"/>
      <c r="TAN142" s="390"/>
      <c r="TAO142" s="390"/>
      <c r="TAP142" s="390"/>
      <c r="TAQ142" s="390"/>
      <c r="TAR142" s="390"/>
      <c r="TAS142" s="390"/>
      <c r="TAT142" s="390"/>
      <c r="TAU142" s="390"/>
      <c r="TAV142" s="390"/>
      <c r="TAW142" s="390"/>
      <c r="TAX142" s="390"/>
      <c r="TAY142" s="390"/>
      <c r="TAZ142" s="390"/>
      <c r="TBA142" s="390"/>
      <c r="TBB142" s="390"/>
      <c r="TBC142" s="390"/>
      <c r="TBD142" s="390"/>
      <c r="TBE142" s="390"/>
      <c r="TBF142" s="390"/>
      <c r="TBG142" s="390"/>
      <c r="TBH142" s="390"/>
      <c r="TBI142" s="390"/>
      <c r="TBJ142" s="390"/>
      <c r="TBK142" s="390"/>
      <c r="TBL142" s="390"/>
      <c r="TBM142" s="390"/>
      <c r="TBN142" s="390"/>
      <c r="TBO142" s="390"/>
      <c r="TBP142" s="390"/>
      <c r="TBQ142" s="390"/>
      <c r="TBR142" s="391"/>
      <c r="TBS142" s="389"/>
      <c r="TBT142" s="390"/>
      <c r="TBU142" s="390"/>
      <c r="TBV142" s="390"/>
      <c r="TBW142" s="390"/>
      <c r="TBX142" s="390"/>
      <c r="TBY142" s="390"/>
      <c r="TBZ142" s="390"/>
      <c r="TCA142" s="390"/>
      <c r="TCB142" s="390"/>
      <c r="TCC142" s="390"/>
      <c r="TCD142" s="390"/>
      <c r="TCE142" s="390"/>
      <c r="TCF142" s="390"/>
      <c r="TCG142" s="390"/>
      <c r="TCH142" s="390"/>
      <c r="TCI142" s="390"/>
      <c r="TCJ142" s="390"/>
      <c r="TCK142" s="390"/>
      <c r="TCL142" s="390"/>
      <c r="TCM142" s="390"/>
      <c r="TCN142" s="390"/>
      <c r="TCO142" s="390"/>
      <c r="TCP142" s="390"/>
      <c r="TCQ142" s="390"/>
      <c r="TCR142" s="390"/>
      <c r="TCS142" s="390"/>
      <c r="TCT142" s="390"/>
      <c r="TCU142" s="390"/>
      <c r="TCV142" s="390"/>
      <c r="TCW142" s="390"/>
      <c r="TCX142" s="390"/>
      <c r="TCY142" s="390"/>
      <c r="TCZ142" s="390"/>
      <c r="TDA142" s="390"/>
      <c r="TDB142" s="390"/>
      <c r="TDC142" s="390"/>
      <c r="TDD142" s="390"/>
      <c r="TDE142" s="390"/>
      <c r="TDF142" s="390"/>
      <c r="TDG142" s="390"/>
      <c r="TDH142" s="390"/>
      <c r="TDI142" s="390"/>
      <c r="TDJ142" s="390"/>
      <c r="TDK142" s="391"/>
      <c r="TDL142" s="389"/>
      <c r="TDM142" s="390"/>
      <c r="TDN142" s="390"/>
      <c r="TDO142" s="390"/>
      <c r="TDP142" s="390"/>
      <c r="TDQ142" s="390"/>
      <c r="TDR142" s="390"/>
      <c r="TDS142" s="390"/>
      <c r="TDT142" s="390"/>
      <c r="TDU142" s="390"/>
      <c r="TDV142" s="390"/>
      <c r="TDW142" s="390"/>
      <c r="TDX142" s="390"/>
      <c r="TDY142" s="390"/>
      <c r="TDZ142" s="390"/>
      <c r="TEA142" s="390"/>
      <c r="TEB142" s="390"/>
      <c r="TEC142" s="390"/>
      <c r="TED142" s="390"/>
      <c r="TEE142" s="390"/>
      <c r="TEF142" s="390"/>
      <c r="TEG142" s="390"/>
      <c r="TEH142" s="390"/>
      <c r="TEI142" s="390"/>
      <c r="TEJ142" s="390"/>
      <c r="TEK142" s="390"/>
      <c r="TEL142" s="390"/>
      <c r="TEM142" s="390"/>
      <c r="TEN142" s="390"/>
      <c r="TEO142" s="390"/>
      <c r="TEP142" s="390"/>
      <c r="TEQ142" s="390"/>
      <c r="TER142" s="390"/>
      <c r="TES142" s="390"/>
      <c r="TET142" s="390"/>
      <c r="TEU142" s="390"/>
      <c r="TEV142" s="390"/>
      <c r="TEW142" s="390"/>
      <c r="TEX142" s="390"/>
      <c r="TEY142" s="390"/>
      <c r="TEZ142" s="390"/>
      <c r="TFA142" s="390"/>
      <c r="TFB142" s="390"/>
      <c r="TFC142" s="390"/>
      <c r="TFD142" s="391"/>
      <c r="TFE142" s="389"/>
      <c r="TFF142" s="390"/>
      <c r="TFG142" s="390"/>
      <c r="TFH142" s="390"/>
      <c r="TFI142" s="390"/>
      <c r="TFJ142" s="390"/>
      <c r="TFK142" s="390"/>
      <c r="TFL142" s="390"/>
      <c r="TFM142" s="390"/>
      <c r="TFN142" s="390"/>
      <c r="TFO142" s="390"/>
      <c r="TFP142" s="390"/>
      <c r="TFQ142" s="390"/>
      <c r="TFR142" s="390"/>
      <c r="TFS142" s="390"/>
      <c r="TFT142" s="390"/>
      <c r="TFU142" s="390"/>
      <c r="TFV142" s="390"/>
      <c r="TFW142" s="390"/>
      <c r="TFX142" s="390"/>
      <c r="TFY142" s="390"/>
      <c r="TFZ142" s="390"/>
      <c r="TGA142" s="390"/>
      <c r="TGB142" s="390"/>
      <c r="TGC142" s="390"/>
      <c r="TGD142" s="390"/>
      <c r="TGE142" s="390"/>
      <c r="TGF142" s="390"/>
      <c r="TGG142" s="390"/>
      <c r="TGH142" s="390"/>
      <c r="TGI142" s="390"/>
      <c r="TGJ142" s="390"/>
      <c r="TGK142" s="390"/>
      <c r="TGL142" s="390"/>
      <c r="TGM142" s="390"/>
      <c r="TGN142" s="390"/>
      <c r="TGO142" s="390"/>
      <c r="TGP142" s="390"/>
      <c r="TGQ142" s="390"/>
      <c r="TGR142" s="390"/>
      <c r="TGS142" s="390"/>
      <c r="TGT142" s="390"/>
      <c r="TGU142" s="390"/>
      <c r="TGV142" s="390"/>
      <c r="TGW142" s="391"/>
      <c r="TGX142" s="389"/>
      <c r="TGY142" s="390"/>
      <c r="TGZ142" s="390"/>
      <c r="THA142" s="390"/>
      <c r="THB142" s="390"/>
      <c r="THC142" s="390"/>
      <c r="THD142" s="390"/>
      <c r="THE142" s="390"/>
      <c r="THF142" s="390"/>
      <c r="THG142" s="390"/>
      <c r="THH142" s="390"/>
      <c r="THI142" s="390"/>
      <c r="THJ142" s="390"/>
      <c r="THK142" s="390"/>
      <c r="THL142" s="390"/>
      <c r="THM142" s="390"/>
      <c r="THN142" s="390"/>
      <c r="THO142" s="390"/>
      <c r="THP142" s="390"/>
      <c r="THQ142" s="390"/>
      <c r="THR142" s="390"/>
      <c r="THS142" s="390"/>
      <c r="THT142" s="390"/>
      <c r="THU142" s="390"/>
      <c r="THV142" s="390"/>
      <c r="THW142" s="390"/>
      <c r="THX142" s="390"/>
      <c r="THY142" s="390"/>
      <c r="THZ142" s="390"/>
      <c r="TIA142" s="390"/>
      <c r="TIB142" s="390"/>
      <c r="TIC142" s="390"/>
      <c r="TID142" s="390"/>
      <c r="TIE142" s="390"/>
      <c r="TIF142" s="390"/>
      <c r="TIG142" s="390"/>
      <c r="TIH142" s="390"/>
      <c r="TII142" s="390"/>
      <c r="TIJ142" s="390"/>
      <c r="TIK142" s="390"/>
      <c r="TIL142" s="390"/>
      <c r="TIM142" s="390"/>
      <c r="TIN142" s="390"/>
      <c r="TIO142" s="390"/>
      <c r="TIP142" s="391"/>
      <c r="TIQ142" s="389"/>
      <c r="TIR142" s="390"/>
      <c r="TIS142" s="390"/>
      <c r="TIT142" s="390"/>
      <c r="TIU142" s="390"/>
      <c r="TIV142" s="390"/>
      <c r="TIW142" s="390"/>
      <c r="TIX142" s="390"/>
      <c r="TIY142" s="390"/>
      <c r="TIZ142" s="390"/>
      <c r="TJA142" s="390"/>
      <c r="TJB142" s="390"/>
      <c r="TJC142" s="390"/>
      <c r="TJD142" s="390"/>
      <c r="TJE142" s="390"/>
      <c r="TJF142" s="390"/>
      <c r="TJG142" s="390"/>
      <c r="TJH142" s="390"/>
      <c r="TJI142" s="390"/>
      <c r="TJJ142" s="390"/>
      <c r="TJK142" s="390"/>
      <c r="TJL142" s="390"/>
      <c r="TJM142" s="390"/>
      <c r="TJN142" s="390"/>
      <c r="TJO142" s="390"/>
      <c r="TJP142" s="390"/>
      <c r="TJQ142" s="390"/>
      <c r="TJR142" s="390"/>
      <c r="TJS142" s="390"/>
      <c r="TJT142" s="390"/>
      <c r="TJU142" s="390"/>
      <c r="TJV142" s="390"/>
      <c r="TJW142" s="390"/>
      <c r="TJX142" s="390"/>
      <c r="TJY142" s="390"/>
      <c r="TJZ142" s="390"/>
      <c r="TKA142" s="390"/>
      <c r="TKB142" s="390"/>
      <c r="TKC142" s="390"/>
      <c r="TKD142" s="390"/>
      <c r="TKE142" s="390"/>
      <c r="TKF142" s="390"/>
      <c r="TKG142" s="390"/>
      <c r="TKH142" s="390"/>
      <c r="TKI142" s="391"/>
      <c r="TKJ142" s="389"/>
      <c r="TKK142" s="390"/>
      <c r="TKL142" s="390"/>
      <c r="TKM142" s="390"/>
      <c r="TKN142" s="390"/>
      <c r="TKO142" s="390"/>
      <c r="TKP142" s="390"/>
      <c r="TKQ142" s="390"/>
      <c r="TKR142" s="390"/>
      <c r="TKS142" s="390"/>
      <c r="TKT142" s="390"/>
      <c r="TKU142" s="390"/>
      <c r="TKV142" s="390"/>
      <c r="TKW142" s="390"/>
      <c r="TKX142" s="390"/>
      <c r="TKY142" s="390"/>
      <c r="TKZ142" s="390"/>
      <c r="TLA142" s="390"/>
      <c r="TLB142" s="390"/>
      <c r="TLC142" s="390"/>
      <c r="TLD142" s="390"/>
      <c r="TLE142" s="390"/>
      <c r="TLF142" s="390"/>
      <c r="TLG142" s="390"/>
      <c r="TLH142" s="390"/>
      <c r="TLI142" s="390"/>
      <c r="TLJ142" s="390"/>
      <c r="TLK142" s="390"/>
      <c r="TLL142" s="390"/>
      <c r="TLM142" s="390"/>
      <c r="TLN142" s="390"/>
      <c r="TLO142" s="390"/>
      <c r="TLP142" s="390"/>
      <c r="TLQ142" s="390"/>
      <c r="TLR142" s="390"/>
      <c r="TLS142" s="390"/>
      <c r="TLT142" s="390"/>
      <c r="TLU142" s="390"/>
      <c r="TLV142" s="390"/>
      <c r="TLW142" s="390"/>
      <c r="TLX142" s="390"/>
      <c r="TLY142" s="390"/>
      <c r="TLZ142" s="390"/>
      <c r="TMA142" s="390"/>
      <c r="TMB142" s="391"/>
      <c r="TMC142" s="389"/>
      <c r="TMD142" s="390"/>
      <c r="TME142" s="390"/>
      <c r="TMF142" s="390"/>
      <c r="TMG142" s="390"/>
      <c r="TMH142" s="390"/>
      <c r="TMI142" s="390"/>
      <c r="TMJ142" s="390"/>
      <c r="TMK142" s="390"/>
      <c r="TML142" s="390"/>
      <c r="TMM142" s="390"/>
      <c r="TMN142" s="390"/>
      <c r="TMO142" s="390"/>
      <c r="TMP142" s="390"/>
      <c r="TMQ142" s="390"/>
      <c r="TMR142" s="390"/>
      <c r="TMS142" s="390"/>
      <c r="TMT142" s="390"/>
      <c r="TMU142" s="390"/>
      <c r="TMV142" s="390"/>
      <c r="TMW142" s="390"/>
      <c r="TMX142" s="390"/>
      <c r="TMY142" s="390"/>
      <c r="TMZ142" s="390"/>
      <c r="TNA142" s="390"/>
      <c r="TNB142" s="390"/>
      <c r="TNC142" s="390"/>
      <c r="TND142" s="390"/>
      <c r="TNE142" s="390"/>
      <c r="TNF142" s="390"/>
      <c r="TNG142" s="390"/>
      <c r="TNH142" s="390"/>
      <c r="TNI142" s="390"/>
      <c r="TNJ142" s="390"/>
      <c r="TNK142" s="390"/>
      <c r="TNL142" s="390"/>
      <c r="TNM142" s="390"/>
      <c r="TNN142" s="390"/>
      <c r="TNO142" s="390"/>
      <c r="TNP142" s="390"/>
      <c r="TNQ142" s="390"/>
      <c r="TNR142" s="390"/>
      <c r="TNS142" s="390"/>
      <c r="TNT142" s="390"/>
      <c r="TNU142" s="391"/>
      <c r="TNV142" s="389"/>
      <c r="TNW142" s="390"/>
      <c r="TNX142" s="390"/>
      <c r="TNY142" s="390"/>
      <c r="TNZ142" s="390"/>
      <c r="TOA142" s="390"/>
      <c r="TOB142" s="390"/>
      <c r="TOC142" s="390"/>
      <c r="TOD142" s="390"/>
      <c r="TOE142" s="390"/>
      <c r="TOF142" s="390"/>
      <c r="TOG142" s="390"/>
      <c r="TOH142" s="390"/>
      <c r="TOI142" s="390"/>
      <c r="TOJ142" s="390"/>
      <c r="TOK142" s="390"/>
      <c r="TOL142" s="390"/>
      <c r="TOM142" s="390"/>
      <c r="TON142" s="390"/>
      <c r="TOO142" s="390"/>
      <c r="TOP142" s="390"/>
      <c r="TOQ142" s="390"/>
      <c r="TOR142" s="390"/>
      <c r="TOS142" s="390"/>
      <c r="TOT142" s="390"/>
      <c r="TOU142" s="390"/>
      <c r="TOV142" s="390"/>
      <c r="TOW142" s="390"/>
      <c r="TOX142" s="390"/>
      <c r="TOY142" s="390"/>
      <c r="TOZ142" s="390"/>
      <c r="TPA142" s="390"/>
      <c r="TPB142" s="390"/>
      <c r="TPC142" s="390"/>
      <c r="TPD142" s="390"/>
      <c r="TPE142" s="390"/>
      <c r="TPF142" s="390"/>
      <c r="TPG142" s="390"/>
      <c r="TPH142" s="390"/>
      <c r="TPI142" s="390"/>
      <c r="TPJ142" s="390"/>
      <c r="TPK142" s="390"/>
      <c r="TPL142" s="390"/>
      <c r="TPM142" s="390"/>
      <c r="TPN142" s="391"/>
      <c r="TPO142" s="389"/>
      <c r="TPP142" s="390"/>
      <c r="TPQ142" s="390"/>
      <c r="TPR142" s="390"/>
      <c r="TPS142" s="390"/>
      <c r="TPT142" s="390"/>
      <c r="TPU142" s="390"/>
      <c r="TPV142" s="390"/>
      <c r="TPW142" s="390"/>
      <c r="TPX142" s="390"/>
      <c r="TPY142" s="390"/>
      <c r="TPZ142" s="390"/>
      <c r="TQA142" s="390"/>
      <c r="TQB142" s="390"/>
      <c r="TQC142" s="390"/>
      <c r="TQD142" s="390"/>
      <c r="TQE142" s="390"/>
      <c r="TQF142" s="390"/>
      <c r="TQG142" s="390"/>
      <c r="TQH142" s="390"/>
      <c r="TQI142" s="390"/>
      <c r="TQJ142" s="390"/>
      <c r="TQK142" s="390"/>
      <c r="TQL142" s="390"/>
      <c r="TQM142" s="390"/>
      <c r="TQN142" s="390"/>
      <c r="TQO142" s="390"/>
      <c r="TQP142" s="390"/>
      <c r="TQQ142" s="390"/>
      <c r="TQR142" s="390"/>
      <c r="TQS142" s="390"/>
      <c r="TQT142" s="390"/>
      <c r="TQU142" s="390"/>
      <c r="TQV142" s="390"/>
      <c r="TQW142" s="390"/>
      <c r="TQX142" s="390"/>
      <c r="TQY142" s="390"/>
      <c r="TQZ142" s="390"/>
      <c r="TRA142" s="390"/>
      <c r="TRB142" s="390"/>
      <c r="TRC142" s="390"/>
      <c r="TRD142" s="390"/>
      <c r="TRE142" s="390"/>
      <c r="TRF142" s="390"/>
      <c r="TRG142" s="391"/>
      <c r="TRH142" s="389"/>
      <c r="TRI142" s="390"/>
      <c r="TRJ142" s="390"/>
      <c r="TRK142" s="390"/>
      <c r="TRL142" s="390"/>
      <c r="TRM142" s="390"/>
      <c r="TRN142" s="390"/>
      <c r="TRO142" s="390"/>
      <c r="TRP142" s="390"/>
      <c r="TRQ142" s="390"/>
      <c r="TRR142" s="390"/>
      <c r="TRS142" s="390"/>
      <c r="TRT142" s="390"/>
      <c r="TRU142" s="390"/>
      <c r="TRV142" s="390"/>
      <c r="TRW142" s="390"/>
      <c r="TRX142" s="390"/>
      <c r="TRY142" s="390"/>
      <c r="TRZ142" s="390"/>
      <c r="TSA142" s="390"/>
      <c r="TSB142" s="390"/>
      <c r="TSC142" s="390"/>
      <c r="TSD142" s="390"/>
      <c r="TSE142" s="390"/>
      <c r="TSF142" s="390"/>
      <c r="TSG142" s="390"/>
      <c r="TSH142" s="390"/>
      <c r="TSI142" s="390"/>
      <c r="TSJ142" s="390"/>
      <c r="TSK142" s="390"/>
      <c r="TSL142" s="390"/>
      <c r="TSM142" s="390"/>
      <c r="TSN142" s="390"/>
      <c r="TSO142" s="390"/>
      <c r="TSP142" s="390"/>
      <c r="TSQ142" s="390"/>
      <c r="TSR142" s="390"/>
      <c r="TSS142" s="390"/>
      <c r="TST142" s="390"/>
      <c r="TSU142" s="390"/>
      <c r="TSV142" s="390"/>
      <c r="TSW142" s="390"/>
      <c r="TSX142" s="390"/>
      <c r="TSY142" s="390"/>
      <c r="TSZ142" s="391"/>
      <c r="TTA142" s="389"/>
      <c r="TTB142" s="390"/>
      <c r="TTC142" s="390"/>
      <c r="TTD142" s="390"/>
      <c r="TTE142" s="390"/>
      <c r="TTF142" s="390"/>
      <c r="TTG142" s="390"/>
      <c r="TTH142" s="390"/>
      <c r="TTI142" s="390"/>
      <c r="TTJ142" s="390"/>
      <c r="TTK142" s="390"/>
      <c r="TTL142" s="390"/>
      <c r="TTM142" s="390"/>
      <c r="TTN142" s="390"/>
      <c r="TTO142" s="390"/>
      <c r="TTP142" s="390"/>
      <c r="TTQ142" s="390"/>
      <c r="TTR142" s="390"/>
      <c r="TTS142" s="390"/>
      <c r="TTT142" s="390"/>
      <c r="TTU142" s="390"/>
      <c r="TTV142" s="390"/>
      <c r="TTW142" s="390"/>
      <c r="TTX142" s="390"/>
      <c r="TTY142" s="390"/>
      <c r="TTZ142" s="390"/>
      <c r="TUA142" s="390"/>
      <c r="TUB142" s="390"/>
      <c r="TUC142" s="390"/>
      <c r="TUD142" s="390"/>
      <c r="TUE142" s="390"/>
      <c r="TUF142" s="390"/>
      <c r="TUG142" s="390"/>
      <c r="TUH142" s="390"/>
      <c r="TUI142" s="390"/>
      <c r="TUJ142" s="390"/>
      <c r="TUK142" s="390"/>
      <c r="TUL142" s="390"/>
      <c r="TUM142" s="390"/>
      <c r="TUN142" s="390"/>
      <c r="TUO142" s="390"/>
      <c r="TUP142" s="390"/>
      <c r="TUQ142" s="390"/>
      <c r="TUR142" s="390"/>
      <c r="TUS142" s="391"/>
      <c r="TUT142" s="389"/>
      <c r="TUU142" s="390"/>
      <c r="TUV142" s="390"/>
      <c r="TUW142" s="390"/>
      <c r="TUX142" s="390"/>
      <c r="TUY142" s="390"/>
      <c r="TUZ142" s="390"/>
      <c r="TVA142" s="390"/>
      <c r="TVB142" s="390"/>
      <c r="TVC142" s="390"/>
      <c r="TVD142" s="390"/>
      <c r="TVE142" s="390"/>
      <c r="TVF142" s="390"/>
      <c r="TVG142" s="390"/>
      <c r="TVH142" s="390"/>
      <c r="TVI142" s="390"/>
      <c r="TVJ142" s="390"/>
      <c r="TVK142" s="390"/>
      <c r="TVL142" s="390"/>
      <c r="TVM142" s="390"/>
      <c r="TVN142" s="390"/>
      <c r="TVO142" s="390"/>
      <c r="TVP142" s="390"/>
      <c r="TVQ142" s="390"/>
      <c r="TVR142" s="390"/>
      <c r="TVS142" s="390"/>
      <c r="TVT142" s="390"/>
      <c r="TVU142" s="390"/>
      <c r="TVV142" s="390"/>
      <c r="TVW142" s="390"/>
      <c r="TVX142" s="390"/>
      <c r="TVY142" s="390"/>
      <c r="TVZ142" s="390"/>
      <c r="TWA142" s="390"/>
      <c r="TWB142" s="390"/>
      <c r="TWC142" s="390"/>
      <c r="TWD142" s="390"/>
      <c r="TWE142" s="390"/>
      <c r="TWF142" s="390"/>
      <c r="TWG142" s="390"/>
      <c r="TWH142" s="390"/>
      <c r="TWI142" s="390"/>
      <c r="TWJ142" s="390"/>
      <c r="TWK142" s="390"/>
      <c r="TWL142" s="391"/>
      <c r="TWM142" s="389"/>
      <c r="TWN142" s="390"/>
      <c r="TWO142" s="390"/>
      <c r="TWP142" s="390"/>
      <c r="TWQ142" s="390"/>
      <c r="TWR142" s="390"/>
      <c r="TWS142" s="390"/>
      <c r="TWT142" s="390"/>
      <c r="TWU142" s="390"/>
      <c r="TWV142" s="390"/>
      <c r="TWW142" s="390"/>
      <c r="TWX142" s="390"/>
      <c r="TWY142" s="390"/>
      <c r="TWZ142" s="390"/>
      <c r="TXA142" s="390"/>
      <c r="TXB142" s="390"/>
      <c r="TXC142" s="390"/>
      <c r="TXD142" s="390"/>
      <c r="TXE142" s="390"/>
      <c r="TXF142" s="390"/>
      <c r="TXG142" s="390"/>
      <c r="TXH142" s="390"/>
      <c r="TXI142" s="390"/>
      <c r="TXJ142" s="390"/>
      <c r="TXK142" s="390"/>
      <c r="TXL142" s="390"/>
      <c r="TXM142" s="390"/>
      <c r="TXN142" s="390"/>
      <c r="TXO142" s="390"/>
      <c r="TXP142" s="390"/>
      <c r="TXQ142" s="390"/>
      <c r="TXR142" s="390"/>
      <c r="TXS142" s="390"/>
      <c r="TXT142" s="390"/>
      <c r="TXU142" s="390"/>
      <c r="TXV142" s="390"/>
      <c r="TXW142" s="390"/>
      <c r="TXX142" s="390"/>
      <c r="TXY142" s="390"/>
      <c r="TXZ142" s="390"/>
      <c r="TYA142" s="390"/>
      <c r="TYB142" s="390"/>
      <c r="TYC142" s="390"/>
      <c r="TYD142" s="390"/>
      <c r="TYE142" s="391"/>
      <c r="TYF142" s="389"/>
      <c r="TYG142" s="390"/>
      <c r="TYH142" s="390"/>
      <c r="TYI142" s="390"/>
      <c r="TYJ142" s="390"/>
      <c r="TYK142" s="390"/>
      <c r="TYL142" s="390"/>
      <c r="TYM142" s="390"/>
      <c r="TYN142" s="390"/>
      <c r="TYO142" s="390"/>
      <c r="TYP142" s="390"/>
      <c r="TYQ142" s="390"/>
      <c r="TYR142" s="390"/>
      <c r="TYS142" s="390"/>
      <c r="TYT142" s="390"/>
      <c r="TYU142" s="390"/>
      <c r="TYV142" s="390"/>
      <c r="TYW142" s="390"/>
      <c r="TYX142" s="390"/>
      <c r="TYY142" s="390"/>
      <c r="TYZ142" s="390"/>
      <c r="TZA142" s="390"/>
      <c r="TZB142" s="390"/>
      <c r="TZC142" s="390"/>
      <c r="TZD142" s="390"/>
      <c r="TZE142" s="390"/>
      <c r="TZF142" s="390"/>
      <c r="TZG142" s="390"/>
      <c r="TZH142" s="390"/>
      <c r="TZI142" s="390"/>
      <c r="TZJ142" s="390"/>
      <c r="TZK142" s="390"/>
      <c r="TZL142" s="390"/>
      <c r="TZM142" s="390"/>
      <c r="TZN142" s="390"/>
      <c r="TZO142" s="390"/>
      <c r="TZP142" s="390"/>
      <c r="TZQ142" s="390"/>
      <c r="TZR142" s="390"/>
      <c r="TZS142" s="390"/>
      <c r="TZT142" s="390"/>
      <c r="TZU142" s="390"/>
      <c r="TZV142" s="390"/>
      <c r="TZW142" s="390"/>
      <c r="TZX142" s="391"/>
      <c r="TZY142" s="389"/>
      <c r="TZZ142" s="390"/>
      <c r="UAA142" s="390"/>
      <c r="UAB142" s="390"/>
      <c r="UAC142" s="390"/>
      <c r="UAD142" s="390"/>
      <c r="UAE142" s="390"/>
      <c r="UAF142" s="390"/>
      <c r="UAG142" s="390"/>
      <c r="UAH142" s="390"/>
      <c r="UAI142" s="390"/>
      <c r="UAJ142" s="390"/>
      <c r="UAK142" s="390"/>
      <c r="UAL142" s="390"/>
      <c r="UAM142" s="390"/>
      <c r="UAN142" s="390"/>
      <c r="UAO142" s="390"/>
      <c r="UAP142" s="390"/>
      <c r="UAQ142" s="390"/>
      <c r="UAR142" s="390"/>
      <c r="UAS142" s="390"/>
      <c r="UAT142" s="390"/>
      <c r="UAU142" s="390"/>
      <c r="UAV142" s="390"/>
      <c r="UAW142" s="390"/>
      <c r="UAX142" s="390"/>
      <c r="UAY142" s="390"/>
      <c r="UAZ142" s="390"/>
      <c r="UBA142" s="390"/>
      <c r="UBB142" s="390"/>
      <c r="UBC142" s="390"/>
      <c r="UBD142" s="390"/>
      <c r="UBE142" s="390"/>
      <c r="UBF142" s="390"/>
      <c r="UBG142" s="390"/>
      <c r="UBH142" s="390"/>
      <c r="UBI142" s="390"/>
      <c r="UBJ142" s="390"/>
      <c r="UBK142" s="390"/>
      <c r="UBL142" s="390"/>
      <c r="UBM142" s="390"/>
      <c r="UBN142" s="390"/>
      <c r="UBO142" s="390"/>
      <c r="UBP142" s="390"/>
      <c r="UBQ142" s="391"/>
      <c r="UBR142" s="389"/>
      <c r="UBS142" s="390"/>
      <c r="UBT142" s="390"/>
      <c r="UBU142" s="390"/>
      <c r="UBV142" s="390"/>
      <c r="UBW142" s="390"/>
      <c r="UBX142" s="390"/>
      <c r="UBY142" s="390"/>
      <c r="UBZ142" s="390"/>
      <c r="UCA142" s="390"/>
      <c r="UCB142" s="390"/>
      <c r="UCC142" s="390"/>
      <c r="UCD142" s="390"/>
      <c r="UCE142" s="390"/>
      <c r="UCF142" s="390"/>
      <c r="UCG142" s="390"/>
      <c r="UCH142" s="390"/>
      <c r="UCI142" s="390"/>
      <c r="UCJ142" s="390"/>
      <c r="UCK142" s="390"/>
      <c r="UCL142" s="390"/>
      <c r="UCM142" s="390"/>
      <c r="UCN142" s="390"/>
      <c r="UCO142" s="390"/>
      <c r="UCP142" s="390"/>
      <c r="UCQ142" s="390"/>
      <c r="UCR142" s="390"/>
      <c r="UCS142" s="390"/>
      <c r="UCT142" s="390"/>
      <c r="UCU142" s="390"/>
      <c r="UCV142" s="390"/>
      <c r="UCW142" s="390"/>
      <c r="UCX142" s="390"/>
      <c r="UCY142" s="390"/>
      <c r="UCZ142" s="390"/>
      <c r="UDA142" s="390"/>
      <c r="UDB142" s="390"/>
      <c r="UDC142" s="390"/>
      <c r="UDD142" s="390"/>
      <c r="UDE142" s="390"/>
      <c r="UDF142" s="390"/>
      <c r="UDG142" s="390"/>
      <c r="UDH142" s="390"/>
      <c r="UDI142" s="390"/>
      <c r="UDJ142" s="391"/>
      <c r="UDK142" s="389"/>
      <c r="UDL142" s="390"/>
      <c r="UDM142" s="390"/>
      <c r="UDN142" s="390"/>
      <c r="UDO142" s="390"/>
      <c r="UDP142" s="390"/>
      <c r="UDQ142" s="390"/>
      <c r="UDR142" s="390"/>
      <c r="UDS142" s="390"/>
      <c r="UDT142" s="390"/>
      <c r="UDU142" s="390"/>
      <c r="UDV142" s="390"/>
      <c r="UDW142" s="390"/>
      <c r="UDX142" s="390"/>
      <c r="UDY142" s="390"/>
      <c r="UDZ142" s="390"/>
      <c r="UEA142" s="390"/>
      <c r="UEB142" s="390"/>
      <c r="UEC142" s="390"/>
      <c r="UED142" s="390"/>
      <c r="UEE142" s="390"/>
      <c r="UEF142" s="390"/>
      <c r="UEG142" s="390"/>
      <c r="UEH142" s="390"/>
      <c r="UEI142" s="390"/>
      <c r="UEJ142" s="390"/>
      <c r="UEK142" s="390"/>
      <c r="UEL142" s="390"/>
      <c r="UEM142" s="390"/>
      <c r="UEN142" s="390"/>
      <c r="UEO142" s="390"/>
      <c r="UEP142" s="390"/>
      <c r="UEQ142" s="390"/>
      <c r="UER142" s="390"/>
      <c r="UES142" s="390"/>
      <c r="UET142" s="390"/>
      <c r="UEU142" s="390"/>
      <c r="UEV142" s="390"/>
      <c r="UEW142" s="390"/>
      <c r="UEX142" s="390"/>
      <c r="UEY142" s="390"/>
      <c r="UEZ142" s="390"/>
      <c r="UFA142" s="390"/>
      <c r="UFB142" s="390"/>
      <c r="UFC142" s="391"/>
      <c r="UFD142" s="389"/>
      <c r="UFE142" s="390"/>
      <c r="UFF142" s="390"/>
      <c r="UFG142" s="390"/>
      <c r="UFH142" s="390"/>
      <c r="UFI142" s="390"/>
      <c r="UFJ142" s="390"/>
      <c r="UFK142" s="390"/>
      <c r="UFL142" s="390"/>
      <c r="UFM142" s="390"/>
      <c r="UFN142" s="390"/>
      <c r="UFO142" s="390"/>
      <c r="UFP142" s="390"/>
      <c r="UFQ142" s="390"/>
      <c r="UFR142" s="390"/>
      <c r="UFS142" s="390"/>
      <c r="UFT142" s="390"/>
      <c r="UFU142" s="390"/>
      <c r="UFV142" s="390"/>
      <c r="UFW142" s="390"/>
      <c r="UFX142" s="390"/>
      <c r="UFY142" s="390"/>
      <c r="UFZ142" s="390"/>
      <c r="UGA142" s="390"/>
      <c r="UGB142" s="390"/>
      <c r="UGC142" s="390"/>
      <c r="UGD142" s="390"/>
      <c r="UGE142" s="390"/>
      <c r="UGF142" s="390"/>
      <c r="UGG142" s="390"/>
      <c r="UGH142" s="390"/>
      <c r="UGI142" s="390"/>
      <c r="UGJ142" s="390"/>
      <c r="UGK142" s="390"/>
      <c r="UGL142" s="390"/>
      <c r="UGM142" s="390"/>
      <c r="UGN142" s="390"/>
      <c r="UGO142" s="390"/>
      <c r="UGP142" s="390"/>
      <c r="UGQ142" s="390"/>
      <c r="UGR142" s="390"/>
      <c r="UGS142" s="390"/>
      <c r="UGT142" s="390"/>
      <c r="UGU142" s="390"/>
      <c r="UGV142" s="391"/>
      <c r="UGW142" s="389"/>
      <c r="UGX142" s="390"/>
      <c r="UGY142" s="390"/>
      <c r="UGZ142" s="390"/>
      <c r="UHA142" s="390"/>
      <c r="UHB142" s="390"/>
      <c r="UHC142" s="390"/>
      <c r="UHD142" s="390"/>
      <c r="UHE142" s="390"/>
      <c r="UHF142" s="390"/>
      <c r="UHG142" s="390"/>
      <c r="UHH142" s="390"/>
      <c r="UHI142" s="390"/>
      <c r="UHJ142" s="390"/>
      <c r="UHK142" s="390"/>
      <c r="UHL142" s="390"/>
      <c r="UHM142" s="390"/>
      <c r="UHN142" s="390"/>
      <c r="UHO142" s="390"/>
      <c r="UHP142" s="390"/>
      <c r="UHQ142" s="390"/>
      <c r="UHR142" s="390"/>
      <c r="UHS142" s="390"/>
      <c r="UHT142" s="390"/>
      <c r="UHU142" s="390"/>
      <c r="UHV142" s="390"/>
      <c r="UHW142" s="390"/>
      <c r="UHX142" s="390"/>
      <c r="UHY142" s="390"/>
      <c r="UHZ142" s="390"/>
      <c r="UIA142" s="390"/>
      <c r="UIB142" s="390"/>
      <c r="UIC142" s="390"/>
      <c r="UID142" s="390"/>
      <c r="UIE142" s="390"/>
      <c r="UIF142" s="390"/>
      <c r="UIG142" s="390"/>
      <c r="UIH142" s="390"/>
      <c r="UII142" s="390"/>
      <c r="UIJ142" s="390"/>
      <c r="UIK142" s="390"/>
      <c r="UIL142" s="390"/>
      <c r="UIM142" s="390"/>
      <c r="UIN142" s="390"/>
      <c r="UIO142" s="391"/>
      <c r="UIP142" s="389"/>
      <c r="UIQ142" s="390"/>
      <c r="UIR142" s="390"/>
      <c r="UIS142" s="390"/>
      <c r="UIT142" s="390"/>
      <c r="UIU142" s="390"/>
      <c r="UIV142" s="390"/>
      <c r="UIW142" s="390"/>
      <c r="UIX142" s="390"/>
      <c r="UIY142" s="390"/>
      <c r="UIZ142" s="390"/>
      <c r="UJA142" s="390"/>
      <c r="UJB142" s="390"/>
      <c r="UJC142" s="390"/>
      <c r="UJD142" s="390"/>
      <c r="UJE142" s="390"/>
      <c r="UJF142" s="390"/>
      <c r="UJG142" s="390"/>
      <c r="UJH142" s="390"/>
      <c r="UJI142" s="390"/>
      <c r="UJJ142" s="390"/>
      <c r="UJK142" s="390"/>
      <c r="UJL142" s="390"/>
      <c r="UJM142" s="390"/>
      <c r="UJN142" s="390"/>
      <c r="UJO142" s="390"/>
      <c r="UJP142" s="390"/>
      <c r="UJQ142" s="390"/>
      <c r="UJR142" s="390"/>
      <c r="UJS142" s="390"/>
      <c r="UJT142" s="390"/>
      <c r="UJU142" s="390"/>
      <c r="UJV142" s="390"/>
      <c r="UJW142" s="390"/>
      <c r="UJX142" s="390"/>
      <c r="UJY142" s="390"/>
      <c r="UJZ142" s="390"/>
      <c r="UKA142" s="390"/>
      <c r="UKB142" s="390"/>
      <c r="UKC142" s="390"/>
      <c r="UKD142" s="390"/>
      <c r="UKE142" s="390"/>
      <c r="UKF142" s="390"/>
      <c r="UKG142" s="390"/>
      <c r="UKH142" s="391"/>
      <c r="UKI142" s="389"/>
      <c r="UKJ142" s="390"/>
      <c r="UKK142" s="390"/>
      <c r="UKL142" s="390"/>
      <c r="UKM142" s="390"/>
      <c r="UKN142" s="390"/>
      <c r="UKO142" s="390"/>
      <c r="UKP142" s="390"/>
      <c r="UKQ142" s="390"/>
      <c r="UKR142" s="390"/>
      <c r="UKS142" s="390"/>
      <c r="UKT142" s="390"/>
      <c r="UKU142" s="390"/>
      <c r="UKV142" s="390"/>
      <c r="UKW142" s="390"/>
      <c r="UKX142" s="390"/>
      <c r="UKY142" s="390"/>
      <c r="UKZ142" s="390"/>
      <c r="ULA142" s="390"/>
      <c r="ULB142" s="390"/>
      <c r="ULC142" s="390"/>
      <c r="ULD142" s="390"/>
      <c r="ULE142" s="390"/>
      <c r="ULF142" s="390"/>
      <c r="ULG142" s="390"/>
      <c r="ULH142" s="390"/>
      <c r="ULI142" s="390"/>
      <c r="ULJ142" s="390"/>
      <c r="ULK142" s="390"/>
      <c r="ULL142" s="390"/>
      <c r="ULM142" s="390"/>
      <c r="ULN142" s="390"/>
      <c r="ULO142" s="390"/>
      <c r="ULP142" s="390"/>
      <c r="ULQ142" s="390"/>
      <c r="ULR142" s="390"/>
      <c r="ULS142" s="390"/>
      <c r="ULT142" s="390"/>
      <c r="ULU142" s="390"/>
      <c r="ULV142" s="390"/>
      <c r="ULW142" s="390"/>
      <c r="ULX142" s="390"/>
      <c r="ULY142" s="390"/>
      <c r="ULZ142" s="390"/>
      <c r="UMA142" s="391"/>
      <c r="UMB142" s="389"/>
      <c r="UMC142" s="390"/>
      <c r="UMD142" s="390"/>
      <c r="UME142" s="390"/>
      <c r="UMF142" s="390"/>
      <c r="UMG142" s="390"/>
      <c r="UMH142" s="390"/>
      <c r="UMI142" s="390"/>
      <c r="UMJ142" s="390"/>
      <c r="UMK142" s="390"/>
      <c r="UML142" s="390"/>
      <c r="UMM142" s="390"/>
      <c r="UMN142" s="390"/>
      <c r="UMO142" s="390"/>
      <c r="UMP142" s="390"/>
      <c r="UMQ142" s="390"/>
      <c r="UMR142" s="390"/>
      <c r="UMS142" s="390"/>
      <c r="UMT142" s="390"/>
      <c r="UMU142" s="390"/>
      <c r="UMV142" s="390"/>
      <c r="UMW142" s="390"/>
      <c r="UMX142" s="390"/>
      <c r="UMY142" s="390"/>
      <c r="UMZ142" s="390"/>
      <c r="UNA142" s="390"/>
      <c r="UNB142" s="390"/>
      <c r="UNC142" s="390"/>
      <c r="UND142" s="390"/>
      <c r="UNE142" s="390"/>
      <c r="UNF142" s="390"/>
      <c r="UNG142" s="390"/>
      <c r="UNH142" s="390"/>
      <c r="UNI142" s="390"/>
      <c r="UNJ142" s="390"/>
      <c r="UNK142" s="390"/>
      <c r="UNL142" s="390"/>
      <c r="UNM142" s="390"/>
      <c r="UNN142" s="390"/>
      <c r="UNO142" s="390"/>
      <c r="UNP142" s="390"/>
      <c r="UNQ142" s="390"/>
      <c r="UNR142" s="390"/>
      <c r="UNS142" s="390"/>
      <c r="UNT142" s="391"/>
      <c r="UNU142" s="389"/>
      <c r="UNV142" s="390"/>
      <c r="UNW142" s="390"/>
      <c r="UNX142" s="390"/>
      <c r="UNY142" s="390"/>
      <c r="UNZ142" s="390"/>
      <c r="UOA142" s="390"/>
      <c r="UOB142" s="390"/>
      <c r="UOC142" s="390"/>
      <c r="UOD142" s="390"/>
      <c r="UOE142" s="390"/>
      <c r="UOF142" s="390"/>
      <c r="UOG142" s="390"/>
      <c r="UOH142" s="390"/>
      <c r="UOI142" s="390"/>
      <c r="UOJ142" s="390"/>
      <c r="UOK142" s="390"/>
      <c r="UOL142" s="390"/>
      <c r="UOM142" s="390"/>
      <c r="UON142" s="390"/>
      <c r="UOO142" s="390"/>
      <c r="UOP142" s="390"/>
      <c r="UOQ142" s="390"/>
      <c r="UOR142" s="390"/>
      <c r="UOS142" s="390"/>
      <c r="UOT142" s="390"/>
      <c r="UOU142" s="390"/>
      <c r="UOV142" s="390"/>
      <c r="UOW142" s="390"/>
      <c r="UOX142" s="390"/>
      <c r="UOY142" s="390"/>
      <c r="UOZ142" s="390"/>
      <c r="UPA142" s="390"/>
      <c r="UPB142" s="390"/>
      <c r="UPC142" s="390"/>
      <c r="UPD142" s="390"/>
      <c r="UPE142" s="390"/>
      <c r="UPF142" s="390"/>
      <c r="UPG142" s="390"/>
      <c r="UPH142" s="390"/>
      <c r="UPI142" s="390"/>
      <c r="UPJ142" s="390"/>
      <c r="UPK142" s="390"/>
      <c r="UPL142" s="390"/>
      <c r="UPM142" s="391"/>
      <c r="UPN142" s="389"/>
      <c r="UPO142" s="390"/>
      <c r="UPP142" s="390"/>
      <c r="UPQ142" s="390"/>
      <c r="UPR142" s="390"/>
      <c r="UPS142" s="390"/>
      <c r="UPT142" s="390"/>
      <c r="UPU142" s="390"/>
      <c r="UPV142" s="390"/>
      <c r="UPW142" s="390"/>
      <c r="UPX142" s="390"/>
      <c r="UPY142" s="390"/>
      <c r="UPZ142" s="390"/>
      <c r="UQA142" s="390"/>
      <c r="UQB142" s="390"/>
      <c r="UQC142" s="390"/>
      <c r="UQD142" s="390"/>
      <c r="UQE142" s="390"/>
      <c r="UQF142" s="390"/>
      <c r="UQG142" s="390"/>
      <c r="UQH142" s="390"/>
      <c r="UQI142" s="390"/>
      <c r="UQJ142" s="390"/>
      <c r="UQK142" s="390"/>
      <c r="UQL142" s="390"/>
      <c r="UQM142" s="390"/>
      <c r="UQN142" s="390"/>
      <c r="UQO142" s="390"/>
      <c r="UQP142" s="390"/>
      <c r="UQQ142" s="390"/>
      <c r="UQR142" s="390"/>
      <c r="UQS142" s="390"/>
      <c r="UQT142" s="390"/>
      <c r="UQU142" s="390"/>
      <c r="UQV142" s="390"/>
      <c r="UQW142" s="390"/>
      <c r="UQX142" s="390"/>
      <c r="UQY142" s="390"/>
      <c r="UQZ142" s="390"/>
      <c r="URA142" s="390"/>
      <c r="URB142" s="390"/>
      <c r="URC142" s="390"/>
      <c r="URD142" s="390"/>
      <c r="URE142" s="390"/>
      <c r="URF142" s="391"/>
      <c r="URG142" s="389"/>
      <c r="URH142" s="390"/>
      <c r="URI142" s="390"/>
      <c r="URJ142" s="390"/>
      <c r="URK142" s="390"/>
      <c r="URL142" s="390"/>
      <c r="URM142" s="390"/>
      <c r="URN142" s="390"/>
      <c r="URO142" s="390"/>
      <c r="URP142" s="390"/>
      <c r="URQ142" s="390"/>
      <c r="URR142" s="390"/>
      <c r="URS142" s="390"/>
      <c r="URT142" s="390"/>
      <c r="URU142" s="390"/>
      <c r="URV142" s="390"/>
      <c r="URW142" s="390"/>
      <c r="URX142" s="390"/>
      <c r="URY142" s="390"/>
      <c r="URZ142" s="390"/>
      <c r="USA142" s="390"/>
      <c r="USB142" s="390"/>
      <c r="USC142" s="390"/>
      <c r="USD142" s="390"/>
      <c r="USE142" s="390"/>
      <c r="USF142" s="390"/>
      <c r="USG142" s="390"/>
      <c r="USH142" s="390"/>
      <c r="USI142" s="390"/>
      <c r="USJ142" s="390"/>
      <c r="USK142" s="390"/>
      <c r="USL142" s="390"/>
      <c r="USM142" s="390"/>
      <c r="USN142" s="390"/>
      <c r="USO142" s="390"/>
      <c r="USP142" s="390"/>
      <c r="USQ142" s="390"/>
      <c r="USR142" s="390"/>
      <c r="USS142" s="390"/>
      <c r="UST142" s="390"/>
      <c r="USU142" s="390"/>
      <c r="USV142" s="390"/>
      <c r="USW142" s="390"/>
      <c r="USX142" s="390"/>
      <c r="USY142" s="391"/>
      <c r="USZ142" s="389"/>
      <c r="UTA142" s="390"/>
      <c r="UTB142" s="390"/>
      <c r="UTC142" s="390"/>
      <c r="UTD142" s="390"/>
      <c r="UTE142" s="390"/>
      <c r="UTF142" s="390"/>
      <c r="UTG142" s="390"/>
      <c r="UTH142" s="390"/>
      <c r="UTI142" s="390"/>
      <c r="UTJ142" s="390"/>
      <c r="UTK142" s="390"/>
      <c r="UTL142" s="390"/>
      <c r="UTM142" s="390"/>
      <c r="UTN142" s="390"/>
      <c r="UTO142" s="390"/>
      <c r="UTP142" s="390"/>
      <c r="UTQ142" s="390"/>
      <c r="UTR142" s="390"/>
      <c r="UTS142" s="390"/>
      <c r="UTT142" s="390"/>
      <c r="UTU142" s="390"/>
      <c r="UTV142" s="390"/>
      <c r="UTW142" s="390"/>
      <c r="UTX142" s="390"/>
      <c r="UTY142" s="390"/>
      <c r="UTZ142" s="390"/>
      <c r="UUA142" s="390"/>
      <c r="UUB142" s="390"/>
      <c r="UUC142" s="390"/>
      <c r="UUD142" s="390"/>
      <c r="UUE142" s="390"/>
      <c r="UUF142" s="390"/>
      <c r="UUG142" s="390"/>
      <c r="UUH142" s="390"/>
      <c r="UUI142" s="390"/>
      <c r="UUJ142" s="390"/>
      <c r="UUK142" s="390"/>
      <c r="UUL142" s="390"/>
      <c r="UUM142" s="390"/>
      <c r="UUN142" s="390"/>
      <c r="UUO142" s="390"/>
      <c r="UUP142" s="390"/>
      <c r="UUQ142" s="390"/>
      <c r="UUR142" s="391"/>
      <c r="UUS142" s="389"/>
      <c r="UUT142" s="390"/>
      <c r="UUU142" s="390"/>
      <c r="UUV142" s="390"/>
      <c r="UUW142" s="390"/>
      <c r="UUX142" s="390"/>
      <c r="UUY142" s="390"/>
      <c r="UUZ142" s="390"/>
      <c r="UVA142" s="390"/>
      <c r="UVB142" s="390"/>
      <c r="UVC142" s="390"/>
      <c r="UVD142" s="390"/>
      <c r="UVE142" s="390"/>
      <c r="UVF142" s="390"/>
      <c r="UVG142" s="390"/>
      <c r="UVH142" s="390"/>
      <c r="UVI142" s="390"/>
      <c r="UVJ142" s="390"/>
      <c r="UVK142" s="390"/>
      <c r="UVL142" s="390"/>
      <c r="UVM142" s="390"/>
      <c r="UVN142" s="390"/>
      <c r="UVO142" s="390"/>
      <c r="UVP142" s="390"/>
      <c r="UVQ142" s="390"/>
      <c r="UVR142" s="390"/>
      <c r="UVS142" s="390"/>
      <c r="UVT142" s="390"/>
      <c r="UVU142" s="390"/>
      <c r="UVV142" s="390"/>
      <c r="UVW142" s="390"/>
      <c r="UVX142" s="390"/>
      <c r="UVY142" s="390"/>
      <c r="UVZ142" s="390"/>
      <c r="UWA142" s="390"/>
      <c r="UWB142" s="390"/>
      <c r="UWC142" s="390"/>
      <c r="UWD142" s="390"/>
      <c r="UWE142" s="390"/>
      <c r="UWF142" s="390"/>
      <c r="UWG142" s="390"/>
      <c r="UWH142" s="390"/>
      <c r="UWI142" s="390"/>
      <c r="UWJ142" s="390"/>
      <c r="UWK142" s="391"/>
      <c r="UWL142" s="389"/>
      <c r="UWM142" s="390"/>
      <c r="UWN142" s="390"/>
      <c r="UWO142" s="390"/>
      <c r="UWP142" s="390"/>
      <c r="UWQ142" s="390"/>
      <c r="UWR142" s="390"/>
      <c r="UWS142" s="390"/>
      <c r="UWT142" s="390"/>
      <c r="UWU142" s="390"/>
      <c r="UWV142" s="390"/>
      <c r="UWW142" s="390"/>
      <c r="UWX142" s="390"/>
      <c r="UWY142" s="390"/>
      <c r="UWZ142" s="390"/>
      <c r="UXA142" s="390"/>
      <c r="UXB142" s="390"/>
      <c r="UXC142" s="390"/>
      <c r="UXD142" s="390"/>
      <c r="UXE142" s="390"/>
      <c r="UXF142" s="390"/>
      <c r="UXG142" s="390"/>
      <c r="UXH142" s="390"/>
      <c r="UXI142" s="390"/>
      <c r="UXJ142" s="390"/>
      <c r="UXK142" s="390"/>
      <c r="UXL142" s="390"/>
      <c r="UXM142" s="390"/>
      <c r="UXN142" s="390"/>
      <c r="UXO142" s="390"/>
      <c r="UXP142" s="390"/>
      <c r="UXQ142" s="390"/>
      <c r="UXR142" s="390"/>
      <c r="UXS142" s="390"/>
      <c r="UXT142" s="390"/>
      <c r="UXU142" s="390"/>
      <c r="UXV142" s="390"/>
      <c r="UXW142" s="390"/>
      <c r="UXX142" s="390"/>
      <c r="UXY142" s="390"/>
      <c r="UXZ142" s="390"/>
      <c r="UYA142" s="390"/>
      <c r="UYB142" s="390"/>
      <c r="UYC142" s="390"/>
      <c r="UYD142" s="391"/>
      <c r="UYE142" s="389"/>
      <c r="UYF142" s="390"/>
      <c r="UYG142" s="390"/>
      <c r="UYH142" s="390"/>
      <c r="UYI142" s="390"/>
      <c r="UYJ142" s="390"/>
      <c r="UYK142" s="390"/>
      <c r="UYL142" s="390"/>
      <c r="UYM142" s="390"/>
      <c r="UYN142" s="390"/>
      <c r="UYO142" s="390"/>
      <c r="UYP142" s="390"/>
      <c r="UYQ142" s="390"/>
      <c r="UYR142" s="390"/>
      <c r="UYS142" s="390"/>
      <c r="UYT142" s="390"/>
      <c r="UYU142" s="390"/>
      <c r="UYV142" s="390"/>
      <c r="UYW142" s="390"/>
      <c r="UYX142" s="390"/>
      <c r="UYY142" s="390"/>
      <c r="UYZ142" s="390"/>
      <c r="UZA142" s="390"/>
      <c r="UZB142" s="390"/>
      <c r="UZC142" s="390"/>
      <c r="UZD142" s="390"/>
      <c r="UZE142" s="390"/>
      <c r="UZF142" s="390"/>
      <c r="UZG142" s="390"/>
      <c r="UZH142" s="390"/>
      <c r="UZI142" s="390"/>
      <c r="UZJ142" s="390"/>
      <c r="UZK142" s="390"/>
      <c r="UZL142" s="390"/>
      <c r="UZM142" s="390"/>
      <c r="UZN142" s="390"/>
      <c r="UZO142" s="390"/>
      <c r="UZP142" s="390"/>
      <c r="UZQ142" s="390"/>
      <c r="UZR142" s="390"/>
      <c r="UZS142" s="390"/>
      <c r="UZT142" s="390"/>
      <c r="UZU142" s="390"/>
      <c r="UZV142" s="390"/>
      <c r="UZW142" s="391"/>
      <c r="UZX142" s="389"/>
      <c r="UZY142" s="390"/>
      <c r="UZZ142" s="390"/>
      <c r="VAA142" s="390"/>
      <c r="VAB142" s="390"/>
      <c r="VAC142" s="390"/>
      <c r="VAD142" s="390"/>
      <c r="VAE142" s="390"/>
      <c r="VAF142" s="390"/>
      <c r="VAG142" s="390"/>
      <c r="VAH142" s="390"/>
      <c r="VAI142" s="390"/>
      <c r="VAJ142" s="390"/>
      <c r="VAK142" s="390"/>
      <c r="VAL142" s="390"/>
      <c r="VAM142" s="390"/>
      <c r="VAN142" s="390"/>
      <c r="VAO142" s="390"/>
      <c r="VAP142" s="390"/>
      <c r="VAQ142" s="390"/>
      <c r="VAR142" s="390"/>
      <c r="VAS142" s="390"/>
      <c r="VAT142" s="390"/>
      <c r="VAU142" s="390"/>
      <c r="VAV142" s="390"/>
      <c r="VAW142" s="390"/>
      <c r="VAX142" s="390"/>
      <c r="VAY142" s="390"/>
      <c r="VAZ142" s="390"/>
      <c r="VBA142" s="390"/>
      <c r="VBB142" s="390"/>
      <c r="VBC142" s="390"/>
      <c r="VBD142" s="390"/>
      <c r="VBE142" s="390"/>
      <c r="VBF142" s="390"/>
      <c r="VBG142" s="390"/>
      <c r="VBH142" s="390"/>
      <c r="VBI142" s="390"/>
      <c r="VBJ142" s="390"/>
      <c r="VBK142" s="390"/>
      <c r="VBL142" s="390"/>
      <c r="VBM142" s="390"/>
      <c r="VBN142" s="390"/>
      <c r="VBO142" s="390"/>
      <c r="VBP142" s="391"/>
      <c r="VBQ142" s="389"/>
      <c r="VBR142" s="390"/>
      <c r="VBS142" s="390"/>
      <c r="VBT142" s="390"/>
      <c r="VBU142" s="390"/>
      <c r="VBV142" s="390"/>
      <c r="VBW142" s="390"/>
      <c r="VBX142" s="390"/>
      <c r="VBY142" s="390"/>
      <c r="VBZ142" s="390"/>
      <c r="VCA142" s="390"/>
      <c r="VCB142" s="390"/>
      <c r="VCC142" s="390"/>
      <c r="VCD142" s="390"/>
      <c r="VCE142" s="390"/>
      <c r="VCF142" s="390"/>
      <c r="VCG142" s="390"/>
      <c r="VCH142" s="390"/>
      <c r="VCI142" s="390"/>
      <c r="VCJ142" s="390"/>
      <c r="VCK142" s="390"/>
      <c r="VCL142" s="390"/>
      <c r="VCM142" s="390"/>
      <c r="VCN142" s="390"/>
      <c r="VCO142" s="390"/>
      <c r="VCP142" s="390"/>
      <c r="VCQ142" s="390"/>
      <c r="VCR142" s="390"/>
      <c r="VCS142" s="390"/>
      <c r="VCT142" s="390"/>
      <c r="VCU142" s="390"/>
      <c r="VCV142" s="390"/>
      <c r="VCW142" s="390"/>
      <c r="VCX142" s="390"/>
      <c r="VCY142" s="390"/>
      <c r="VCZ142" s="390"/>
      <c r="VDA142" s="390"/>
      <c r="VDB142" s="390"/>
      <c r="VDC142" s="390"/>
      <c r="VDD142" s="390"/>
      <c r="VDE142" s="390"/>
      <c r="VDF142" s="390"/>
      <c r="VDG142" s="390"/>
      <c r="VDH142" s="390"/>
      <c r="VDI142" s="391"/>
      <c r="VDJ142" s="389"/>
      <c r="VDK142" s="390"/>
      <c r="VDL142" s="390"/>
      <c r="VDM142" s="390"/>
      <c r="VDN142" s="390"/>
      <c r="VDO142" s="390"/>
      <c r="VDP142" s="390"/>
      <c r="VDQ142" s="390"/>
      <c r="VDR142" s="390"/>
      <c r="VDS142" s="390"/>
      <c r="VDT142" s="390"/>
      <c r="VDU142" s="390"/>
      <c r="VDV142" s="390"/>
      <c r="VDW142" s="390"/>
      <c r="VDX142" s="390"/>
      <c r="VDY142" s="390"/>
      <c r="VDZ142" s="390"/>
      <c r="VEA142" s="390"/>
      <c r="VEB142" s="390"/>
      <c r="VEC142" s="390"/>
      <c r="VED142" s="390"/>
      <c r="VEE142" s="390"/>
      <c r="VEF142" s="390"/>
      <c r="VEG142" s="390"/>
      <c r="VEH142" s="390"/>
      <c r="VEI142" s="390"/>
      <c r="VEJ142" s="390"/>
      <c r="VEK142" s="390"/>
      <c r="VEL142" s="390"/>
      <c r="VEM142" s="390"/>
      <c r="VEN142" s="390"/>
      <c r="VEO142" s="390"/>
      <c r="VEP142" s="390"/>
      <c r="VEQ142" s="390"/>
      <c r="VER142" s="390"/>
      <c r="VES142" s="390"/>
      <c r="VET142" s="390"/>
      <c r="VEU142" s="390"/>
      <c r="VEV142" s="390"/>
      <c r="VEW142" s="390"/>
      <c r="VEX142" s="390"/>
      <c r="VEY142" s="390"/>
      <c r="VEZ142" s="390"/>
      <c r="VFA142" s="390"/>
      <c r="VFB142" s="391"/>
      <c r="VFC142" s="389"/>
      <c r="VFD142" s="390"/>
      <c r="VFE142" s="390"/>
      <c r="VFF142" s="390"/>
      <c r="VFG142" s="390"/>
      <c r="VFH142" s="390"/>
      <c r="VFI142" s="390"/>
      <c r="VFJ142" s="390"/>
      <c r="VFK142" s="390"/>
      <c r="VFL142" s="390"/>
      <c r="VFM142" s="390"/>
      <c r="VFN142" s="390"/>
      <c r="VFO142" s="390"/>
      <c r="VFP142" s="390"/>
      <c r="VFQ142" s="390"/>
      <c r="VFR142" s="390"/>
      <c r="VFS142" s="390"/>
      <c r="VFT142" s="390"/>
      <c r="VFU142" s="390"/>
      <c r="VFV142" s="390"/>
      <c r="VFW142" s="390"/>
      <c r="VFX142" s="390"/>
      <c r="VFY142" s="390"/>
      <c r="VFZ142" s="390"/>
      <c r="VGA142" s="390"/>
      <c r="VGB142" s="390"/>
      <c r="VGC142" s="390"/>
      <c r="VGD142" s="390"/>
      <c r="VGE142" s="390"/>
      <c r="VGF142" s="390"/>
      <c r="VGG142" s="390"/>
      <c r="VGH142" s="390"/>
      <c r="VGI142" s="390"/>
      <c r="VGJ142" s="390"/>
      <c r="VGK142" s="390"/>
      <c r="VGL142" s="390"/>
      <c r="VGM142" s="390"/>
      <c r="VGN142" s="390"/>
      <c r="VGO142" s="390"/>
      <c r="VGP142" s="390"/>
      <c r="VGQ142" s="390"/>
      <c r="VGR142" s="390"/>
      <c r="VGS142" s="390"/>
      <c r="VGT142" s="390"/>
      <c r="VGU142" s="391"/>
      <c r="VGV142" s="389"/>
      <c r="VGW142" s="390"/>
      <c r="VGX142" s="390"/>
      <c r="VGY142" s="390"/>
      <c r="VGZ142" s="390"/>
      <c r="VHA142" s="390"/>
      <c r="VHB142" s="390"/>
      <c r="VHC142" s="390"/>
      <c r="VHD142" s="390"/>
      <c r="VHE142" s="390"/>
      <c r="VHF142" s="390"/>
      <c r="VHG142" s="390"/>
      <c r="VHH142" s="390"/>
      <c r="VHI142" s="390"/>
      <c r="VHJ142" s="390"/>
      <c r="VHK142" s="390"/>
      <c r="VHL142" s="390"/>
      <c r="VHM142" s="390"/>
      <c r="VHN142" s="390"/>
      <c r="VHO142" s="390"/>
      <c r="VHP142" s="390"/>
      <c r="VHQ142" s="390"/>
      <c r="VHR142" s="390"/>
      <c r="VHS142" s="390"/>
      <c r="VHT142" s="390"/>
      <c r="VHU142" s="390"/>
      <c r="VHV142" s="390"/>
      <c r="VHW142" s="390"/>
      <c r="VHX142" s="390"/>
      <c r="VHY142" s="390"/>
      <c r="VHZ142" s="390"/>
      <c r="VIA142" s="390"/>
      <c r="VIB142" s="390"/>
      <c r="VIC142" s="390"/>
      <c r="VID142" s="390"/>
      <c r="VIE142" s="390"/>
      <c r="VIF142" s="390"/>
      <c r="VIG142" s="390"/>
      <c r="VIH142" s="390"/>
      <c r="VII142" s="390"/>
      <c r="VIJ142" s="390"/>
      <c r="VIK142" s="390"/>
      <c r="VIL142" s="390"/>
      <c r="VIM142" s="390"/>
      <c r="VIN142" s="391"/>
      <c r="VIO142" s="389"/>
      <c r="VIP142" s="390"/>
      <c r="VIQ142" s="390"/>
      <c r="VIR142" s="390"/>
      <c r="VIS142" s="390"/>
      <c r="VIT142" s="390"/>
      <c r="VIU142" s="390"/>
      <c r="VIV142" s="390"/>
      <c r="VIW142" s="390"/>
      <c r="VIX142" s="390"/>
      <c r="VIY142" s="390"/>
      <c r="VIZ142" s="390"/>
      <c r="VJA142" s="390"/>
      <c r="VJB142" s="390"/>
      <c r="VJC142" s="390"/>
      <c r="VJD142" s="390"/>
      <c r="VJE142" s="390"/>
      <c r="VJF142" s="390"/>
      <c r="VJG142" s="390"/>
      <c r="VJH142" s="390"/>
      <c r="VJI142" s="390"/>
      <c r="VJJ142" s="390"/>
      <c r="VJK142" s="390"/>
      <c r="VJL142" s="390"/>
      <c r="VJM142" s="390"/>
      <c r="VJN142" s="390"/>
      <c r="VJO142" s="390"/>
      <c r="VJP142" s="390"/>
      <c r="VJQ142" s="390"/>
      <c r="VJR142" s="390"/>
      <c r="VJS142" s="390"/>
      <c r="VJT142" s="390"/>
      <c r="VJU142" s="390"/>
      <c r="VJV142" s="390"/>
      <c r="VJW142" s="390"/>
      <c r="VJX142" s="390"/>
      <c r="VJY142" s="390"/>
      <c r="VJZ142" s="390"/>
      <c r="VKA142" s="390"/>
      <c r="VKB142" s="390"/>
      <c r="VKC142" s="390"/>
      <c r="VKD142" s="390"/>
      <c r="VKE142" s="390"/>
      <c r="VKF142" s="390"/>
      <c r="VKG142" s="391"/>
      <c r="VKH142" s="389"/>
      <c r="VKI142" s="390"/>
      <c r="VKJ142" s="390"/>
      <c r="VKK142" s="390"/>
      <c r="VKL142" s="390"/>
      <c r="VKM142" s="390"/>
      <c r="VKN142" s="390"/>
      <c r="VKO142" s="390"/>
      <c r="VKP142" s="390"/>
      <c r="VKQ142" s="390"/>
      <c r="VKR142" s="390"/>
      <c r="VKS142" s="390"/>
      <c r="VKT142" s="390"/>
      <c r="VKU142" s="390"/>
      <c r="VKV142" s="390"/>
      <c r="VKW142" s="390"/>
      <c r="VKX142" s="390"/>
      <c r="VKY142" s="390"/>
      <c r="VKZ142" s="390"/>
      <c r="VLA142" s="390"/>
      <c r="VLB142" s="390"/>
      <c r="VLC142" s="390"/>
      <c r="VLD142" s="390"/>
      <c r="VLE142" s="390"/>
      <c r="VLF142" s="390"/>
      <c r="VLG142" s="390"/>
      <c r="VLH142" s="390"/>
      <c r="VLI142" s="390"/>
      <c r="VLJ142" s="390"/>
      <c r="VLK142" s="390"/>
      <c r="VLL142" s="390"/>
      <c r="VLM142" s="390"/>
      <c r="VLN142" s="390"/>
      <c r="VLO142" s="390"/>
      <c r="VLP142" s="390"/>
      <c r="VLQ142" s="390"/>
      <c r="VLR142" s="390"/>
      <c r="VLS142" s="390"/>
      <c r="VLT142" s="390"/>
      <c r="VLU142" s="390"/>
      <c r="VLV142" s="390"/>
      <c r="VLW142" s="390"/>
      <c r="VLX142" s="390"/>
      <c r="VLY142" s="390"/>
      <c r="VLZ142" s="391"/>
      <c r="VMA142" s="389"/>
      <c r="VMB142" s="390"/>
      <c r="VMC142" s="390"/>
      <c r="VMD142" s="390"/>
      <c r="VME142" s="390"/>
      <c r="VMF142" s="390"/>
      <c r="VMG142" s="390"/>
      <c r="VMH142" s="390"/>
      <c r="VMI142" s="390"/>
      <c r="VMJ142" s="390"/>
      <c r="VMK142" s="390"/>
      <c r="VML142" s="390"/>
      <c r="VMM142" s="390"/>
      <c r="VMN142" s="390"/>
      <c r="VMO142" s="390"/>
      <c r="VMP142" s="390"/>
      <c r="VMQ142" s="390"/>
      <c r="VMR142" s="390"/>
      <c r="VMS142" s="390"/>
      <c r="VMT142" s="390"/>
      <c r="VMU142" s="390"/>
      <c r="VMV142" s="390"/>
      <c r="VMW142" s="390"/>
      <c r="VMX142" s="390"/>
      <c r="VMY142" s="390"/>
      <c r="VMZ142" s="390"/>
      <c r="VNA142" s="390"/>
      <c r="VNB142" s="390"/>
      <c r="VNC142" s="390"/>
      <c r="VND142" s="390"/>
      <c r="VNE142" s="390"/>
      <c r="VNF142" s="390"/>
      <c r="VNG142" s="390"/>
      <c r="VNH142" s="390"/>
      <c r="VNI142" s="390"/>
      <c r="VNJ142" s="390"/>
      <c r="VNK142" s="390"/>
      <c r="VNL142" s="390"/>
      <c r="VNM142" s="390"/>
      <c r="VNN142" s="390"/>
      <c r="VNO142" s="390"/>
      <c r="VNP142" s="390"/>
      <c r="VNQ142" s="390"/>
      <c r="VNR142" s="390"/>
      <c r="VNS142" s="391"/>
      <c r="VNT142" s="389"/>
      <c r="VNU142" s="390"/>
      <c r="VNV142" s="390"/>
      <c r="VNW142" s="390"/>
      <c r="VNX142" s="390"/>
      <c r="VNY142" s="390"/>
      <c r="VNZ142" s="390"/>
      <c r="VOA142" s="390"/>
      <c r="VOB142" s="390"/>
      <c r="VOC142" s="390"/>
      <c r="VOD142" s="390"/>
      <c r="VOE142" s="390"/>
      <c r="VOF142" s="390"/>
      <c r="VOG142" s="390"/>
      <c r="VOH142" s="390"/>
      <c r="VOI142" s="390"/>
      <c r="VOJ142" s="390"/>
      <c r="VOK142" s="390"/>
      <c r="VOL142" s="390"/>
      <c r="VOM142" s="390"/>
      <c r="VON142" s="390"/>
      <c r="VOO142" s="390"/>
      <c r="VOP142" s="390"/>
      <c r="VOQ142" s="390"/>
      <c r="VOR142" s="390"/>
      <c r="VOS142" s="390"/>
      <c r="VOT142" s="390"/>
      <c r="VOU142" s="390"/>
      <c r="VOV142" s="390"/>
      <c r="VOW142" s="390"/>
      <c r="VOX142" s="390"/>
      <c r="VOY142" s="390"/>
      <c r="VOZ142" s="390"/>
      <c r="VPA142" s="390"/>
      <c r="VPB142" s="390"/>
      <c r="VPC142" s="390"/>
      <c r="VPD142" s="390"/>
      <c r="VPE142" s="390"/>
      <c r="VPF142" s="390"/>
      <c r="VPG142" s="390"/>
      <c r="VPH142" s="390"/>
      <c r="VPI142" s="390"/>
      <c r="VPJ142" s="390"/>
      <c r="VPK142" s="390"/>
      <c r="VPL142" s="391"/>
      <c r="VPM142" s="389"/>
      <c r="VPN142" s="390"/>
      <c r="VPO142" s="390"/>
      <c r="VPP142" s="390"/>
      <c r="VPQ142" s="390"/>
      <c r="VPR142" s="390"/>
      <c r="VPS142" s="390"/>
      <c r="VPT142" s="390"/>
      <c r="VPU142" s="390"/>
      <c r="VPV142" s="390"/>
      <c r="VPW142" s="390"/>
      <c r="VPX142" s="390"/>
      <c r="VPY142" s="390"/>
      <c r="VPZ142" s="390"/>
      <c r="VQA142" s="390"/>
      <c r="VQB142" s="390"/>
      <c r="VQC142" s="390"/>
      <c r="VQD142" s="390"/>
      <c r="VQE142" s="390"/>
      <c r="VQF142" s="390"/>
      <c r="VQG142" s="390"/>
      <c r="VQH142" s="390"/>
      <c r="VQI142" s="390"/>
      <c r="VQJ142" s="390"/>
      <c r="VQK142" s="390"/>
      <c r="VQL142" s="390"/>
      <c r="VQM142" s="390"/>
      <c r="VQN142" s="390"/>
      <c r="VQO142" s="390"/>
      <c r="VQP142" s="390"/>
      <c r="VQQ142" s="390"/>
      <c r="VQR142" s="390"/>
      <c r="VQS142" s="390"/>
      <c r="VQT142" s="390"/>
      <c r="VQU142" s="390"/>
      <c r="VQV142" s="390"/>
      <c r="VQW142" s="390"/>
      <c r="VQX142" s="390"/>
      <c r="VQY142" s="390"/>
      <c r="VQZ142" s="390"/>
      <c r="VRA142" s="390"/>
      <c r="VRB142" s="390"/>
      <c r="VRC142" s="390"/>
      <c r="VRD142" s="390"/>
      <c r="VRE142" s="391"/>
      <c r="VRF142" s="389"/>
      <c r="VRG142" s="390"/>
      <c r="VRH142" s="390"/>
      <c r="VRI142" s="390"/>
      <c r="VRJ142" s="390"/>
      <c r="VRK142" s="390"/>
      <c r="VRL142" s="390"/>
      <c r="VRM142" s="390"/>
      <c r="VRN142" s="390"/>
      <c r="VRO142" s="390"/>
      <c r="VRP142" s="390"/>
      <c r="VRQ142" s="390"/>
      <c r="VRR142" s="390"/>
      <c r="VRS142" s="390"/>
      <c r="VRT142" s="390"/>
      <c r="VRU142" s="390"/>
      <c r="VRV142" s="390"/>
      <c r="VRW142" s="390"/>
      <c r="VRX142" s="390"/>
      <c r="VRY142" s="390"/>
      <c r="VRZ142" s="390"/>
      <c r="VSA142" s="390"/>
      <c r="VSB142" s="390"/>
      <c r="VSC142" s="390"/>
      <c r="VSD142" s="390"/>
      <c r="VSE142" s="390"/>
      <c r="VSF142" s="390"/>
      <c r="VSG142" s="390"/>
      <c r="VSH142" s="390"/>
      <c r="VSI142" s="390"/>
      <c r="VSJ142" s="390"/>
      <c r="VSK142" s="390"/>
      <c r="VSL142" s="390"/>
      <c r="VSM142" s="390"/>
      <c r="VSN142" s="390"/>
      <c r="VSO142" s="390"/>
      <c r="VSP142" s="390"/>
      <c r="VSQ142" s="390"/>
      <c r="VSR142" s="390"/>
      <c r="VSS142" s="390"/>
      <c r="VST142" s="390"/>
      <c r="VSU142" s="390"/>
      <c r="VSV142" s="390"/>
      <c r="VSW142" s="390"/>
      <c r="VSX142" s="391"/>
      <c r="VSY142" s="389"/>
      <c r="VSZ142" s="390"/>
      <c r="VTA142" s="390"/>
      <c r="VTB142" s="390"/>
      <c r="VTC142" s="390"/>
      <c r="VTD142" s="390"/>
      <c r="VTE142" s="390"/>
      <c r="VTF142" s="390"/>
      <c r="VTG142" s="390"/>
      <c r="VTH142" s="390"/>
      <c r="VTI142" s="390"/>
      <c r="VTJ142" s="390"/>
      <c r="VTK142" s="390"/>
      <c r="VTL142" s="390"/>
      <c r="VTM142" s="390"/>
      <c r="VTN142" s="390"/>
      <c r="VTO142" s="390"/>
      <c r="VTP142" s="390"/>
      <c r="VTQ142" s="390"/>
      <c r="VTR142" s="390"/>
      <c r="VTS142" s="390"/>
      <c r="VTT142" s="390"/>
      <c r="VTU142" s="390"/>
      <c r="VTV142" s="390"/>
      <c r="VTW142" s="390"/>
      <c r="VTX142" s="390"/>
      <c r="VTY142" s="390"/>
      <c r="VTZ142" s="390"/>
      <c r="VUA142" s="390"/>
      <c r="VUB142" s="390"/>
      <c r="VUC142" s="390"/>
      <c r="VUD142" s="390"/>
      <c r="VUE142" s="390"/>
      <c r="VUF142" s="390"/>
      <c r="VUG142" s="390"/>
      <c r="VUH142" s="390"/>
      <c r="VUI142" s="390"/>
      <c r="VUJ142" s="390"/>
      <c r="VUK142" s="390"/>
      <c r="VUL142" s="390"/>
      <c r="VUM142" s="390"/>
      <c r="VUN142" s="390"/>
      <c r="VUO142" s="390"/>
      <c r="VUP142" s="390"/>
      <c r="VUQ142" s="391"/>
      <c r="VUR142" s="389"/>
      <c r="VUS142" s="390"/>
      <c r="VUT142" s="390"/>
      <c r="VUU142" s="390"/>
      <c r="VUV142" s="390"/>
      <c r="VUW142" s="390"/>
      <c r="VUX142" s="390"/>
      <c r="VUY142" s="390"/>
      <c r="VUZ142" s="390"/>
      <c r="VVA142" s="390"/>
      <c r="VVB142" s="390"/>
      <c r="VVC142" s="390"/>
      <c r="VVD142" s="390"/>
      <c r="VVE142" s="390"/>
      <c r="VVF142" s="390"/>
      <c r="VVG142" s="390"/>
      <c r="VVH142" s="390"/>
      <c r="VVI142" s="390"/>
      <c r="VVJ142" s="390"/>
      <c r="VVK142" s="390"/>
      <c r="VVL142" s="390"/>
      <c r="VVM142" s="390"/>
      <c r="VVN142" s="390"/>
      <c r="VVO142" s="390"/>
      <c r="VVP142" s="390"/>
      <c r="VVQ142" s="390"/>
      <c r="VVR142" s="390"/>
      <c r="VVS142" s="390"/>
      <c r="VVT142" s="390"/>
      <c r="VVU142" s="390"/>
      <c r="VVV142" s="390"/>
      <c r="VVW142" s="390"/>
      <c r="VVX142" s="390"/>
      <c r="VVY142" s="390"/>
      <c r="VVZ142" s="390"/>
      <c r="VWA142" s="390"/>
      <c r="VWB142" s="390"/>
      <c r="VWC142" s="390"/>
      <c r="VWD142" s="390"/>
      <c r="VWE142" s="390"/>
      <c r="VWF142" s="390"/>
      <c r="VWG142" s="390"/>
      <c r="VWH142" s="390"/>
      <c r="VWI142" s="390"/>
      <c r="VWJ142" s="391"/>
      <c r="VWK142" s="389"/>
      <c r="VWL142" s="390"/>
      <c r="VWM142" s="390"/>
      <c r="VWN142" s="390"/>
      <c r="VWO142" s="390"/>
      <c r="VWP142" s="390"/>
      <c r="VWQ142" s="390"/>
      <c r="VWR142" s="390"/>
      <c r="VWS142" s="390"/>
      <c r="VWT142" s="390"/>
      <c r="VWU142" s="390"/>
      <c r="VWV142" s="390"/>
      <c r="VWW142" s="390"/>
      <c r="VWX142" s="390"/>
      <c r="VWY142" s="390"/>
      <c r="VWZ142" s="390"/>
      <c r="VXA142" s="390"/>
      <c r="VXB142" s="390"/>
      <c r="VXC142" s="390"/>
      <c r="VXD142" s="390"/>
      <c r="VXE142" s="390"/>
      <c r="VXF142" s="390"/>
      <c r="VXG142" s="390"/>
      <c r="VXH142" s="390"/>
      <c r="VXI142" s="390"/>
      <c r="VXJ142" s="390"/>
      <c r="VXK142" s="390"/>
      <c r="VXL142" s="390"/>
      <c r="VXM142" s="390"/>
      <c r="VXN142" s="390"/>
      <c r="VXO142" s="390"/>
      <c r="VXP142" s="390"/>
      <c r="VXQ142" s="390"/>
      <c r="VXR142" s="390"/>
      <c r="VXS142" s="390"/>
      <c r="VXT142" s="390"/>
      <c r="VXU142" s="390"/>
      <c r="VXV142" s="390"/>
      <c r="VXW142" s="390"/>
      <c r="VXX142" s="390"/>
      <c r="VXY142" s="390"/>
      <c r="VXZ142" s="390"/>
      <c r="VYA142" s="390"/>
      <c r="VYB142" s="390"/>
      <c r="VYC142" s="391"/>
      <c r="VYD142" s="389"/>
      <c r="VYE142" s="390"/>
      <c r="VYF142" s="390"/>
      <c r="VYG142" s="390"/>
      <c r="VYH142" s="390"/>
      <c r="VYI142" s="390"/>
      <c r="VYJ142" s="390"/>
      <c r="VYK142" s="390"/>
      <c r="VYL142" s="390"/>
      <c r="VYM142" s="390"/>
      <c r="VYN142" s="390"/>
      <c r="VYO142" s="390"/>
      <c r="VYP142" s="390"/>
      <c r="VYQ142" s="390"/>
      <c r="VYR142" s="390"/>
      <c r="VYS142" s="390"/>
      <c r="VYT142" s="390"/>
      <c r="VYU142" s="390"/>
      <c r="VYV142" s="390"/>
      <c r="VYW142" s="390"/>
      <c r="VYX142" s="390"/>
      <c r="VYY142" s="390"/>
      <c r="VYZ142" s="390"/>
      <c r="VZA142" s="390"/>
      <c r="VZB142" s="390"/>
      <c r="VZC142" s="390"/>
      <c r="VZD142" s="390"/>
      <c r="VZE142" s="390"/>
      <c r="VZF142" s="390"/>
      <c r="VZG142" s="390"/>
      <c r="VZH142" s="390"/>
      <c r="VZI142" s="390"/>
      <c r="VZJ142" s="390"/>
      <c r="VZK142" s="390"/>
      <c r="VZL142" s="390"/>
      <c r="VZM142" s="390"/>
      <c r="VZN142" s="390"/>
      <c r="VZO142" s="390"/>
      <c r="VZP142" s="390"/>
      <c r="VZQ142" s="390"/>
      <c r="VZR142" s="390"/>
      <c r="VZS142" s="390"/>
      <c r="VZT142" s="390"/>
      <c r="VZU142" s="390"/>
      <c r="VZV142" s="391"/>
      <c r="VZW142" s="389"/>
      <c r="VZX142" s="390"/>
      <c r="VZY142" s="390"/>
      <c r="VZZ142" s="390"/>
      <c r="WAA142" s="390"/>
      <c r="WAB142" s="390"/>
      <c r="WAC142" s="390"/>
      <c r="WAD142" s="390"/>
      <c r="WAE142" s="390"/>
      <c r="WAF142" s="390"/>
      <c r="WAG142" s="390"/>
      <c r="WAH142" s="390"/>
      <c r="WAI142" s="390"/>
      <c r="WAJ142" s="390"/>
      <c r="WAK142" s="390"/>
      <c r="WAL142" s="390"/>
      <c r="WAM142" s="390"/>
      <c r="WAN142" s="390"/>
      <c r="WAO142" s="390"/>
      <c r="WAP142" s="390"/>
      <c r="WAQ142" s="390"/>
      <c r="WAR142" s="390"/>
      <c r="WAS142" s="390"/>
      <c r="WAT142" s="390"/>
      <c r="WAU142" s="390"/>
      <c r="WAV142" s="390"/>
      <c r="WAW142" s="390"/>
      <c r="WAX142" s="390"/>
      <c r="WAY142" s="390"/>
      <c r="WAZ142" s="390"/>
      <c r="WBA142" s="390"/>
      <c r="WBB142" s="390"/>
      <c r="WBC142" s="390"/>
      <c r="WBD142" s="390"/>
      <c r="WBE142" s="390"/>
      <c r="WBF142" s="390"/>
      <c r="WBG142" s="390"/>
      <c r="WBH142" s="390"/>
      <c r="WBI142" s="390"/>
      <c r="WBJ142" s="390"/>
      <c r="WBK142" s="390"/>
      <c r="WBL142" s="390"/>
      <c r="WBM142" s="390"/>
      <c r="WBN142" s="390"/>
      <c r="WBO142" s="391"/>
      <c r="WBP142" s="389"/>
      <c r="WBQ142" s="390"/>
      <c r="WBR142" s="390"/>
      <c r="WBS142" s="390"/>
      <c r="WBT142" s="390"/>
      <c r="WBU142" s="390"/>
      <c r="WBV142" s="390"/>
      <c r="WBW142" s="390"/>
      <c r="WBX142" s="390"/>
      <c r="WBY142" s="390"/>
      <c r="WBZ142" s="390"/>
      <c r="WCA142" s="390"/>
      <c r="WCB142" s="390"/>
      <c r="WCC142" s="390"/>
      <c r="WCD142" s="390"/>
      <c r="WCE142" s="390"/>
      <c r="WCF142" s="390"/>
      <c r="WCG142" s="390"/>
      <c r="WCH142" s="390"/>
      <c r="WCI142" s="390"/>
      <c r="WCJ142" s="390"/>
      <c r="WCK142" s="390"/>
      <c r="WCL142" s="390"/>
      <c r="WCM142" s="390"/>
      <c r="WCN142" s="390"/>
      <c r="WCO142" s="390"/>
      <c r="WCP142" s="390"/>
      <c r="WCQ142" s="390"/>
      <c r="WCR142" s="390"/>
      <c r="WCS142" s="390"/>
      <c r="WCT142" s="390"/>
      <c r="WCU142" s="390"/>
      <c r="WCV142" s="390"/>
      <c r="WCW142" s="390"/>
      <c r="WCX142" s="390"/>
      <c r="WCY142" s="390"/>
      <c r="WCZ142" s="390"/>
      <c r="WDA142" s="390"/>
      <c r="WDB142" s="390"/>
      <c r="WDC142" s="390"/>
      <c r="WDD142" s="390"/>
      <c r="WDE142" s="390"/>
      <c r="WDF142" s="390"/>
      <c r="WDG142" s="390"/>
      <c r="WDH142" s="391"/>
      <c r="WDI142" s="389"/>
      <c r="WDJ142" s="390"/>
      <c r="WDK142" s="390"/>
      <c r="WDL142" s="390"/>
      <c r="WDM142" s="390"/>
      <c r="WDN142" s="390"/>
      <c r="WDO142" s="390"/>
      <c r="WDP142" s="390"/>
      <c r="WDQ142" s="390"/>
      <c r="WDR142" s="390"/>
      <c r="WDS142" s="390"/>
      <c r="WDT142" s="390"/>
      <c r="WDU142" s="390"/>
      <c r="WDV142" s="390"/>
      <c r="WDW142" s="390"/>
      <c r="WDX142" s="390"/>
      <c r="WDY142" s="390"/>
      <c r="WDZ142" s="390"/>
      <c r="WEA142" s="390"/>
      <c r="WEB142" s="390"/>
      <c r="WEC142" s="390"/>
      <c r="WED142" s="390"/>
      <c r="WEE142" s="390"/>
      <c r="WEF142" s="390"/>
      <c r="WEG142" s="390"/>
      <c r="WEH142" s="390"/>
      <c r="WEI142" s="390"/>
      <c r="WEJ142" s="390"/>
      <c r="WEK142" s="390"/>
      <c r="WEL142" s="390"/>
      <c r="WEM142" s="390"/>
      <c r="WEN142" s="390"/>
      <c r="WEO142" s="390"/>
      <c r="WEP142" s="390"/>
      <c r="WEQ142" s="390"/>
      <c r="WER142" s="390"/>
      <c r="WES142" s="390"/>
      <c r="WET142" s="390"/>
      <c r="WEU142" s="390"/>
      <c r="WEV142" s="390"/>
      <c r="WEW142" s="390"/>
      <c r="WEX142" s="390"/>
      <c r="WEY142" s="390"/>
      <c r="WEZ142" s="390"/>
      <c r="WFA142" s="391"/>
      <c r="WFB142" s="389"/>
      <c r="WFC142" s="390"/>
      <c r="WFD142" s="390"/>
      <c r="WFE142" s="390"/>
      <c r="WFF142" s="390"/>
      <c r="WFG142" s="390"/>
      <c r="WFH142" s="390"/>
      <c r="WFI142" s="390"/>
      <c r="WFJ142" s="390"/>
      <c r="WFK142" s="390"/>
      <c r="WFL142" s="390"/>
      <c r="WFM142" s="390"/>
      <c r="WFN142" s="390"/>
      <c r="WFO142" s="390"/>
      <c r="WFP142" s="390"/>
      <c r="WFQ142" s="390"/>
      <c r="WFR142" s="390"/>
      <c r="WFS142" s="390"/>
      <c r="WFT142" s="390"/>
      <c r="WFU142" s="390"/>
      <c r="WFV142" s="390"/>
      <c r="WFW142" s="390"/>
      <c r="WFX142" s="390"/>
      <c r="WFY142" s="390"/>
      <c r="WFZ142" s="390"/>
      <c r="WGA142" s="390"/>
      <c r="WGB142" s="390"/>
      <c r="WGC142" s="390"/>
      <c r="WGD142" s="390"/>
      <c r="WGE142" s="390"/>
      <c r="WGF142" s="390"/>
      <c r="WGG142" s="390"/>
      <c r="WGH142" s="390"/>
      <c r="WGI142" s="390"/>
      <c r="WGJ142" s="390"/>
      <c r="WGK142" s="390"/>
      <c r="WGL142" s="390"/>
      <c r="WGM142" s="390"/>
      <c r="WGN142" s="390"/>
      <c r="WGO142" s="390"/>
      <c r="WGP142" s="390"/>
      <c r="WGQ142" s="390"/>
      <c r="WGR142" s="390"/>
      <c r="WGS142" s="390"/>
      <c r="WGT142" s="391"/>
      <c r="WGU142" s="389"/>
      <c r="WGV142" s="390"/>
      <c r="WGW142" s="390"/>
      <c r="WGX142" s="390"/>
      <c r="WGY142" s="390"/>
      <c r="WGZ142" s="390"/>
      <c r="WHA142" s="390"/>
      <c r="WHB142" s="390"/>
      <c r="WHC142" s="390"/>
      <c r="WHD142" s="390"/>
      <c r="WHE142" s="390"/>
      <c r="WHF142" s="390"/>
      <c r="WHG142" s="390"/>
      <c r="WHH142" s="390"/>
      <c r="WHI142" s="390"/>
      <c r="WHJ142" s="390"/>
      <c r="WHK142" s="390"/>
      <c r="WHL142" s="390"/>
      <c r="WHM142" s="390"/>
      <c r="WHN142" s="390"/>
      <c r="WHO142" s="390"/>
      <c r="WHP142" s="390"/>
      <c r="WHQ142" s="390"/>
      <c r="WHR142" s="390"/>
      <c r="WHS142" s="390"/>
      <c r="WHT142" s="390"/>
      <c r="WHU142" s="390"/>
      <c r="WHV142" s="390"/>
      <c r="WHW142" s="390"/>
      <c r="WHX142" s="390"/>
      <c r="WHY142" s="390"/>
      <c r="WHZ142" s="390"/>
      <c r="WIA142" s="390"/>
      <c r="WIB142" s="390"/>
      <c r="WIC142" s="390"/>
      <c r="WID142" s="390"/>
      <c r="WIE142" s="390"/>
      <c r="WIF142" s="390"/>
      <c r="WIG142" s="390"/>
      <c r="WIH142" s="390"/>
      <c r="WII142" s="390"/>
      <c r="WIJ142" s="390"/>
      <c r="WIK142" s="390"/>
      <c r="WIL142" s="390"/>
      <c r="WIM142" s="391"/>
      <c r="WIN142" s="389"/>
      <c r="WIO142" s="390"/>
      <c r="WIP142" s="390"/>
      <c r="WIQ142" s="390"/>
      <c r="WIR142" s="390"/>
      <c r="WIS142" s="390"/>
      <c r="WIT142" s="390"/>
      <c r="WIU142" s="390"/>
      <c r="WIV142" s="390"/>
      <c r="WIW142" s="390"/>
      <c r="WIX142" s="390"/>
      <c r="WIY142" s="390"/>
      <c r="WIZ142" s="390"/>
      <c r="WJA142" s="390"/>
      <c r="WJB142" s="390"/>
      <c r="WJC142" s="390"/>
      <c r="WJD142" s="390"/>
      <c r="WJE142" s="390"/>
      <c r="WJF142" s="390"/>
      <c r="WJG142" s="390"/>
      <c r="WJH142" s="390"/>
      <c r="WJI142" s="390"/>
      <c r="WJJ142" s="390"/>
      <c r="WJK142" s="390"/>
      <c r="WJL142" s="390"/>
      <c r="WJM142" s="390"/>
      <c r="WJN142" s="390"/>
      <c r="WJO142" s="390"/>
      <c r="WJP142" s="390"/>
      <c r="WJQ142" s="390"/>
      <c r="WJR142" s="390"/>
      <c r="WJS142" s="390"/>
      <c r="WJT142" s="390"/>
      <c r="WJU142" s="390"/>
      <c r="WJV142" s="390"/>
      <c r="WJW142" s="390"/>
      <c r="WJX142" s="390"/>
      <c r="WJY142" s="390"/>
      <c r="WJZ142" s="390"/>
      <c r="WKA142" s="390"/>
      <c r="WKB142" s="390"/>
      <c r="WKC142" s="390"/>
      <c r="WKD142" s="390"/>
      <c r="WKE142" s="390"/>
      <c r="WKF142" s="391"/>
      <c r="WKG142" s="389"/>
      <c r="WKH142" s="390"/>
      <c r="WKI142" s="390"/>
      <c r="WKJ142" s="390"/>
      <c r="WKK142" s="390"/>
      <c r="WKL142" s="390"/>
      <c r="WKM142" s="390"/>
      <c r="WKN142" s="390"/>
      <c r="WKO142" s="390"/>
      <c r="WKP142" s="390"/>
      <c r="WKQ142" s="390"/>
      <c r="WKR142" s="390"/>
      <c r="WKS142" s="390"/>
      <c r="WKT142" s="390"/>
      <c r="WKU142" s="390"/>
      <c r="WKV142" s="390"/>
      <c r="WKW142" s="390"/>
      <c r="WKX142" s="390"/>
      <c r="WKY142" s="390"/>
      <c r="WKZ142" s="390"/>
      <c r="WLA142" s="390"/>
      <c r="WLB142" s="390"/>
      <c r="WLC142" s="390"/>
      <c r="WLD142" s="390"/>
      <c r="WLE142" s="390"/>
      <c r="WLF142" s="390"/>
      <c r="WLG142" s="390"/>
      <c r="WLH142" s="390"/>
      <c r="WLI142" s="390"/>
      <c r="WLJ142" s="390"/>
      <c r="WLK142" s="390"/>
      <c r="WLL142" s="390"/>
      <c r="WLM142" s="390"/>
      <c r="WLN142" s="390"/>
      <c r="WLO142" s="390"/>
      <c r="WLP142" s="390"/>
      <c r="WLQ142" s="390"/>
      <c r="WLR142" s="390"/>
      <c r="WLS142" s="390"/>
      <c r="WLT142" s="390"/>
      <c r="WLU142" s="390"/>
      <c r="WLV142" s="390"/>
      <c r="WLW142" s="390"/>
      <c r="WLX142" s="390"/>
      <c r="WLY142" s="391"/>
      <c r="WLZ142" s="389"/>
      <c r="WMA142" s="390"/>
      <c r="WMB142" s="390"/>
      <c r="WMC142" s="390"/>
      <c r="WMD142" s="390"/>
      <c r="WME142" s="390"/>
      <c r="WMF142" s="390"/>
      <c r="WMG142" s="390"/>
      <c r="WMH142" s="390"/>
      <c r="WMI142" s="390"/>
      <c r="WMJ142" s="390"/>
      <c r="WMK142" s="390"/>
      <c r="WML142" s="390"/>
      <c r="WMM142" s="390"/>
      <c r="WMN142" s="390"/>
      <c r="WMO142" s="390"/>
      <c r="WMP142" s="390"/>
      <c r="WMQ142" s="390"/>
      <c r="WMR142" s="390"/>
      <c r="WMS142" s="390"/>
      <c r="WMT142" s="390"/>
      <c r="WMU142" s="390"/>
      <c r="WMV142" s="390"/>
      <c r="WMW142" s="390"/>
      <c r="WMX142" s="390"/>
      <c r="WMY142" s="390"/>
      <c r="WMZ142" s="390"/>
      <c r="WNA142" s="390"/>
      <c r="WNB142" s="390"/>
      <c r="WNC142" s="390"/>
      <c r="WND142" s="390"/>
      <c r="WNE142" s="390"/>
      <c r="WNF142" s="390"/>
      <c r="WNG142" s="390"/>
      <c r="WNH142" s="390"/>
      <c r="WNI142" s="390"/>
      <c r="WNJ142" s="390"/>
      <c r="WNK142" s="390"/>
      <c r="WNL142" s="390"/>
      <c r="WNM142" s="390"/>
      <c r="WNN142" s="390"/>
      <c r="WNO142" s="390"/>
      <c r="WNP142" s="390"/>
      <c r="WNQ142" s="390"/>
      <c r="WNR142" s="391"/>
      <c r="WNS142" s="389"/>
      <c r="WNT142" s="390"/>
      <c r="WNU142" s="390"/>
      <c r="WNV142" s="390"/>
      <c r="WNW142" s="390"/>
      <c r="WNX142" s="390"/>
      <c r="WNY142" s="390"/>
      <c r="WNZ142" s="390"/>
      <c r="WOA142" s="390"/>
      <c r="WOB142" s="390"/>
      <c r="WOC142" s="390"/>
      <c r="WOD142" s="390"/>
      <c r="WOE142" s="390"/>
      <c r="WOF142" s="390"/>
      <c r="WOG142" s="390"/>
      <c r="WOH142" s="390"/>
      <c r="WOI142" s="390"/>
      <c r="WOJ142" s="390"/>
      <c r="WOK142" s="390"/>
      <c r="WOL142" s="390"/>
      <c r="WOM142" s="390"/>
      <c r="WON142" s="390"/>
      <c r="WOO142" s="390"/>
      <c r="WOP142" s="390"/>
      <c r="WOQ142" s="390"/>
      <c r="WOR142" s="390"/>
      <c r="WOS142" s="390"/>
      <c r="WOT142" s="390"/>
      <c r="WOU142" s="390"/>
      <c r="WOV142" s="390"/>
      <c r="WOW142" s="390"/>
      <c r="WOX142" s="390"/>
      <c r="WOY142" s="390"/>
      <c r="WOZ142" s="390"/>
      <c r="WPA142" s="390"/>
      <c r="WPB142" s="390"/>
      <c r="WPC142" s="390"/>
      <c r="WPD142" s="390"/>
      <c r="WPE142" s="390"/>
      <c r="WPF142" s="390"/>
      <c r="WPG142" s="390"/>
      <c r="WPH142" s="390"/>
      <c r="WPI142" s="390"/>
      <c r="WPJ142" s="390"/>
      <c r="WPK142" s="391"/>
      <c r="WPL142" s="389"/>
      <c r="WPM142" s="390"/>
      <c r="WPN142" s="390"/>
      <c r="WPO142" s="390"/>
      <c r="WPP142" s="390"/>
      <c r="WPQ142" s="390"/>
      <c r="WPR142" s="390"/>
      <c r="WPS142" s="390"/>
      <c r="WPT142" s="390"/>
      <c r="WPU142" s="390"/>
      <c r="WPV142" s="390"/>
      <c r="WPW142" s="390"/>
      <c r="WPX142" s="390"/>
      <c r="WPY142" s="390"/>
      <c r="WPZ142" s="390"/>
      <c r="WQA142" s="390"/>
      <c r="WQB142" s="390"/>
      <c r="WQC142" s="390"/>
      <c r="WQD142" s="390"/>
      <c r="WQE142" s="390"/>
      <c r="WQF142" s="390"/>
      <c r="WQG142" s="390"/>
      <c r="WQH142" s="390"/>
      <c r="WQI142" s="390"/>
      <c r="WQJ142" s="390"/>
      <c r="WQK142" s="390"/>
      <c r="WQL142" s="390"/>
      <c r="WQM142" s="390"/>
      <c r="WQN142" s="390"/>
      <c r="WQO142" s="390"/>
      <c r="WQP142" s="390"/>
      <c r="WQQ142" s="390"/>
      <c r="WQR142" s="390"/>
      <c r="WQS142" s="390"/>
      <c r="WQT142" s="390"/>
      <c r="WQU142" s="390"/>
      <c r="WQV142" s="390"/>
      <c r="WQW142" s="390"/>
      <c r="WQX142" s="390"/>
      <c r="WQY142" s="390"/>
      <c r="WQZ142" s="390"/>
      <c r="WRA142" s="390"/>
      <c r="WRB142" s="390"/>
      <c r="WRC142" s="390"/>
      <c r="WRD142" s="391"/>
      <c r="WRE142" s="389"/>
      <c r="WRF142" s="390"/>
      <c r="WRG142" s="390"/>
      <c r="WRH142" s="390"/>
      <c r="WRI142" s="390"/>
      <c r="WRJ142" s="390"/>
      <c r="WRK142" s="390"/>
      <c r="WRL142" s="390"/>
      <c r="WRM142" s="390"/>
      <c r="WRN142" s="390"/>
      <c r="WRO142" s="390"/>
      <c r="WRP142" s="390"/>
      <c r="WRQ142" s="390"/>
      <c r="WRR142" s="390"/>
      <c r="WRS142" s="390"/>
      <c r="WRT142" s="390"/>
      <c r="WRU142" s="390"/>
      <c r="WRV142" s="390"/>
      <c r="WRW142" s="390"/>
      <c r="WRX142" s="390"/>
      <c r="WRY142" s="390"/>
      <c r="WRZ142" s="390"/>
      <c r="WSA142" s="390"/>
      <c r="WSB142" s="390"/>
      <c r="WSC142" s="390"/>
      <c r="WSD142" s="390"/>
      <c r="WSE142" s="390"/>
      <c r="WSF142" s="390"/>
      <c r="WSG142" s="390"/>
      <c r="WSH142" s="390"/>
      <c r="WSI142" s="390"/>
      <c r="WSJ142" s="390"/>
      <c r="WSK142" s="390"/>
      <c r="WSL142" s="390"/>
      <c r="WSM142" s="390"/>
      <c r="WSN142" s="390"/>
      <c r="WSO142" s="390"/>
      <c r="WSP142" s="390"/>
      <c r="WSQ142" s="390"/>
      <c r="WSR142" s="390"/>
      <c r="WSS142" s="390"/>
      <c r="WST142" s="390"/>
      <c r="WSU142" s="390"/>
      <c r="WSV142" s="390"/>
      <c r="WSW142" s="391"/>
      <c r="WSX142" s="389"/>
      <c r="WSY142" s="390"/>
      <c r="WSZ142" s="390"/>
      <c r="WTA142" s="390"/>
      <c r="WTB142" s="390"/>
      <c r="WTC142" s="390"/>
      <c r="WTD142" s="390"/>
      <c r="WTE142" s="390"/>
      <c r="WTF142" s="390"/>
      <c r="WTG142" s="390"/>
      <c r="WTH142" s="390"/>
      <c r="WTI142" s="390"/>
      <c r="WTJ142" s="390"/>
      <c r="WTK142" s="390"/>
      <c r="WTL142" s="390"/>
      <c r="WTM142" s="390"/>
      <c r="WTN142" s="390"/>
      <c r="WTO142" s="390"/>
      <c r="WTP142" s="390"/>
      <c r="WTQ142" s="390"/>
      <c r="WTR142" s="390"/>
      <c r="WTS142" s="390"/>
      <c r="WTT142" s="390"/>
      <c r="WTU142" s="390"/>
      <c r="WTV142" s="390"/>
      <c r="WTW142" s="390"/>
      <c r="WTX142" s="390"/>
      <c r="WTY142" s="390"/>
      <c r="WTZ142" s="390"/>
      <c r="WUA142" s="390"/>
      <c r="WUB142" s="390"/>
      <c r="WUC142" s="390"/>
      <c r="WUD142" s="390"/>
      <c r="WUE142" s="390"/>
      <c r="WUF142" s="390"/>
      <c r="WUG142" s="390"/>
      <c r="WUH142" s="390"/>
      <c r="WUI142" s="390"/>
      <c r="WUJ142" s="390"/>
      <c r="WUK142" s="390"/>
      <c r="WUL142" s="390"/>
      <c r="WUM142" s="390"/>
      <c r="WUN142" s="390"/>
      <c r="WUO142" s="390"/>
      <c r="WUP142" s="391"/>
      <c r="WUQ142" s="389"/>
      <c r="WUR142" s="390"/>
      <c r="WUS142" s="390"/>
      <c r="WUT142" s="390"/>
      <c r="WUU142" s="390"/>
      <c r="WUV142" s="390"/>
      <c r="WUW142" s="390"/>
      <c r="WUX142" s="390"/>
      <c r="WUY142" s="390"/>
      <c r="WUZ142" s="390"/>
      <c r="WVA142" s="390"/>
      <c r="WVB142" s="390"/>
      <c r="WVC142" s="390"/>
      <c r="WVD142" s="390"/>
      <c r="WVE142" s="390"/>
      <c r="WVF142" s="390"/>
      <c r="WVG142" s="390"/>
      <c r="WVH142" s="390"/>
      <c r="WVI142" s="390"/>
      <c r="WVJ142" s="390"/>
      <c r="WVK142" s="390"/>
      <c r="WVL142" s="390"/>
      <c r="WVM142" s="390"/>
      <c r="WVN142" s="390"/>
      <c r="WVO142" s="390"/>
      <c r="WVP142" s="390"/>
      <c r="WVQ142" s="390"/>
      <c r="WVR142" s="390"/>
      <c r="WVS142" s="390"/>
      <c r="WVT142" s="390"/>
      <c r="WVU142" s="390"/>
      <c r="WVV142" s="390"/>
      <c r="WVW142" s="390"/>
      <c r="WVX142" s="390"/>
      <c r="WVY142" s="390"/>
      <c r="WVZ142" s="390"/>
      <c r="WWA142" s="390"/>
      <c r="WWB142" s="390"/>
      <c r="WWC142" s="390"/>
      <c r="WWD142" s="390"/>
      <c r="WWE142" s="390"/>
      <c r="WWF142" s="390"/>
      <c r="WWG142" s="390"/>
      <c r="WWH142" s="390"/>
      <c r="WWI142" s="391"/>
      <c r="WWJ142" s="389"/>
      <c r="WWK142" s="390"/>
      <c r="WWL142" s="390"/>
      <c r="WWM142" s="390"/>
      <c r="WWN142" s="390"/>
      <c r="WWO142" s="390"/>
      <c r="WWP142" s="390"/>
      <c r="WWQ142" s="390"/>
      <c r="WWR142" s="390"/>
      <c r="WWS142" s="390"/>
      <c r="WWT142" s="390"/>
      <c r="WWU142" s="390"/>
      <c r="WWV142" s="390"/>
      <c r="WWW142" s="390"/>
      <c r="WWX142" s="390"/>
      <c r="WWY142" s="390"/>
      <c r="WWZ142" s="390"/>
      <c r="WXA142" s="390"/>
      <c r="WXB142" s="390"/>
      <c r="WXC142" s="390"/>
      <c r="WXD142" s="390"/>
      <c r="WXE142" s="390"/>
      <c r="WXF142" s="390"/>
      <c r="WXG142" s="390"/>
      <c r="WXH142" s="390"/>
      <c r="WXI142" s="390"/>
      <c r="WXJ142" s="390"/>
      <c r="WXK142" s="390"/>
      <c r="WXL142" s="390"/>
      <c r="WXM142" s="390"/>
      <c r="WXN142" s="390"/>
      <c r="WXO142" s="390"/>
      <c r="WXP142" s="390"/>
      <c r="WXQ142" s="390"/>
      <c r="WXR142" s="390"/>
      <c r="WXS142" s="390"/>
      <c r="WXT142" s="390"/>
      <c r="WXU142" s="390"/>
      <c r="WXV142" s="390"/>
      <c r="WXW142" s="390"/>
      <c r="WXX142" s="390"/>
      <c r="WXY142" s="390"/>
      <c r="WXZ142" s="390"/>
      <c r="WYA142" s="390"/>
      <c r="WYB142" s="391"/>
      <c r="WYC142" s="389"/>
      <c r="WYD142" s="390"/>
      <c r="WYE142" s="390"/>
      <c r="WYF142" s="390"/>
      <c r="WYG142" s="390"/>
      <c r="WYH142" s="390"/>
      <c r="WYI142" s="390"/>
      <c r="WYJ142" s="390"/>
      <c r="WYK142" s="390"/>
      <c r="WYL142" s="390"/>
      <c r="WYM142" s="390"/>
      <c r="WYN142" s="390"/>
      <c r="WYO142" s="390"/>
      <c r="WYP142" s="390"/>
      <c r="WYQ142" s="390"/>
      <c r="WYR142" s="390"/>
      <c r="WYS142" s="390"/>
      <c r="WYT142" s="390"/>
      <c r="WYU142" s="390"/>
      <c r="WYV142" s="390"/>
      <c r="WYW142" s="390"/>
      <c r="WYX142" s="390"/>
      <c r="WYY142" s="390"/>
      <c r="WYZ142" s="390"/>
      <c r="WZA142" s="390"/>
      <c r="WZB142" s="390"/>
      <c r="WZC142" s="390"/>
      <c r="WZD142" s="390"/>
      <c r="WZE142" s="390"/>
      <c r="WZF142" s="390"/>
      <c r="WZG142" s="390"/>
      <c r="WZH142" s="390"/>
      <c r="WZI142" s="390"/>
      <c r="WZJ142" s="390"/>
      <c r="WZK142" s="390"/>
      <c r="WZL142" s="390"/>
      <c r="WZM142" s="390"/>
      <c r="WZN142" s="390"/>
      <c r="WZO142" s="390"/>
      <c r="WZP142" s="390"/>
      <c r="WZQ142" s="390"/>
      <c r="WZR142" s="390"/>
      <c r="WZS142" s="390"/>
      <c r="WZT142" s="390"/>
      <c r="WZU142" s="391"/>
      <c r="WZV142" s="389"/>
      <c r="WZW142" s="390"/>
      <c r="WZX142" s="390"/>
      <c r="WZY142" s="390"/>
      <c r="WZZ142" s="390"/>
      <c r="XAA142" s="390"/>
      <c r="XAB142" s="390"/>
      <c r="XAC142" s="390"/>
      <c r="XAD142" s="390"/>
      <c r="XAE142" s="390"/>
      <c r="XAF142" s="390"/>
      <c r="XAG142" s="390"/>
      <c r="XAH142" s="390"/>
      <c r="XAI142" s="390"/>
      <c r="XAJ142" s="390"/>
      <c r="XAK142" s="390"/>
      <c r="XAL142" s="390"/>
      <c r="XAM142" s="390"/>
      <c r="XAN142" s="390"/>
      <c r="XAO142" s="390"/>
      <c r="XAP142" s="390"/>
      <c r="XAQ142" s="390"/>
      <c r="XAR142" s="390"/>
      <c r="XAS142" s="390"/>
      <c r="XAT142" s="390"/>
      <c r="XAU142" s="390"/>
      <c r="XAV142" s="390"/>
      <c r="XAW142" s="390"/>
      <c r="XAX142" s="390"/>
      <c r="XAY142" s="390"/>
      <c r="XAZ142" s="390"/>
      <c r="XBA142" s="390"/>
      <c r="XBB142" s="390"/>
      <c r="XBC142" s="390"/>
      <c r="XBD142" s="390"/>
      <c r="XBE142" s="390"/>
      <c r="XBF142" s="390"/>
      <c r="XBG142" s="390"/>
      <c r="XBH142" s="390"/>
      <c r="XBI142" s="390"/>
      <c r="XBJ142" s="390"/>
      <c r="XBK142" s="390"/>
      <c r="XBL142" s="390"/>
      <c r="XBM142" s="390"/>
      <c r="XBN142" s="391"/>
      <c r="XBO142" s="389"/>
      <c r="XBP142" s="390"/>
      <c r="XBQ142" s="390"/>
      <c r="XBR142" s="390"/>
      <c r="XBS142" s="390"/>
      <c r="XBT142" s="390"/>
      <c r="XBU142" s="390"/>
      <c r="XBV142" s="390"/>
      <c r="XBW142" s="390"/>
      <c r="XBX142" s="390"/>
      <c r="XBY142" s="390"/>
      <c r="XBZ142" s="390"/>
      <c r="XCA142" s="390"/>
      <c r="XCB142" s="390"/>
      <c r="XCC142" s="390"/>
      <c r="XCD142" s="390"/>
      <c r="XCE142" s="390"/>
      <c r="XCF142" s="390"/>
      <c r="XCG142" s="390"/>
      <c r="XCH142" s="390"/>
      <c r="XCI142" s="390"/>
      <c r="XCJ142" s="390"/>
      <c r="XCK142" s="390"/>
      <c r="XCL142" s="390"/>
      <c r="XCM142" s="390"/>
      <c r="XCN142" s="390"/>
      <c r="XCO142" s="390"/>
      <c r="XCP142" s="390"/>
      <c r="XCQ142" s="390"/>
      <c r="XCR142" s="390"/>
      <c r="XCS142" s="390"/>
      <c r="XCT142" s="390"/>
      <c r="XCU142" s="390"/>
      <c r="XCV142" s="390"/>
      <c r="XCW142" s="390"/>
      <c r="XCX142" s="390"/>
      <c r="XCY142" s="390"/>
      <c r="XCZ142" s="390"/>
      <c r="XDA142" s="390"/>
      <c r="XDB142" s="390"/>
      <c r="XDC142" s="390"/>
      <c r="XDD142" s="390"/>
      <c r="XDE142" s="390"/>
      <c r="XDF142" s="390"/>
      <c r="XDG142" s="391"/>
      <c r="XDH142" s="389"/>
      <c r="XDI142" s="390"/>
      <c r="XDJ142" s="390"/>
      <c r="XDK142" s="390"/>
      <c r="XDL142" s="390"/>
      <c r="XDM142" s="390"/>
      <c r="XDN142" s="390"/>
      <c r="XDO142" s="390"/>
      <c r="XDP142" s="390"/>
      <c r="XDQ142" s="390"/>
      <c r="XDR142" s="390"/>
      <c r="XDS142" s="390"/>
      <c r="XDT142" s="390"/>
      <c r="XDU142" s="390"/>
      <c r="XDV142" s="390"/>
      <c r="XDW142" s="390"/>
      <c r="XDX142" s="390"/>
      <c r="XDY142" s="390"/>
      <c r="XDZ142" s="390"/>
      <c r="XEA142" s="390"/>
      <c r="XEB142" s="390"/>
      <c r="XEC142" s="390"/>
      <c r="XED142" s="390"/>
      <c r="XEE142" s="390"/>
      <c r="XEF142" s="390"/>
      <c r="XEG142" s="390"/>
      <c r="XEH142" s="390"/>
      <c r="XEI142" s="390"/>
      <c r="XEJ142" s="390"/>
      <c r="XEK142" s="390"/>
      <c r="XEL142" s="390"/>
      <c r="XEM142" s="390"/>
      <c r="XEN142" s="390"/>
      <c r="XEO142" s="390"/>
      <c r="XEP142" s="390"/>
      <c r="XEQ142" s="390"/>
      <c r="XER142" s="390"/>
      <c r="XES142" s="390"/>
      <c r="XET142" s="390"/>
      <c r="XEU142" s="390"/>
      <c r="XEV142" s="390"/>
      <c r="XEW142" s="390"/>
      <c r="XEX142" s="390"/>
      <c r="XEY142" s="390"/>
      <c r="XEZ142" s="391"/>
      <c r="XFA142" s="389"/>
      <c r="XFB142" s="390"/>
      <c r="XFC142" s="390"/>
      <c r="XFD142" s="390"/>
    </row>
    <row r="143" spans="1:16384" ht="108" customHeight="1">
      <c r="A143" s="194">
        <v>602</v>
      </c>
      <c r="B143" s="17" t="s">
        <v>252</v>
      </c>
      <c r="C143" s="111">
        <v>401000003</v>
      </c>
      <c r="D143" s="112" t="s">
        <v>253</v>
      </c>
      <c r="E143" s="113" t="s">
        <v>254</v>
      </c>
      <c r="F143" s="114"/>
      <c r="G143" s="114"/>
      <c r="H143" s="115" t="s">
        <v>47</v>
      </c>
      <c r="I143" s="114"/>
      <c r="J143" s="115">
        <v>16</v>
      </c>
      <c r="K143" s="115">
        <v>1</v>
      </c>
      <c r="L143" s="115" t="s">
        <v>47</v>
      </c>
      <c r="M143" s="115"/>
      <c r="N143" s="115"/>
      <c r="O143" s="115"/>
      <c r="P143" s="116" t="s">
        <v>255</v>
      </c>
      <c r="Q143" s="117" t="s">
        <v>256</v>
      </c>
      <c r="R143" s="115"/>
      <c r="S143" s="115"/>
      <c r="T143" s="115" t="s">
        <v>47</v>
      </c>
      <c r="U143" s="115"/>
      <c r="V143" s="115">
        <v>9</v>
      </c>
      <c r="W143" s="115" t="s">
        <v>45</v>
      </c>
      <c r="X143" s="115"/>
      <c r="Y143" s="115"/>
      <c r="Z143" s="115"/>
      <c r="AA143" s="115"/>
      <c r="AB143" s="116" t="s">
        <v>257</v>
      </c>
      <c r="AC143" s="117" t="s">
        <v>258</v>
      </c>
      <c r="AD143" s="116"/>
      <c r="AE143" s="116"/>
      <c r="AF143" s="116"/>
      <c r="AG143" s="116"/>
      <c r="AH143" s="116"/>
      <c r="AI143" s="116"/>
      <c r="AJ143" s="116"/>
      <c r="AK143" s="116"/>
      <c r="AL143" s="116"/>
      <c r="AM143" s="116" t="s">
        <v>259</v>
      </c>
      <c r="AN143" s="116" t="s">
        <v>260</v>
      </c>
      <c r="AO143" s="119" t="s">
        <v>51</v>
      </c>
      <c r="AP143" s="119" t="s">
        <v>52</v>
      </c>
      <c r="AQ143" s="119" t="s">
        <v>261</v>
      </c>
      <c r="AR143" s="18" t="s">
        <v>262</v>
      </c>
      <c r="AS143" s="120">
        <v>852</v>
      </c>
      <c r="AT143" s="121">
        <v>40333.33</v>
      </c>
      <c r="AU143" s="121">
        <v>40333.33</v>
      </c>
      <c r="AV143" s="121">
        <v>0</v>
      </c>
      <c r="AW143" s="121">
        <v>0</v>
      </c>
      <c r="AX143" s="121">
        <v>0</v>
      </c>
      <c r="AY143" s="121">
        <v>0</v>
      </c>
      <c r="AZ143" s="121">
        <v>0</v>
      </c>
      <c r="BA143" s="121">
        <v>0</v>
      </c>
      <c r="BB143" s="121">
        <v>40333.33</v>
      </c>
      <c r="BC143" s="121">
        <v>40333.33</v>
      </c>
      <c r="BD143" s="121">
        <v>0</v>
      </c>
      <c r="BE143" s="121">
        <v>0</v>
      </c>
      <c r="BF143" s="121">
        <v>0</v>
      </c>
      <c r="BG143" s="121">
        <v>0</v>
      </c>
      <c r="BH143" s="121">
        <v>0</v>
      </c>
      <c r="BI143" s="121">
        <v>0</v>
      </c>
      <c r="BJ143" s="121">
        <v>0</v>
      </c>
      <c r="BK143" s="121">
        <v>0</v>
      </c>
      <c r="BL143" s="121">
        <v>0</v>
      </c>
      <c r="BM143" s="121">
        <v>0</v>
      </c>
      <c r="BN143" s="121">
        <v>0</v>
      </c>
      <c r="BO143" s="121">
        <v>0</v>
      </c>
      <c r="BP143" s="121">
        <v>0</v>
      </c>
      <c r="BQ143" s="121">
        <v>0</v>
      </c>
      <c r="BR143" s="121">
        <v>0</v>
      </c>
      <c r="BS143" s="121">
        <v>0</v>
      </c>
      <c r="BT143" s="121">
        <v>0</v>
      </c>
      <c r="BU143" s="121">
        <v>0</v>
      </c>
      <c r="BV143" s="121">
        <v>0</v>
      </c>
      <c r="BW143" s="121">
        <v>0</v>
      </c>
      <c r="BX143" s="121">
        <v>0</v>
      </c>
      <c r="BY143" s="121">
        <v>0</v>
      </c>
      <c r="BZ143" s="121">
        <v>0</v>
      </c>
      <c r="CA143" s="121">
        <v>0</v>
      </c>
      <c r="CB143" s="121">
        <v>0</v>
      </c>
      <c r="CC143" s="121">
        <v>0</v>
      </c>
      <c r="CD143" s="121">
        <v>0</v>
      </c>
      <c r="CE143" s="121">
        <v>0</v>
      </c>
      <c r="CF143" s="121">
        <v>0</v>
      </c>
      <c r="CG143" s="121">
        <v>0</v>
      </c>
      <c r="CH143" s="121">
        <v>0</v>
      </c>
      <c r="CI143" s="121">
        <v>0</v>
      </c>
      <c r="CJ143" s="121">
        <v>0</v>
      </c>
      <c r="CK143" s="121">
        <v>0</v>
      </c>
      <c r="CL143" s="121">
        <v>0</v>
      </c>
      <c r="CM143" s="121">
        <v>0</v>
      </c>
      <c r="CN143" s="121">
        <v>0</v>
      </c>
      <c r="CO143" s="121">
        <v>0</v>
      </c>
      <c r="CP143" s="121">
        <v>0</v>
      </c>
      <c r="CQ143" s="121">
        <v>0</v>
      </c>
      <c r="CS143" s="8">
        <f>IF(BD143=BE143+BF143+BG143+BH143,1,0)</f>
        <v>1</v>
      </c>
    </row>
    <row r="144" spans="1:16384" ht="111.75" customHeight="1">
      <c r="A144" s="194">
        <v>602</v>
      </c>
      <c r="B144" s="17" t="s">
        <v>252</v>
      </c>
      <c r="C144" s="111">
        <v>401000003</v>
      </c>
      <c r="D144" s="112" t="s">
        <v>253</v>
      </c>
      <c r="E144" s="113" t="s">
        <v>254</v>
      </c>
      <c r="F144" s="114"/>
      <c r="G144" s="114"/>
      <c r="H144" s="115" t="s">
        <v>47</v>
      </c>
      <c r="I144" s="114"/>
      <c r="J144" s="115">
        <v>16</v>
      </c>
      <c r="K144" s="115">
        <v>1</v>
      </c>
      <c r="L144" s="115" t="s">
        <v>47</v>
      </c>
      <c r="M144" s="115"/>
      <c r="N144" s="115"/>
      <c r="O144" s="115"/>
      <c r="P144" s="116" t="s">
        <v>255</v>
      </c>
      <c r="Q144" s="117" t="s">
        <v>256</v>
      </c>
      <c r="R144" s="115"/>
      <c r="S144" s="115"/>
      <c r="T144" s="115" t="s">
        <v>47</v>
      </c>
      <c r="U144" s="115"/>
      <c r="V144" s="115">
        <v>9</v>
      </c>
      <c r="W144" s="115" t="s">
        <v>45</v>
      </c>
      <c r="X144" s="115"/>
      <c r="Y144" s="115"/>
      <c r="Z144" s="115"/>
      <c r="AA144" s="115"/>
      <c r="AB144" s="116" t="s">
        <v>257</v>
      </c>
      <c r="AC144" s="117" t="s">
        <v>263</v>
      </c>
      <c r="AD144" s="116"/>
      <c r="AE144" s="116"/>
      <c r="AF144" s="116"/>
      <c r="AG144" s="116"/>
      <c r="AH144" s="116"/>
      <c r="AI144" s="116"/>
      <c r="AJ144" s="116"/>
      <c r="AK144" s="116"/>
      <c r="AL144" s="116"/>
      <c r="AM144" s="116" t="s">
        <v>264</v>
      </c>
      <c r="AN144" s="116" t="s">
        <v>265</v>
      </c>
      <c r="AO144" s="119" t="s">
        <v>51</v>
      </c>
      <c r="AP144" s="119" t="s">
        <v>52</v>
      </c>
      <c r="AQ144" s="119" t="s">
        <v>266</v>
      </c>
      <c r="AR144" s="18" t="s">
        <v>267</v>
      </c>
      <c r="AS144" s="120" t="s">
        <v>53</v>
      </c>
      <c r="AT144" s="121">
        <v>691982.11</v>
      </c>
      <c r="AU144" s="121">
        <v>454862.11</v>
      </c>
      <c r="AV144" s="121">
        <v>0</v>
      </c>
      <c r="AW144" s="121">
        <v>0</v>
      </c>
      <c r="AX144" s="121">
        <v>0</v>
      </c>
      <c r="AY144" s="121">
        <v>0</v>
      </c>
      <c r="AZ144" s="121">
        <v>0</v>
      </c>
      <c r="BA144" s="121">
        <v>0</v>
      </c>
      <c r="BB144" s="121">
        <v>691982.11</v>
      </c>
      <c r="BC144" s="121">
        <v>454862.11</v>
      </c>
      <c r="BD144" s="121">
        <v>1025407.33</v>
      </c>
      <c r="BE144" s="121">
        <v>0</v>
      </c>
      <c r="BF144" s="121">
        <v>0</v>
      </c>
      <c r="BG144" s="121">
        <v>0</v>
      </c>
      <c r="BH144" s="121">
        <v>1025407.33</v>
      </c>
      <c r="BI144" s="121">
        <v>811307.08</v>
      </c>
      <c r="BJ144" s="121">
        <v>0</v>
      </c>
      <c r="BK144" s="121">
        <v>0</v>
      </c>
      <c r="BL144" s="121">
        <v>0</v>
      </c>
      <c r="BM144" s="121">
        <v>811307.08</v>
      </c>
      <c r="BN144" s="121">
        <v>2190940</v>
      </c>
      <c r="BO144" s="121">
        <v>0</v>
      </c>
      <c r="BP144" s="121">
        <v>0</v>
      </c>
      <c r="BQ144" s="121">
        <v>0</v>
      </c>
      <c r="BR144" s="121">
        <v>2190940</v>
      </c>
      <c r="BS144" s="121">
        <v>2190940</v>
      </c>
      <c r="BT144" s="121">
        <v>0</v>
      </c>
      <c r="BU144" s="121">
        <v>0</v>
      </c>
      <c r="BV144" s="121">
        <v>0</v>
      </c>
      <c r="BW144" s="121">
        <v>2190940</v>
      </c>
      <c r="BX144" s="121">
        <v>1269770</v>
      </c>
      <c r="BY144" s="121">
        <v>0</v>
      </c>
      <c r="BZ144" s="121">
        <v>0</v>
      </c>
      <c r="CA144" s="121">
        <v>0</v>
      </c>
      <c r="CB144" s="121">
        <v>1269770</v>
      </c>
      <c r="CC144" s="121">
        <v>1269770</v>
      </c>
      <c r="CD144" s="121">
        <v>0</v>
      </c>
      <c r="CE144" s="121">
        <v>0</v>
      </c>
      <c r="CF144" s="121">
        <v>0</v>
      </c>
      <c r="CG144" s="121">
        <v>1269770</v>
      </c>
      <c r="CH144" s="121">
        <v>1269770</v>
      </c>
      <c r="CI144" s="121">
        <v>0</v>
      </c>
      <c r="CJ144" s="121">
        <v>0</v>
      </c>
      <c r="CK144" s="121">
        <v>0</v>
      </c>
      <c r="CL144" s="121">
        <v>1269770</v>
      </c>
      <c r="CM144" s="121">
        <v>1269770</v>
      </c>
      <c r="CN144" s="121">
        <v>0</v>
      </c>
      <c r="CO144" s="121">
        <v>0</v>
      </c>
      <c r="CP144" s="121">
        <v>0</v>
      </c>
      <c r="CQ144" s="121">
        <v>1269770</v>
      </c>
      <c r="CS144" s="8">
        <f t="shared" ref="CS144:CS207" si="39">IF(BD144=BE144+BF144+BG144+BH144,1,0)</f>
        <v>1</v>
      </c>
    </row>
    <row r="145" spans="1:97" ht="114" customHeight="1">
      <c r="A145" s="194">
        <v>602</v>
      </c>
      <c r="B145" s="17" t="s">
        <v>252</v>
      </c>
      <c r="C145" s="111">
        <v>401000003</v>
      </c>
      <c r="D145" s="112" t="s">
        <v>253</v>
      </c>
      <c r="E145" s="113" t="s">
        <v>254</v>
      </c>
      <c r="F145" s="114"/>
      <c r="G145" s="114"/>
      <c r="H145" s="115" t="s">
        <v>47</v>
      </c>
      <c r="I145" s="114"/>
      <c r="J145" s="115">
        <v>16</v>
      </c>
      <c r="K145" s="115">
        <v>1</v>
      </c>
      <c r="L145" s="115" t="s">
        <v>47</v>
      </c>
      <c r="M145" s="115"/>
      <c r="N145" s="115"/>
      <c r="O145" s="115"/>
      <c r="P145" s="116" t="s">
        <v>255</v>
      </c>
      <c r="Q145" s="117" t="s">
        <v>256</v>
      </c>
      <c r="R145" s="115"/>
      <c r="S145" s="115"/>
      <c r="T145" s="115" t="s">
        <v>47</v>
      </c>
      <c r="U145" s="115"/>
      <c r="V145" s="115">
        <v>9</v>
      </c>
      <c r="W145" s="115" t="s">
        <v>45</v>
      </c>
      <c r="X145" s="115"/>
      <c r="Y145" s="115"/>
      <c r="Z145" s="115"/>
      <c r="AA145" s="115"/>
      <c r="AB145" s="116" t="s">
        <v>257</v>
      </c>
      <c r="AC145" s="117" t="s">
        <v>263</v>
      </c>
      <c r="AD145" s="116"/>
      <c r="AE145" s="116"/>
      <c r="AF145" s="116"/>
      <c r="AG145" s="116"/>
      <c r="AH145" s="116"/>
      <c r="AI145" s="116"/>
      <c r="AJ145" s="116"/>
      <c r="AK145" s="116"/>
      <c r="AL145" s="116"/>
      <c r="AM145" s="116" t="s">
        <v>264</v>
      </c>
      <c r="AN145" s="116" t="s">
        <v>265</v>
      </c>
      <c r="AO145" s="119" t="s">
        <v>51</v>
      </c>
      <c r="AP145" s="119" t="s">
        <v>52</v>
      </c>
      <c r="AQ145" s="119" t="s">
        <v>268</v>
      </c>
      <c r="AR145" s="18" t="s">
        <v>267</v>
      </c>
      <c r="AS145" s="120" t="s">
        <v>53</v>
      </c>
      <c r="AT145" s="121">
        <v>295000</v>
      </c>
      <c r="AU145" s="121">
        <v>295000</v>
      </c>
      <c r="AV145" s="121">
        <v>0</v>
      </c>
      <c r="AW145" s="121">
        <v>0</v>
      </c>
      <c r="AX145" s="121">
        <v>0</v>
      </c>
      <c r="AY145" s="121">
        <v>0</v>
      </c>
      <c r="AZ145" s="121">
        <v>0</v>
      </c>
      <c r="BA145" s="121">
        <v>0</v>
      </c>
      <c r="BB145" s="121">
        <v>295000</v>
      </c>
      <c r="BC145" s="121">
        <v>295000</v>
      </c>
      <c r="BD145" s="121">
        <v>0</v>
      </c>
      <c r="BE145" s="121">
        <v>0</v>
      </c>
      <c r="BF145" s="121">
        <v>0</v>
      </c>
      <c r="BG145" s="121">
        <v>0</v>
      </c>
      <c r="BH145" s="121">
        <v>0</v>
      </c>
      <c r="BI145" s="121">
        <v>0</v>
      </c>
      <c r="BJ145" s="121">
        <v>0</v>
      </c>
      <c r="BK145" s="121">
        <v>0</v>
      </c>
      <c r="BL145" s="121">
        <v>0</v>
      </c>
      <c r="BM145" s="121">
        <v>0</v>
      </c>
      <c r="BN145" s="121">
        <v>0</v>
      </c>
      <c r="BO145" s="121">
        <v>0</v>
      </c>
      <c r="BP145" s="121">
        <v>0</v>
      </c>
      <c r="BQ145" s="121">
        <v>0</v>
      </c>
      <c r="BR145" s="121">
        <v>0</v>
      </c>
      <c r="BS145" s="121">
        <v>0</v>
      </c>
      <c r="BT145" s="121">
        <v>0</v>
      </c>
      <c r="BU145" s="121">
        <v>0</v>
      </c>
      <c r="BV145" s="121">
        <v>0</v>
      </c>
      <c r="BW145" s="121">
        <v>0</v>
      </c>
      <c r="BX145" s="121">
        <v>0</v>
      </c>
      <c r="BY145" s="121">
        <v>0</v>
      </c>
      <c r="BZ145" s="121">
        <v>0</v>
      </c>
      <c r="CA145" s="121">
        <v>0</v>
      </c>
      <c r="CB145" s="121">
        <v>0</v>
      </c>
      <c r="CC145" s="121">
        <v>0</v>
      </c>
      <c r="CD145" s="121">
        <v>0</v>
      </c>
      <c r="CE145" s="121">
        <v>0</v>
      </c>
      <c r="CF145" s="121">
        <v>0</v>
      </c>
      <c r="CG145" s="121">
        <v>0</v>
      </c>
      <c r="CH145" s="121">
        <v>0</v>
      </c>
      <c r="CI145" s="121">
        <v>0</v>
      </c>
      <c r="CJ145" s="121">
        <v>0</v>
      </c>
      <c r="CK145" s="121">
        <v>0</v>
      </c>
      <c r="CL145" s="121">
        <v>0</v>
      </c>
      <c r="CM145" s="121">
        <v>0</v>
      </c>
      <c r="CN145" s="121">
        <v>0</v>
      </c>
      <c r="CO145" s="121">
        <v>0</v>
      </c>
      <c r="CP145" s="121">
        <v>0</v>
      </c>
      <c r="CQ145" s="121">
        <v>0</v>
      </c>
      <c r="CS145" s="8">
        <f t="shared" si="39"/>
        <v>1</v>
      </c>
    </row>
    <row r="146" spans="1:97" ht="117" customHeight="1">
      <c r="A146" s="194">
        <v>602</v>
      </c>
      <c r="B146" s="17" t="s">
        <v>252</v>
      </c>
      <c r="C146" s="111">
        <v>401000003</v>
      </c>
      <c r="D146" s="112" t="s">
        <v>253</v>
      </c>
      <c r="E146" s="113" t="s">
        <v>254</v>
      </c>
      <c r="F146" s="114"/>
      <c r="G146" s="114"/>
      <c r="H146" s="115" t="s">
        <v>47</v>
      </c>
      <c r="I146" s="114"/>
      <c r="J146" s="115">
        <v>16</v>
      </c>
      <c r="K146" s="115">
        <v>1</v>
      </c>
      <c r="L146" s="115" t="s">
        <v>47</v>
      </c>
      <c r="M146" s="115"/>
      <c r="N146" s="115"/>
      <c r="O146" s="115"/>
      <c r="P146" s="116" t="s">
        <v>255</v>
      </c>
      <c r="Q146" s="117" t="s">
        <v>256</v>
      </c>
      <c r="R146" s="115"/>
      <c r="S146" s="115"/>
      <c r="T146" s="115" t="s">
        <v>47</v>
      </c>
      <c r="U146" s="115"/>
      <c r="V146" s="115">
        <v>9</v>
      </c>
      <c r="W146" s="115" t="s">
        <v>45</v>
      </c>
      <c r="X146" s="115"/>
      <c r="Y146" s="115"/>
      <c r="Z146" s="115"/>
      <c r="AA146" s="115"/>
      <c r="AB146" s="116" t="s">
        <v>257</v>
      </c>
      <c r="AC146" s="117" t="s">
        <v>269</v>
      </c>
      <c r="AD146" s="116"/>
      <c r="AE146" s="116"/>
      <c r="AF146" s="116"/>
      <c r="AG146" s="116"/>
      <c r="AH146" s="116"/>
      <c r="AI146" s="116"/>
      <c r="AJ146" s="116"/>
      <c r="AK146" s="116"/>
      <c r="AL146" s="116"/>
      <c r="AM146" s="116" t="s">
        <v>270</v>
      </c>
      <c r="AN146" s="116" t="s">
        <v>265</v>
      </c>
      <c r="AO146" s="119" t="s">
        <v>51</v>
      </c>
      <c r="AP146" s="119" t="s">
        <v>52</v>
      </c>
      <c r="AQ146" s="119" t="s">
        <v>271</v>
      </c>
      <c r="AR146" s="18" t="s">
        <v>272</v>
      </c>
      <c r="AS146" s="120" t="s">
        <v>53</v>
      </c>
      <c r="AT146" s="121">
        <v>1503920</v>
      </c>
      <c r="AU146" s="121">
        <v>1503729.96</v>
      </c>
      <c r="AV146" s="121">
        <v>0</v>
      </c>
      <c r="AW146" s="121">
        <v>0</v>
      </c>
      <c r="AX146" s="121">
        <v>0</v>
      </c>
      <c r="AY146" s="121">
        <v>0</v>
      </c>
      <c r="AZ146" s="121">
        <v>0</v>
      </c>
      <c r="BA146" s="121">
        <v>0</v>
      </c>
      <c r="BB146" s="121">
        <v>1503920</v>
      </c>
      <c r="BC146" s="121">
        <v>1503729.96</v>
      </c>
      <c r="BD146" s="121">
        <v>1503820.8</v>
      </c>
      <c r="BE146" s="121">
        <v>0</v>
      </c>
      <c r="BF146" s="121">
        <v>0</v>
      </c>
      <c r="BG146" s="121">
        <v>0</v>
      </c>
      <c r="BH146" s="121">
        <v>1503820.8</v>
      </c>
      <c r="BI146" s="121">
        <v>1498531.54</v>
      </c>
      <c r="BJ146" s="121">
        <v>0</v>
      </c>
      <c r="BK146" s="121">
        <v>0</v>
      </c>
      <c r="BL146" s="121">
        <v>0</v>
      </c>
      <c r="BM146" s="121">
        <v>1498531.54</v>
      </c>
      <c r="BN146" s="121">
        <v>1703920</v>
      </c>
      <c r="BO146" s="121">
        <v>0</v>
      </c>
      <c r="BP146" s="121">
        <v>0</v>
      </c>
      <c r="BQ146" s="121">
        <v>0</v>
      </c>
      <c r="BR146" s="121">
        <v>1703920</v>
      </c>
      <c r="BS146" s="121">
        <v>1550978</v>
      </c>
      <c r="BT146" s="121">
        <v>0</v>
      </c>
      <c r="BU146" s="121">
        <v>0</v>
      </c>
      <c r="BV146" s="121">
        <v>0</v>
      </c>
      <c r="BW146" s="121">
        <v>1550978</v>
      </c>
      <c r="BX146" s="121">
        <v>1703920</v>
      </c>
      <c r="BY146" s="121">
        <v>0</v>
      </c>
      <c r="BZ146" s="121">
        <v>0</v>
      </c>
      <c r="CA146" s="121">
        <v>0</v>
      </c>
      <c r="CB146" s="121">
        <v>1703920</v>
      </c>
      <c r="CC146" s="121">
        <v>1703920</v>
      </c>
      <c r="CD146" s="121">
        <v>0</v>
      </c>
      <c r="CE146" s="121">
        <v>0</v>
      </c>
      <c r="CF146" s="121">
        <v>0</v>
      </c>
      <c r="CG146" s="121">
        <v>1703920</v>
      </c>
      <c r="CH146" s="121">
        <v>1703920</v>
      </c>
      <c r="CI146" s="121">
        <v>0</v>
      </c>
      <c r="CJ146" s="121">
        <v>0</v>
      </c>
      <c r="CK146" s="121">
        <v>0</v>
      </c>
      <c r="CL146" s="121">
        <v>1703920</v>
      </c>
      <c r="CM146" s="121">
        <v>1703920</v>
      </c>
      <c r="CN146" s="121">
        <v>0</v>
      </c>
      <c r="CO146" s="121">
        <v>0</v>
      </c>
      <c r="CP146" s="121">
        <v>0</v>
      </c>
      <c r="CQ146" s="121">
        <v>1703920</v>
      </c>
      <c r="CS146" s="8">
        <f t="shared" si="39"/>
        <v>1</v>
      </c>
    </row>
    <row r="147" spans="1:97" ht="117.75" customHeight="1">
      <c r="A147" s="194">
        <v>602</v>
      </c>
      <c r="B147" s="17" t="s">
        <v>252</v>
      </c>
      <c r="C147" s="111">
        <v>401000003</v>
      </c>
      <c r="D147" s="112" t="s">
        <v>253</v>
      </c>
      <c r="E147" s="113" t="s">
        <v>254</v>
      </c>
      <c r="F147" s="114"/>
      <c r="G147" s="114"/>
      <c r="H147" s="115" t="s">
        <v>47</v>
      </c>
      <c r="I147" s="114"/>
      <c r="J147" s="115">
        <v>16</v>
      </c>
      <c r="K147" s="115">
        <v>1</v>
      </c>
      <c r="L147" s="115" t="s">
        <v>47</v>
      </c>
      <c r="M147" s="115"/>
      <c r="N147" s="115"/>
      <c r="O147" s="115"/>
      <c r="P147" s="116" t="s">
        <v>255</v>
      </c>
      <c r="Q147" s="117" t="s">
        <v>256</v>
      </c>
      <c r="R147" s="115"/>
      <c r="S147" s="115"/>
      <c r="T147" s="115" t="s">
        <v>47</v>
      </c>
      <c r="U147" s="115"/>
      <c r="V147" s="115">
        <v>9</v>
      </c>
      <c r="W147" s="115" t="s">
        <v>45</v>
      </c>
      <c r="X147" s="115"/>
      <c r="Y147" s="115"/>
      <c r="Z147" s="115"/>
      <c r="AA147" s="115"/>
      <c r="AB147" s="116" t="s">
        <v>257</v>
      </c>
      <c r="AC147" s="117" t="s">
        <v>269</v>
      </c>
      <c r="AD147" s="116"/>
      <c r="AE147" s="116"/>
      <c r="AF147" s="116"/>
      <c r="AG147" s="116"/>
      <c r="AH147" s="116"/>
      <c r="AI147" s="116"/>
      <c r="AJ147" s="116"/>
      <c r="AK147" s="116"/>
      <c r="AL147" s="116"/>
      <c r="AM147" s="116" t="s">
        <v>270</v>
      </c>
      <c r="AN147" s="116" t="s">
        <v>265</v>
      </c>
      <c r="AO147" s="119" t="s">
        <v>51</v>
      </c>
      <c r="AP147" s="119" t="s">
        <v>52</v>
      </c>
      <c r="AQ147" s="119" t="s">
        <v>271</v>
      </c>
      <c r="AR147" s="18" t="s">
        <v>272</v>
      </c>
      <c r="AS147" s="120" t="s">
        <v>273</v>
      </c>
      <c r="AT147" s="121">
        <v>2180000</v>
      </c>
      <c r="AU147" s="121">
        <v>1378145.25</v>
      </c>
      <c r="AV147" s="121">
        <v>0</v>
      </c>
      <c r="AW147" s="121">
        <v>0</v>
      </c>
      <c r="AX147" s="121">
        <v>0</v>
      </c>
      <c r="AY147" s="121">
        <v>0</v>
      </c>
      <c r="AZ147" s="121">
        <v>0</v>
      </c>
      <c r="BA147" s="121">
        <v>0</v>
      </c>
      <c r="BB147" s="121">
        <v>2180000</v>
      </c>
      <c r="BC147" s="121">
        <v>1378145.25</v>
      </c>
      <c r="BD147" s="121">
        <v>6801854.75</v>
      </c>
      <c r="BE147" s="121">
        <v>0</v>
      </c>
      <c r="BF147" s="121">
        <v>0</v>
      </c>
      <c r="BG147" s="121">
        <v>0</v>
      </c>
      <c r="BH147" s="121">
        <v>6801854.75</v>
      </c>
      <c r="BI147" s="121">
        <v>6801854.75</v>
      </c>
      <c r="BJ147" s="121">
        <v>0</v>
      </c>
      <c r="BK147" s="121">
        <v>0</v>
      </c>
      <c r="BL147" s="121">
        <v>0</v>
      </c>
      <c r="BM147" s="121">
        <v>6801854.75</v>
      </c>
      <c r="BN147" s="121">
        <v>0</v>
      </c>
      <c r="BO147" s="121">
        <v>0</v>
      </c>
      <c r="BP147" s="121">
        <v>0</v>
      </c>
      <c r="BQ147" s="121">
        <v>0</v>
      </c>
      <c r="BR147" s="121">
        <v>0</v>
      </c>
      <c r="BS147" s="121">
        <v>0</v>
      </c>
      <c r="BT147" s="121">
        <v>0</v>
      </c>
      <c r="BU147" s="121">
        <v>0</v>
      </c>
      <c r="BV147" s="121">
        <v>0</v>
      </c>
      <c r="BW147" s="121">
        <v>0</v>
      </c>
      <c r="BX147" s="121">
        <v>0</v>
      </c>
      <c r="BY147" s="121">
        <v>0</v>
      </c>
      <c r="BZ147" s="121">
        <v>0</v>
      </c>
      <c r="CA147" s="121">
        <v>0</v>
      </c>
      <c r="CB147" s="121">
        <v>0</v>
      </c>
      <c r="CC147" s="121">
        <v>0</v>
      </c>
      <c r="CD147" s="121">
        <v>0</v>
      </c>
      <c r="CE147" s="121">
        <v>0</v>
      </c>
      <c r="CF147" s="121">
        <v>0</v>
      </c>
      <c r="CG147" s="121">
        <v>0</v>
      </c>
      <c r="CH147" s="121">
        <v>0</v>
      </c>
      <c r="CI147" s="121">
        <v>0</v>
      </c>
      <c r="CJ147" s="121">
        <v>0</v>
      </c>
      <c r="CK147" s="121">
        <v>0</v>
      </c>
      <c r="CL147" s="121">
        <v>0</v>
      </c>
      <c r="CM147" s="121">
        <v>0</v>
      </c>
      <c r="CN147" s="121">
        <v>0</v>
      </c>
      <c r="CO147" s="121">
        <v>0</v>
      </c>
      <c r="CP147" s="121">
        <v>0</v>
      </c>
      <c r="CQ147" s="121">
        <v>0</v>
      </c>
      <c r="CS147" s="8">
        <f t="shared" si="39"/>
        <v>1</v>
      </c>
    </row>
    <row r="148" spans="1:97" ht="120" customHeight="1">
      <c r="A148" s="194">
        <v>602</v>
      </c>
      <c r="B148" s="17" t="s">
        <v>252</v>
      </c>
      <c r="C148" s="111">
        <v>401000003</v>
      </c>
      <c r="D148" s="112" t="s">
        <v>253</v>
      </c>
      <c r="E148" s="113" t="s">
        <v>254</v>
      </c>
      <c r="F148" s="114"/>
      <c r="G148" s="114"/>
      <c r="H148" s="115" t="s">
        <v>47</v>
      </c>
      <c r="I148" s="114"/>
      <c r="J148" s="115">
        <v>16</v>
      </c>
      <c r="K148" s="115">
        <v>1</v>
      </c>
      <c r="L148" s="115" t="s">
        <v>47</v>
      </c>
      <c r="M148" s="115"/>
      <c r="N148" s="115"/>
      <c r="O148" s="115"/>
      <c r="P148" s="116" t="s">
        <v>255</v>
      </c>
      <c r="Q148" s="117" t="s">
        <v>256</v>
      </c>
      <c r="R148" s="115"/>
      <c r="S148" s="115"/>
      <c r="T148" s="115" t="s">
        <v>47</v>
      </c>
      <c r="U148" s="115"/>
      <c r="V148" s="115">
        <v>9</v>
      </c>
      <c r="W148" s="115" t="s">
        <v>45</v>
      </c>
      <c r="X148" s="115"/>
      <c r="Y148" s="115"/>
      <c r="Z148" s="115"/>
      <c r="AA148" s="115"/>
      <c r="AB148" s="116" t="s">
        <v>257</v>
      </c>
      <c r="AC148" s="117" t="s">
        <v>269</v>
      </c>
      <c r="AD148" s="116"/>
      <c r="AE148" s="116"/>
      <c r="AF148" s="116"/>
      <c r="AG148" s="116"/>
      <c r="AH148" s="116"/>
      <c r="AI148" s="116"/>
      <c r="AJ148" s="116"/>
      <c r="AK148" s="116"/>
      <c r="AL148" s="116"/>
      <c r="AM148" s="116" t="s">
        <v>270</v>
      </c>
      <c r="AN148" s="116" t="s">
        <v>265</v>
      </c>
      <c r="AO148" s="119" t="s">
        <v>51</v>
      </c>
      <c r="AP148" s="119" t="s">
        <v>52</v>
      </c>
      <c r="AQ148" s="119" t="s">
        <v>274</v>
      </c>
      <c r="AR148" s="18" t="s">
        <v>272</v>
      </c>
      <c r="AS148" s="120" t="s">
        <v>53</v>
      </c>
      <c r="AT148" s="121">
        <v>112569.42</v>
      </c>
      <c r="AU148" s="121">
        <v>112569.42</v>
      </c>
      <c r="AV148" s="121">
        <v>0</v>
      </c>
      <c r="AW148" s="121">
        <v>0</v>
      </c>
      <c r="AX148" s="121">
        <v>0</v>
      </c>
      <c r="AY148" s="121">
        <v>0</v>
      </c>
      <c r="AZ148" s="121">
        <v>0</v>
      </c>
      <c r="BA148" s="121">
        <v>0</v>
      </c>
      <c r="BB148" s="121">
        <v>112569.42</v>
      </c>
      <c r="BC148" s="121">
        <v>112569.42</v>
      </c>
      <c r="BD148" s="121">
        <v>0</v>
      </c>
      <c r="BE148" s="121">
        <v>0</v>
      </c>
      <c r="BF148" s="121">
        <v>0</v>
      </c>
      <c r="BG148" s="121">
        <v>0</v>
      </c>
      <c r="BH148" s="121">
        <v>0</v>
      </c>
      <c r="BI148" s="121">
        <v>0</v>
      </c>
      <c r="BJ148" s="121">
        <v>0</v>
      </c>
      <c r="BK148" s="121">
        <v>0</v>
      </c>
      <c r="BL148" s="121">
        <v>0</v>
      </c>
      <c r="BM148" s="121">
        <v>0</v>
      </c>
      <c r="BN148" s="121">
        <v>0</v>
      </c>
      <c r="BO148" s="121">
        <v>0</v>
      </c>
      <c r="BP148" s="121">
        <v>0</v>
      </c>
      <c r="BQ148" s="121">
        <v>0</v>
      </c>
      <c r="BR148" s="121">
        <v>0</v>
      </c>
      <c r="BS148" s="121">
        <v>0</v>
      </c>
      <c r="BT148" s="121">
        <v>0</v>
      </c>
      <c r="BU148" s="121">
        <v>0</v>
      </c>
      <c r="BV148" s="121">
        <v>0</v>
      </c>
      <c r="BW148" s="121">
        <v>0</v>
      </c>
      <c r="BX148" s="121">
        <v>0</v>
      </c>
      <c r="BY148" s="121">
        <v>0</v>
      </c>
      <c r="BZ148" s="121">
        <v>0</v>
      </c>
      <c r="CA148" s="121">
        <v>0</v>
      </c>
      <c r="CB148" s="121">
        <v>0</v>
      </c>
      <c r="CC148" s="121">
        <v>0</v>
      </c>
      <c r="CD148" s="121">
        <v>0</v>
      </c>
      <c r="CE148" s="121">
        <v>0</v>
      </c>
      <c r="CF148" s="121">
        <v>0</v>
      </c>
      <c r="CG148" s="121">
        <v>0</v>
      </c>
      <c r="CH148" s="121">
        <v>0</v>
      </c>
      <c r="CI148" s="121">
        <v>0</v>
      </c>
      <c r="CJ148" s="121">
        <v>0</v>
      </c>
      <c r="CK148" s="121">
        <v>0</v>
      </c>
      <c r="CL148" s="121">
        <v>0</v>
      </c>
      <c r="CM148" s="121">
        <v>0</v>
      </c>
      <c r="CN148" s="121">
        <v>0</v>
      </c>
      <c r="CO148" s="121">
        <v>0</v>
      </c>
      <c r="CP148" s="121">
        <v>0</v>
      </c>
      <c r="CQ148" s="121">
        <v>0</v>
      </c>
      <c r="CS148" s="8">
        <f t="shared" si="39"/>
        <v>1</v>
      </c>
    </row>
    <row r="149" spans="1:97" ht="109.5" customHeight="1">
      <c r="A149" s="194">
        <v>602</v>
      </c>
      <c r="B149" s="17" t="s">
        <v>252</v>
      </c>
      <c r="C149" s="111">
        <v>401000003</v>
      </c>
      <c r="D149" s="112" t="s">
        <v>253</v>
      </c>
      <c r="E149" s="113" t="s">
        <v>254</v>
      </c>
      <c r="F149" s="114"/>
      <c r="G149" s="114"/>
      <c r="H149" s="115" t="s">
        <v>47</v>
      </c>
      <c r="I149" s="114"/>
      <c r="J149" s="115">
        <v>16</v>
      </c>
      <c r="K149" s="115">
        <v>1</v>
      </c>
      <c r="L149" s="115" t="s">
        <v>47</v>
      </c>
      <c r="M149" s="115"/>
      <c r="N149" s="115"/>
      <c r="O149" s="115"/>
      <c r="P149" s="116" t="s">
        <v>255</v>
      </c>
      <c r="Q149" s="117" t="s">
        <v>256</v>
      </c>
      <c r="R149" s="115"/>
      <c r="S149" s="115"/>
      <c r="T149" s="115" t="s">
        <v>47</v>
      </c>
      <c r="U149" s="115"/>
      <c r="V149" s="115">
        <v>9</v>
      </c>
      <c r="W149" s="115" t="s">
        <v>45</v>
      </c>
      <c r="X149" s="115"/>
      <c r="Y149" s="115"/>
      <c r="Z149" s="115"/>
      <c r="AA149" s="115"/>
      <c r="AB149" s="116" t="s">
        <v>257</v>
      </c>
      <c r="AC149" s="117" t="s">
        <v>269</v>
      </c>
      <c r="AD149" s="116"/>
      <c r="AE149" s="116"/>
      <c r="AF149" s="116"/>
      <c r="AG149" s="116"/>
      <c r="AH149" s="116"/>
      <c r="AI149" s="116"/>
      <c r="AJ149" s="116"/>
      <c r="AK149" s="116"/>
      <c r="AL149" s="116"/>
      <c r="AM149" s="116" t="s">
        <v>275</v>
      </c>
      <c r="AN149" s="116" t="s">
        <v>260</v>
      </c>
      <c r="AO149" s="119" t="s">
        <v>66</v>
      </c>
      <c r="AP149" s="119" t="s">
        <v>46</v>
      </c>
      <c r="AQ149" s="119" t="s">
        <v>276</v>
      </c>
      <c r="AR149" s="18" t="s">
        <v>277</v>
      </c>
      <c r="AS149" s="120" t="s">
        <v>53</v>
      </c>
      <c r="AT149" s="121">
        <v>0</v>
      </c>
      <c r="AU149" s="121">
        <v>0</v>
      </c>
      <c r="AV149" s="121">
        <v>0</v>
      </c>
      <c r="AW149" s="121">
        <v>0</v>
      </c>
      <c r="AX149" s="121">
        <v>0</v>
      </c>
      <c r="AY149" s="121">
        <v>0</v>
      </c>
      <c r="AZ149" s="121">
        <v>0</v>
      </c>
      <c r="BA149" s="121">
        <v>0</v>
      </c>
      <c r="BB149" s="121">
        <v>0</v>
      </c>
      <c r="BC149" s="121">
        <v>0</v>
      </c>
      <c r="BD149" s="121">
        <v>292742</v>
      </c>
      <c r="BE149" s="121">
        <v>0</v>
      </c>
      <c r="BF149" s="121">
        <v>0</v>
      </c>
      <c r="BG149" s="121">
        <v>0</v>
      </c>
      <c r="BH149" s="121">
        <v>292742</v>
      </c>
      <c r="BI149" s="121">
        <v>0</v>
      </c>
      <c r="BJ149" s="121">
        <v>0</v>
      </c>
      <c r="BK149" s="121">
        <v>0</v>
      </c>
      <c r="BL149" s="121">
        <v>0</v>
      </c>
      <c r="BM149" s="121">
        <v>0</v>
      </c>
      <c r="BN149" s="121">
        <v>5562098.3099999996</v>
      </c>
      <c r="BO149" s="121">
        <v>0</v>
      </c>
      <c r="BP149" s="121">
        <v>0</v>
      </c>
      <c r="BQ149" s="121">
        <v>0</v>
      </c>
      <c r="BR149" s="121">
        <v>5562098.3099999996</v>
      </c>
      <c r="BS149" s="121">
        <v>2166290.0299999998</v>
      </c>
      <c r="BT149" s="121">
        <v>0</v>
      </c>
      <c r="BU149" s="121">
        <v>0</v>
      </c>
      <c r="BV149" s="121">
        <v>0</v>
      </c>
      <c r="BW149" s="121">
        <v>2166290.0299999998</v>
      </c>
      <c r="BX149" s="121">
        <v>0</v>
      </c>
      <c r="BY149" s="121">
        <v>0</v>
      </c>
      <c r="BZ149" s="121">
        <v>0</v>
      </c>
      <c r="CA149" s="121">
        <v>0</v>
      </c>
      <c r="CB149" s="121">
        <v>0</v>
      </c>
      <c r="CC149" s="121">
        <v>0</v>
      </c>
      <c r="CD149" s="121">
        <v>0</v>
      </c>
      <c r="CE149" s="121">
        <v>0</v>
      </c>
      <c r="CF149" s="121">
        <v>0</v>
      </c>
      <c r="CG149" s="121">
        <v>0</v>
      </c>
      <c r="CH149" s="121">
        <v>0</v>
      </c>
      <c r="CI149" s="121">
        <v>0</v>
      </c>
      <c r="CJ149" s="121">
        <v>0</v>
      </c>
      <c r="CK149" s="121">
        <v>0</v>
      </c>
      <c r="CL149" s="121">
        <v>0</v>
      </c>
      <c r="CM149" s="121">
        <v>0</v>
      </c>
      <c r="CN149" s="121">
        <v>0</v>
      </c>
      <c r="CO149" s="121">
        <v>0</v>
      </c>
      <c r="CP149" s="121">
        <v>0</v>
      </c>
      <c r="CQ149" s="121">
        <v>0</v>
      </c>
      <c r="CS149" s="8">
        <f t="shared" si="39"/>
        <v>1</v>
      </c>
    </row>
    <row r="150" spans="1:97" ht="110.25" customHeight="1">
      <c r="A150" s="194">
        <v>602</v>
      </c>
      <c r="B150" s="17" t="s">
        <v>252</v>
      </c>
      <c r="C150" s="111">
        <v>401000003</v>
      </c>
      <c r="D150" s="112" t="s">
        <v>253</v>
      </c>
      <c r="E150" s="113" t="s">
        <v>254</v>
      </c>
      <c r="F150" s="114"/>
      <c r="G150" s="114"/>
      <c r="H150" s="115" t="s">
        <v>47</v>
      </c>
      <c r="I150" s="114"/>
      <c r="J150" s="115">
        <v>16</v>
      </c>
      <c r="K150" s="115">
        <v>1</v>
      </c>
      <c r="L150" s="115" t="s">
        <v>47</v>
      </c>
      <c r="M150" s="115"/>
      <c r="N150" s="115"/>
      <c r="O150" s="115"/>
      <c r="P150" s="116" t="s">
        <v>255</v>
      </c>
      <c r="Q150" s="117" t="s">
        <v>256</v>
      </c>
      <c r="R150" s="115"/>
      <c r="S150" s="115"/>
      <c r="T150" s="115" t="s">
        <v>47</v>
      </c>
      <c r="U150" s="115"/>
      <c r="V150" s="115">
        <v>9</v>
      </c>
      <c r="W150" s="115" t="s">
        <v>45</v>
      </c>
      <c r="X150" s="115"/>
      <c r="Y150" s="115"/>
      <c r="Z150" s="115"/>
      <c r="AA150" s="115"/>
      <c r="AB150" s="116" t="s">
        <v>257</v>
      </c>
      <c r="AC150" s="117" t="s">
        <v>269</v>
      </c>
      <c r="AD150" s="116"/>
      <c r="AE150" s="116"/>
      <c r="AF150" s="116"/>
      <c r="AG150" s="116"/>
      <c r="AH150" s="116"/>
      <c r="AI150" s="116"/>
      <c r="AJ150" s="116"/>
      <c r="AK150" s="116"/>
      <c r="AL150" s="116"/>
      <c r="AM150" s="116" t="s">
        <v>275</v>
      </c>
      <c r="AN150" s="116" t="s">
        <v>260</v>
      </c>
      <c r="AO150" s="119" t="s">
        <v>66</v>
      </c>
      <c r="AP150" s="119" t="s">
        <v>46</v>
      </c>
      <c r="AQ150" s="119" t="s">
        <v>278</v>
      </c>
      <c r="AR150" s="18" t="s">
        <v>279</v>
      </c>
      <c r="AS150" s="120" t="s">
        <v>280</v>
      </c>
      <c r="AT150" s="121">
        <v>0</v>
      </c>
      <c r="AU150" s="121">
        <v>0</v>
      </c>
      <c r="AV150" s="121">
        <v>0</v>
      </c>
      <c r="AW150" s="121">
        <v>0</v>
      </c>
      <c r="AX150" s="121">
        <v>0</v>
      </c>
      <c r="AY150" s="121">
        <v>0</v>
      </c>
      <c r="AZ150" s="121">
        <v>0</v>
      </c>
      <c r="BA150" s="121">
        <v>0</v>
      </c>
      <c r="BB150" s="121">
        <v>0</v>
      </c>
      <c r="BC150" s="121">
        <v>0</v>
      </c>
      <c r="BD150" s="121">
        <v>635000</v>
      </c>
      <c r="BE150" s="121">
        <v>0</v>
      </c>
      <c r="BF150" s="121">
        <v>0</v>
      </c>
      <c r="BG150" s="121">
        <v>0</v>
      </c>
      <c r="BH150" s="121">
        <v>635000</v>
      </c>
      <c r="BI150" s="121">
        <v>635000</v>
      </c>
      <c r="BJ150" s="121">
        <v>0</v>
      </c>
      <c r="BK150" s="121">
        <v>0</v>
      </c>
      <c r="BL150" s="121">
        <v>0</v>
      </c>
      <c r="BM150" s="121">
        <v>635000</v>
      </c>
      <c r="BN150" s="121">
        <v>0</v>
      </c>
      <c r="BO150" s="121">
        <v>0</v>
      </c>
      <c r="BP150" s="121">
        <v>0</v>
      </c>
      <c r="BQ150" s="121">
        <v>0</v>
      </c>
      <c r="BR150" s="121">
        <v>0</v>
      </c>
      <c r="BS150" s="121">
        <v>0</v>
      </c>
      <c r="BT150" s="121">
        <v>0</v>
      </c>
      <c r="BU150" s="121">
        <v>0</v>
      </c>
      <c r="BV150" s="121">
        <v>0</v>
      </c>
      <c r="BW150" s="121">
        <v>0</v>
      </c>
      <c r="BX150" s="121">
        <v>0</v>
      </c>
      <c r="BY150" s="121">
        <v>0</v>
      </c>
      <c r="BZ150" s="121">
        <v>0</v>
      </c>
      <c r="CA150" s="121">
        <v>0</v>
      </c>
      <c r="CB150" s="121">
        <v>0</v>
      </c>
      <c r="CC150" s="121">
        <v>0</v>
      </c>
      <c r="CD150" s="121">
        <v>0</v>
      </c>
      <c r="CE150" s="121">
        <v>0</v>
      </c>
      <c r="CF150" s="121">
        <v>0</v>
      </c>
      <c r="CG150" s="121">
        <v>0</v>
      </c>
      <c r="CH150" s="121">
        <v>0</v>
      </c>
      <c r="CI150" s="121">
        <v>0</v>
      </c>
      <c r="CJ150" s="121">
        <v>0</v>
      </c>
      <c r="CK150" s="121">
        <v>0</v>
      </c>
      <c r="CL150" s="121">
        <v>0</v>
      </c>
      <c r="CM150" s="121">
        <v>0</v>
      </c>
      <c r="CN150" s="121">
        <v>0</v>
      </c>
      <c r="CO150" s="121">
        <v>0</v>
      </c>
      <c r="CP150" s="121">
        <v>0</v>
      </c>
      <c r="CQ150" s="121">
        <v>0</v>
      </c>
      <c r="CS150" s="8">
        <f t="shared" si="39"/>
        <v>1</v>
      </c>
    </row>
    <row r="151" spans="1:97" ht="118.5" customHeight="1">
      <c r="A151" s="194">
        <v>602</v>
      </c>
      <c r="B151" s="17" t="s">
        <v>252</v>
      </c>
      <c r="C151" s="111">
        <v>401000003</v>
      </c>
      <c r="D151" s="112" t="s">
        <v>253</v>
      </c>
      <c r="E151" s="113" t="s">
        <v>254</v>
      </c>
      <c r="F151" s="114"/>
      <c r="G151" s="114"/>
      <c r="H151" s="115" t="s">
        <v>47</v>
      </c>
      <c r="I151" s="114"/>
      <c r="J151" s="115">
        <v>16</v>
      </c>
      <c r="K151" s="115">
        <v>1</v>
      </c>
      <c r="L151" s="115" t="s">
        <v>47</v>
      </c>
      <c r="M151" s="115"/>
      <c r="N151" s="115"/>
      <c r="O151" s="115"/>
      <c r="P151" s="116" t="s">
        <v>255</v>
      </c>
      <c r="Q151" s="117" t="s">
        <v>256</v>
      </c>
      <c r="R151" s="115"/>
      <c r="S151" s="115"/>
      <c r="T151" s="115" t="s">
        <v>47</v>
      </c>
      <c r="U151" s="115"/>
      <c r="V151" s="115">
        <v>9</v>
      </c>
      <c r="W151" s="115" t="s">
        <v>45</v>
      </c>
      <c r="X151" s="115"/>
      <c r="Y151" s="115"/>
      <c r="Z151" s="115"/>
      <c r="AA151" s="115"/>
      <c r="AB151" s="116" t="s">
        <v>257</v>
      </c>
      <c r="AC151" s="117" t="s">
        <v>269</v>
      </c>
      <c r="AD151" s="116"/>
      <c r="AE151" s="116"/>
      <c r="AF151" s="116"/>
      <c r="AG151" s="116"/>
      <c r="AH151" s="116"/>
      <c r="AI151" s="116"/>
      <c r="AJ151" s="116"/>
      <c r="AK151" s="116"/>
      <c r="AL151" s="116"/>
      <c r="AM151" s="116" t="s">
        <v>275</v>
      </c>
      <c r="AN151" s="116" t="s">
        <v>260</v>
      </c>
      <c r="AO151" s="119" t="s">
        <v>51</v>
      </c>
      <c r="AP151" s="119" t="s">
        <v>52</v>
      </c>
      <c r="AQ151" s="119" t="s">
        <v>281</v>
      </c>
      <c r="AR151" s="18" t="s">
        <v>282</v>
      </c>
      <c r="AS151" s="120" t="s">
        <v>53</v>
      </c>
      <c r="AT151" s="121">
        <v>841320</v>
      </c>
      <c r="AU151" s="121">
        <v>841320</v>
      </c>
      <c r="AV151" s="121">
        <v>0</v>
      </c>
      <c r="AW151" s="121">
        <v>0</v>
      </c>
      <c r="AX151" s="121">
        <v>0</v>
      </c>
      <c r="AY151" s="121">
        <v>0</v>
      </c>
      <c r="AZ151" s="121">
        <v>0</v>
      </c>
      <c r="BA151" s="121">
        <v>0</v>
      </c>
      <c r="BB151" s="121">
        <v>841320</v>
      </c>
      <c r="BC151" s="121">
        <v>841320</v>
      </c>
      <c r="BD151" s="121">
        <v>2835400</v>
      </c>
      <c r="BE151" s="121">
        <v>0</v>
      </c>
      <c r="BF151" s="121">
        <v>0</v>
      </c>
      <c r="BG151" s="121">
        <v>0</v>
      </c>
      <c r="BH151" s="121">
        <v>2835400</v>
      </c>
      <c r="BI151" s="121">
        <v>2835400</v>
      </c>
      <c r="BJ151" s="121">
        <v>0</v>
      </c>
      <c r="BK151" s="121">
        <v>0</v>
      </c>
      <c r="BL151" s="121">
        <v>0</v>
      </c>
      <c r="BM151" s="121">
        <v>2835400</v>
      </c>
      <c r="BN151" s="121">
        <v>539320</v>
      </c>
      <c r="BO151" s="121">
        <v>0</v>
      </c>
      <c r="BP151" s="121">
        <v>0</v>
      </c>
      <c r="BQ151" s="121">
        <v>0</v>
      </c>
      <c r="BR151" s="121">
        <v>539320</v>
      </c>
      <c r="BS151" s="121">
        <v>539320</v>
      </c>
      <c r="BT151" s="121">
        <v>0</v>
      </c>
      <c r="BU151" s="121">
        <v>0</v>
      </c>
      <c r="BV151" s="121">
        <v>0</v>
      </c>
      <c r="BW151" s="121">
        <v>539320</v>
      </c>
      <c r="BX151" s="121">
        <v>539320</v>
      </c>
      <c r="BY151" s="121">
        <v>0</v>
      </c>
      <c r="BZ151" s="121">
        <v>0</v>
      </c>
      <c r="CA151" s="121">
        <v>0</v>
      </c>
      <c r="CB151" s="121">
        <v>539320</v>
      </c>
      <c r="CC151" s="121">
        <v>539320</v>
      </c>
      <c r="CD151" s="121">
        <v>0</v>
      </c>
      <c r="CE151" s="121">
        <v>0</v>
      </c>
      <c r="CF151" s="121">
        <v>0</v>
      </c>
      <c r="CG151" s="121">
        <v>539320</v>
      </c>
      <c r="CH151" s="121">
        <v>539320</v>
      </c>
      <c r="CI151" s="121">
        <v>0</v>
      </c>
      <c r="CJ151" s="121">
        <v>0</v>
      </c>
      <c r="CK151" s="121">
        <v>0</v>
      </c>
      <c r="CL151" s="121">
        <v>539320</v>
      </c>
      <c r="CM151" s="121">
        <v>539320</v>
      </c>
      <c r="CN151" s="121">
        <v>0</v>
      </c>
      <c r="CO151" s="121">
        <v>0</v>
      </c>
      <c r="CP151" s="121">
        <v>0</v>
      </c>
      <c r="CQ151" s="121">
        <v>539320</v>
      </c>
      <c r="CS151" s="8">
        <f t="shared" si="39"/>
        <v>1</v>
      </c>
    </row>
    <row r="152" spans="1:97" ht="113.25" customHeight="1">
      <c r="A152" s="194">
        <v>602</v>
      </c>
      <c r="B152" s="17" t="s">
        <v>252</v>
      </c>
      <c r="C152" s="111">
        <v>401000003</v>
      </c>
      <c r="D152" s="112" t="s">
        <v>253</v>
      </c>
      <c r="E152" s="113" t="s">
        <v>254</v>
      </c>
      <c r="F152" s="114"/>
      <c r="G152" s="114"/>
      <c r="H152" s="115" t="s">
        <v>47</v>
      </c>
      <c r="I152" s="114"/>
      <c r="J152" s="115">
        <v>16</v>
      </c>
      <c r="K152" s="115">
        <v>1</v>
      </c>
      <c r="L152" s="115" t="s">
        <v>47</v>
      </c>
      <c r="M152" s="115"/>
      <c r="N152" s="115"/>
      <c r="O152" s="115"/>
      <c r="P152" s="116" t="s">
        <v>255</v>
      </c>
      <c r="Q152" s="117" t="s">
        <v>256</v>
      </c>
      <c r="R152" s="115"/>
      <c r="S152" s="115"/>
      <c r="T152" s="115" t="s">
        <v>47</v>
      </c>
      <c r="U152" s="115"/>
      <c r="V152" s="115">
        <v>9</v>
      </c>
      <c r="W152" s="115" t="s">
        <v>45</v>
      </c>
      <c r="X152" s="115"/>
      <c r="Y152" s="115"/>
      <c r="Z152" s="115"/>
      <c r="AA152" s="115"/>
      <c r="AB152" s="116" t="s">
        <v>257</v>
      </c>
      <c r="AC152" s="117" t="s">
        <v>269</v>
      </c>
      <c r="AD152" s="116"/>
      <c r="AE152" s="116"/>
      <c r="AF152" s="116"/>
      <c r="AG152" s="116"/>
      <c r="AH152" s="116"/>
      <c r="AI152" s="116"/>
      <c r="AJ152" s="116"/>
      <c r="AK152" s="116"/>
      <c r="AL152" s="116"/>
      <c r="AM152" s="116" t="s">
        <v>275</v>
      </c>
      <c r="AN152" s="116" t="s">
        <v>260</v>
      </c>
      <c r="AO152" s="119" t="s">
        <v>51</v>
      </c>
      <c r="AP152" s="119" t="s">
        <v>52</v>
      </c>
      <c r="AQ152" s="119" t="s">
        <v>281</v>
      </c>
      <c r="AR152" s="18" t="s">
        <v>282</v>
      </c>
      <c r="AS152" s="120" t="s">
        <v>283</v>
      </c>
      <c r="AT152" s="121">
        <v>105000</v>
      </c>
      <c r="AU152" s="121">
        <v>105000</v>
      </c>
      <c r="AV152" s="121">
        <v>0</v>
      </c>
      <c r="AW152" s="121">
        <v>0</v>
      </c>
      <c r="AX152" s="121">
        <v>0</v>
      </c>
      <c r="AY152" s="121">
        <v>0</v>
      </c>
      <c r="AZ152" s="121">
        <v>0</v>
      </c>
      <c r="BA152" s="121">
        <v>0</v>
      </c>
      <c r="BB152" s="121">
        <v>105000</v>
      </c>
      <c r="BC152" s="121">
        <v>105000</v>
      </c>
      <c r="BD152" s="121">
        <v>505000</v>
      </c>
      <c r="BE152" s="121">
        <v>0</v>
      </c>
      <c r="BF152" s="121">
        <v>0</v>
      </c>
      <c r="BG152" s="121">
        <v>0</v>
      </c>
      <c r="BH152" s="121">
        <v>505000</v>
      </c>
      <c r="BI152" s="121">
        <v>505000</v>
      </c>
      <c r="BJ152" s="121">
        <v>0</v>
      </c>
      <c r="BK152" s="121">
        <v>0</v>
      </c>
      <c r="BL152" s="121">
        <v>0</v>
      </c>
      <c r="BM152" s="121">
        <v>505000</v>
      </c>
      <c r="BN152" s="121">
        <v>700000</v>
      </c>
      <c r="BO152" s="121">
        <v>0</v>
      </c>
      <c r="BP152" s="121">
        <v>0</v>
      </c>
      <c r="BQ152" s="121">
        <v>0</v>
      </c>
      <c r="BR152" s="121">
        <v>700000</v>
      </c>
      <c r="BS152" s="121">
        <v>700000</v>
      </c>
      <c r="BT152" s="121">
        <v>0</v>
      </c>
      <c r="BU152" s="121">
        <v>0</v>
      </c>
      <c r="BV152" s="121">
        <v>0</v>
      </c>
      <c r="BW152" s="121">
        <v>700000</v>
      </c>
      <c r="BX152" s="121">
        <v>405000</v>
      </c>
      <c r="BY152" s="121">
        <v>0</v>
      </c>
      <c r="BZ152" s="121">
        <v>0</v>
      </c>
      <c r="CA152" s="121">
        <v>0</v>
      </c>
      <c r="CB152" s="121">
        <v>405000</v>
      </c>
      <c r="CC152" s="121">
        <v>405000</v>
      </c>
      <c r="CD152" s="121">
        <v>0</v>
      </c>
      <c r="CE152" s="121">
        <v>0</v>
      </c>
      <c r="CF152" s="121">
        <v>0</v>
      </c>
      <c r="CG152" s="121">
        <v>405000</v>
      </c>
      <c r="CH152" s="121">
        <v>405000</v>
      </c>
      <c r="CI152" s="121">
        <v>0</v>
      </c>
      <c r="CJ152" s="121">
        <v>0</v>
      </c>
      <c r="CK152" s="121">
        <v>0</v>
      </c>
      <c r="CL152" s="121">
        <v>405000</v>
      </c>
      <c r="CM152" s="121">
        <v>405000</v>
      </c>
      <c r="CN152" s="121">
        <v>0</v>
      </c>
      <c r="CO152" s="121">
        <v>0</v>
      </c>
      <c r="CP152" s="121">
        <v>0</v>
      </c>
      <c r="CQ152" s="121">
        <v>405000</v>
      </c>
      <c r="CS152" s="8">
        <f t="shared" si="39"/>
        <v>1</v>
      </c>
    </row>
    <row r="153" spans="1:97" ht="114" customHeight="1">
      <c r="A153" s="194">
        <v>602</v>
      </c>
      <c r="B153" s="17" t="s">
        <v>252</v>
      </c>
      <c r="C153" s="111">
        <v>401000003</v>
      </c>
      <c r="D153" s="112" t="s">
        <v>253</v>
      </c>
      <c r="E153" s="113" t="s">
        <v>254</v>
      </c>
      <c r="F153" s="114"/>
      <c r="G153" s="114"/>
      <c r="H153" s="115" t="s">
        <v>47</v>
      </c>
      <c r="I153" s="114"/>
      <c r="J153" s="115">
        <v>16</v>
      </c>
      <c r="K153" s="115">
        <v>1</v>
      </c>
      <c r="L153" s="115" t="s">
        <v>47</v>
      </c>
      <c r="M153" s="115"/>
      <c r="N153" s="115"/>
      <c r="O153" s="115"/>
      <c r="P153" s="116" t="s">
        <v>255</v>
      </c>
      <c r="Q153" s="117" t="s">
        <v>256</v>
      </c>
      <c r="R153" s="115"/>
      <c r="S153" s="115"/>
      <c r="T153" s="115" t="s">
        <v>47</v>
      </c>
      <c r="U153" s="115"/>
      <c r="V153" s="115">
        <v>9</v>
      </c>
      <c r="W153" s="115" t="s">
        <v>45</v>
      </c>
      <c r="X153" s="115"/>
      <c r="Y153" s="115"/>
      <c r="Z153" s="115"/>
      <c r="AA153" s="115"/>
      <c r="AB153" s="116" t="s">
        <v>257</v>
      </c>
      <c r="AC153" s="117" t="s">
        <v>269</v>
      </c>
      <c r="AD153" s="116"/>
      <c r="AE153" s="116"/>
      <c r="AF153" s="116"/>
      <c r="AG153" s="116"/>
      <c r="AH153" s="116"/>
      <c r="AI153" s="116"/>
      <c r="AJ153" s="116"/>
      <c r="AK153" s="116"/>
      <c r="AL153" s="116"/>
      <c r="AM153" s="116" t="s">
        <v>275</v>
      </c>
      <c r="AN153" s="116" t="s">
        <v>260</v>
      </c>
      <c r="AO153" s="119" t="s">
        <v>51</v>
      </c>
      <c r="AP153" s="119" t="s">
        <v>52</v>
      </c>
      <c r="AQ153" s="119" t="s">
        <v>284</v>
      </c>
      <c r="AR153" s="18" t="s">
        <v>282</v>
      </c>
      <c r="AS153" s="120" t="s">
        <v>53</v>
      </c>
      <c r="AT153" s="121">
        <v>10443.030000000001</v>
      </c>
      <c r="AU153" s="121">
        <v>10443.030000000001</v>
      </c>
      <c r="AV153" s="121">
        <v>0</v>
      </c>
      <c r="AW153" s="121">
        <v>0</v>
      </c>
      <c r="AX153" s="121">
        <v>0</v>
      </c>
      <c r="AY153" s="121">
        <v>0</v>
      </c>
      <c r="AZ153" s="121">
        <v>0</v>
      </c>
      <c r="BA153" s="121">
        <v>0</v>
      </c>
      <c r="BB153" s="121">
        <v>10443.030000000001</v>
      </c>
      <c r="BC153" s="121">
        <v>10443.030000000001</v>
      </c>
      <c r="BD153" s="121">
        <v>0</v>
      </c>
      <c r="BE153" s="121">
        <v>0</v>
      </c>
      <c r="BF153" s="121">
        <v>0</v>
      </c>
      <c r="BG153" s="121">
        <v>0</v>
      </c>
      <c r="BH153" s="121">
        <v>0</v>
      </c>
      <c r="BI153" s="121">
        <v>0</v>
      </c>
      <c r="BJ153" s="121">
        <v>0</v>
      </c>
      <c r="BK153" s="121">
        <v>0</v>
      </c>
      <c r="BL153" s="121">
        <v>0</v>
      </c>
      <c r="BM153" s="121">
        <v>0</v>
      </c>
      <c r="BN153" s="121">
        <v>0</v>
      </c>
      <c r="BO153" s="121">
        <v>0</v>
      </c>
      <c r="BP153" s="121">
        <v>0</v>
      </c>
      <c r="BQ153" s="121">
        <v>0</v>
      </c>
      <c r="BR153" s="121">
        <v>0</v>
      </c>
      <c r="BS153" s="121">
        <v>0</v>
      </c>
      <c r="BT153" s="121">
        <v>0</v>
      </c>
      <c r="BU153" s="121">
        <v>0</v>
      </c>
      <c r="BV153" s="121">
        <v>0</v>
      </c>
      <c r="BW153" s="121">
        <v>0</v>
      </c>
      <c r="BX153" s="121">
        <v>0</v>
      </c>
      <c r="BY153" s="121">
        <v>0</v>
      </c>
      <c r="BZ153" s="121">
        <v>0</v>
      </c>
      <c r="CA153" s="121">
        <v>0</v>
      </c>
      <c r="CB153" s="121">
        <v>0</v>
      </c>
      <c r="CC153" s="121">
        <v>0</v>
      </c>
      <c r="CD153" s="121">
        <v>0</v>
      </c>
      <c r="CE153" s="121">
        <v>0</v>
      </c>
      <c r="CF153" s="121">
        <v>0</v>
      </c>
      <c r="CG153" s="121">
        <v>0</v>
      </c>
      <c r="CH153" s="121">
        <v>0</v>
      </c>
      <c r="CI153" s="121">
        <v>0</v>
      </c>
      <c r="CJ153" s="121">
        <v>0</v>
      </c>
      <c r="CK153" s="121">
        <v>0</v>
      </c>
      <c r="CL153" s="121">
        <v>0</v>
      </c>
      <c r="CM153" s="121">
        <v>0</v>
      </c>
      <c r="CN153" s="121">
        <v>0</v>
      </c>
      <c r="CO153" s="121">
        <v>0</v>
      </c>
      <c r="CP153" s="121">
        <v>0</v>
      </c>
      <c r="CQ153" s="121">
        <v>0</v>
      </c>
      <c r="CS153" s="8">
        <f t="shared" si="39"/>
        <v>1</v>
      </c>
    </row>
    <row r="154" spans="1:97" ht="113.25" customHeight="1">
      <c r="A154" s="194">
        <v>602</v>
      </c>
      <c r="B154" s="17" t="s">
        <v>252</v>
      </c>
      <c r="C154" s="111">
        <v>401000007</v>
      </c>
      <c r="D154" s="112" t="s">
        <v>285</v>
      </c>
      <c r="E154" s="113" t="s">
        <v>254</v>
      </c>
      <c r="F154" s="114"/>
      <c r="G154" s="114"/>
      <c r="H154" s="115" t="s">
        <v>47</v>
      </c>
      <c r="I154" s="114"/>
      <c r="J154" s="115">
        <v>16</v>
      </c>
      <c r="K154" s="115">
        <v>1</v>
      </c>
      <c r="L154" s="115" t="s">
        <v>286</v>
      </c>
      <c r="M154" s="115"/>
      <c r="N154" s="115"/>
      <c r="O154" s="115"/>
      <c r="P154" s="116" t="s">
        <v>255</v>
      </c>
      <c r="Q154" s="117" t="s">
        <v>256</v>
      </c>
      <c r="R154" s="115"/>
      <c r="S154" s="115"/>
      <c r="T154" s="115" t="s">
        <v>47</v>
      </c>
      <c r="U154" s="115"/>
      <c r="V154" s="115">
        <v>9</v>
      </c>
      <c r="W154" s="115" t="s">
        <v>45</v>
      </c>
      <c r="X154" s="115"/>
      <c r="Y154" s="115"/>
      <c r="Z154" s="115"/>
      <c r="AA154" s="115"/>
      <c r="AB154" s="116" t="s">
        <v>257</v>
      </c>
      <c r="AC154" s="117" t="s">
        <v>269</v>
      </c>
      <c r="AD154" s="116"/>
      <c r="AE154" s="116"/>
      <c r="AF154" s="116"/>
      <c r="AG154" s="116"/>
      <c r="AH154" s="116"/>
      <c r="AI154" s="116"/>
      <c r="AJ154" s="116"/>
      <c r="AK154" s="116"/>
      <c r="AL154" s="116"/>
      <c r="AM154" s="116" t="s">
        <v>264</v>
      </c>
      <c r="AN154" s="116" t="s">
        <v>265</v>
      </c>
      <c r="AO154" s="119" t="s">
        <v>51</v>
      </c>
      <c r="AP154" s="119" t="s">
        <v>52</v>
      </c>
      <c r="AQ154" s="119" t="s">
        <v>287</v>
      </c>
      <c r="AR154" s="18" t="s">
        <v>288</v>
      </c>
      <c r="AS154" s="120" t="s">
        <v>53</v>
      </c>
      <c r="AT154" s="121">
        <v>2161770</v>
      </c>
      <c r="AU154" s="121">
        <v>2161770</v>
      </c>
      <c r="AV154" s="121">
        <v>0</v>
      </c>
      <c r="AW154" s="121">
        <v>0</v>
      </c>
      <c r="AX154" s="121">
        <v>0</v>
      </c>
      <c r="AY154" s="121">
        <v>0</v>
      </c>
      <c r="AZ154" s="121">
        <v>0</v>
      </c>
      <c r="BA154" s="121">
        <v>0</v>
      </c>
      <c r="BB154" s="121">
        <v>2161770</v>
      </c>
      <c r="BC154" s="121">
        <v>2161770</v>
      </c>
      <c r="BD154" s="121">
        <v>2161770</v>
      </c>
      <c r="BE154" s="121">
        <v>0</v>
      </c>
      <c r="BF154" s="121">
        <v>0</v>
      </c>
      <c r="BG154" s="121">
        <v>0</v>
      </c>
      <c r="BH154" s="121">
        <v>2161770</v>
      </c>
      <c r="BI154" s="121">
        <v>2161770</v>
      </c>
      <c r="BJ154" s="121">
        <v>0</v>
      </c>
      <c r="BK154" s="121">
        <v>0</v>
      </c>
      <c r="BL154" s="121">
        <v>0</v>
      </c>
      <c r="BM154" s="121">
        <v>2161770</v>
      </c>
      <c r="BN154" s="121">
        <v>2161770</v>
      </c>
      <c r="BO154" s="121">
        <v>0</v>
      </c>
      <c r="BP154" s="121">
        <v>0</v>
      </c>
      <c r="BQ154" s="121">
        <v>0</v>
      </c>
      <c r="BR154" s="121">
        <v>2161770</v>
      </c>
      <c r="BS154" s="121">
        <v>2161770</v>
      </c>
      <c r="BT154" s="121">
        <v>0</v>
      </c>
      <c r="BU154" s="121">
        <v>0</v>
      </c>
      <c r="BV154" s="121">
        <v>0</v>
      </c>
      <c r="BW154" s="121">
        <v>2161770</v>
      </c>
      <c r="BX154" s="121">
        <v>2161770</v>
      </c>
      <c r="BY154" s="121">
        <v>0</v>
      </c>
      <c r="BZ154" s="121">
        <v>0</v>
      </c>
      <c r="CA154" s="121">
        <v>0</v>
      </c>
      <c r="CB154" s="121">
        <v>2161770</v>
      </c>
      <c r="CC154" s="121">
        <v>2161770</v>
      </c>
      <c r="CD154" s="121">
        <v>0</v>
      </c>
      <c r="CE154" s="121">
        <v>0</v>
      </c>
      <c r="CF154" s="121">
        <v>0</v>
      </c>
      <c r="CG154" s="121">
        <v>2161770</v>
      </c>
      <c r="CH154" s="121">
        <v>2161770</v>
      </c>
      <c r="CI154" s="121">
        <v>0</v>
      </c>
      <c r="CJ154" s="121">
        <v>0</v>
      </c>
      <c r="CK154" s="121">
        <v>0</v>
      </c>
      <c r="CL154" s="121">
        <v>2161770</v>
      </c>
      <c r="CM154" s="121">
        <v>2161770</v>
      </c>
      <c r="CN154" s="121">
        <v>0</v>
      </c>
      <c r="CO154" s="121">
        <v>0</v>
      </c>
      <c r="CP154" s="121">
        <v>0</v>
      </c>
      <c r="CQ154" s="121">
        <v>2161770</v>
      </c>
      <c r="CS154" s="8">
        <f t="shared" si="39"/>
        <v>1</v>
      </c>
    </row>
    <row r="155" spans="1:97" ht="115.5" customHeight="1">
      <c r="A155" s="194">
        <v>602</v>
      </c>
      <c r="B155" s="17" t="s">
        <v>252</v>
      </c>
      <c r="C155" s="111">
        <v>401000007</v>
      </c>
      <c r="D155" s="112" t="s">
        <v>285</v>
      </c>
      <c r="E155" s="113" t="s">
        <v>254</v>
      </c>
      <c r="F155" s="114"/>
      <c r="G155" s="114"/>
      <c r="H155" s="115" t="s">
        <v>47</v>
      </c>
      <c r="I155" s="114"/>
      <c r="J155" s="115">
        <v>16</v>
      </c>
      <c r="K155" s="115">
        <v>1</v>
      </c>
      <c r="L155" s="115" t="s">
        <v>286</v>
      </c>
      <c r="M155" s="115"/>
      <c r="N155" s="115"/>
      <c r="O155" s="115"/>
      <c r="P155" s="116" t="s">
        <v>255</v>
      </c>
      <c r="Q155" s="117" t="s">
        <v>256</v>
      </c>
      <c r="R155" s="115"/>
      <c r="S155" s="115"/>
      <c r="T155" s="115" t="s">
        <v>47</v>
      </c>
      <c r="U155" s="115"/>
      <c r="V155" s="115">
        <v>9</v>
      </c>
      <c r="W155" s="115" t="s">
        <v>45</v>
      </c>
      <c r="X155" s="115"/>
      <c r="Y155" s="115"/>
      <c r="Z155" s="115"/>
      <c r="AA155" s="115"/>
      <c r="AB155" s="116" t="s">
        <v>257</v>
      </c>
      <c r="AC155" s="117" t="s">
        <v>269</v>
      </c>
      <c r="AD155" s="116"/>
      <c r="AE155" s="116"/>
      <c r="AF155" s="116"/>
      <c r="AG155" s="116"/>
      <c r="AH155" s="116"/>
      <c r="AI155" s="116"/>
      <c r="AJ155" s="116"/>
      <c r="AK155" s="116"/>
      <c r="AL155" s="116"/>
      <c r="AM155" s="116" t="s">
        <v>264</v>
      </c>
      <c r="AN155" s="116" t="s">
        <v>265</v>
      </c>
      <c r="AO155" s="119" t="s">
        <v>51</v>
      </c>
      <c r="AP155" s="119" t="s">
        <v>52</v>
      </c>
      <c r="AQ155" s="119" t="s">
        <v>289</v>
      </c>
      <c r="AR155" s="18" t="s">
        <v>288</v>
      </c>
      <c r="AS155" s="120" t="s">
        <v>53</v>
      </c>
      <c r="AT155" s="121">
        <v>558598.73</v>
      </c>
      <c r="AU155" s="121">
        <v>558598.73</v>
      </c>
      <c r="AV155" s="121">
        <v>0</v>
      </c>
      <c r="AW155" s="121">
        <v>0</v>
      </c>
      <c r="AX155" s="121">
        <v>0</v>
      </c>
      <c r="AY155" s="121">
        <v>0</v>
      </c>
      <c r="AZ155" s="121">
        <v>0</v>
      </c>
      <c r="BA155" s="121">
        <v>0</v>
      </c>
      <c r="BB155" s="121">
        <v>558598.73</v>
      </c>
      <c r="BC155" s="121">
        <v>558598.73</v>
      </c>
      <c r="BD155" s="121">
        <v>0</v>
      </c>
      <c r="BE155" s="121">
        <v>0</v>
      </c>
      <c r="BF155" s="121">
        <v>0</v>
      </c>
      <c r="BG155" s="121">
        <v>0</v>
      </c>
      <c r="BH155" s="121">
        <v>0</v>
      </c>
      <c r="BI155" s="121">
        <v>0</v>
      </c>
      <c r="BJ155" s="121">
        <v>0</v>
      </c>
      <c r="BK155" s="121">
        <v>0</v>
      </c>
      <c r="BL155" s="121">
        <v>0</v>
      </c>
      <c r="BM155" s="121">
        <v>0</v>
      </c>
      <c r="BN155" s="121">
        <v>0</v>
      </c>
      <c r="BO155" s="121">
        <v>0</v>
      </c>
      <c r="BP155" s="121">
        <v>0</v>
      </c>
      <c r="BQ155" s="121">
        <v>0</v>
      </c>
      <c r="BR155" s="121">
        <v>0</v>
      </c>
      <c r="BS155" s="121">
        <v>0</v>
      </c>
      <c r="BT155" s="121">
        <v>0</v>
      </c>
      <c r="BU155" s="121">
        <v>0</v>
      </c>
      <c r="BV155" s="121">
        <v>0</v>
      </c>
      <c r="BW155" s="121">
        <v>0</v>
      </c>
      <c r="BX155" s="121">
        <v>0</v>
      </c>
      <c r="BY155" s="121">
        <v>0</v>
      </c>
      <c r="BZ155" s="121">
        <v>0</v>
      </c>
      <c r="CA155" s="121">
        <v>0</v>
      </c>
      <c r="CB155" s="121">
        <v>0</v>
      </c>
      <c r="CC155" s="121">
        <v>0</v>
      </c>
      <c r="CD155" s="121">
        <v>0</v>
      </c>
      <c r="CE155" s="121">
        <v>0</v>
      </c>
      <c r="CF155" s="121">
        <v>0</v>
      </c>
      <c r="CG155" s="121">
        <v>0</v>
      </c>
      <c r="CH155" s="121">
        <v>0</v>
      </c>
      <c r="CI155" s="121">
        <v>0</v>
      </c>
      <c r="CJ155" s="121">
        <v>0</v>
      </c>
      <c r="CK155" s="121">
        <v>0</v>
      </c>
      <c r="CL155" s="121">
        <v>0</v>
      </c>
      <c r="CM155" s="121">
        <v>0</v>
      </c>
      <c r="CN155" s="121">
        <v>0</v>
      </c>
      <c r="CO155" s="121">
        <v>0</v>
      </c>
      <c r="CP155" s="121">
        <v>0</v>
      </c>
      <c r="CQ155" s="121">
        <v>0</v>
      </c>
      <c r="CS155" s="8">
        <f t="shared" si="39"/>
        <v>1</v>
      </c>
    </row>
    <row r="156" spans="1:97" ht="86.25" customHeight="1">
      <c r="A156" s="194">
        <v>602</v>
      </c>
      <c r="B156" s="17" t="s">
        <v>252</v>
      </c>
      <c r="C156" s="111">
        <v>401000007</v>
      </c>
      <c r="D156" s="112" t="s">
        <v>285</v>
      </c>
      <c r="E156" s="113" t="s">
        <v>254</v>
      </c>
      <c r="F156" s="114"/>
      <c r="G156" s="114"/>
      <c r="H156" s="115">
        <v>3</v>
      </c>
      <c r="I156" s="114"/>
      <c r="J156" s="115">
        <v>16</v>
      </c>
      <c r="K156" s="115">
        <v>1</v>
      </c>
      <c r="L156" s="115" t="s">
        <v>286</v>
      </c>
      <c r="M156" s="115"/>
      <c r="N156" s="115"/>
      <c r="O156" s="115"/>
      <c r="P156" s="116" t="s">
        <v>255</v>
      </c>
      <c r="Q156" s="117" t="s">
        <v>256</v>
      </c>
      <c r="R156" s="115"/>
      <c r="S156" s="115"/>
      <c r="T156" s="115" t="s">
        <v>47</v>
      </c>
      <c r="U156" s="115"/>
      <c r="V156" s="115">
        <v>9</v>
      </c>
      <c r="W156" s="115" t="s">
        <v>45</v>
      </c>
      <c r="X156" s="115"/>
      <c r="Y156" s="115"/>
      <c r="Z156" s="115"/>
      <c r="AA156" s="115"/>
      <c r="AB156" s="116" t="s">
        <v>257</v>
      </c>
      <c r="AC156" s="117" t="s">
        <v>290</v>
      </c>
      <c r="AD156" s="116"/>
      <c r="AE156" s="116"/>
      <c r="AF156" s="116"/>
      <c r="AG156" s="116"/>
      <c r="AH156" s="116"/>
      <c r="AI156" s="116"/>
      <c r="AJ156" s="116"/>
      <c r="AK156" s="116"/>
      <c r="AL156" s="116"/>
      <c r="AM156" s="116" t="s">
        <v>291</v>
      </c>
      <c r="AN156" s="116" t="s">
        <v>292</v>
      </c>
      <c r="AO156" s="119" t="s">
        <v>80</v>
      </c>
      <c r="AP156" s="119" t="s">
        <v>80</v>
      </c>
      <c r="AQ156" s="119" t="s">
        <v>293</v>
      </c>
      <c r="AR156" s="18" t="s">
        <v>294</v>
      </c>
      <c r="AS156" s="120">
        <v>244</v>
      </c>
      <c r="AT156" s="121">
        <v>0</v>
      </c>
      <c r="AU156" s="121">
        <v>0</v>
      </c>
      <c r="AV156" s="121">
        <v>0</v>
      </c>
      <c r="AW156" s="121">
        <v>0</v>
      </c>
      <c r="AX156" s="121">
        <v>0</v>
      </c>
      <c r="AY156" s="121">
        <v>0</v>
      </c>
      <c r="AZ156" s="121">
        <v>0</v>
      </c>
      <c r="BA156" s="121">
        <v>0</v>
      </c>
      <c r="BB156" s="121">
        <v>0</v>
      </c>
      <c r="BC156" s="121">
        <v>0</v>
      </c>
      <c r="BD156" s="121">
        <v>2729501.5</v>
      </c>
      <c r="BE156" s="121">
        <v>0</v>
      </c>
      <c r="BF156" s="121">
        <v>0</v>
      </c>
      <c r="BG156" s="121">
        <v>0</v>
      </c>
      <c r="BH156" s="121">
        <v>2729501.5</v>
      </c>
      <c r="BI156" s="121">
        <v>2729501.5</v>
      </c>
      <c r="BJ156" s="121">
        <v>0</v>
      </c>
      <c r="BK156" s="121">
        <v>0</v>
      </c>
      <c r="BL156" s="121">
        <v>0</v>
      </c>
      <c r="BM156" s="121">
        <v>2729501.5</v>
      </c>
      <c r="BN156" s="121">
        <v>81000</v>
      </c>
      <c r="BO156" s="121">
        <v>0</v>
      </c>
      <c r="BP156" s="121">
        <v>0</v>
      </c>
      <c r="BQ156" s="121">
        <v>0</v>
      </c>
      <c r="BR156" s="121">
        <v>81000</v>
      </c>
      <c r="BS156" s="121">
        <v>2759725.2</v>
      </c>
      <c r="BT156" s="121">
        <v>0</v>
      </c>
      <c r="BU156" s="121">
        <v>0</v>
      </c>
      <c r="BV156" s="121">
        <v>0</v>
      </c>
      <c r="BW156" s="121">
        <v>2759725.2</v>
      </c>
      <c r="BX156" s="121">
        <v>0</v>
      </c>
      <c r="BY156" s="121">
        <v>0</v>
      </c>
      <c r="BZ156" s="121">
        <v>0</v>
      </c>
      <c r="CA156" s="121">
        <v>0</v>
      </c>
      <c r="CB156" s="121">
        <v>0</v>
      </c>
      <c r="CC156" s="121">
        <v>0</v>
      </c>
      <c r="CD156" s="121">
        <v>0</v>
      </c>
      <c r="CE156" s="121">
        <v>0</v>
      </c>
      <c r="CF156" s="121">
        <v>0</v>
      </c>
      <c r="CG156" s="121">
        <v>0</v>
      </c>
      <c r="CH156" s="121">
        <v>0</v>
      </c>
      <c r="CI156" s="121">
        <v>0</v>
      </c>
      <c r="CJ156" s="121">
        <v>0</v>
      </c>
      <c r="CK156" s="121">
        <v>0</v>
      </c>
      <c r="CL156" s="121">
        <v>0</v>
      </c>
      <c r="CM156" s="121">
        <v>0</v>
      </c>
      <c r="CN156" s="121">
        <v>0</v>
      </c>
      <c r="CO156" s="121">
        <v>0</v>
      </c>
      <c r="CP156" s="121">
        <v>0</v>
      </c>
      <c r="CQ156" s="121">
        <v>0</v>
      </c>
      <c r="CS156" s="8">
        <f t="shared" si="39"/>
        <v>1</v>
      </c>
    </row>
    <row r="157" spans="1:97" ht="104.25" customHeight="1">
      <c r="A157" s="194">
        <v>602</v>
      </c>
      <c r="B157" s="17" t="s">
        <v>252</v>
      </c>
      <c r="C157" s="111">
        <v>401000007</v>
      </c>
      <c r="D157" s="112" t="s">
        <v>285</v>
      </c>
      <c r="E157" s="113" t="s">
        <v>254</v>
      </c>
      <c r="F157" s="114"/>
      <c r="G157" s="114"/>
      <c r="H157" s="115">
        <v>3</v>
      </c>
      <c r="I157" s="114"/>
      <c r="J157" s="115">
        <v>16</v>
      </c>
      <c r="K157" s="115">
        <v>1</v>
      </c>
      <c r="L157" s="115" t="s">
        <v>286</v>
      </c>
      <c r="M157" s="115"/>
      <c r="N157" s="115"/>
      <c r="O157" s="115"/>
      <c r="P157" s="116" t="s">
        <v>255</v>
      </c>
      <c r="Q157" s="117" t="s">
        <v>256</v>
      </c>
      <c r="R157" s="115"/>
      <c r="S157" s="115"/>
      <c r="T157" s="115" t="s">
        <v>47</v>
      </c>
      <c r="U157" s="115"/>
      <c r="V157" s="115">
        <v>9</v>
      </c>
      <c r="W157" s="115" t="s">
        <v>45</v>
      </c>
      <c r="X157" s="115"/>
      <c r="Y157" s="115"/>
      <c r="Z157" s="115"/>
      <c r="AA157" s="115"/>
      <c r="AB157" s="116" t="s">
        <v>257</v>
      </c>
      <c r="AC157" s="117" t="s">
        <v>290</v>
      </c>
      <c r="AD157" s="116"/>
      <c r="AE157" s="116"/>
      <c r="AF157" s="116"/>
      <c r="AG157" s="116"/>
      <c r="AH157" s="116"/>
      <c r="AI157" s="116"/>
      <c r="AJ157" s="116"/>
      <c r="AK157" s="116"/>
      <c r="AL157" s="116"/>
      <c r="AM157" s="116" t="s">
        <v>291</v>
      </c>
      <c r="AN157" s="116" t="s">
        <v>292</v>
      </c>
      <c r="AO157" s="119" t="s">
        <v>80</v>
      </c>
      <c r="AP157" s="119" t="s">
        <v>80</v>
      </c>
      <c r="AQ157" s="119" t="s">
        <v>295</v>
      </c>
      <c r="AR157" s="18" t="s">
        <v>296</v>
      </c>
      <c r="AS157" s="120" t="s">
        <v>53</v>
      </c>
      <c r="AT157" s="121">
        <v>0</v>
      </c>
      <c r="AU157" s="121">
        <v>0</v>
      </c>
      <c r="AV157" s="121">
        <v>0</v>
      </c>
      <c r="AW157" s="121">
        <v>0</v>
      </c>
      <c r="AX157" s="121">
        <v>0</v>
      </c>
      <c r="AY157" s="121">
        <v>0</v>
      </c>
      <c r="AZ157" s="121">
        <v>0</v>
      </c>
      <c r="BA157" s="121">
        <v>0</v>
      </c>
      <c r="BB157" s="121">
        <v>0</v>
      </c>
      <c r="BC157" s="121">
        <v>0</v>
      </c>
      <c r="BD157" s="121">
        <v>23233.33</v>
      </c>
      <c r="BE157" s="121">
        <v>0</v>
      </c>
      <c r="BF157" s="121">
        <v>0</v>
      </c>
      <c r="BG157" s="121">
        <v>0</v>
      </c>
      <c r="BH157" s="121">
        <v>23233.33</v>
      </c>
      <c r="BI157" s="121">
        <v>23233.33</v>
      </c>
      <c r="BJ157" s="121">
        <v>0</v>
      </c>
      <c r="BK157" s="121">
        <v>0</v>
      </c>
      <c r="BL157" s="121">
        <v>0</v>
      </c>
      <c r="BM157" s="121">
        <v>23233.33</v>
      </c>
      <c r="BN157" s="121">
        <v>0</v>
      </c>
      <c r="BO157" s="121">
        <v>0</v>
      </c>
      <c r="BP157" s="121">
        <v>0</v>
      </c>
      <c r="BQ157" s="121">
        <v>0</v>
      </c>
      <c r="BR157" s="121">
        <v>0</v>
      </c>
      <c r="BS157" s="121">
        <v>0</v>
      </c>
      <c r="BT157" s="121">
        <v>0</v>
      </c>
      <c r="BU157" s="121">
        <v>0</v>
      </c>
      <c r="BV157" s="121">
        <v>0</v>
      </c>
      <c r="BW157" s="121">
        <v>0</v>
      </c>
      <c r="BX157" s="121">
        <v>0</v>
      </c>
      <c r="BY157" s="121">
        <v>0</v>
      </c>
      <c r="BZ157" s="121">
        <v>0</v>
      </c>
      <c r="CA157" s="121">
        <v>0</v>
      </c>
      <c r="CB157" s="121">
        <v>0</v>
      </c>
      <c r="CC157" s="121">
        <v>0</v>
      </c>
      <c r="CD157" s="121">
        <v>0</v>
      </c>
      <c r="CE157" s="121">
        <v>0</v>
      </c>
      <c r="CF157" s="121">
        <v>0</v>
      </c>
      <c r="CG157" s="121">
        <v>0</v>
      </c>
      <c r="CH157" s="121">
        <v>0</v>
      </c>
      <c r="CI157" s="121">
        <v>0</v>
      </c>
      <c r="CJ157" s="121">
        <v>0</v>
      </c>
      <c r="CK157" s="121">
        <v>0</v>
      </c>
      <c r="CL157" s="121">
        <v>0</v>
      </c>
      <c r="CM157" s="121">
        <v>0</v>
      </c>
      <c r="CN157" s="121">
        <v>0</v>
      </c>
      <c r="CO157" s="121">
        <v>0</v>
      </c>
      <c r="CP157" s="121">
        <v>0</v>
      </c>
      <c r="CQ157" s="121">
        <v>0</v>
      </c>
      <c r="CS157" s="8">
        <f t="shared" si="39"/>
        <v>1</v>
      </c>
    </row>
    <row r="158" spans="1:97" ht="113.25" customHeight="1">
      <c r="A158" s="194">
        <v>602</v>
      </c>
      <c r="B158" s="17" t="s">
        <v>252</v>
      </c>
      <c r="C158" s="111">
        <v>401000007</v>
      </c>
      <c r="D158" s="112" t="s">
        <v>285</v>
      </c>
      <c r="E158" s="113" t="s">
        <v>254</v>
      </c>
      <c r="F158" s="114"/>
      <c r="G158" s="114"/>
      <c r="H158" s="115" t="s">
        <v>47</v>
      </c>
      <c r="I158" s="114"/>
      <c r="J158" s="115">
        <v>16</v>
      </c>
      <c r="K158" s="115">
        <v>1</v>
      </c>
      <c r="L158" s="115" t="s">
        <v>286</v>
      </c>
      <c r="M158" s="115"/>
      <c r="N158" s="115"/>
      <c r="O158" s="115"/>
      <c r="P158" s="116" t="s">
        <v>255</v>
      </c>
      <c r="Q158" s="117" t="s">
        <v>256</v>
      </c>
      <c r="R158" s="115"/>
      <c r="S158" s="115"/>
      <c r="T158" s="115" t="s">
        <v>47</v>
      </c>
      <c r="U158" s="115"/>
      <c r="V158" s="115">
        <v>9</v>
      </c>
      <c r="W158" s="115" t="s">
        <v>45</v>
      </c>
      <c r="X158" s="115"/>
      <c r="Y158" s="115"/>
      <c r="Z158" s="115"/>
      <c r="AA158" s="115"/>
      <c r="AB158" s="116" t="s">
        <v>257</v>
      </c>
      <c r="AC158" s="117" t="s">
        <v>297</v>
      </c>
      <c r="AD158" s="116"/>
      <c r="AE158" s="116"/>
      <c r="AF158" s="116"/>
      <c r="AG158" s="116"/>
      <c r="AH158" s="116"/>
      <c r="AI158" s="116"/>
      <c r="AJ158" s="116"/>
      <c r="AK158" s="116"/>
      <c r="AL158" s="116"/>
      <c r="AM158" s="116" t="s">
        <v>298</v>
      </c>
      <c r="AN158" s="116" t="s">
        <v>299</v>
      </c>
      <c r="AO158" s="119" t="s">
        <v>80</v>
      </c>
      <c r="AP158" s="119" t="s">
        <v>51</v>
      </c>
      <c r="AQ158" s="119" t="s">
        <v>300</v>
      </c>
      <c r="AR158" s="18" t="s">
        <v>301</v>
      </c>
      <c r="AS158" s="120" t="s">
        <v>302</v>
      </c>
      <c r="AT158" s="121">
        <v>0</v>
      </c>
      <c r="AU158" s="121">
        <v>0</v>
      </c>
      <c r="AV158" s="121">
        <v>0</v>
      </c>
      <c r="AW158" s="121">
        <v>0</v>
      </c>
      <c r="AX158" s="121">
        <v>0</v>
      </c>
      <c r="AY158" s="121">
        <v>0</v>
      </c>
      <c r="AZ158" s="121">
        <v>0</v>
      </c>
      <c r="BA158" s="121">
        <v>0</v>
      </c>
      <c r="BB158" s="121">
        <v>0</v>
      </c>
      <c r="BC158" s="121">
        <v>0</v>
      </c>
      <c r="BD158" s="121">
        <v>0</v>
      </c>
      <c r="BE158" s="121">
        <v>0</v>
      </c>
      <c r="BF158" s="121">
        <v>0</v>
      </c>
      <c r="BG158" s="121">
        <v>0</v>
      </c>
      <c r="BH158" s="121">
        <v>0</v>
      </c>
      <c r="BI158" s="121">
        <v>0</v>
      </c>
      <c r="BJ158" s="121">
        <v>0</v>
      </c>
      <c r="BK158" s="121">
        <v>0</v>
      </c>
      <c r="BL158" s="121">
        <v>0</v>
      </c>
      <c r="BM158" s="121">
        <v>0</v>
      </c>
      <c r="BN158" s="121">
        <v>0</v>
      </c>
      <c r="BO158" s="121">
        <v>0</v>
      </c>
      <c r="BP158" s="121">
        <v>0</v>
      </c>
      <c r="BQ158" s="121">
        <v>0</v>
      </c>
      <c r="BR158" s="121">
        <v>0</v>
      </c>
      <c r="BS158" s="121">
        <v>6825600</v>
      </c>
      <c r="BT158" s="121">
        <v>0</v>
      </c>
      <c r="BU158" s="121">
        <v>0</v>
      </c>
      <c r="BV158" s="121">
        <v>0</v>
      </c>
      <c r="BW158" s="121">
        <v>6825600</v>
      </c>
      <c r="BX158" s="121">
        <v>0</v>
      </c>
      <c r="BY158" s="121">
        <v>0</v>
      </c>
      <c r="BZ158" s="121">
        <v>0</v>
      </c>
      <c r="CA158" s="121">
        <v>0</v>
      </c>
      <c r="CB158" s="121">
        <v>0</v>
      </c>
      <c r="CC158" s="121">
        <v>0</v>
      </c>
      <c r="CD158" s="121">
        <v>0</v>
      </c>
      <c r="CE158" s="121">
        <v>0</v>
      </c>
      <c r="CF158" s="121">
        <v>0</v>
      </c>
      <c r="CG158" s="121">
        <v>0</v>
      </c>
      <c r="CH158" s="121">
        <v>0</v>
      </c>
      <c r="CI158" s="121">
        <v>0</v>
      </c>
      <c r="CJ158" s="121">
        <v>0</v>
      </c>
      <c r="CK158" s="121">
        <v>0</v>
      </c>
      <c r="CL158" s="121">
        <v>0</v>
      </c>
      <c r="CM158" s="121">
        <v>0</v>
      </c>
      <c r="CN158" s="121">
        <v>0</v>
      </c>
      <c r="CO158" s="121">
        <v>0</v>
      </c>
      <c r="CP158" s="121">
        <v>0</v>
      </c>
      <c r="CQ158" s="121">
        <v>0</v>
      </c>
      <c r="CS158" s="8">
        <f t="shared" si="39"/>
        <v>1</v>
      </c>
    </row>
    <row r="159" spans="1:97" ht="116.25" customHeight="1">
      <c r="A159" s="194">
        <v>602</v>
      </c>
      <c r="B159" s="17" t="s">
        <v>252</v>
      </c>
      <c r="C159" s="111">
        <v>401000007</v>
      </c>
      <c r="D159" s="112" t="s">
        <v>285</v>
      </c>
      <c r="E159" s="113" t="s">
        <v>254</v>
      </c>
      <c r="F159" s="114"/>
      <c r="G159" s="114"/>
      <c r="H159" s="115" t="s">
        <v>47</v>
      </c>
      <c r="I159" s="114"/>
      <c r="J159" s="115">
        <v>16</v>
      </c>
      <c r="K159" s="115">
        <v>1</v>
      </c>
      <c r="L159" s="115" t="s">
        <v>286</v>
      </c>
      <c r="M159" s="115"/>
      <c r="N159" s="115"/>
      <c r="O159" s="115"/>
      <c r="P159" s="116" t="s">
        <v>255</v>
      </c>
      <c r="Q159" s="117" t="s">
        <v>256</v>
      </c>
      <c r="R159" s="115"/>
      <c r="S159" s="115"/>
      <c r="T159" s="115" t="s">
        <v>47</v>
      </c>
      <c r="U159" s="115"/>
      <c r="V159" s="115">
        <v>9</v>
      </c>
      <c r="W159" s="115" t="s">
        <v>45</v>
      </c>
      <c r="X159" s="115"/>
      <c r="Y159" s="115"/>
      <c r="Z159" s="115"/>
      <c r="AA159" s="115"/>
      <c r="AB159" s="116" t="s">
        <v>257</v>
      </c>
      <c r="AC159" s="117" t="s">
        <v>297</v>
      </c>
      <c r="AD159" s="116"/>
      <c r="AE159" s="116"/>
      <c r="AF159" s="116"/>
      <c r="AG159" s="116"/>
      <c r="AH159" s="116"/>
      <c r="AI159" s="116"/>
      <c r="AJ159" s="116"/>
      <c r="AK159" s="116"/>
      <c r="AL159" s="116"/>
      <c r="AM159" s="116" t="s">
        <v>298</v>
      </c>
      <c r="AN159" s="116" t="s">
        <v>299</v>
      </c>
      <c r="AO159" s="119" t="s">
        <v>80</v>
      </c>
      <c r="AP159" s="119" t="s">
        <v>51</v>
      </c>
      <c r="AQ159" s="119" t="s">
        <v>303</v>
      </c>
      <c r="AR159" s="18" t="s">
        <v>304</v>
      </c>
      <c r="AS159" s="120" t="s">
        <v>302</v>
      </c>
      <c r="AT159" s="121">
        <v>2637000</v>
      </c>
      <c r="AU159" s="121">
        <v>2637000</v>
      </c>
      <c r="AV159" s="121">
        <v>0</v>
      </c>
      <c r="AW159" s="121">
        <v>0</v>
      </c>
      <c r="AX159" s="121">
        <v>0</v>
      </c>
      <c r="AY159" s="121">
        <v>0</v>
      </c>
      <c r="AZ159" s="121">
        <v>0</v>
      </c>
      <c r="BA159" s="121">
        <v>0</v>
      </c>
      <c r="BB159" s="121">
        <v>2637000</v>
      </c>
      <c r="BC159" s="121">
        <v>2637000</v>
      </c>
      <c r="BD159" s="121">
        <v>5969595</v>
      </c>
      <c r="BE159" s="121">
        <v>0</v>
      </c>
      <c r="BF159" s="121">
        <v>0</v>
      </c>
      <c r="BG159" s="121">
        <v>0</v>
      </c>
      <c r="BH159" s="121">
        <v>5969595</v>
      </c>
      <c r="BI159" s="121">
        <v>5969595</v>
      </c>
      <c r="BJ159" s="121">
        <v>0</v>
      </c>
      <c r="BK159" s="121">
        <v>0</v>
      </c>
      <c r="BL159" s="121">
        <v>0</v>
      </c>
      <c r="BM159" s="121">
        <v>5969595</v>
      </c>
      <c r="BN159" s="121">
        <v>0</v>
      </c>
      <c r="BO159" s="121">
        <v>0</v>
      </c>
      <c r="BP159" s="121">
        <v>0</v>
      </c>
      <c r="BQ159" s="121">
        <v>0</v>
      </c>
      <c r="BR159" s="121">
        <v>0</v>
      </c>
      <c r="BS159" s="121">
        <v>0</v>
      </c>
      <c r="BT159" s="121">
        <v>0</v>
      </c>
      <c r="BU159" s="121">
        <v>0</v>
      </c>
      <c r="BV159" s="121">
        <v>0</v>
      </c>
      <c r="BW159" s="121">
        <v>0</v>
      </c>
      <c r="BX159" s="121">
        <v>0</v>
      </c>
      <c r="BY159" s="121">
        <v>0</v>
      </c>
      <c r="BZ159" s="121">
        <v>0</v>
      </c>
      <c r="CA159" s="121">
        <v>0</v>
      </c>
      <c r="CB159" s="121">
        <v>0</v>
      </c>
      <c r="CC159" s="121">
        <v>0</v>
      </c>
      <c r="CD159" s="121">
        <v>0</v>
      </c>
      <c r="CE159" s="121">
        <v>0</v>
      </c>
      <c r="CF159" s="121">
        <v>0</v>
      </c>
      <c r="CG159" s="121">
        <v>0</v>
      </c>
      <c r="CH159" s="121">
        <v>0</v>
      </c>
      <c r="CI159" s="121">
        <v>0</v>
      </c>
      <c r="CJ159" s="121">
        <v>0</v>
      </c>
      <c r="CK159" s="121">
        <v>0</v>
      </c>
      <c r="CL159" s="121">
        <v>0</v>
      </c>
      <c r="CM159" s="121">
        <v>0</v>
      </c>
      <c r="CN159" s="121">
        <v>0</v>
      </c>
      <c r="CO159" s="121">
        <v>0</v>
      </c>
      <c r="CP159" s="121">
        <v>0</v>
      </c>
      <c r="CQ159" s="121">
        <v>0</v>
      </c>
      <c r="CS159" s="8">
        <f t="shared" si="39"/>
        <v>1</v>
      </c>
    </row>
    <row r="160" spans="1:97" ht="107.25" customHeight="1">
      <c r="A160" s="194">
        <v>602</v>
      </c>
      <c r="B160" s="17" t="s">
        <v>252</v>
      </c>
      <c r="C160" s="111">
        <v>401000007</v>
      </c>
      <c r="D160" s="112" t="s">
        <v>285</v>
      </c>
      <c r="E160" s="113" t="s">
        <v>254</v>
      </c>
      <c r="F160" s="114"/>
      <c r="G160" s="114"/>
      <c r="H160" s="115" t="s">
        <v>47</v>
      </c>
      <c r="I160" s="114"/>
      <c r="J160" s="115">
        <v>16</v>
      </c>
      <c r="K160" s="115">
        <v>1</v>
      </c>
      <c r="L160" s="115" t="s">
        <v>286</v>
      </c>
      <c r="M160" s="115"/>
      <c r="N160" s="115"/>
      <c r="O160" s="115"/>
      <c r="P160" s="116" t="s">
        <v>255</v>
      </c>
      <c r="Q160" s="117" t="s">
        <v>256</v>
      </c>
      <c r="R160" s="115"/>
      <c r="S160" s="115"/>
      <c r="T160" s="115" t="s">
        <v>47</v>
      </c>
      <c r="U160" s="115"/>
      <c r="V160" s="115">
        <v>9</v>
      </c>
      <c r="W160" s="115" t="s">
        <v>45</v>
      </c>
      <c r="X160" s="115"/>
      <c r="Y160" s="115"/>
      <c r="Z160" s="115"/>
      <c r="AA160" s="115"/>
      <c r="AB160" s="116" t="s">
        <v>257</v>
      </c>
      <c r="AC160" s="117" t="s">
        <v>290</v>
      </c>
      <c r="AD160" s="116"/>
      <c r="AE160" s="116"/>
      <c r="AF160" s="116"/>
      <c r="AG160" s="116"/>
      <c r="AH160" s="116"/>
      <c r="AI160" s="116"/>
      <c r="AJ160" s="118"/>
      <c r="AK160" s="116"/>
      <c r="AL160" s="116"/>
      <c r="AM160" s="116" t="s">
        <v>305</v>
      </c>
      <c r="AN160" s="116" t="s">
        <v>292</v>
      </c>
      <c r="AO160" s="119" t="s">
        <v>80</v>
      </c>
      <c r="AP160" s="119" t="s">
        <v>51</v>
      </c>
      <c r="AQ160" s="119" t="s">
        <v>306</v>
      </c>
      <c r="AR160" s="18" t="s">
        <v>307</v>
      </c>
      <c r="AS160" s="120" t="s">
        <v>302</v>
      </c>
      <c r="AT160" s="121">
        <v>134721.70000000001</v>
      </c>
      <c r="AU160" s="121">
        <v>134721.70000000001</v>
      </c>
      <c r="AV160" s="121">
        <v>0</v>
      </c>
      <c r="AW160" s="121">
        <v>0</v>
      </c>
      <c r="AX160" s="121">
        <v>0</v>
      </c>
      <c r="AY160" s="121">
        <v>0</v>
      </c>
      <c r="AZ160" s="121">
        <v>0</v>
      </c>
      <c r="BA160" s="121">
        <v>0</v>
      </c>
      <c r="BB160" s="121">
        <v>134721.70000000001</v>
      </c>
      <c r="BC160" s="121">
        <v>134721.70000000001</v>
      </c>
      <c r="BD160" s="121">
        <v>0</v>
      </c>
      <c r="BE160" s="121">
        <v>0</v>
      </c>
      <c r="BF160" s="121">
        <v>0</v>
      </c>
      <c r="BG160" s="121">
        <v>0</v>
      </c>
      <c r="BH160" s="121">
        <v>0</v>
      </c>
      <c r="BI160" s="121">
        <v>0</v>
      </c>
      <c r="BJ160" s="121">
        <v>0</v>
      </c>
      <c r="BK160" s="121">
        <v>0</v>
      </c>
      <c r="BL160" s="121">
        <v>0</v>
      </c>
      <c r="BM160" s="121">
        <v>0</v>
      </c>
      <c r="BN160" s="121">
        <v>0</v>
      </c>
      <c r="BO160" s="121">
        <v>0</v>
      </c>
      <c r="BP160" s="121">
        <v>0</v>
      </c>
      <c r="BQ160" s="121">
        <v>0</v>
      </c>
      <c r="BR160" s="121">
        <v>0</v>
      </c>
      <c r="BS160" s="121">
        <v>0</v>
      </c>
      <c r="BT160" s="121">
        <v>0</v>
      </c>
      <c r="BU160" s="121">
        <v>0</v>
      </c>
      <c r="BV160" s="121">
        <v>0</v>
      </c>
      <c r="BW160" s="121">
        <v>0</v>
      </c>
      <c r="BX160" s="121">
        <v>0</v>
      </c>
      <c r="BY160" s="121">
        <v>0</v>
      </c>
      <c r="BZ160" s="121">
        <v>0</v>
      </c>
      <c r="CA160" s="121">
        <v>0</v>
      </c>
      <c r="CB160" s="121">
        <v>0</v>
      </c>
      <c r="CC160" s="121">
        <v>0</v>
      </c>
      <c r="CD160" s="121">
        <v>0</v>
      </c>
      <c r="CE160" s="121">
        <v>0</v>
      </c>
      <c r="CF160" s="121">
        <v>0</v>
      </c>
      <c r="CG160" s="121">
        <v>0</v>
      </c>
      <c r="CH160" s="121">
        <v>0</v>
      </c>
      <c r="CI160" s="121">
        <v>0</v>
      </c>
      <c r="CJ160" s="121">
        <v>0</v>
      </c>
      <c r="CK160" s="121">
        <v>0</v>
      </c>
      <c r="CL160" s="121">
        <v>0</v>
      </c>
      <c r="CM160" s="121">
        <v>0</v>
      </c>
      <c r="CN160" s="121">
        <v>0</v>
      </c>
      <c r="CO160" s="121">
        <v>0</v>
      </c>
      <c r="CP160" s="121">
        <v>0</v>
      </c>
      <c r="CQ160" s="121">
        <v>0</v>
      </c>
      <c r="CS160" s="8">
        <f t="shared" si="39"/>
        <v>1</v>
      </c>
    </row>
    <row r="161" spans="1:97" ht="142.5" customHeight="1">
      <c r="A161" s="194">
        <v>602</v>
      </c>
      <c r="B161" s="17" t="s">
        <v>252</v>
      </c>
      <c r="C161" s="111">
        <v>401000007</v>
      </c>
      <c r="D161" s="112" t="s">
        <v>285</v>
      </c>
      <c r="E161" s="113" t="s">
        <v>254</v>
      </c>
      <c r="F161" s="114"/>
      <c r="G161" s="114"/>
      <c r="H161" s="115" t="s">
        <v>47</v>
      </c>
      <c r="I161" s="114"/>
      <c r="J161" s="115">
        <v>16</v>
      </c>
      <c r="K161" s="115">
        <v>1</v>
      </c>
      <c r="L161" s="115" t="s">
        <v>286</v>
      </c>
      <c r="M161" s="115"/>
      <c r="N161" s="115"/>
      <c r="O161" s="115"/>
      <c r="P161" s="116" t="s">
        <v>255</v>
      </c>
      <c r="Q161" s="117" t="s">
        <v>308</v>
      </c>
      <c r="R161" s="115" t="s">
        <v>309</v>
      </c>
      <c r="S161" s="115"/>
      <c r="T161" s="115" t="s">
        <v>310</v>
      </c>
      <c r="U161" s="115"/>
      <c r="V161" s="115" t="s">
        <v>311</v>
      </c>
      <c r="W161" s="115" t="s">
        <v>312</v>
      </c>
      <c r="X161" s="115" t="s">
        <v>313</v>
      </c>
      <c r="Y161" s="115"/>
      <c r="Z161" s="115"/>
      <c r="AA161" s="115"/>
      <c r="AB161" s="116" t="s">
        <v>314</v>
      </c>
      <c r="AC161" s="117" t="s">
        <v>290</v>
      </c>
      <c r="AD161" s="116"/>
      <c r="AE161" s="116"/>
      <c r="AF161" s="116"/>
      <c r="AG161" s="116"/>
      <c r="AH161" s="116"/>
      <c r="AI161" s="116"/>
      <c r="AJ161" s="118"/>
      <c r="AK161" s="116"/>
      <c r="AL161" s="116"/>
      <c r="AM161" s="116" t="s">
        <v>305</v>
      </c>
      <c r="AN161" s="116" t="s">
        <v>292</v>
      </c>
      <c r="AO161" s="119" t="s">
        <v>80</v>
      </c>
      <c r="AP161" s="119" t="s">
        <v>51</v>
      </c>
      <c r="AQ161" s="119" t="s">
        <v>315</v>
      </c>
      <c r="AR161" s="18" t="s">
        <v>316</v>
      </c>
      <c r="AS161" s="120" t="s">
        <v>302</v>
      </c>
      <c r="AT161" s="121">
        <v>0</v>
      </c>
      <c r="AU161" s="121">
        <v>0</v>
      </c>
      <c r="AV161" s="121">
        <v>0</v>
      </c>
      <c r="AW161" s="121">
        <v>0</v>
      </c>
      <c r="AX161" s="121">
        <v>0</v>
      </c>
      <c r="AY161" s="121">
        <v>0</v>
      </c>
      <c r="AZ161" s="121">
        <v>0</v>
      </c>
      <c r="BA161" s="121">
        <v>0</v>
      </c>
      <c r="BB161" s="121">
        <v>0</v>
      </c>
      <c r="BC161" s="121">
        <v>0</v>
      </c>
      <c r="BD161" s="121">
        <v>0</v>
      </c>
      <c r="BE161" s="121">
        <v>0</v>
      </c>
      <c r="BF161" s="121">
        <v>0</v>
      </c>
      <c r="BG161" s="121">
        <v>0</v>
      </c>
      <c r="BH161" s="121">
        <v>0</v>
      </c>
      <c r="BI161" s="121">
        <v>0</v>
      </c>
      <c r="BJ161" s="121">
        <v>0</v>
      </c>
      <c r="BK161" s="121">
        <v>0</v>
      </c>
      <c r="BL161" s="121">
        <v>0</v>
      </c>
      <c r="BM161" s="121">
        <v>0</v>
      </c>
      <c r="BN161" s="121">
        <v>0</v>
      </c>
      <c r="BO161" s="121">
        <v>0</v>
      </c>
      <c r="BP161" s="121">
        <v>0</v>
      </c>
      <c r="BQ161" s="121">
        <v>0</v>
      </c>
      <c r="BR161" s="121">
        <v>0</v>
      </c>
      <c r="BS161" s="121">
        <v>0</v>
      </c>
      <c r="BT161" s="121">
        <v>0</v>
      </c>
      <c r="BU161" s="121">
        <v>0</v>
      </c>
      <c r="BV161" s="121">
        <v>0</v>
      </c>
      <c r="BW161" s="121">
        <v>0</v>
      </c>
      <c r="BX161" s="121">
        <v>0</v>
      </c>
      <c r="BY161" s="121">
        <v>0</v>
      </c>
      <c r="BZ161" s="121">
        <v>0</v>
      </c>
      <c r="CA161" s="121">
        <v>0</v>
      </c>
      <c r="CB161" s="121">
        <v>0</v>
      </c>
      <c r="CC161" s="121">
        <v>0</v>
      </c>
      <c r="CD161" s="121">
        <v>0</v>
      </c>
      <c r="CE161" s="121">
        <v>0</v>
      </c>
      <c r="CF161" s="121">
        <v>0</v>
      </c>
      <c r="CG161" s="121">
        <v>0</v>
      </c>
      <c r="CH161" s="121">
        <v>0</v>
      </c>
      <c r="CI161" s="121">
        <v>0</v>
      </c>
      <c r="CJ161" s="121">
        <v>0</v>
      </c>
      <c r="CK161" s="121">
        <v>0</v>
      </c>
      <c r="CL161" s="121">
        <v>0</v>
      </c>
      <c r="CM161" s="121">
        <v>0</v>
      </c>
      <c r="CN161" s="121">
        <v>0</v>
      </c>
      <c r="CO161" s="121">
        <v>0</v>
      </c>
      <c r="CP161" s="121">
        <v>0</v>
      </c>
      <c r="CQ161" s="121">
        <v>0</v>
      </c>
      <c r="CS161" s="8">
        <f t="shared" si="39"/>
        <v>1</v>
      </c>
    </row>
    <row r="162" spans="1:97" ht="144" customHeight="1">
      <c r="A162" s="194">
        <v>602</v>
      </c>
      <c r="B162" s="17" t="s">
        <v>252</v>
      </c>
      <c r="C162" s="111">
        <v>401000007</v>
      </c>
      <c r="D162" s="112" t="s">
        <v>285</v>
      </c>
      <c r="E162" s="113" t="s">
        <v>254</v>
      </c>
      <c r="F162" s="114"/>
      <c r="G162" s="114"/>
      <c r="H162" s="115" t="s">
        <v>47</v>
      </c>
      <c r="I162" s="114"/>
      <c r="J162" s="115">
        <v>16</v>
      </c>
      <c r="K162" s="115">
        <v>1</v>
      </c>
      <c r="L162" s="115" t="s">
        <v>286</v>
      </c>
      <c r="M162" s="115"/>
      <c r="N162" s="115"/>
      <c r="O162" s="115"/>
      <c r="P162" s="116" t="s">
        <v>255</v>
      </c>
      <c r="Q162" s="117" t="s">
        <v>317</v>
      </c>
      <c r="R162" s="115" t="s">
        <v>318</v>
      </c>
      <c r="S162" s="115"/>
      <c r="T162" s="115" t="s">
        <v>310</v>
      </c>
      <c r="U162" s="115"/>
      <c r="V162" s="115" t="s">
        <v>311</v>
      </c>
      <c r="W162" s="115" t="s">
        <v>312</v>
      </c>
      <c r="X162" s="115" t="s">
        <v>319</v>
      </c>
      <c r="Y162" s="115"/>
      <c r="Z162" s="115"/>
      <c r="AA162" s="115"/>
      <c r="AB162" s="116" t="s">
        <v>320</v>
      </c>
      <c r="AC162" s="117" t="s">
        <v>290</v>
      </c>
      <c r="AD162" s="116"/>
      <c r="AE162" s="116"/>
      <c r="AF162" s="116"/>
      <c r="AG162" s="116"/>
      <c r="AH162" s="116"/>
      <c r="AI162" s="116"/>
      <c r="AJ162" s="118"/>
      <c r="AK162" s="116"/>
      <c r="AL162" s="116"/>
      <c r="AM162" s="116" t="s">
        <v>305</v>
      </c>
      <c r="AN162" s="116" t="s">
        <v>292</v>
      </c>
      <c r="AO162" s="119" t="s">
        <v>80</v>
      </c>
      <c r="AP162" s="119" t="s">
        <v>51</v>
      </c>
      <c r="AQ162" s="119" t="s">
        <v>321</v>
      </c>
      <c r="AR162" s="18" t="s">
        <v>307</v>
      </c>
      <c r="AS162" s="120" t="s">
        <v>302</v>
      </c>
      <c r="AT162" s="121">
        <v>18707906.420000002</v>
      </c>
      <c r="AU162" s="121">
        <v>18707906.420000002</v>
      </c>
      <c r="AV162" s="121">
        <v>0</v>
      </c>
      <c r="AW162" s="121">
        <v>0</v>
      </c>
      <c r="AX162" s="121">
        <v>18707906.420000002</v>
      </c>
      <c r="AY162" s="121">
        <v>18707906.420000002</v>
      </c>
      <c r="AZ162" s="121">
        <v>0</v>
      </c>
      <c r="BA162" s="121">
        <v>0</v>
      </c>
      <c r="BB162" s="121">
        <v>0</v>
      </c>
      <c r="BC162" s="121">
        <v>0</v>
      </c>
      <c r="BD162" s="121">
        <v>0</v>
      </c>
      <c r="BE162" s="121">
        <v>0</v>
      </c>
      <c r="BF162" s="121">
        <v>0</v>
      </c>
      <c r="BG162" s="121">
        <v>0</v>
      </c>
      <c r="BH162" s="121">
        <v>0</v>
      </c>
      <c r="BI162" s="121">
        <v>0</v>
      </c>
      <c r="BJ162" s="121">
        <v>0</v>
      </c>
      <c r="BK162" s="121">
        <v>0</v>
      </c>
      <c r="BL162" s="121">
        <v>0</v>
      </c>
      <c r="BM162" s="121">
        <v>0</v>
      </c>
      <c r="BN162" s="121">
        <v>0</v>
      </c>
      <c r="BO162" s="121">
        <v>0</v>
      </c>
      <c r="BP162" s="121">
        <v>0</v>
      </c>
      <c r="BQ162" s="121">
        <v>0</v>
      </c>
      <c r="BR162" s="121">
        <v>0</v>
      </c>
      <c r="BS162" s="121">
        <v>0</v>
      </c>
      <c r="BT162" s="121">
        <v>0</v>
      </c>
      <c r="BU162" s="121">
        <v>0</v>
      </c>
      <c r="BV162" s="121">
        <v>0</v>
      </c>
      <c r="BW162" s="121">
        <v>0</v>
      </c>
      <c r="BX162" s="121">
        <v>0</v>
      </c>
      <c r="BY162" s="121">
        <v>0</v>
      </c>
      <c r="BZ162" s="121">
        <v>0</v>
      </c>
      <c r="CA162" s="121">
        <v>0</v>
      </c>
      <c r="CB162" s="121">
        <v>0</v>
      </c>
      <c r="CC162" s="121">
        <v>0</v>
      </c>
      <c r="CD162" s="121">
        <v>0</v>
      </c>
      <c r="CE162" s="121">
        <v>0</v>
      </c>
      <c r="CF162" s="121">
        <v>0</v>
      </c>
      <c r="CG162" s="121">
        <v>0</v>
      </c>
      <c r="CH162" s="121">
        <v>0</v>
      </c>
      <c r="CI162" s="121">
        <v>0</v>
      </c>
      <c r="CJ162" s="121">
        <v>0</v>
      </c>
      <c r="CK162" s="121">
        <v>0</v>
      </c>
      <c r="CL162" s="121">
        <v>0</v>
      </c>
      <c r="CM162" s="121">
        <v>0</v>
      </c>
      <c r="CN162" s="121">
        <v>0</v>
      </c>
      <c r="CO162" s="121">
        <v>0</v>
      </c>
      <c r="CP162" s="121">
        <v>0</v>
      </c>
      <c r="CQ162" s="121">
        <v>0</v>
      </c>
      <c r="CS162" s="8">
        <f t="shared" si="39"/>
        <v>1</v>
      </c>
    </row>
    <row r="163" spans="1:97" ht="144" customHeight="1">
      <c r="A163" s="194">
        <v>602</v>
      </c>
      <c r="B163" s="17" t="s">
        <v>252</v>
      </c>
      <c r="C163" s="111">
        <v>401000007</v>
      </c>
      <c r="D163" s="112" t="s">
        <v>285</v>
      </c>
      <c r="E163" s="113" t="s">
        <v>254</v>
      </c>
      <c r="F163" s="114"/>
      <c r="G163" s="114"/>
      <c r="H163" s="115" t="s">
        <v>47</v>
      </c>
      <c r="I163" s="114"/>
      <c r="J163" s="115">
        <v>16</v>
      </c>
      <c r="K163" s="115">
        <v>1</v>
      </c>
      <c r="L163" s="115" t="s">
        <v>286</v>
      </c>
      <c r="M163" s="115"/>
      <c r="N163" s="115"/>
      <c r="O163" s="115"/>
      <c r="P163" s="116" t="s">
        <v>255</v>
      </c>
      <c r="Q163" s="117" t="s">
        <v>322</v>
      </c>
      <c r="R163" s="115" t="s">
        <v>309</v>
      </c>
      <c r="S163" s="115"/>
      <c r="T163" s="115" t="s">
        <v>310</v>
      </c>
      <c r="U163" s="115"/>
      <c r="V163" s="115" t="s">
        <v>311</v>
      </c>
      <c r="W163" s="115" t="s">
        <v>312</v>
      </c>
      <c r="X163" s="115" t="s">
        <v>323</v>
      </c>
      <c r="Y163" s="115"/>
      <c r="Z163" s="115"/>
      <c r="AA163" s="115"/>
      <c r="AB163" s="116" t="s">
        <v>324</v>
      </c>
      <c r="AC163" s="117" t="s">
        <v>290</v>
      </c>
      <c r="AD163" s="116"/>
      <c r="AE163" s="116"/>
      <c r="AF163" s="116"/>
      <c r="AG163" s="116"/>
      <c r="AH163" s="116"/>
      <c r="AI163" s="116"/>
      <c r="AJ163" s="118"/>
      <c r="AK163" s="116"/>
      <c r="AL163" s="116"/>
      <c r="AM163" s="116" t="s">
        <v>305</v>
      </c>
      <c r="AN163" s="116" t="s">
        <v>292</v>
      </c>
      <c r="AO163" s="119" t="s">
        <v>80</v>
      </c>
      <c r="AP163" s="119" t="s">
        <v>51</v>
      </c>
      <c r="AQ163" s="119" t="s">
        <v>321</v>
      </c>
      <c r="AR163" s="18" t="s">
        <v>316</v>
      </c>
      <c r="AS163" s="120" t="s">
        <v>302</v>
      </c>
      <c r="AT163" s="121">
        <v>984626.66</v>
      </c>
      <c r="AU163" s="121">
        <v>984626.66</v>
      </c>
      <c r="AV163" s="121">
        <v>0</v>
      </c>
      <c r="AW163" s="121">
        <v>0</v>
      </c>
      <c r="AX163" s="121">
        <v>0</v>
      </c>
      <c r="AY163" s="121">
        <v>0</v>
      </c>
      <c r="AZ163" s="121">
        <v>0</v>
      </c>
      <c r="BA163" s="121">
        <v>0</v>
      </c>
      <c r="BB163" s="121">
        <v>984626.66</v>
      </c>
      <c r="BC163" s="121">
        <v>984626.66</v>
      </c>
      <c r="BD163" s="121">
        <v>0</v>
      </c>
      <c r="BE163" s="121">
        <v>0</v>
      </c>
      <c r="BF163" s="121">
        <v>0</v>
      </c>
      <c r="BG163" s="121">
        <v>0</v>
      </c>
      <c r="BH163" s="121">
        <v>0</v>
      </c>
      <c r="BI163" s="121">
        <v>0</v>
      </c>
      <c r="BJ163" s="121">
        <v>0</v>
      </c>
      <c r="BK163" s="121">
        <v>0</v>
      </c>
      <c r="BL163" s="121">
        <v>0</v>
      </c>
      <c r="BM163" s="121">
        <v>0</v>
      </c>
      <c r="BN163" s="121">
        <v>0</v>
      </c>
      <c r="BO163" s="121">
        <v>0</v>
      </c>
      <c r="BP163" s="121">
        <v>0</v>
      </c>
      <c r="BQ163" s="121">
        <v>0</v>
      </c>
      <c r="BR163" s="121">
        <v>0</v>
      </c>
      <c r="BS163" s="121">
        <v>0</v>
      </c>
      <c r="BT163" s="121">
        <v>0</v>
      </c>
      <c r="BU163" s="121">
        <v>0</v>
      </c>
      <c r="BV163" s="121">
        <v>0</v>
      </c>
      <c r="BW163" s="121">
        <v>0</v>
      </c>
      <c r="BX163" s="121">
        <v>0</v>
      </c>
      <c r="BY163" s="121">
        <v>0</v>
      </c>
      <c r="BZ163" s="121">
        <v>0</v>
      </c>
      <c r="CA163" s="121">
        <v>0</v>
      </c>
      <c r="CB163" s="121">
        <v>0</v>
      </c>
      <c r="CC163" s="121">
        <v>0</v>
      </c>
      <c r="CD163" s="121">
        <v>0</v>
      </c>
      <c r="CE163" s="121">
        <v>0</v>
      </c>
      <c r="CF163" s="121">
        <v>0</v>
      </c>
      <c r="CG163" s="121">
        <v>0</v>
      </c>
      <c r="CH163" s="121">
        <v>0</v>
      </c>
      <c r="CI163" s="121">
        <v>0</v>
      </c>
      <c r="CJ163" s="121">
        <v>0</v>
      </c>
      <c r="CK163" s="121">
        <v>0</v>
      </c>
      <c r="CL163" s="121">
        <v>0</v>
      </c>
      <c r="CM163" s="121">
        <v>0</v>
      </c>
      <c r="CN163" s="121">
        <v>0</v>
      </c>
      <c r="CO163" s="121">
        <v>0</v>
      </c>
      <c r="CP163" s="121">
        <v>0</v>
      </c>
      <c r="CQ163" s="121">
        <v>0</v>
      </c>
      <c r="CS163" s="8">
        <f t="shared" si="39"/>
        <v>1</v>
      </c>
    </row>
    <row r="164" spans="1:97" ht="409.5" customHeight="1">
      <c r="A164" s="194">
        <v>602</v>
      </c>
      <c r="B164" s="17" t="s">
        <v>252</v>
      </c>
      <c r="C164" s="111">
        <v>401000007</v>
      </c>
      <c r="D164" s="112" t="s">
        <v>285</v>
      </c>
      <c r="E164" s="113" t="s">
        <v>254</v>
      </c>
      <c r="F164" s="114"/>
      <c r="G164" s="114"/>
      <c r="H164" s="115" t="s">
        <v>47</v>
      </c>
      <c r="I164" s="114"/>
      <c r="J164" s="115">
        <v>16</v>
      </c>
      <c r="K164" s="115">
        <v>1</v>
      </c>
      <c r="L164" s="115" t="s">
        <v>286</v>
      </c>
      <c r="M164" s="115"/>
      <c r="N164" s="115"/>
      <c r="O164" s="115"/>
      <c r="P164" s="116" t="s">
        <v>255</v>
      </c>
      <c r="Q164" s="117" t="s">
        <v>325</v>
      </c>
      <c r="R164" s="115" t="s">
        <v>326</v>
      </c>
      <c r="S164" s="115"/>
      <c r="T164" s="115" t="s">
        <v>310</v>
      </c>
      <c r="U164" s="115"/>
      <c r="V164" s="115" t="s">
        <v>327</v>
      </c>
      <c r="W164" s="115" t="s">
        <v>312</v>
      </c>
      <c r="X164" s="115"/>
      <c r="Y164" s="115" t="s">
        <v>328</v>
      </c>
      <c r="Z164" s="115"/>
      <c r="AA164" s="115"/>
      <c r="AB164" s="116" t="s">
        <v>329</v>
      </c>
      <c r="AC164" s="117" t="s">
        <v>290</v>
      </c>
      <c r="AD164" s="116"/>
      <c r="AE164" s="116"/>
      <c r="AF164" s="116"/>
      <c r="AG164" s="116"/>
      <c r="AH164" s="116"/>
      <c r="AI164" s="116"/>
      <c r="AJ164" s="118"/>
      <c r="AK164" s="116"/>
      <c r="AL164" s="116"/>
      <c r="AM164" s="116" t="s">
        <v>305</v>
      </c>
      <c r="AN164" s="116" t="s">
        <v>292</v>
      </c>
      <c r="AO164" s="119" t="s">
        <v>87</v>
      </c>
      <c r="AP164" s="119" t="s">
        <v>66</v>
      </c>
      <c r="AQ164" s="119" t="s">
        <v>330</v>
      </c>
      <c r="AR164" s="18" t="s">
        <v>331</v>
      </c>
      <c r="AS164" s="120" t="s">
        <v>332</v>
      </c>
      <c r="AT164" s="121">
        <v>782064.42</v>
      </c>
      <c r="AU164" s="121">
        <v>282060.24</v>
      </c>
      <c r="AV164" s="121">
        <v>0</v>
      </c>
      <c r="AW164" s="121">
        <v>0</v>
      </c>
      <c r="AX164" s="121">
        <v>0</v>
      </c>
      <c r="AY164" s="121">
        <v>0</v>
      </c>
      <c r="AZ164" s="121">
        <v>0</v>
      </c>
      <c r="BA164" s="121">
        <v>0</v>
      </c>
      <c r="BB164" s="121">
        <v>782064.42</v>
      </c>
      <c r="BC164" s="121">
        <v>282060.24</v>
      </c>
      <c r="BD164" s="121">
        <v>704041.59</v>
      </c>
      <c r="BE164" s="121">
        <v>0</v>
      </c>
      <c r="BF164" s="121">
        <v>0</v>
      </c>
      <c r="BG164" s="121">
        <v>0</v>
      </c>
      <c r="BH164" s="121">
        <v>704041.59</v>
      </c>
      <c r="BI164" s="121">
        <v>704041.59</v>
      </c>
      <c r="BJ164" s="121">
        <v>0</v>
      </c>
      <c r="BK164" s="121">
        <v>0</v>
      </c>
      <c r="BL164" s="121">
        <v>0</v>
      </c>
      <c r="BM164" s="121">
        <v>704041.59</v>
      </c>
      <c r="BN164" s="121">
        <v>3713151.3</v>
      </c>
      <c r="BO164" s="121">
        <v>0</v>
      </c>
      <c r="BP164" s="121">
        <v>0</v>
      </c>
      <c r="BQ164" s="121">
        <v>0</v>
      </c>
      <c r="BR164" s="121">
        <v>3713151.3</v>
      </c>
      <c r="BS164" s="121">
        <v>3713151.3</v>
      </c>
      <c r="BT164" s="121">
        <v>0</v>
      </c>
      <c r="BU164" s="121">
        <v>0</v>
      </c>
      <c r="BV164" s="121">
        <v>0</v>
      </c>
      <c r="BW164" s="121">
        <v>3713151.3</v>
      </c>
      <c r="BX164" s="121">
        <v>7404630</v>
      </c>
      <c r="BY164" s="121">
        <v>0</v>
      </c>
      <c r="BZ164" s="121">
        <v>0</v>
      </c>
      <c r="CA164" s="121">
        <v>0</v>
      </c>
      <c r="CB164" s="121">
        <v>7404630</v>
      </c>
      <c r="CC164" s="121">
        <v>7404630</v>
      </c>
      <c r="CD164" s="121">
        <v>0</v>
      </c>
      <c r="CE164" s="121">
        <v>0</v>
      </c>
      <c r="CF164" s="121">
        <v>0</v>
      </c>
      <c r="CG164" s="121">
        <v>7404630</v>
      </c>
      <c r="CH164" s="121">
        <v>7404630</v>
      </c>
      <c r="CI164" s="121">
        <v>0</v>
      </c>
      <c r="CJ164" s="121">
        <v>0</v>
      </c>
      <c r="CK164" s="121">
        <v>0</v>
      </c>
      <c r="CL164" s="121">
        <v>7404630</v>
      </c>
      <c r="CM164" s="121">
        <v>7404630</v>
      </c>
      <c r="CN164" s="121">
        <v>0</v>
      </c>
      <c r="CO164" s="121">
        <v>0</v>
      </c>
      <c r="CP164" s="121">
        <v>0</v>
      </c>
      <c r="CQ164" s="121">
        <v>7404630</v>
      </c>
      <c r="CS164" s="8">
        <f t="shared" si="39"/>
        <v>1</v>
      </c>
    </row>
    <row r="165" spans="1:97" ht="409.5" customHeight="1">
      <c r="A165" s="194">
        <v>602</v>
      </c>
      <c r="B165" s="17" t="s">
        <v>252</v>
      </c>
      <c r="C165" s="111">
        <v>401000007</v>
      </c>
      <c r="D165" s="112" t="s">
        <v>285</v>
      </c>
      <c r="E165" s="113" t="s">
        <v>254</v>
      </c>
      <c r="F165" s="114"/>
      <c r="G165" s="114"/>
      <c r="H165" s="115" t="s">
        <v>47</v>
      </c>
      <c r="I165" s="114"/>
      <c r="J165" s="115">
        <v>16</v>
      </c>
      <c r="K165" s="115">
        <v>1</v>
      </c>
      <c r="L165" s="115" t="s">
        <v>286</v>
      </c>
      <c r="M165" s="115"/>
      <c r="N165" s="115"/>
      <c r="O165" s="115"/>
      <c r="P165" s="116" t="s">
        <v>255</v>
      </c>
      <c r="Q165" s="117" t="s">
        <v>333</v>
      </c>
      <c r="R165" s="115" t="s">
        <v>334</v>
      </c>
      <c r="S165" s="115"/>
      <c r="T165" s="115" t="s">
        <v>310</v>
      </c>
      <c r="U165" s="115"/>
      <c r="V165" s="115" t="s">
        <v>311</v>
      </c>
      <c r="W165" s="115" t="s">
        <v>312</v>
      </c>
      <c r="X165" s="115"/>
      <c r="Y165" s="115" t="s">
        <v>335</v>
      </c>
      <c r="Z165" s="115"/>
      <c r="AA165" s="115"/>
      <c r="AB165" s="116" t="s">
        <v>336</v>
      </c>
      <c r="AC165" s="117" t="s">
        <v>290</v>
      </c>
      <c r="AD165" s="116"/>
      <c r="AE165" s="116"/>
      <c r="AF165" s="116"/>
      <c r="AG165" s="116"/>
      <c r="AH165" s="116"/>
      <c r="AI165" s="116"/>
      <c r="AJ165" s="118"/>
      <c r="AK165" s="116"/>
      <c r="AL165" s="116"/>
      <c r="AM165" s="116" t="s">
        <v>337</v>
      </c>
      <c r="AN165" s="116" t="s">
        <v>292</v>
      </c>
      <c r="AO165" s="119" t="s">
        <v>87</v>
      </c>
      <c r="AP165" s="119" t="s">
        <v>66</v>
      </c>
      <c r="AQ165" s="119" t="s">
        <v>330</v>
      </c>
      <c r="AR165" s="18" t="s">
        <v>338</v>
      </c>
      <c r="AS165" s="120">
        <v>322</v>
      </c>
      <c r="AT165" s="121">
        <v>5359144.5599999996</v>
      </c>
      <c r="AU165" s="121">
        <v>5359144.5599999996</v>
      </c>
      <c r="AV165" s="121">
        <v>4484572.34</v>
      </c>
      <c r="AW165" s="121">
        <v>4484572.34</v>
      </c>
      <c r="AX165" s="121">
        <v>874572.22</v>
      </c>
      <c r="AY165" s="121">
        <v>874572.22</v>
      </c>
      <c r="AZ165" s="121">
        <v>0</v>
      </c>
      <c r="BA165" s="121">
        <v>0</v>
      </c>
      <c r="BB165" s="121">
        <v>0</v>
      </c>
      <c r="BC165" s="121">
        <v>0</v>
      </c>
      <c r="BD165" s="121">
        <v>13376790.210000001</v>
      </c>
      <c r="BE165" s="121">
        <v>12572200.91</v>
      </c>
      <c r="BF165" s="121">
        <v>804589.3</v>
      </c>
      <c r="BG165" s="121">
        <v>0</v>
      </c>
      <c r="BH165" s="121">
        <v>0</v>
      </c>
      <c r="BI165" s="121">
        <v>13376790.210000001</v>
      </c>
      <c r="BJ165" s="121">
        <v>12572200.91</v>
      </c>
      <c r="BK165" s="121">
        <v>804589.3</v>
      </c>
      <c r="BL165" s="121">
        <v>0</v>
      </c>
      <c r="BM165" s="121">
        <v>0</v>
      </c>
      <c r="BN165" s="121">
        <v>11085656.4</v>
      </c>
      <c r="BO165" s="121">
        <v>0</v>
      </c>
      <c r="BP165" s="121">
        <v>11085656.4</v>
      </c>
      <c r="BQ165" s="121">
        <v>0</v>
      </c>
      <c r="BR165" s="121">
        <v>0</v>
      </c>
      <c r="BS165" s="121">
        <v>11085656.4</v>
      </c>
      <c r="BT165" s="121">
        <v>10524243.369999999</v>
      </c>
      <c r="BU165" s="121">
        <v>561413.03</v>
      </c>
      <c r="BV165" s="121">
        <v>0</v>
      </c>
      <c r="BW165" s="121">
        <v>0</v>
      </c>
      <c r="BX165" s="121">
        <v>29189772.510000002</v>
      </c>
      <c r="BY165" s="121">
        <v>0</v>
      </c>
      <c r="BZ165" s="121">
        <v>29189772.510000002</v>
      </c>
      <c r="CA165" s="121">
        <v>0</v>
      </c>
      <c r="CB165" s="121">
        <v>0</v>
      </c>
      <c r="CC165" s="121">
        <v>29189772.510000002</v>
      </c>
      <c r="CD165" s="121">
        <v>27730283.879999999</v>
      </c>
      <c r="CE165" s="121">
        <v>1459488.63</v>
      </c>
      <c r="CF165" s="121">
        <v>0</v>
      </c>
      <c r="CG165" s="121">
        <v>0</v>
      </c>
      <c r="CH165" s="121">
        <v>29694447.93</v>
      </c>
      <c r="CI165" s="121">
        <v>0</v>
      </c>
      <c r="CJ165" s="121">
        <v>29694447.93</v>
      </c>
      <c r="CK165" s="121">
        <v>0</v>
      </c>
      <c r="CL165" s="121">
        <v>0</v>
      </c>
      <c r="CM165" s="121">
        <v>29694447.93</v>
      </c>
      <c r="CN165" s="121">
        <v>28209725.530000001</v>
      </c>
      <c r="CO165" s="121">
        <v>1484722.4</v>
      </c>
      <c r="CP165" s="121">
        <v>0</v>
      </c>
      <c r="CQ165" s="121">
        <v>0</v>
      </c>
      <c r="CS165" s="8">
        <f t="shared" si="39"/>
        <v>1</v>
      </c>
    </row>
    <row r="166" spans="1:97" ht="335.25" customHeight="1">
      <c r="A166" s="194">
        <v>602</v>
      </c>
      <c r="B166" s="17" t="s">
        <v>252</v>
      </c>
      <c r="C166" s="111">
        <v>401000007</v>
      </c>
      <c r="D166" s="112" t="s">
        <v>285</v>
      </c>
      <c r="E166" s="113" t="s">
        <v>254</v>
      </c>
      <c r="F166" s="114"/>
      <c r="G166" s="114"/>
      <c r="H166" s="115" t="s">
        <v>47</v>
      </c>
      <c r="I166" s="114"/>
      <c r="J166" s="115">
        <v>16</v>
      </c>
      <c r="K166" s="115">
        <v>1</v>
      </c>
      <c r="L166" s="115" t="s">
        <v>286</v>
      </c>
      <c r="M166" s="115"/>
      <c r="N166" s="115"/>
      <c r="O166" s="115"/>
      <c r="P166" s="116" t="s">
        <v>255</v>
      </c>
      <c r="Q166" s="117" t="s">
        <v>339</v>
      </c>
      <c r="R166" s="115" t="s">
        <v>340</v>
      </c>
      <c r="S166" s="115"/>
      <c r="T166" s="115" t="s">
        <v>310</v>
      </c>
      <c r="U166" s="115"/>
      <c r="V166" s="115" t="s">
        <v>311</v>
      </c>
      <c r="W166" s="115" t="s">
        <v>312</v>
      </c>
      <c r="X166" s="115"/>
      <c r="Y166" s="115" t="s">
        <v>341</v>
      </c>
      <c r="Z166" s="115"/>
      <c r="AA166" s="115"/>
      <c r="AB166" s="116" t="s">
        <v>342</v>
      </c>
      <c r="AC166" s="117" t="s">
        <v>290</v>
      </c>
      <c r="AD166" s="116"/>
      <c r="AE166" s="116"/>
      <c r="AF166" s="116"/>
      <c r="AG166" s="116"/>
      <c r="AH166" s="116"/>
      <c r="AI166" s="116"/>
      <c r="AJ166" s="118"/>
      <c r="AK166" s="116"/>
      <c r="AL166" s="116"/>
      <c r="AM166" s="116" t="s">
        <v>337</v>
      </c>
      <c r="AN166" s="116" t="s">
        <v>292</v>
      </c>
      <c r="AO166" s="119" t="s">
        <v>87</v>
      </c>
      <c r="AP166" s="119" t="s">
        <v>66</v>
      </c>
      <c r="AQ166" s="119" t="s">
        <v>343</v>
      </c>
      <c r="AR166" s="18" t="s">
        <v>344</v>
      </c>
      <c r="AS166" s="120">
        <v>322</v>
      </c>
      <c r="AT166" s="121">
        <v>0</v>
      </c>
      <c r="AU166" s="121">
        <v>0</v>
      </c>
      <c r="AV166" s="121">
        <v>0</v>
      </c>
      <c r="AW166" s="121">
        <v>0</v>
      </c>
      <c r="AX166" s="121">
        <v>0</v>
      </c>
      <c r="AY166" s="121">
        <v>0</v>
      </c>
      <c r="AZ166" s="121">
        <v>0</v>
      </c>
      <c r="BA166" s="121">
        <v>0</v>
      </c>
      <c r="BB166" s="121">
        <v>0</v>
      </c>
      <c r="BC166" s="121">
        <v>0</v>
      </c>
      <c r="BD166" s="121">
        <v>0</v>
      </c>
      <c r="BE166" s="121">
        <v>0</v>
      </c>
      <c r="BF166" s="121">
        <v>0</v>
      </c>
      <c r="BG166" s="121">
        <v>0</v>
      </c>
      <c r="BH166" s="121">
        <v>0</v>
      </c>
      <c r="BI166" s="121">
        <v>0</v>
      </c>
      <c r="BJ166" s="121">
        <v>0</v>
      </c>
      <c r="BK166" s="121">
        <v>0</v>
      </c>
      <c r="BL166" s="121">
        <v>0</v>
      </c>
      <c r="BM166" s="121">
        <v>0</v>
      </c>
      <c r="BN166" s="121">
        <v>3691478.7</v>
      </c>
      <c r="BO166" s="121">
        <v>0</v>
      </c>
      <c r="BP166" s="121">
        <v>0</v>
      </c>
      <c r="BQ166" s="121">
        <v>0</v>
      </c>
      <c r="BR166" s="121">
        <v>3691478.7</v>
      </c>
      <c r="BS166" s="121">
        <v>3691478.7</v>
      </c>
      <c r="BT166" s="121">
        <v>0</v>
      </c>
      <c r="BU166" s="121">
        <v>0</v>
      </c>
      <c r="BV166" s="121">
        <v>0</v>
      </c>
      <c r="BW166" s="121">
        <v>3691478.7</v>
      </c>
      <c r="BX166" s="121"/>
      <c r="BY166" s="121"/>
      <c r="BZ166" s="121"/>
      <c r="CA166" s="121">
        <v>0</v>
      </c>
      <c r="CB166" s="121">
        <v>0</v>
      </c>
      <c r="CC166" s="121">
        <v>0</v>
      </c>
      <c r="CD166" s="121">
        <v>0</v>
      </c>
      <c r="CE166" s="121">
        <v>0</v>
      </c>
      <c r="CF166" s="121">
        <v>0</v>
      </c>
      <c r="CG166" s="121">
        <v>0</v>
      </c>
      <c r="CH166" s="121">
        <v>0</v>
      </c>
      <c r="CI166" s="121">
        <v>0</v>
      </c>
      <c r="CJ166" s="121">
        <v>0</v>
      </c>
      <c r="CK166" s="121">
        <v>0</v>
      </c>
      <c r="CL166" s="121">
        <v>0</v>
      </c>
      <c r="CM166" s="121">
        <v>0</v>
      </c>
      <c r="CN166" s="121">
        <v>0</v>
      </c>
      <c r="CO166" s="121">
        <v>0</v>
      </c>
      <c r="CP166" s="121">
        <v>0</v>
      </c>
      <c r="CQ166" s="121">
        <v>0</v>
      </c>
      <c r="CS166" s="8">
        <f t="shared" si="39"/>
        <v>1</v>
      </c>
    </row>
    <row r="167" spans="1:97" ht="333" customHeight="1">
      <c r="A167" s="194">
        <v>602</v>
      </c>
      <c r="B167" s="17" t="s">
        <v>252</v>
      </c>
      <c r="C167" s="111">
        <v>401000007</v>
      </c>
      <c r="D167" s="112" t="s">
        <v>285</v>
      </c>
      <c r="E167" s="113" t="s">
        <v>254</v>
      </c>
      <c r="F167" s="114"/>
      <c r="G167" s="114"/>
      <c r="H167" s="115" t="s">
        <v>47</v>
      </c>
      <c r="I167" s="114"/>
      <c r="J167" s="115">
        <v>16</v>
      </c>
      <c r="K167" s="115">
        <v>1</v>
      </c>
      <c r="L167" s="115" t="s">
        <v>286</v>
      </c>
      <c r="M167" s="115"/>
      <c r="N167" s="115"/>
      <c r="O167" s="115"/>
      <c r="P167" s="116" t="s">
        <v>255</v>
      </c>
      <c r="Q167" s="117" t="s">
        <v>345</v>
      </c>
      <c r="R167" s="115" t="s">
        <v>346</v>
      </c>
      <c r="S167" s="115"/>
      <c r="T167" s="115" t="s">
        <v>310</v>
      </c>
      <c r="U167" s="115"/>
      <c r="V167" s="115" t="s">
        <v>311</v>
      </c>
      <c r="W167" s="115" t="s">
        <v>312</v>
      </c>
      <c r="X167" s="115"/>
      <c r="Y167" s="115" t="s">
        <v>347</v>
      </c>
      <c r="Z167" s="115"/>
      <c r="AA167" s="115"/>
      <c r="AB167" s="116" t="s">
        <v>348</v>
      </c>
      <c r="AC167" s="117" t="s">
        <v>290</v>
      </c>
      <c r="AD167" s="116"/>
      <c r="AE167" s="116"/>
      <c r="AF167" s="116"/>
      <c r="AG167" s="116"/>
      <c r="AH167" s="116"/>
      <c r="AI167" s="116"/>
      <c r="AJ167" s="118"/>
      <c r="AK167" s="116"/>
      <c r="AL167" s="116"/>
      <c r="AM167" s="116" t="s">
        <v>337</v>
      </c>
      <c r="AN167" s="116" t="s">
        <v>292</v>
      </c>
      <c r="AO167" s="119" t="s">
        <v>87</v>
      </c>
      <c r="AP167" s="119" t="s">
        <v>66</v>
      </c>
      <c r="AQ167" s="119" t="s">
        <v>343</v>
      </c>
      <c r="AR167" s="18" t="s">
        <v>338</v>
      </c>
      <c r="AS167" s="120">
        <v>322</v>
      </c>
      <c r="AT167" s="121">
        <v>0</v>
      </c>
      <c r="AU167" s="121">
        <v>0</v>
      </c>
      <c r="AV167" s="121">
        <v>0</v>
      </c>
      <c r="AW167" s="121">
        <v>0</v>
      </c>
      <c r="AX167" s="121">
        <v>0</v>
      </c>
      <c r="AY167" s="121">
        <v>0</v>
      </c>
      <c r="AZ167" s="121">
        <v>0</v>
      </c>
      <c r="BA167" s="121">
        <v>0</v>
      </c>
      <c r="BB167" s="121">
        <v>0</v>
      </c>
      <c r="BC167" s="121">
        <v>0</v>
      </c>
      <c r="BD167" s="121">
        <v>0</v>
      </c>
      <c r="BE167" s="121">
        <v>0</v>
      </c>
      <c r="BF167" s="121">
        <v>0</v>
      </c>
      <c r="BG167" s="121">
        <v>0</v>
      </c>
      <c r="BH167" s="121">
        <v>0</v>
      </c>
      <c r="BI167" s="121">
        <v>0</v>
      </c>
      <c r="BJ167" s="121">
        <v>0</v>
      </c>
      <c r="BK167" s="121">
        <v>0</v>
      </c>
      <c r="BL167" s="121">
        <v>0</v>
      </c>
      <c r="BM167" s="121">
        <v>0</v>
      </c>
      <c r="BN167" s="121">
        <v>70138095.299999997</v>
      </c>
      <c r="BO167" s="121">
        <v>0</v>
      </c>
      <c r="BP167" s="121">
        <v>70138095.299999997</v>
      </c>
      <c r="BQ167" s="121">
        <v>0</v>
      </c>
      <c r="BR167" s="121">
        <v>0</v>
      </c>
      <c r="BS167" s="121">
        <v>70138095.299999997</v>
      </c>
      <c r="BT167" s="121">
        <v>0</v>
      </c>
      <c r="BU167" s="121">
        <v>70138095.299999997</v>
      </c>
      <c r="BV167" s="121">
        <v>0</v>
      </c>
      <c r="BW167" s="121">
        <v>0</v>
      </c>
      <c r="BX167" s="121"/>
      <c r="BY167" s="121"/>
      <c r="BZ167" s="121"/>
      <c r="CA167" s="121">
        <v>0</v>
      </c>
      <c r="CB167" s="121">
        <v>0</v>
      </c>
      <c r="CC167" s="121">
        <v>0</v>
      </c>
      <c r="CD167" s="121">
        <v>0</v>
      </c>
      <c r="CE167" s="121">
        <v>0</v>
      </c>
      <c r="CF167" s="121">
        <v>0</v>
      </c>
      <c r="CG167" s="121">
        <v>0</v>
      </c>
      <c r="CH167" s="121">
        <v>0</v>
      </c>
      <c r="CI167" s="121">
        <v>0</v>
      </c>
      <c r="CJ167" s="121">
        <v>0</v>
      </c>
      <c r="CK167" s="121">
        <v>0</v>
      </c>
      <c r="CL167" s="121">
        <v>0</v>
      </c>
      <c r="CM167" s="121">
        <v>0</v>
      </c>
      <c r="CN167" s="121">
        <v>0</v>
      </c>
      <c r="CO167" s="121">
        <v>0</v>
      </c>
      <c r="CP167" s="121">
        <v>0</v>
      </c>
      <c r="CQ167" s="121">
        <v>0</v>
      </c>
      <c r="CS167" s="8">
        <f t="shared" si="39"/>
        <v>1</v>
      </c>
    </row>
    <row r="168" spans="1:97" ht="99" customHeight="1">
      <c r="A168" s="107">
        <v>602</v>
      </c>
      <c r="B168" s="124" t="s">
        <v>252</v>
      </c>
      <c r="C168" s="123">
        <v>401000060</v>
      </c>
      <c r="D168" s="112" t="s">
        <v>349</v>
      </c>
      <c r="E168" s="113" t="s">
        <v>350</v>
      </c>
      <c r="F168" s="114"/>
      <c r="G168" s="114"/>
      <c r="H168" s="115" t="s">
        <v>351</v>
      </c>
      <c r="I168" s="114"/>
      <c r="J168" s="115" t="s">
        <v>352</v>
      </c>
      <c r="K168" s="115" t="s">
        <v>312</v>
      </c>
      <c r="L168" s="115" t="s">
        <v>353</v>
      </c>
      <c r="M168" s="115"/>
      <c r="N168" s="115"/>
      <c r="O168" s="115"/>
      <c r="P168" s="116" t="s">
        <v>354</v>
      </c>
      <c r="Q168" s="117" t="s">
        <v>256</v>
      </c>
      <c r="R168" s="115"/>
      <c r="S168" s="115"/>
      <c r="T168" s="115" t="s">
        <v>47</v>
      </c>
      <c r="U168" s="115"/>
      <c r="V168" s="115">
        <v>9</v>
      </c>
      <c r="W168" s="115" t="s">
        <v>45</v>
      </c>
      <c r="X168" s="115"/>
      <c r="Y168" s="115"/>
      <c r="Z168" s="115"/>
      <c r="AA168" s="115"/>
      <c r="AB168" s="116" t="s">
        <v>257</v>
      </c>
      <c r="AC168" s="117" t="s">
        <v>290</v>
      </c>
      <c r="AD168" s="116"/>
      <c r="AE168" s="116"/>
      <c r="AF168" s="116"/>
      <c r="AG168" s="116"/>
      <c r="AH168" s="116"/>
      <c r="AI168" s="116"/>
      <c r="AJ168" s="116"/>
      <c r="AK168" s="116"/>
      <c r="AL168" s="116"/>
      <c r="AM168" s="116" t="s">
        <v>355</v>
      </c>
      <c r="AN168" s="116" t="s">
        <v>292</v>
      </c>
      <c r="AO168" s="119" t="s">
        <v>66</v>
      </c>
      <c r="AP168" s="119" t="s">
        <v>46</v>
      </c>
      <c r="AQ168" s="119" t="s">
        <v>356</v>
      </c>
      <c r="AR168" s="18" t="s">
        <v>357</v>
      </c>
      <c r="AS168" s="120" t="s">
        <v>53</v>
      </c>
      <c r="AT168" s="121">
        <v>0</v>
      </c>
      <c r="AU168" s="121">
        <v>0</v>
      </c>
      <c r="AV168" s="121">
        <v>0</v>
      </c>
      <c r="AW168" s="121">
        <v>0</v>
      </c>
      <c r="AX168" s="121">
        <v>0</v>
      </c>
      <c r="AY168" s="121">
        <v>0</v>
      </c>
      <c r="AZ168" s="121">
        <v>0</v>
      </c>
      <c r="BA168" s="121">
        <v>0</v>
      </c>
      <c r="BB168" s="121">
        <v>0</v>
      </c>
      <c r="BC168" s="121">
        <v>0</v>
      </c>
      <c r="BD168" s="121">
        <v>0</v>
      </c>
      <c r="BE168" s="121">
        <v>0</v>
      </c>
      <c r="BF168" s="121">
        <v>0</v>
      </c>
      <c r="BG168" s="121">
        <v>0</v>
      </c>
      <c r="BH168" s="121">
        <v>0</v>
      </c>
      <c r="BI168" s="121">
        <v>0</v>
      </c>
      <c r="BJ168" s="121">
        <v>0</v>
      </c>
      <c r="BK168" s="121">
        <v>0</v>
      </c>
      <c r="BL168" s="121">
        <v>0</v>
      </c>
      <c r="BM168" s="121">
        <v>0</v>
      </c>
      <c r="BN168" s="121">
        <v>180000</v>
      </c>
      <c r="BO168" s="121">
        <v>0</v>
      </c>
      <c r="BP168" s="121">
        <v>0</v>
      </c>
      <c r="BQ168" s="121">
        <v>0</v>
      </c>
      <c r="BR168" s="121">
        <v>180000</v>
      </c>
      <c r="BS168" s="121">
        <v>180000</v>
      </c>
      <c r="BT168" s="121">
        <v>0</v>
      </c>
      <c r="BU168" s="121">
        <v>0</v>
      </c>
      <c r="BV168" s="121">
        <v>0</v>
      </c>
      <c r="BW168" s="121">
        <v>180000</v>
      </c>
      <c r="BX168" s="121">
        <v>180000</v>
      </c>
      <c r="BY168" s="121">
        <v>0</v>
      </c>
      <c r="BZ168" s="121">
        <v>0</v>
      </c>
      <c r="CA168" s="121">
        <v>0</v>
      </c>
      <c r="CB168" s="121">
        <v>180000</v>
      </c>
      <c r="CC168" s="121">
        <v>180000</v>
      </c>
      <c r="CD168" s="121">
        <v>0</v>
      </c>
      <c r="CE168" s="121">
        <v>0</v>
      </c>
      <c r="CF168" s="121">
        <v>0</v>
      </c>
      <c r="CG168" s="121">
        <v>180000</v>
      </c>
      <c r="CH168" s="121">
        <v>180000</v>
      </c>
      <c r="CI168" s="121">
        <v>0</v>
      </c>
      <c r="CJ168" s="121">
        <v>0</v>
      </c>
      <c r="CK168" s="121">
        <v>0</v>
      </c>
      <c r="CL168" s="121">
        <v>180000</v>
      </c>
      <c r="CM168" s="121">
        <v>180000</v>
      </c>
      <c r="CN168" s="121">
        <v>0</v>
      </c>
      <c r="CO168" s="121">
        <v>0</v>
      </c>
      <c r="CP168" s="121">
        <v>0</v>
      </c>
      <c r="CQ168" s="121">
        <v>180000</v>
      </c>
      <c r="CS168" s="8">
        <f t="shared" si="39"/>
        <v>1</v>
      </c>
    </row>
    <row r="169" spans="1:97" ht="86.25" customHeight="1">
      <c r="A169" s="194">
        <v>602</v>
      </c>
      <c r="B169" s="447" t="s">
        <v>252</v>
      </c>
      <c r="C169" s="111">
        <v>401000060</v>
      </c>
      <c r="D169" s="112" t="s">
        <v>349</v>
      </c>
      <c r="E169" s="113" t="s">
        <v>254</v>
      </c>
      <c r="F169" s="114"/>
      <c r="G169" s="114"/>
      <c r="H169" s="115" t="s">
        <v>358</v>
      </c>
      <c r="I169" s="114"/>
      <c r="J169" s="115" t="s">
        <v>359</v>
      </c>
      <c r="K169" s="115" t="s">
        <v>360</v>
      </c>
      <c r="L169" s="115" t="s">
        <v>361</v>
      </c>
      <c r="M169" s="115"/>
      <c r="N169" s="115"/>
      <c r="O169" s="115"/>
      <c r="P169" s="116" t="s">
        <v>255</v>
      </c>
      <c r="Q169" s="117" t="s">
        <v>256</v>
      </c>
      <c r="R169" s="115"/>
      <c r="S169" s="115"/>
      <c r="T169" s="115" t="s">
        <v>47</v>
      </c>
      <c r="U169" s="115"/>
      <c r="V169" s="115">
        <v>9</v>
      </c>
      <c r="W169" s="115" t="s">
        <v>45</v>
      </c>
      <c r="X169" s="115"/>
      <c r="Y169" s="115"/>
      <c r="Z169" s="115"/>
      <c r="AA169" s="115"/>
      <c r="AB169" s="116" t="s">
        <v>257</v>
      </c>
      <c r="AC169" s="117" t="s">
        <v>290</v>
      </c>
      <c r="AD169" s="116"/>
      <c r="AE169" s="116"/>
      <c r="AF169" s="116"/>
      <c r="AG169" s="116"/>
      <c r="AH169" s="116"/>
      <c r="AI169" s="116"/>
      <c r="AJ169" s="116"/>
      <c r="AK169" s="116"/>
      <c r="AL169" s="116"/>
      <c r="AM169" s="116" t="s">
        <v>355</v>
      </c>
      <c r="AN169" s="116" t="s">
        <v>292</v>
      </c>
      <c r="AO169" s="119" t="s">
        <v>51</v>
      </c>
      <c r="AP169" s="119" t="s">
        <v>52</v>
      </c>
      <c r="AQ169" s="119" t="s">
        <v>362</v>
      </c>
      <c r="AR169" s="18" t="s">
        <v>363</v>
      </c>
      <c r="AS169" s="120" t="s">
        <v>302</v>
      </c>
      <c r="AT169" s="121">
        <v>0</v>
      </c>
      <c r="AU169" s="121">
        <v>0</v>
      </c>
      <c r="AV169" s="121">
        <v>0</v>
      </c>
      <c r="AW169" s="121">
        <v>0</v>
      </c>
      <c r="AX169" s="121">
        <v>0</v>
      </c>
      <c r="AY169" s="121">
        <v>0</v>
      </c>
      <c r="AZ169" s="121">
        <v>0</v>
      </c>
      <c r="BA169" s="121">
        <v>0</v>
      </c>
      <c r="BB169" s="121">
        <v>0</v>
      </c>
      <c r="BC169" s="121">
        <v>0</v>
      </c>
      <c r="BD169" s="121">
        <v>0</v>
      </c>
      <c r="BE169" s="121">
        <v>0</v>
      </c>
      <c r="BF169" s="121">
        <v>0</v>
      </c>
      <c r="BG169" s="121">
        <v>0</v>
      </c>
      <c r="BH169" s="121">
        <v>0</v>
      </c>
      <c r="BI169" s="121">
        <v>0</v>
      </c>
      <c r="BJ169" s="121">
        <v>0</v>
      </c>
      <c r="BK169" s="121">
        <v>0</v>
      </c>
      <c r="BL169" s="121">
        <v>0</v>
      </c>
      <c r="BM169" s="121">
        <v>0</v>
      </c>
      <c r="BN169" s="121">
        <v>140000000</v>
      </c>
      <c r="BO169" s="121">
        <v>0</v>
      </c>
      <c r="BP169" s="121">
        <v>0</v>
      </c>
      <c r="BQ169" s="121">
        <v>0</v>
      </c>
      <c r="BR169" s="121">
        <v>140000000</v>
      </c>
      <c r="BS169" s="121">
        <v>121492420</v>
      </c>
      <c r="BT169" s="121">
        <v>0</v>
      </c>
      <c r="BU169" s="121">
        <v>0</v>
      </c>
      <c r="BV169" s="121">
        <v>0</v>
      </c>
      <c r="BW169" s="121">
        <v>121492420</v>
      </c>
      <c r="BX169" s="121">
        <v>0</v>
      </c>
      <c r="BY169" s="121">
        <v>0</v>
      </c>
      <c r="BZ169" s="121">
        <v>0</v>
      </c>
      <c r="CA169" s="121">
        <v>0</v>
      </c>
      <c r="CB169" s="121">
        <v>0</v>
      </c>
      <c r="CC169" s="121">
        <v>0</v>
      </c>
      <c r="CD169" s="121">
        <v>0</v>
      </c>
      <c r="CE169" s="121">
        <v>0</v>
      </c>
      <c r="CF169" s="121">
        <v>0</v>
      </c>
      <c r="CG169" s="121">
        <v>0</v>
      </c>
      <c r="CH169" s="121">
        <v>0</v>
      </c>
      <c r="CI169" s="121">
        <v>0</v>
      </c>
      <c r="CJ169" s="121">
        <v>0</v>
      </c>
      <c r="CK169" s="121">
        <v>0</v>
      </c>
      <c r="CL169" s="121">
        <v>0</v>
      </c>
      <c r="CM169" s="121">
        <v>0</v>
      </c>
      <c r="CN169" s="121">
        <v>0</v>
      </c>
      <c r="CO169" s="121">
        <v>0</v>
      </c>
      <c r="CP169" s="121">
        <v>0</v>
      </c>
      <c r="CQ169" s="121">
        <v>0</v>
      </c>
      <c r="CS169" s="8">
        <f t="shared" si="39"/>
        <v>1</v>
      </c>
    </row>
    <row r="170" spans="1:97" ht="86.25" customHeight="1">
      <c r="A170" s="194">
        <v>602</v>
      </c>
      <c r="B170" s="447" t="s">
        <v>252</v>
      </c>
      <c r="C170" s="111">
        <v>401000060</v>
      </c>
      <c r="D170" s="112" t="s">
        <v>349</v>
      </c>
      <c r="E170" s="113" t="s">
        <v>254</v>
      </c>
      <c r="F170" s="114"/>
      <c r="G170" s="114"/>
      <c r="H170" s="115" t="s">
        <v>358</v>
      </c>
      <c r="I170" s="114"/>
      <c r="J170" s="115" t="s">
        <v>359</v>
      </c>
      <c r="K170" s="115" t="s">
        <v>360</v>
      </c>
      <c r="L170" s="115" t="s">
        <v>361</v>
      </c>
      <c r="M170" s="115"/>
      <c r="N170" s="115"/>
      <c r="O170" s="115"/>
      <c r="P170" s="116" t="s">
        <v>255</v>
      </c>
      <c r="Q170" s="117" t="s">
        <v>256</v>
      </c>
      <c r="R170" s="115"/>
      <c r="S170" s="115"/>
      <c r="T170" s="115" t="s">
        <v>47</v>
      </c>
      <c r="U170" s="115"/>
      <c r="V170" s="115">
        <v>9</v>
      </c>
      <c r="W170" s="115" t="s">
        <v>45</v>
      </c>
      <c r="X170" s="115"/>
      <c r="Y170" s="115"/>
      <c r="Z170" s="115"/>
      <c r="AA170" s="115"/>
      <c r="AB170" s="116" t="s">
        <v>257</v>
      </c>
      <c r="AC170" s="117" t="s">
        <v>290</v>
      </c>
      <c r="AD170" s="116"/>
      <c r="AE170" s="116"/>
      <c r="AF170" s="116"/>
      <c r="AG170" s="116"/>
      <c r="AH170" s="116"/>
      <c r="AI170" s="116"/>
      <c r="AJ170" s="116"/>
      <c r="AK170" s="116"/>
      <c r="AL170" s="116"/>
      <c r="AM170" s="116" t="s">
        <v>355</v>
      </c>
      <c r="AN170" s="116" t="s">
        <v>292</v>
      </c>
      <c r="AO170" s="119" t="s">
        <v>66</v>
      </c>
      <c r="AP170" s="119" t="s">
        <v>46</v>
      </c>
      <c r="AQ170" s="119" t="s">
        <v>364</v>
      </c>
      <c r="AR170" s="18" t="s">
        <v>365</v>
      </c>
      <c r="AS170" s="120" t="s">
        <v>53</v>
      </c>
      <c r="AT170" s="121">
        <v>151203</v>
      </c>
      <c r="AU170" s="121">
        <v>122703</v>
      </c>
      <c r="AV170" s="121">
        <v>0</v>
      </c>
      <c r="AW170" s="121">
        <v>0</v>
      </c>
      <c r="AX170" s="121">
        <v>0</v>
      </c>
      <c r="AY170" s="121">
        <v>0</v>
      </c>
      <c r="AZ170" s="121">
        <v>0</v>
      </c>
      <c r="BA170" s="121">
        <v>0</v>
      </c>
      <c r="BB170" s="121">
        <v>151203</v>
      </c>
      <c r="BC170" s="121">
        <v>122703</v>
      </c>
      <c r="BD170" s="121">
        <v>403500</v>
      </c>
      <c r="BE170" s="121">
        <v>0</v>
      </c>
      <c r="BF170" s="121">
        <v>0</v>
      </c>
      <c r="BG170" s="121">
        <v>0</v>
      </c>
      <c r="BH170" s="121">
        <v>403500</v>
      </c>
      <c r="BI170" s="121">
        <v>402500</v>
      </c>
      <c r="BJ170" s="121">
        <v>0</v>
      </c>
      <c r="BK170" s="121">
        <v>0</v>
      </c>
      <c r="BL170" s="121">
        <v>0</v>
      </c>
      <c r="BM170" s="121">
        <v>402500</v>
      </c>
      <c r="BN170" s="121">
        <v>612000</v>
      </c>
      <c r="BO170" s="121">
        <v>0</v>
      </c>
      <c r="BP170" s="121">
        <v>0</v>
      </c>
      <c r="BQ170" s="121">
        <v>0</v>
      </c>
      <c r="BR170" s="121">
        <v>612000</v>
      </c>
      <c r="BS170" s="121">
        <v>612000</v>
      </c>
      <c r="BT170" s="121">
        <v>0</v>
      </c>
      <c r="BU170" s="121">
        <v>0</v>
      </c>
      <c r="BV170" s="121">
        <v>0</v>
      </c>
      <c r="BW170" s="121">
        <v>612000</v>
      </c>
      <c r="BX170" s="121">
        <v>612000</v>
      </c>
      <c r="BY170" s="121">
        <v>0</v>
      </c>
      <c r="BZ170" s="121">
        <v>0</v>
      </c>
      <c r="CA170" s="121">
        <v>0</v>
      </c>
      <c r="CB170" s="121">
        <v>612000</v>
      </c>
      <c r="CC170" s="121">
        <v>612000</v>
      </c>
      <c r="CD170" s="121">
        <v>0</v>
      </c>
      <c r="CE170" s="121">
        <v>0</v>
      </c>
      <c r="CF170" s="121">
        <v>0</v>
      </c>
      <c r="CG170" s="121">
        <v>612000</v>
      </c>
      <c r="CH170" s="121">
        <v>612000</v>
      </c>
      <c r="CI170" s="121">
        <v>0</v>
      </c>
      <c r="CJ170" s="121">
        <v>0</v>
      </c>
      <c r="CK170" s="121">
        <v>0</v>
      </c>
      <c r="CL170" s="121">
        <v>612000</v>
      </c>
      <c r="CM170" s="121">
        <v>612000</v>
      </c>
      <c r="CN170" s="121">
        <v>0</v>
      </c>
      <c r="CO170" s="121">
        <v>0</v>
      </c>
      <c r="CP170" s="121">
        <v>0</v>
      </c>
      <c r="CQ170" s="121">
        <v>612000</v>
      </c>
      <c r="CS170" s="8">
        <f t="shared" si="39"/>
        <v>1</v>
      </c>
    </row>
    <row r="171" spans="1:97" ht="174" customHeight="1">
      <c r="A171" s="107">
        <v>602</v>
      </c>
      <c r="B171" s="124" t="s">
        <v>252</v>
      </c>
      <c r="C171" s="123">
        <v>402000001</v>
      </c>
      <c r="D171" s="112" t="s">
        <v>48</v>
      </c>
      <c r="E171" s="113" t="s">
        <v>366</v>
      </c>
      <c r="F171" s="114"/>
      <c r="G171" s="114"/>
      <c r="H171" s="115" t="s">
        <v>367</v>
      </c>
      <c r="I171" s="114"/>
      <c r="J171" s="115" t="s">
        <v>368</v>
      </c>
      <c r="K171" s="115" t="s">
        <v>369</v>
      </c>
      <c r="L171" s="115" t="s">
        <v>370</v>
      </c>
      <c r="M171" s="115"/>
      <c r="N171" s="115"/>
      <c r="O171" s="115"/>
      <c r="P171" s="116" t="s">
        <v>371</v>
      </c>
      <c r="Q171" s="117" t="s">
        <v>372</v>
      </c>
      <c r="R171" s="115"/>
      <c r="S171" s="115"/>
      <c r="T171" s="115" t="s">
        <v>310</v>
      </c>
      <c r="U171" s="115"/>
      <c r="V171" s="115" t="s">
        <v>373</v>
      </c>
      <c r="W171" s="115" t="s">
        <v>374</v>
      </c>
      <c r="X171" s="115" t="s">
        <v>375</v>
      </c>
      <c r="Y171" s="115"/>
      <c r="Z171" s="115"/>
      <c r="AA171" s="115"/>
      <c r="AB171" s="116" t="s">
        <v>376</v>
      </c>
      <c r="AC171" s="117" t="s">
        <v>377</v>
      </c>
      <c r="AD171" s="116"/>
      <c r="AE171" s="116"/>
      <c r="AF171" s="116"/>
      <c r="AG171" s="116"/>
      <c r="AH171" s="116"/>
      <c r="AI171" s="116"/>
      <c r="AJ171" s="116"/>
      <c r="AK171" s="116"/>
      <c r="AL171" s="116"/>
      <c r="AM171" s="116" t="s">
        <v>378</v>
      </c>
      <c r="AN171" s="116" t="s">
        <v>379</v>
      </c>
      <c r="AO171" s="119" t="s">
        <v>51</v>
      </c>
      <c r="AP171" s="119" t="s">
        <v>52</v>
      </c>
      <c r="AQ171" s="119" t="s">
        <v>380</v>
      </c>
      <c r="AR171" s="18" t="s">
        <v>55</v>
      </c>
      <c r="AS171" s="120">
        <v>122</v>
      </c>
      <c r="AT171" s="121">
        <v>1102617.92</v>
      </c>
      <c r="AU171" s="121">
        <v>1098183.8500000001</v>
      </c>
      <c r="AV171" s="121">
        <v>0</v>
      </c>
      <c r="AW171" s="121">
        <v>0</v>
      </c>
      <c r="AX171" s="121">
        <v>0</v>
      </c>
      <c r="AY171" s="121">
        <v>0</v>
      </c>
      <c r="AZ171" s="121">
        <v>0</v>
      </c>
      <c r="BA171" s="121">
        <v>0</v>
      </c>
      <c r="BB171" s="121">
        <v>1102617.92</v>
      </c>
      <c r="BC171" s="121">
        <v>1098183.8500000001</v>
      </c>
      <c r="BD171" s="121">
        <v>1142842.73</v>
      </c>
      <c r="BE171" s="121">
        <v>0</v>
      </c>
      <c r="BF171" s="121">
        <v>0</v>
      </c>
      <c r="BG171" s="121">
        <v>0</v>
      </c>
      <c r="BH171" s="121">
        <v>1142842.73</v>
      </c>
      <c r="BI171" s="121">
        <v>1121153</v>
      </c>
      <c r="BJ171" s="121">
        <v>0</v>
      </c>
      <c r="BK171" s="121">
        <v>0</v>
      </c>
      <c r="BL171" s="121">
        <v>0</v>
      </c>
      <c r="BM171" s="121">
        <v>1121153</v>
      </c>
      <c r="BN171" s="121">
        <v>1156210</v>
      </c>
      <c r="BO171" s="121">
        <v>0</v>
      </c>
      <c r="BP171" s="121">
        <v>0</v>
      </c>
      <c r="BQ171" s="121">
        <v>0</v>
      </c>
      <c r="BR171" s="121">
        <v>1156210</v>
      </c>
      <c r="BS171" s="121">
        <v>1156210</v>
      </c>
      <c r="BT171" s="121">
        <v>0</v>
      </c>
      <c r="BU171" s="121">
        <v>0</v>
      </c>
      <c r="BV171" s="121">
        <v>0</v>
      </c>
      <c r="BW171" s="121">
        <v>1156210</v>
      </c>
      <c r="BX171" s="121">
        <v>1156210</v>
      </c>
      <c r="BY171" s="121">
        <v>0</v>
      </c>
      <c r="BZ171" s="121">
        <v>0</v>
      </c>
      <c r="CA171" s="121">
        <v>0</v>
      </c>
      <c r="CB171" s="121">
        <v>1156210</v>
      </c>
      <c r="CC171" s="121">
        <v>1156210</v>
      </c>
      <c r="CD171" s="121">
        <v>0</v>
      </c>
      <c r="CE171" s="121">
        <v>0</v>
      </c>
      <c r="CF171" s="121">
        <v>0</v>
      </c>
      <c r="CG171" s="121">
        <v>1156210</v>
      </c>
      <c r="CH171" s="121">
        <v>1156210</v>
      </c>
      <c r="CI171" s="121">
        <v>0</v>
      </c>
      <c r="CJ171" s="121">
        <v>0</v>
      </c>
      <c r="CK171" s="121">
        <v>0</v>
      </c>
      <c r="CL171" s="121">
        <v>1156210</v>
      </c>
      <c r="CM171" s="121">
        <v>1156210</v>
      </c>
      <c r="CN171" s="121">
        <v>0</v>
      </c>
      <c r="CO171" s="121">
        <v>0</v>
      </c>
      <c r="CP171" s="121">
        <v>0</v>
      </c>
      <c r="CQ171" s="121">
        <v>1156210</v>
      </c>
      <c r="CS171" s="8">
        <f t="shared" si="39"/>
        <v>1</v>
      </c>
    </row>
    <row r="172" spans="1:97" ht="192.75" customHeight="1">
      <c r="A172" s="107">
        <v>602</v>
      </c>
      <c r="B172" s="124" t="s">
        <v>252</v>
      </c>
      <c r="C172" s="123">
        <v>402000001</v>
      </c>
      <c r="D172" s="112" t="s">
        <v>48</v>
      </c>
      <c r="E172" s="113" t="s">
        <v>366</v>
      </c>
      <c r="F172" s="114"/>
      <c r="G172" s="114"/>
      <c r="H172" s="115" t="s">
        <v>367</v>
      </c>
      <c r="I172" s="114"/>
      <c r="J172" s="115" t="s">
        <v>368</v>
      </c>
      <c r="K172" s="115" t="s">
        <v>369</v>
      </c>
      <c r="L172" s="115" t="s">
        <v>370</v>
      </c>
      <c r="M172" s="115"/>
      <c r="N172" s="115"/>
      <c r="O172" s="115"/>
      <c r="P172" s="116" t="s">
        <v>371</v>
      </c>
      <c r="Q172" s="117" t="s">
        <v>372</v>
      </c>
      <c r="R172" s="115"/>
      <c r="S172" s="115"/>
      <c r="T172" s="115" t="s">
        <v>310</v>
      </c>
      <c r="U172" s="115"/>
      <c r="V172" s="115" t="s">
        <v>373</v>
      </c>
      <c r="W172" s="115" t="s">
        <v>374</v>
      </c>
      <c r="X172" s="115" t="s">
        <v>375</v>
      </c>
      <c r="Y172" s="115"/>
      <c r="Z172" s="115"/>
      <c r="AA172" s="115"/>
      <c r="AB172" s="116" t="s">
        <v>376</v>
      </c>
      <c r="AC172" s="117" t="s">
        <v>377</v>
      </c>
      <c r="AD172" s="116"/>
      <c r="AE172" s="116"/>
      <c r="AF172" s="116"/>
      <c r="AG172" s="116"/>
      <c r="AH172" s="116"/>
      <c r="AI172" s="116"/>
      <c r="AJ172" s="116"/>
      <c r="AK172" s="116"/>
      <c r="AL172" s="116"/>
      <c r="AM172" s="116" t="s">
        <v>378</v>
      </c>
      <c r="AN172" s="116" t="s">
        <v>379</v>
      </c>
      <c r="AO172" s="119" t="s">
        <v>51</v>
      </c>
      <c r="AP172" s="119" t="s">
        <v>52</v>
      </c>
      <c r="AQ172" s="119" t="s">
        <v>380</v>
      </c>
      <c r="AR172" s="18" t="s">
        <v>55</v>
      </c>
      <c r="AS172" s="120">
        <v>129</v>
      </c>
      <c r="AT172" s="121">
        <v>328118.53000000003</v>
      </c>
      <c r="AU172" s="121">
        <v>326775.40999999997</v>
      </c>
      <c r="AV172" s="121">
        <v>0</v>
      </c>
      <c r="AW172" s="121">
        <v>0</v>
      </c>
      <c r="AX172" s="121">
        <v>0</v>
      </c>
      <c r="AY172" s="121">
        <v>0</v>
      </c>
      <c r="AZ172" s="121">
        <v>0</v>
      </c>
      <c r="BA172" s="121">
        <v>0</v>
      </c>
      <c r="BB172" s="121">
        <v>328118.53000000003</v>
      </c>
      <c r="BC172" s="121">
        <v>326775.40999999997</v>
      </c>
      <c r="BD172" s="121">
        <v>344380.5</v>
      </c>
      <c r="BE172" s="121">
        <v>0</v>
      </c>
      <c r="BF172" s="121">
        <v>0</v>
      </c>
      <c r="BG172" s="121">
        <v>0</v>
      </c>
      <c r="BH172" s="121">
        <v>344380.5</v>
      </c>
      <c r="BI172" s="121">
        <v>337366.98</v>
      </c>
      <c r="BJ172" s="121">
        <v>0</v>
      </c>
      <c r="BK172" s="121">
        <v>0</v>
      </c>
      <c r="BL172" s="121">
        <v>0</v>
      </c>
      <c r="BM172" s="121">
        <v>337366.98</v>
      </c>
      <c r="BN172" s="121">
        <v>343740</v>
      </c>
      <c r="BO172" s="121">
        <v>0</v>
      </c>
      <c r="BP172" s="121">
        <v>0</v>
      </c>
      <c r="BQ172" s="121">
        <v>0</v>
      </c>
      <c r="BR172" s="121">
        <v>343740</v>
      </c>
      <c r="BS172" s="121">
        <v>343740</v>
      </c>
      <c r="BT172" s="121">
        <v>0</v>
      </c>
      <c r="BU172" s="121">
        <v>0</v>
      </c>
      <c r="BV172" s="121">
        <v>0</v>
      </c>
      <c r="BW172" s="121">
        <v>343740</v>
      </c>
      <c r="BX172" s="121">
        <v>343740</v>
      </c>
      <c r="BY172" s="121">
        <v>0</v>
      </c>
      <c r="BZ172" s="121">
        <v>0</v>
      </c>
      <c r="CA172" s="121">
        <v>0</v>
      </c>
      <c r="CB172" s="121">
        <v>343740</v>
      </c>
      <c r="CC172" s="121">
        <v>343740</v>
      </c>
      <c r="CD172" s="121">
        <v>0</v>
      </c>
      <c r="CE172" s="121">
        <v>0</v>
      </c>
      <c r="CF172" s="121">
        <v>0</v>
      </c>
      <c r="CG172" s="121">
        <v>343740</v>
      </c>
      <c r="CH172" s="121">
        <v>343740</v>
      </c>
      <c r="CI172" s="121">
        <v>0</v>
      </c>
      <c r="CJ172" s="121">
        <v>0</v>
      </c>
      <c r="CK172" s="121">
        <v>0</v>
      </c>
      <c r="CL172" s="121">
        <v>343740</v>
      </c>
      <c r="CM172" s="121">
        <v>343740</v>
      </c>
      <c r="CN172" s="121">
        <v>0</v>
      </c>
      <c r="CO172" s="121">
        <v>0</v>
      </c>
      <c r="CP172" s="121">
        <v>0</v>
      </c>
      <c r="CQ172" s="121">
        <v>343740</v>
      </c>
      <c r="CS172" s="8">
        <f t="shared" si="39"/>
        <v>1</v>
      </c>
    </row>
    <row r="173" spans="1:97" ht="86.25" customHeight="1">
      <c r="A173" s="107">
        <v>602</v>
      </c>
      <c r="B173" s="124" t="s">
        <v>252</v>
      </c>
      <c r="C173" s="123">
        <v>402000001</v>
      </c>
      <c r="D173" s="112" t="s">
        <v>48</v>
      </c>
      <c r="E173" s="113" t="s">
        <v>381</v>
      </c>
      <c r="F173" s="114"/>
      <c r="G173" s="114"/>
      <c r="H173" s="115" t="s">
        <v>47</v>
      </c>
      <c r="I173" s="114"/>
      <c r="J173" s="115" t="s">
        <v>382</v>
      </c>
      <c r="K173" s="115" t="s">
        <v>383</v>
      </c>
      <c r="L173" s="115" t="s">
        <v>384</v>
      </c>
      <c r="M173" s="115"/>
      <c r="N173" s="115"/>
      <c r="O173" s="115"/>
      <c r="P173" s="116" t="s">
        <v>255</v>
      </c>
      <c r="Q173" s="117" t="s">
        <v>385</v>
      </c>
      <c r="R173" s="115"/>
      <c r="S173" s="115"/>
      <c r="T173" s="115">
        <v>3</v>
      </c>
      <c r="U173" s="115"/>
      <c r="V173" s="115" t="s">
        <v>46</v>
      </c>
      <c r="W173" s="115" t="s">
        <v>45</v>
      </c>
      <c r="X173" s="115" t="s">
        <v>47</v>
      </c>
      <c r="Y173" s="115"/>
      <c r="Z173" s="115"/>
      <c r="AA173" s="115"/>
      <c r="AB173" s="116" t="s">
        <v>257</v>
      </c>
      <c r="AC173" s="117" t="s">
        <v>386</v>
      </c>
      <c r="AD173" s="116"/>
      <c r="AE173" s="116"/>
      <c r="AF173" s="116"/>
      <c r="AG173" s="116"/>
      <c r="AH173" s="116"/>
      <c r="AI173" s="116"/>
      <c r="AJ173" s="116"/>
      <c r="AK173" s="116"/>
      <c r="AL173" s="116"/>
      <c r="AM173" s="116" t="s">
        <v>387</v>
      </c>
      <c r="AN173" s="116" t="s">
        <v>388</v>
      </c>
      <c r="AO173" s="119" t="s">
        <v>51</v>
      </c>
      <c r="AP173" s="119" t="s">
        <v>52</v>
      </c>
      <c r="AQ173" s="119" t="s">
        <v>380</v>
      </c>
      <c r="AR173" s="18" t="s">
        <v>55</v>
      </c>
      <c r="AS173" s="120" t="s">
        <v>192</v>
      </c>
      <c r="AT173" s="121">
        <v>0</v>
      </c>
      <c r="AU173" s="121">
        <v>0</v>
      </c>
      <c r="AV173" s="121">
        <v>0</v>
      </c>
      <c r="AW173" s="121">
        <v>0</v>
      </c>
      <c r="AX173" s="121">
        <v>0</v>
      </c>
      <c r="AY173" s="121">
        <v>0</v>
      </c>
      <c r="AZ173" s="121">
        <v>0</v>
      </c>
      <c r="BA173" s="121">
        <v>0</v>
      </c>
      <c r="BB173" s="121">
        <v>0</v>
      </c>
      <c r="BC173" s="121">
        <v>0</v>
      </c>
      <c r="BD173" s="121">
        <v>1045633.99</v>
      </c>
      <c r="BE173" s="121">
        <v>0</v>
      </c>
      <c r="BF173" s="121">
        <v>0</v>
      </c>
      <c r="BG173" s="121">
        <v>0</v>
      </c>
      <c r="BH173" s="121">
        <v>1045633.99</v>
      </c>
      <c r="BI173" s="121">
        <v>1045633.99</v>
      </c>
      <c r="BJ173" s="121">
        <v>0</v>
      </c>
      <c r="BK173" s="121">
        <v>0</v>
      </c>
      <c r="BL173" s="121">
        <v>0</v>
      </c>
      <c r="BM173" s="121">
        <v>1045633.99</v>
      </c>
      <c r="BN173" s="121">
        <v>1209280</v>
      </c>
      <c r="BO173" s="121">
        <v>0</v>
      </c>
      <c r="BP173" s="121">
        <v>0</v>
      </c>
      <c r="BQ173" s="121">
        <v>0</v>
      </c>
      <c r="BR173" s="121">
        <v>1209280</v>
      </c>
      <c r="BS173" s="121">
        <v>1209280</v>
      </c>
      <c r="BT173" s="121">
        <v>0</v>
      </c>
      <c r="BU173" s="121">
        <v>0</v>
      </c>
      <c r="BV173" s="121">
        <v>0</v>
      </c>
      <c r="BW173" s="121">
        <v>1209280</v>
      </c>
      <c r="BX173" s="121">
        <v>1224730</v>
      </c>
      <c r="BY173" s="121">
        <v>0</v>
      </c>
      <c r="BZ173" s="121">
        <v>0</v>
      </c>
      <c r="CA173" s="121">
        <v>0</v>
      </c>
      <c r="CB173" s="121">
        <v>1224730</v>
      </c>
      <c r="CC173" s="121">
        <v>1224730</v>
      </c>
      <c r="CD173" s="121">
        <v>0</v>
      </c>
      <c r="CE173" s="121">
        <v>0</v>
      </c>
      <c r="CF173" s="121">
        <v>0</v>
      </c>
      <c r="CG173" s="121">
        <v>1224730</v>
      </c>
      <c r="CH173" s="121">
        <v>1224730</v>
      </c>
      <c r="CI173" s="121">
        <v>0</v>
      </c>
      <c r="CJ173" s="121">
        <v>0</v>
      </c>
      <c r="CK173" s="121">
        <v>0</v>
      </c>
      <c r="CL173" s="121">
        <v>1224730</v>
      </c>
      <c r="CM173" s="121">
        <v>1224730</v>
      </c>
      <c r="CN173" s="121">
        <v>0</v>
      </c>
      <c r="CO173" s="121">
        <v>0</v>
      </c>
      <c r="CP173" s="121">
        <v>0</v>
      </c>
      <c r="CQ173" s="121">
        <v>1224730</v>
      </c>
      <c r="CS173" s="8">
        <f t="shared" si="39"/>
        <v>1</v>
      </c>
    </row>
    <row r="174" spans="1:97" ht="86.25" customHeight="1">
      <c r="A174" s="107">
        <v>602</v>
      </c>
      <c r="B174" s="124" t="s">
        <v>252</v>
      </c>
      <c r="C174" s="123">
        <v>402000001</v>
      </c>
      <c r="D174" s="112" t="s">
        <v>48</v>
      </c>
      <c r="E174" s="113" t="s">
        <v>381</v>
      </c>
      <c r="F174" s="114"/>
      <c r="G174" s="114"/>
      <c r="H174" s="115" t="s">
        <v>47</v>
      </c>
      <c r="I174" s="114"/>
      <c r="J174" s="115" t="s">
        <v>382</v>
      </c>
      <c r="K174" s="115" t="s">
        <v>383</v>
      </c>
      <c r="L174" s="115" t="s">
        <v>384</v>
      </c>
      <c r="M174" s="115"/>
      <c r="N174" s="115"/>
      <c r="O174" s="115"/>
      <c r="P174" s="116" t="s">
        <v>255</v>
      </c>
      <c r="Q174" s="117" t="s">
        <v>385</v>
      </c>
      <c r="R174" s="115"/>
      <c r="S174" s="115"/>
      <c r="T174" s="115">
        <v>3</v>
      </c>
      <c r="U174" s="115"/>
      <c r="V174" s="115" t="s">
        <v>46</v>
      </c>
      <c r="W174" s="115" t="s">
        <v>45</v>
      </c>
      <c r="X174" s="115" t="s">
        <v>47</v>
      </c>
      <c r="Y174" s="115"/>
      <c r="Z174" s="115"/>
      <c r="AA174" s="115"/>
      <c r="AB174" s="116" t="s">
        <v>257</v>
      </c>
      <c r="AC174" s="117" t="s">
        <v>386</v>
      </c>
      <c r="AD174" s="116"/>
      <c r="AE174" s="116"/>
      <c r="AF174" s="116"/>
      <c r="AG174" s="116"/>
      <c r="AH174" s="116"/>
      <c r="AI174" s="116"/>
      <c r="AJ174" s="116"/>
      <c r="AK174" s="116"/>
      <c r="AL174" s="116"/>
      <c r="AM174" s="116" t="s">
        <v>387</v>
      </c>
      <c r="AN174" s="116" t="s">
        <v>388</v>
      </c>
      <c r="AO174" s="119" t="s">
        <v>51</v>
      </c>
      <c r="AP174" s="119" t="s">
        <v>52</v>
      </c>
      <c r="AQ174" s="119" t="s">
        <v>380</v>
      </c>
      <c r="AR174" s="18" t="s">
        <v>55</v>
      </c>
      <c r="AS174" s="120">
        <v>244</v>
      </c>
      <c r="AT174" s="121">
        <v>9769373.5500000007</v>
      </c>
      <c r="AU174" s="121">
        <v>9734734.4699999988</v>
      </c>
      <c r="AV174" s="121">
        <v>0</v>
      </c>
      <c r="AW174" s="121">
        <v>0</v>
      </c>
      <c r="AX174" s="121">
        <v>0</v>
      </c>
      <c r="AY174" s="121">
        <v>0</v>
      </c>
      <c r="AZ174" s="121">
        <v>0</v>
      </c>
      <c r="BA174" s="121">
        <v>0</v>
      </c>
      <c r="BB174" s="121">
        <v>9769373.5500000007</v>
      </c>
      <c r="BC174" s="121">
        <v>9734734.4699999988</v>
      </c>
      <c r="BD174" s="121">
        <v>9946899.3100000005</v>
      </c>
      <c r="BE174" s="121">
        <v>0</v>
      </c>
      <c r="BF174" s="121">
        <v>0</v>
      </c>
      <c r="BG174" s="121">
        <v>0</v>
      </c>
      <c r="BH174" s="121">
        <v>9946899.3100000005</v>
      </c>
      <c r="BI174" s="121">
        <v>9934136.6300000008</v>
      </c>
      <c r="BJ174" s="121">
        <v>0</v>
      </c>
      <c r="BK174" s="121">
        <v>0</v>
      </c>
      <c r="BL174" s="121">
        <v>0</v>
      </c>
      <c r="BM174" s="121">
        <v>9934136.6300000008</v>
      </c>
      <c r="BN174" s="121">
        <v>10165821.689999999</v>
      </c>
      <c r="BO174" s="121">
        <v>0</v>
      </c>
      <c r="BP174" s="121">
        <v>0</v>
      </c>
      <c r="BQ174" s="121">
        <v>0</v>
      </c>
      <c r="BR174" s="121">
        <v>10165821.689999999</v>
      </c>
      <c r="BS174" s="121">
        <v>10070151.65</v>
      </c>
      <c r="BT174" s="121">
        <v>0</v>
      </c>
      <c r="BU174" s="121">
        <v>0</v>
      </c>
      <c r="BV174" s="121">
        <v>0</v>
      </c>
      <c r="BW174" s="121">
        <v>10070151.65</v>
      </c>
      <c r="BX174" s="121">
        <v>9527030</v>
      </c>
      <c r="BY174" s="121">
        <v>0</v>
      </c>
      <c r="BZ174" s="121">
        <v>0</v>
      </c>
      <c r="CA174" s="121">
        <v>0</v>
      </c>
      <c r="CB174" s="121">
        <v>9527030</v>
      </c>
      <c r="CC174" s="121">
        <v>9527030</v>
      </c>
      <c r="CD174" s="121">
        <v>0</v>
      </c>
      <c r="CE174" s="121">
        <v>0</v>
      </c>
      <c r="CF174" s="121">
        <v>0</v>
      </c>
      <c r="CG174" s="121">
        <v>9527030</v>
      </c>
      <c r="CH174" s="121">
        <v>9527030</v>
      </c>
      <c r="CI174" s="121">
        <v>0</v>
      </c>
      <c r="CJ174" s="121">
        <v>0</v>
      </c>
      <c r="CK174" s="121">
        <v>0</v>
      </c>
      <c r="CL174" s="121">
        <v>9527030</v>
      </c>
      <c r="CM174" s="121">
        <v>9527030</v>
      </c>
      <c r="CN174" s="121">
        <v>0</v>
      </c>
      <c r="CO174" s="121">
        <v>0</v>
      </c>
      <c r="CP174" s="121">
        <v>0</v>
      </c>
      <c r="CQ174" s="121">
        <v>9527030</v>
      </c>
      <c r="CS174" s="8">
        <f t="shared" si="39"/>
        <v>1</v>
      </c>
    </row>
    <row r="175" spans="1:97" ht="86.25" customHeight="1">
      <c r="A175" s="107">
        <v>602</v>
      </c>
      <c r="B175" s="124" t="s">
        <v>252</v>
      </c>
      <c r="C175" s="123">
        <v>402000001</v>
      </c>
      <c r="D175" s="112" t="s">
        <v>48</v>
      </c>
      <c r="E175" s="113" t="s">
        <v>381</v>
      </c>
      <c r="F175" s="114"/>
      <c r="G175" s="114"/>
      <c r="H175" s="115" t="s">
        <v>47</v>
      </c>
      <c r="I175" s="114"/>
      <c r="J175" s="115" t="s">
        <v>382</v>
      </c>
      <c r="K175" s="115" t="s">
        <v>383</v>
      </c>
      <c r="L175" s="115" t="s">
        <v>384</v>
      </c>
      <c r="M175" s="115"/>
      <c r="N175" s="115"/>
      <c r="O175" s="115"/>
      <c r="P175" s="116" t="s">
        <v>255</v>
      </c>
      <c r="Q175" s="117" t="s">
        <v>385</v>
      </c>
      <c r="R175" s="115"/>
      <c r="S175" s="115"/>
      <c r="T175" s="115">
        <v>3</v>
      </c>
      <c r="U175" s="115"/>
      <c r="V175" s="115" t="s">
        <v>46</v>
      </c>
      <c r="W175" s="115" t="s">
        <v>45</v>
      </c>
      <c r="X175" s="115" t="s">
        <v>47</v>
      </c>
      <c r="Y175" s="115"/>
      <c r="Z175" s="115"/>
      <c r="AA175" s="115"/>
      <c r="AB175" s="116" t="s">
        <v>257</v>
      </c>
      <c r="AC175" s="117" t="s">
        <v>386</v>
      </c>
      <c r="AD175" s="116"/>
      <c r="AE175" s="116"/>
      <c r="AF175" s="116"/>
      <c r="AG175" s="116"/>
      <c r="AH175" s="116"/>
      <c r="AI175" s="116"/>
      <c r="AJ175" s="116"/>
      <c r="AK175" s="116"/>
      <c r="AL175" s="116"/>
      <c r="AM175" s="116" t="s">
        <v>387</v>
      </c>
      <c r="AN175" s="116" t="s">
        <v>388</v>
      </c>
      <c r="AO175" s="119" t="s">
        <v>51</v>
      </c>
      <c r="AP175" s="119" t="s">
        <v>52</v>
      </c>
      <c r="AQ175" s="119" t="s">
        <v>380</v>
      </c>
      <c r="AR175" s="18" t="s">
        <v>55</v>
      </c>
      <c r="AS175" s="120">
        <v>244</v>
      </c>
      <c r="AT175" s="121">
        <v>62540</v>
      </c>
      <c r="AU175" s="121">
        <v>62540</v>
      </c>
      <c r="AV175" s="121">
        <v>0</v>
      </c>
      <c r="AW175" s="121">
        <v>0</v>
      </c>
      <c r="AX175" s="121">
        <v>0</v>
      </c>
      <c r="AY175" s="121">
        <v>0</v>
      </c>
      <c r="AZ175" s="121">
        <v>0</v>
      </c>
      <c r="BA175" s="121">
        <v>0</v>
      </c>
      <c r="BB175" s="121">
        <v>62540</v>
      </c>
      <c r="BC175" s="121">
        <v>62540</v>
      </c>
      <c r="BD175" s="121">
        <v>0</v>
      </c>
      <c r="BE175" s="121">
        <v>0</v>
      </c>
      <c r="BF175" s="121">
        <v>0</v>
      </c>
      <c r="BG175" s="121">
        <v>0</v>
      </c>
      <c r="BH175" s="121">
        <v>0</v>
      </c>
      <c r="BI175" s="121">
        <v>0</v>
      </c>
      <c r="BJ175" s="121">
        <v>0</v>
      </c>
      <c r="BK175" s="121">
        <v>0</v>
      </c>
      <c r="BL175" s="121">
        <v>0</v>
      </c>
      <c r="BM175" s="121">
        <v>0</v>
      </c>
      <c r="BN175" s="121">
        <v>0</v>
      </c>
      <c r="BO175" s="121">
        <v>0</v>
      </c>
      <c r="BP175" s="121">
        <v>0</v>
      </c>
      <c r="BQ175" s="121">
        <v>0</v>
      </c>
      <c r="BR175" s="121">
        <v>0</v>
      </c>
      <c r="BS175" s="121">
        <v>0</v>
      </c>
      <c r="BT175" s="121">
        <v>0</v>
      </c>
      <c r="BU175" s="121">
        <v>0</v>
      </c>
      <c r="BV175" s="121">
        <v>0</v>
      </c>
      <c r="BW175" s="121">
        <v>0</v>
      </c>
      <c r="BX175" s="121">
        <v>0</v>
      </c>
      <c r="BY175" s="121">
        <v>0</v>
      </c>
      <c r="BZ175" s="121">
        <v>0</v>
      </c>
      <c r="CA175" s="121">
        <v>0</v>
      </c>
      <c r="CB175" s="121">
        <v>0</v>
      </c>
      <c r="CC175" s="121">
        <v>0</v>
      </c>
      <c r="CD175" s="121">
        <v>0</v>
      </c>
      <c r="CE175" s="121">
        <v>0</v>
      </c>
      <c r="CF175" s="121">
        <v>0</v>
      </c>
      <c r="CG175" s="121">
        <v>0</v>
      </c>
      <c r="CH175" s="121">
        <v>0</v>
      </c>
      <c r="CI175" s="121">
        <v>0</v>
      </c>
      <c r="CJ175" s="121">
        <v>0</v>
      </c>
      <c r="CK175" s="121">
        <v>0</v>
      </c>
      <c r="CL175" s="121">
        <v>0</v>
      </c>
      <c r="CM175" s="121">
        <v>0</v>
      </c>
      <c r="CN175" s="121">
        <v>0</v>
      </c>
      <c r="CO175" s="121">
        <v>0</v>
      </c>
      <c r="CP175" s="121">
        <v>0</v>
      </c>
      <c r="CQ175" s="121">
        <v>0</v>
      </c>
      <c r="CS175" s="8">
        <f t="shared" si="39"/>
        <v>1</v>
      </c>
    </row>
    <row r="176" spans="1:97" ht="101.25" customHeight="1">
      <c r="A176" s="107">
        <v>602</v>
      </c>
      <c r="B176" s="124" t="s">
        <v>252</v>
      </c>
      <c r="C176" s="123">
        <v>402000025</v>
      </c>
      <c r="D176" s="112" t="s">
        <v>153</v>
      </c>
      <c r="E176" s="113" t="s">
        <v>389</v>
      </c>
      <c r="F176" s="114"/>
      <c r="G176" s="114"/>
      <c r="H176" s="115" t="s">
        <v>310</v>
      </c>
      <c r="I176" s="114"/>
      <c r="J176" s="115" t="s">
        <v>390</v>
      </c>
      <c r="K176" s="115" t="s">
        <v>312</v>
      </c>
      <c r="L176" s="115" t="s">
        <v>391</v>
      </c>
      <c r="M176" s="115"/>
      <c r="N176" s="115" t="s">
        <v>392</v>
      </c>
      <c r="O176" s="115"/>
      <c r="P176" s="116" t="s">
        <v>393</v>
      </c>
      <c r="Q176" s="117" t="s">
        <v>394</v>
      </c>
      <c r="R176" s="115"/>
      <c r="S176" s="115"/>
      <c r="T176" s="115">
        <v>3</v>
      </c>
      <c r="U176" s="115"/>
      <c r="V176" s="115">
        <v>12</v>
      </c>
      <c r="W176" s="115">
        <v>1</v>
      </c>
      <c r="X176" s="115" t="s">
        <v>395</v>
      </c>
      <c r="Y176" s="115"/>
      <c r="Z176" s="115"/>
      <c r="AA176" s="115"/>
      <c r="AB176" s="116" t="s">
        <v>257</v>
      </c>
      <c r="AC176" s="117" t="s">
        <v>386</v>
      </c>
      <c r="AD176" s="116"/>
      <c r="AE176" s="116"/>
      <c r="AF176" s="116"/>
      <c r="AG176" s="116"/>
      <c r="AH176" s="116"/>
      <c r="AI176" s="116"/>
      <c r="AJ176" s="116"/>
      <c r="AK176" s="116"/>
      <c r="AL176" s="116"/>
      <c r="AM176" s="116" t="s">
        <v>387</v>
      </c>
      <c r="AN176" s="116" t="s">
        <v>388</v>
      </c>
      <c r="AO176" s="119" t="s">
        <v>51</v>
      </c>
      <c r="AP176" s="119" t="s">
        <v>52</v>
      </c>
      <c r="AQ176" s="119" t="s">
        <v>380</v>
      </c>
      <c r="AR176" s="18" t="s">
        <v>55</v>
      </c>
      <c r="AS176" s="120" t="s">
        <v>53</v>
      </c>
      <c r="AT176" s="121">
        <v>133424.12</v>
      </c>
      <c r="AU176" s="121">
        <v>133423.96</v>
      </c>
      <c r="AV176" s="121">
        <v>0</v>
      </c>
      <c r="AW176" s="121">
        <v>0</v>
      </c>
      <c r="AX176" s="121">
        <v>0</v>
      </c>
      <c r="AY176" s="121">
        <v>0</v>
      </c>
      <c r="AZ176" s="121">
        <v>0</v>
      </c>
      <c r="BA176" s="121">
        <v>0</v>
      </c>
      <c r="BB176" s="121">
        <v>133424.12</v>
      </c>
      <c r="BC176" s="121">
        <v>133423.96</v>
      </c>
      <c r="BD176" s="121">
        <v>0</v>
      </c>
      <c r="BE176" s="121">
        <v>0</v>
      </c>
      <c r="BF176" s="121">
        <v>0</v>
      </c>
      <c r="BG176" s="121">
        <v>0</v>
      </c>
      <c r="BH176" s="121">
        <v>0</v>
      </c>
      <c r="BI176" s="121">
        <v>0</v>
      </c>
      <c r="BJ176" s="121">
        <v>0</v>
      </c>
      <c r="BK176" s="121">
        <v>0</v>
      </c>
      <c r="BL176" s="121">
        <v>0</v>
      </c>
      <c r="BM176" s="121">
        <v>0</v>
      </c>
      <c r="BN176" s="121">
        <v>0</v>
      </c>
      <c r="BO176" s="121">
        <v>0</v>
      </c>
      <c r="BP176" s="121">
        <v>0</v>
      </c>
      <c r="BQ176" s="121">
        <v>0</v>
      </c>
      <c r="BR176" s="121">
        <v>0</v>
      </c>
      <c r="BS176" s="121">
        <v>0</v>
      </c>
      <c r="BT176" s="121">
        <v>0</v>
      </c>
      <c r="BU176" s="121">
        <v>0</v>
      </c>
      <c r="BV176" s="121">
        <v>0</v>
      </c>
      <c r="BW176" s="121">
        <v>0</v>
      </c>
      <c r="BX176" s="121">
        <v>0</v>
      </c>
      <c r="BY176" s="121">
        <v>0</v>
      </c>
      <c r="BZ176" s="121">
        <v>0</v>
      </c>
      <c r="CA176" s="121">
        <v>0</v>
      </c>
      <c r="CB176" s="121">
        <v>0</v>
      </c>
      <c r="CC176" s="121">
        <v>0</v>
      </c>
      <c r="CD176" s="121">
        <v>0</v>
      </c>
      <c r="CE176" s="121">
        <v>0</v>
      </c>
      <c r="CF176" s="121">
        <v>0</v>
      </c>
      <c r="CG176" s="121">
        <v>0</v>
      </c>
      <c r="CH176" s="121">
        <v>0</v>
      </c>
      <c r="CI176" s="121">
        <v>0</v>
      </c>
      <c r="CJ176" s="121">
        <v>0</v>
      </c>
      <c r="CK176" s="121">
        <v>0</v>
      </c>
      <c r="CL176" s="121">
        <v>0</v>
      </c>
      <c r="CM176" s="121">
        <v>0</v>
      </c>
      <c r="CN176" s="121">
        <v>0</v>
      </c>
      <c r="CO176" s="121">
        <v>0</v>
      </c>
      <c r="CP176" s="121">
        <v>0</v>
      </c>
      <c r="CQ176" s="121">
        <v>0</v>
      </c>
      <c r="CS176" s="8">
        <f t="shared" si="39"/>
        <v>1</v>
      </c>
    </row>
    <row r="177" spans="1:97" ht="86.25" customHeight="1">
      <c r="A177" s="107">
        <v>602</v>
      </c>
      <c r="B177" s="124" t="s">
        <v>252</v>
      </c>
      <c r="C177" s="123">
        <v>402000001</v>
      </c>
      <c r="D177" s="112" t="s">
        <v>48</v>
      </c>
      <c r="E177" s="113" t="s">
        <v>381</v>
      </c>
      <c r="F177" s="114"/>
      <c r="G177" s="114"/>
      <c r="H177" s="115" t="s">
        <v>47</v>
      </c>
      <c r="I177" s="114"/>
      <c r="J177" s="115" t="s">
        <v>382</v>
      </c>
      <c r="K177" s="115" t="s">
        <v>383</v>
      </c>
      <c r="L177" s="115" t="s">
        <v>384</v>
      </c>
      <c r="M177" s="115"/>
      <c r="N177" s="115"/>
      <c r="O177" s="115"/>
      <c r="P177" s="116" t="s">
        <v>255</v>
      </c>
      <c r="Q177" s="117" t="s">
        <v>385</v>
      </c>
      <c r="R177" s="115"/>
      <c r="S177" s="115"/>
      <c r="T177" s="115">
        <v>3</v>
      </c>
      <c r="U177" s="115"/>
      <c r="V177" s="115" t="s">
        <v>46</v>
      </c>
      <c r="W177" s="115" t="s">
        <v>45</v>
      </c>
      <c r="X177" s="115" t="s">
        <v>47</v>
      </c>
      <c r="Y177" s="115"/>
      <c r="Z177" s="115"/>
      <c r="AA177" s="115"/>
      <c r="AB177" s="116" t="s">
        <v>257</v>
      </c>
      <c r="AC177" s="117" t="s">
        <v>396</v>
      </c>
      <c r="AD177" s="116"/>
      <c r="AE177" s="116"/>
      <c r="AF177" s="116"/>
      <c r="AG177" s="116"/>
      <c r="AH177" s="116"/>
      <c r="AI177" s="116"/>
      <c r="AJ177" s="116"/>
      <c r="AK177" s="116"/>
      <c r="AL177" s="116"/>
      <c r="AM177" s="116" t="s">
        <v>217</v>
      </c>
      <c r="AN177" s="116" t="s">
        <v>397</v>
      </c>
      <c r="AO177" s="119" t="s">
        <v>51</v>
      </c>
      <c r="AP177" s="119" t="s">
        <v>52</v>
      </c>
      <c r="AQ177" s="119" t="s">
        <v>380</v>
      </c>
      <c r="AR177" s="18" t="s">
        <v>55</v>
      </c>
      <c r="AS177" s="120">
        <v>851</v>
      </c>
      <c r="AT177" s="121">
        <v>63924.06</v>
      </c>
      <c r="AU177" s="121">
        <v>63924.06</v>
      </c>
      <c r="AV177" s="121">
        <v>0</v>
      </c>
      <c r="AW177" s="121">
        <v>0</v>
      </c>
      <c r="AX177" s="121">
        <v>0</v>
      </c>
      <c r="AY177" s="121">
        <v>0</v>
      </c>
      <c r="AZ177" s="121">
        <v>0</v>
      </c>
      <c r="BA177" s="121">
        <v>0</v>
      </c>
      <c r="BB177" s="121">
        <v>63924.06</v>
      </c>
      <c r="BC177" s="121">
        <v>63924.06</v>
      </c>
      <c r="BD177" s="121">
        <v>63173.94</v>
      </c>
      <c r="BE177" s="121">
        <v>0</v>
      </c>
      <c r="BF177" s="121">
        <v>0</v>
      </c>
      <c r="BG177" s="121">
        <v>0</v>
      </c>
      <c r="BH177" s="121">
        <v>63173.94</v>
      </c>
      <c r="BI177" s="121">
        <v>63173.94</v>
      </c>
      <c r="BJ177" s="121">
        <v>0</v>
      </c>
      <c r="BK177" s="121">
        <v>0</v>
      </c>
      <c r="BL177" s="121">
        <v>0</v>
      </c>
      <c r="BM177" s="121">
        <v>63173.94</v>
      </c>
      <c r="BN177" s="121">
        <v>63222</v>
      </c>
      <c r="BO177" s="121">
        <v>0</v>
      </c>
      <c r="BP177" s="121">
        <v>0</v>
      </c>
      <c r="BQ177" s="121">
        <v>0</v>
      </c>
      <c r="BR177" s="121">
        <v>63222</v>
      </c>
      <c r="BS177" s="121">
        <v>63222</v>
      </c>
      <c r="BT177" s="121">
        <v>0</v>
      </c>
      <c r="BU177" s="121">
        <v>0</v>
      </c>
      <c r="BV177" s="121">
        <v>0</v>
      </c>
      <c r="BW177" s="121">
        <v>63222</v>
      </c>
      <c r="BX177" s="121">
        <v>63222</v>
      </c>
      <c r="BY177" s="121">
        <v>0</v>
      </c>
      <c r="BZ177" s="121">
        <v>0</v>
      </c>
      <c r="CA177" s="121">
        <v>0</v>
      </c>
      <c r="CB177" s="121">
        <v>63222</v>
      </c>
      <c r="CC177" s="121">
        <v>63222</v>
      </c>
      <c r="CD177" s="121">
        <v>0</v>
      </c>
      <c r="CE177" s="121">
        <v>0</v>
      </c>
      <c r="CF177" s="121">
        <v>0</v>
      </c>
      <c r="CG177" s="121">
        <v>63222</v>
      </c>
      <c r="CH177" s="121">
        <v>63222</v>
      </c>
      <c r="CI177" s="121">
        <v>0</v>
      </c>
      <c r="CJ177" s="121">
        <v>0</v>
      </c>
      <c r="CK177" s="121">
        <v>0</v>
      </c>
      <c r="CL177" s="121">
        <v>63222</v>
      </c>
      <c r="CM177" s="121">
        <v>63222</v>
      </c>
      <c r="CN177" s="121">
        <v>0</v>
      </c>
      <c r="CO177" s="121">
        <v>0</v>
      </c>
      <c r="CP177" s="121">
        <v>0</v>
      </c>
      <c r="CQ177" s="121">
        <v>63222</v>
      </c>
      <c r="CS177" s="8">
        <f t="shared" si="39"/>
        <v>1</v>
      </c>
    </row>
    <row r="178" spans="1:97" ht="86.25" customHeight="1">
      <c r="A178" s="107">
        <v>602</v>
      </c>
      <c r="B178" s="124" t="s">
        <v>252</v>
      </c>
      <c r="C178" s="123">
        <v>402000001</v>
      </c>
      <c r="D178" s="112" t="s">
        <v>48</v>
      </c>
      <c r="E178" s="113" t="s">
        <v>381</v>
      </c>
      <c r="F178" s="114"/>
      <c r="G178" s="114"/>
      <c r="H178" s="115" t="s">
        <v>47</v>
      </c>
      <c r="I178" s="114"/>
      <c r="J178" s="115" t="s">
        <v>382</v>
      </c>
      <c r="K178" s="115" t="s">
        <v>383</v>
      </c>
      <c r="L178" s="115" t="s">
        <v>384</v>
      </c>
      <c r="M178" s="115"/>
      <c r="N178" s="115"/>
      <c r="O178" s="115"/>
      <c r="P178" s="116" t="s">
        <v>255</v>
      </c>
      <c r="Q178" s="117" t="s">
        <v>385</v>
      </c>
      <c r="R178" s="115"/>
      <c r="S178" s="115"/>
      <c r="T178" s="115">
        <v>3</v>
      </c>
      <c r="U178" s="115"/>
      <c r="V178" s="115" t="s">
        <v>46</v>
      </c>
      <c r="W178" s="115" t="s">
        <v>45</v>
      </c>
      <c r="X178" s="115" t="s">
        <v>47</v>
      </c>
      <c r="Y178" s="115"/>
      <c r="Z178" s="115"/>
      <c r="AA178" s="115"/>
      <c r="AB178" s="116" t="s">
        <v>257</v>
      </c>
      <c r="AC178" s="117" t="s">
        <v>398</v>
      </c>
      <c r="AD178" s="116"/>
      <c r="AE178" s="116"/>
      <c r="AF178" s="116"/>
      <c r="AG178" s="116"/>
      <c r="AH178" s="116"/>
      <c r="AI178" s="116"/>
      <c r="AJ178" s="116"/>
      <c r="AK178" s="116"/>
      <c r="AL178" s="116"/>
      <c r="AM178" s="116" t="s">
        <v>399</v>
      </c>
      <c r="AN178" s="116" t="s">
        <v>292</v>
      </c>
      <c r="AO178" s="119" t="s">
        <v>51</v>
      </c>
      <c r="AP178" s="119" t="s">
        <v>52</v>
      </c>
      <c r="AQ178" s="119" t="s">
        <v>380</v>
      </c>
      <c r="AR178" s="18" t="s">
        <v>55</v>
      </c>
      <c r="AS178" s="120">
        <v>852</v>
      </c>
      <c r="AT178" s="121">
        <v>6846</v>
      </c>
      <c r="AU178" s="121">
        <v>6846</v>
      </c>
      <c r="AV178" s="121">
        <v>0</v>
      </c>
      <c r="AW178" s="121">
        <v>0</v>
      </c>
      <c r="AX178" s="121">
        <v>0</v>
      </c>
      <c r="AY178" s="121">
        <v>0</v>
      </c>
      <c r="AZ178" s="121">
        <v>0</v>
      </c>
      <c r="BA178" s="121">
        <v>0</v>
      </c>
      <c r="BB178" s="121">
        <v>6846</v>
      </c>
      <c r="BC178" s="121">
        <v>6846</v>
      </c>
      <c r="BD178" s="121">
        <v>7153.21</v>
      </c>
      <c r="BE178" s="121">
        <v>0</v>
      </c>
      <c r="BF178" s="121">
        <v>0</v>
      </c>
      <c r="BG178" s="121">
        <v>0</v>
      </c>
      <c r="BH178" s="121">
        <v>7153.21</v>
      </c>
      <c r="BI178" s="121">
        <v>7153.21</v>
      </c>
      <c r="BJ178" s="121">
        <v>0</v>
      </c>
      <c r="BK178" s="121">
        <v>0</v>
      </c>
      <c r="BL178" s="121">
        <v>0</v>
      </c>
      <c r="BM178" s="121">
        <v>7153.21</v>
      </c>
      <c r="BN178" s="121">
        <v>6048</v>
      </c>
      <c r="BO178" s="121">
        <v>0</v>
      </c>
      <c r="BP178" s="121">
        <v>0</v>
      </c>
      <c r="BQ178" s="121">
        <v>0</v>
      </c>
      <c r="BR178" s="121">
        <v>6048</v>
      </c>
      <c r="BS178" s="121">
        <v>6048</v>
      </c>
      <c r="BT178" s="121">
        <v>0</v>
      </c>
      <c r="BU178" s="121">
        <v>0</v>
      </c>
      <c r="BV178" s="121">
        <v>0</v>
      </c>
      <c r="BW178" s="121">
        <v>6048</v>
      </c>
      <c r="BX178" s="121">
        <v>6048</v>
      </c>
      <c r="BY178" s="121">
        <v>0</v>
      </c>
      <c r="BZ178" s="121">
        <v>0</v>
      </c>
      <c r="CA178" s="121">
        <v>0</v>
      </c>
      <c r="CB178" s="121">
        <v>6048</v>
      </c>
      <c r="CC178" s="121">
        <v>6048</v>
      </c>
      <c r="CD178" s="121">
        <v>0</v>
      </c>
      <c r="CE178" s="121">
        <v>0</v>
      </c>
      <c r="CF178" s="121">
        <v>0</v>
      </c>
      <c r="CG178" s="121">
        <v>6048</v>
      </c>
      <c r="CH178" s="121">
        <v>6048</v>
      </c>
      <c r="CI178" s="121">
        <v>0</v>
      </c>
      <c r="CJ178" s="121">
        <v>0</v>
      </c>
      <c r="CK178" s="121">
        <v>0</v>
      </c>
      <c r="CL178" s="121">
        <v>6048</v>
      </c>
      <c r="CM178" s="121">
        <v>6048</v>
      </c>
      <c r="CN178" s="121">
        <v>0</v>
      </c>
      <c r="CO178" s="121">
        <v>0</v>
      </c>
      <c r="CP178" s="121">
        <v>0</v>
      </c>
      <c r="CQ178" s="121">
        <v>6048</v>
      </c>
      <c r="CS178" s="8">
        <f t="shared" si="39"/>
        <v>1</v>
      </c>
    </row>
    <row r="179" spans="1:97" ht="86.25" customHeight="1">
      <c r="A179" s="107">
        <v>602</v>
      </c>
      <c r="B179" s="124" t="s">
        <v>252</v>
      </c>
      <c r="C179" s="123">
        <v>402000001</v>
      </c>
      <c r="D179" s="112" t="s">
        <v>48</v>
      </c>
      <c r="E179" s="113" t="s">
        <v>381</v>
      </c>
      <c r="F179" s="114"/>
      <c r="G179" s="114"/>
      <c r="H179" s="115" t="s">
        <v>47</v>
      </c>
      <c r="I179" s="114"/>
      <c r="J179" s="115" t="s">
        <v>382</v>
      </c>
      <c r="K179" s="115" t="s">
        <v>383</v>
      </c>
      <c r="L179" s="115" t="s">
        <v>384</v>
      </c>
      <c r="M179" s="115"/>
      <c r="N179" s="115"/>
      <c r="O179" s="115"/>
      <c r="P179" s="116" t="s">
        <v>255</v>
      </c>
      <c r="Q179" s="117" t="s">
        <v>385</v>
      </c>
      <c r="R179" s="115"/>
      <c r="S179" s="115"/>
      <c r="T179" s="115">
        <v>3</v>
      </c>
      <c r="U179" s="115"/>
      <c r="V179" s="115" t="s">
        <v>46</v>
      </c>
      <c r="W179" s="115" t="s">
        <v>45</v>
      </c>
      <c r="X179" s="115" t="s">
        <v>47</v>
      </c>
      <c r="Y179" s="115"/>
      <c r="Z179" s="115"/>
      <c r="AA179" s="115"/>
      <c r="AB179" s="116" t="s">
        <v>257</v>
      </c>
      <c r="AC179" s="117" t="s">
        <v>398</v>
      </c>
      <c r="AD179" s="116"/>
      <c r="AE179" s="116"/>
      <c r="AF179" s="116"/>
      <c r="AG179" s="116"/>
      <c r="AH179" s="116"/>
      <c r="AI179" s="116"/>
      <c r="AJ179" s="116"/>
      <c r="AK179" s="116"/>
      <c r="AL179" s="116"/>
      <c r="AM179" s="116" t="s">
        <v>399</v>
      </c>
      <c r="AN179" s="116" t="s">
        <v>292</v>
      </c>
      <c r="AO179" s="119" t="s">
        <v>51</v>
      </c>
      <c r="AP179" s="119" t="s">
        <v>52</v>
      </c>
      <c r="AQ179" s="119" t="s">
        <v>380</v>
      </c>
      <c r="AR179" s="18" t="s">
        <v>55</v>
      </c>
      <c r="AS179" s="120" t="s">
        <v>59</v>
      </c>
      <c r="AT179" s="121">
        <v>0</v>
      </c>
      <c r="AU179" s="121">
        <v>0</v>
      </c>
      <c r="AV179" s="121">
        <v>0</v>
      </c>
      <c r="AW179" s="121">
        <v>0</v>
      </c>
      <c r="AX179" s="121">
        <v>0</v>
      </c>
      <c r="AY179" s="121">
        <v>0</v>
      </c>
      <c r="AZ179" s="121">
        <v>0</v>
      </c>
      <c r="BA179" s="121">
        <v>0</v>
      </c>
      <c r="BB179" s="121">
        <v>0</v>
      </c>
      <c r="BC179" s="121">
        <v>0</v>
      </c>
      <c r="BD179" s="121">
        <v>150000</v>
      </c>
      <c r="BE179" s="121">
        <v>0</v>
      </c>
      <c r="BF179" s="121">
        <v>0</v>
      </c>
      <c r="BG179" s="121">
        <v>0</v>
      </c>
      <c r="BH179" s="121">
        <v>150000</v>
      </c>
      <c r="BI179" s="121">
        <v>150000</v>
      </c>
      <c r="BJ179" s="121">
        <v>0</v>
      </c>
      <c r="BK179" s="121">
        <v>0</v>
      </c>
      <c r="BL179" s="121">
        <v>0</v>
      </c>
      <c r="BM179" s="121">
        <v>150000</v>
      </c>
      <c r="BN179" s="121">
        <v>0</v>
      </c>
      <c r="BO179" s="121">
        <v>0</v>
      </c>
      <c r="BP179" s="121">
        <v>0</v>
      </c>
      <c r="BQ179" s="121">
        <v>0</v>
      </c>
      <c r="BR179" s="121">
        <v>0</v>
      </c>
      <c r="BS179" s="121">
        <v>0</v>
      </c>
      <c r="BT179" s="121">
        <v>0</v>
      </c>
      <c r="BU179" s="121">
        <v>0</v>
      </c>
      <c r="BV179" s="121">
        <v>0</v>
      </c>
      <c r="BW179" s="121">
        <v>0</v>
      </c>
      <c r="BX179" s="121">
        <v>0</v>
      </c>
      <c r="BY179" s="121">
        <v>0</v>
      </c>
      <c r="BZ179" s="121">
        <v>0</v>
      </c>
      <c r="CA179" s="121">
        <v>0</v>
      </c>
      <c r="CB179" s="121">
        <v>0</v>
      </c>
      <c r="CC179" s="121">
        <v>0</v>
      </c>
      <c r="CD179" s="121">
        <v>0</v>
      </c>
      <c r="CE179" s="121">
        <v>0</v>
      </c>
      <c r="CF179" s="121">
        <v>0</v>
      </c>
      <c r="CG179" s="121">
        <v>0</v>
      </c>
      <c r="CH179" s="121">
        <v>0</v>
      </c>
      <c r="CI179" s="121">
        <v>0</v>
      </c>
      <c r="CJ179" s="121">
        <v>0</v>
      </c>
      <c r="CK179" s="121">
        <v>0</v>
      </c>
      <c r="CL179" s="121">
        <v>0</v>
      </c>
      <c r="CM179" s="121">
        <v>0</v>
      </c>
      <c r="CN179" s="121">
        <v>0</v>
      </c>
      <c r="CO179" s="121">
        <v>0</v>
      </c>
      <c r="CP179" s="121">
        <v>0</v>
      </c>
      <c r="CQ179" s="121">
        <v>0</v>
      </c>
      <c r="CS179" s="8">
        <f t="shared" si="39"/>
        <v>1</v>
      </c>
    </row>
    <row r="180" spans="1:97" ht="86.25" customHeight="1">
      <c r="A180" s="107">
        <v>602</v>
      </c>
      <c r="B180" s="124" t="s">
        <v>252</v>
      </c>
      <c r="C180" s="123">
        <v>402000001</v>
      </c>
      <c r="D180" s="112" t="s">
        <v>48</v>
      </c>
      <c r="E180" s="113" t="s">
        <v>381</v>
      </c>
      <c r="F180" s="114"/>
      <c r="G180" s="114"/>
      <c r="H180" s="115" t="s">
        <v>47</v>
      </c>
      <c r="I180" s="114"/>
      <c r="J180" s="115" t="s">
        <v>382</v>
      </c>
      <c r="K180" s="115" t="s">
        <v>383</v>
      </c>
      <c r="L180" s="115" t="s">
        <v>384</v>
      </c>
      <c r="M180" s="115"/>
      <c r="N180" s="115"/>
      <c r="O180" s="115"/>
      <c r="P180" s="116" t="s">
        <v>255</v>
      </c>
      <c r="Q180" s="117" t="s">
        <v>385</v>
      </c>
      <c r="R180" s="115"/>
      <c r="S180" s="115"/>
      <c r="T180" s="115">
        <v>3</v>
      </c>
      <c r="U180" s="115"/>
      <c r="V180" s="115" t="s">
        <v>46</v>
      </c>
      <c r="W180" s="115" t="s">
        <v>45</v>
      </c>
      <c r="X180" s="115" t="s">
        <v>47</v>
      </c>
      <c r="Y180" s="115"/>
      <c r="Z180" s="115"/>
      <c r="AA180" s="115"/>
      <c r="AB180" s="116" t="s">
        <v>257</v>
      </c>
      <c r="AC180" s="117" t="s">
        <v>398</v>
      </c>
      <c r="AD180" s="116"/>
      <c r="AE180" s="116"/>
      <c r="AF180" s="116"/>
      <c r="AG180" s="116"/>
      <c r="AH180" s="116"/>
      <c r="AI180" s="116"/>
      <c r="AJ180" s="116"/>
      <c r="AK180" s="116"/>
      <c r="AL180" s="116"/>
      <c r="AM180" s="116" t="s">
        <v>399</v>
      </c>
      <c r="AN180" s="116" t="s">
        <v>292</v>
      </c>
      <c r="AO180" s="119" t="s">
        <v>51</v>
      </c>
      <c r="AP180" s="119" t="s">
        <v>52</v>
      </c>
      <c r="AQ180" s="119" t="s">
        <v>400</v>
      </c>
      <c r="AR180" s="18" t="s">
        <v>262</v>
      </c>
      <c r="AS180" s="120" t="s">
        <v>58</v>
      </c>
      <c r="AT180" s="121">
        <v>0</v>
      </c>
      <c r="AU180" s="121">
        <v>0</v>
      </c>
      <c r="AV180" s="121">
        <v>0</v>
      </c>
      <c r="AW180" s="121">
        <v>0</v>
      </c>
      <c r="AX180" s="121">
        <v>0</v>
      </c>
      <c r="AY180" s="121">
        <v>0</v>
      </c>
      <c r="AZ180" s="121">
        <v>0</v>
      </c>
      <c r="BA180" s="121">
        <v>0</v>
      </c>
      <c r="BB180" s="121">
        <v>0</v>
      </c>
      <c r="BC180" s="121">
        <v>0</v>
      </c>
      <c r="BD180" s="121">
        <v>0</v>
      </c>
      <c r="BE180" s="121">
        <v>0</v>
      </c>
      <c r="BF180" s="121">
        <v>0</v>
      </c>
      <c r="BG180" s="121">
        <v>0</v>
      </c>
      <c r="BH180" s="121">
        <v>0</v>
      </c>
      <c r="BI180" s="121">
        <v>0</v>
      </c>
      <c r="BJ180" s="121">
        <v>0</v>
      </c>
      <c r="BK180" s="121">
        <v>0</v>
      </c>
      <c r="BL180" s="121">
        <v>0</v>
      </c>
      <c r="BM180" s="121">
        <v>0</v>
      </c>
      <c r="BN180" s="121">
        <v>460250</v>
      </c>
      <c r="BO180" s="121">
        <v>0</v>
      </c>
      <c r="BP180" s="121">
        <v>0</v>
      </c>
      <c r="BQ180" s="121">
        <v>0</v>
      </c>
      <c r="BR180" s="121">
        <v>460250</v>
      </c>
      <c r="BS180" s="121">
        <v>559650</v>
      </c>
      <c r="BT180" s="121">
        <v>0</v>
      </c>
      <c r="BU180" s="121">
        <v>0</v>
      </c>
      <c r="BV180" s="121">
        <v>0</v>
      </c>
      <c r="BW180" s="121">
        <v>559650</v>
      </c>
      <c r="BX180" s="121">
        <v>0</v>
      </c>
      <c r="BY180" s="121">
        <v>0</v>
      </c>
      <c r="BZ180" s="121">
        <v>0</v>
      </c>
      <c r="CA180" s="121">
        <v>0</v>
      </c>
      <c r="CB180" s="121">
        <v>0</v>
      </c>
      <c r="CC180" s="121">
        <v>0</v>
      </c>
      <c r="CD180" s="121">
        <v>0</v>
      </c>
      <c r="CE180" s="121">
        <v>0</v>
      </c>
      <c r="CF180" s="121">
        <v>0</v>
      </c>
      <c r="CG180" s="121">
        <v>0</v>
      </c>
      <c r="CH180" s="121">
        <v>0</v>
      </c>
      <c r="CI180" s="121">
        <v>0</v>
      </c>
      <c r="CJ180" s="121">
        <v>0</v>
      </c>
      <c r="CK180" s="121">
        <v>0</v>
      </c>
      <c r="CL180" s="121">
        <v>0</v>
      </c>
      <c r="CM180" s="121">
        <v>0</v>
      </c>
      <c r="CN180" s="121">
        <v>0</v>
      </c>
      <c r="CO180" s="121">
        <v>0</v>
      </c>
      <c r="CP180" s="121">
        <v>0</v>
      </c>
      <c r="CQ180" s="121">
        <v>0</v>
      </c>
      <c r="CS180" s="8">
        <f t="shared" si="39"/>
        <v>1</v>
      </c>
    </row>
    <row r="181" spans="1:97" ht="268.5" customHeight="1">
      <c r="A181" s="194">
        <v>602</v>
      </c>
      <c r="B181" s="447" t="s">
        <v>252</v>
      </c>
      <c r="C181" s="123">
        <v>402000001</v>
      </c>
      <c r="D181" s="112" t="s">
        <v>48</v>
      </c>
      <c r="E181" s="113" t="s">
        <v>401</v>
      </c>
      <c r="F181" s="114"/>
      <c r="G181" s="114"/>
      <c r="H181" s="115" t="s">
        <v>402</v>
      </c>
      <c r="I181" s="114"/>
      <c r="J181" s="115" t="s">
        <v>403</v>
      </c>
      <c r="K181" s="115" t="s">
        <v>404</v>
      </c>
      <c r="L181" s="115" t="s">
        <v>405</v>
      </c>
      <c r="M181" s="115"/>
      <c r="N181" s="115"/>
      <c r="O181" s="115"/>
      <c r="P181" s="116" t="s">
        <v>406</v>
      </c>
      <c r="Q181" s="117" t="s">
        <v>407</v>
      </c>
      <c r="R181" s="115"/>
      <c r="S181" s="115"/>
      <c r="T181" s="115" t="s">
        <v>310</v>
      </c>
      <c r="U181" s="115"/>
      <c r="V181" s="115" t="s">
        <v>408</v>
      </c>
      <c r="W181" s="115" t="s">
        <v>312</v>
      </c>
      <c r="X181" s="115"/>
      <c r="Y181" s="115"/>
      <c r="Z181" s="115"/>
      <c r="AA181" s="115"/>
      <c r="AB181" s="116" t="s">
        <v>409</v>
      </c>
      <c r="AC181" s="117" t="s">
        <v>410</v>
      </c>
      <c r="AD181" s="116"/>
      <c r="AE181" s="116"/>
      <c r="AF181" s="116"/>
      <c r="AG181" s="116"/>
      <c r="AH181" s="116"/>
      <c r="AI181" s="116"/>
      <c r="AJ181" s="116" t="s">
        <v>411</v>
      </c>
      <c r="AK181" s="116"/>
      <c r="AL181" s="116"/>
      <c r="AM181" s="116"/>
      <c r="AN181" s="116" t="s">
        <v>412</v>
      </c>
      <c r="AO181" s="119" t="s">
        <v>51</v>
      </c>
      <c r="AP181" s="119" t="s">
        <v>52</v>
      </c>
      <c r="AQ181" s="119" t="s">
        <v>413</v>
      </c>
      <c r="AR181" s="18" t="s">
        <v>75</v>
      </c>
      <c r="AS181" s="120">
        <v>129</v>
      </c>
      <c r="AT181" s="121">
        <v>16848602.82</v>
      </c>
      <c r="AU181" s="121">
        <v>16846564.43</v>
      </c>
      <c r="AV181" s="121">
        <v>0</v>
      </c>
      <c r="AW181" s="121">
        <v>0</v>
      </c>
      <c r="AX181" s="121">
        <v>0</v>
      </c>
      <c r="AY181" s="121">
        <v>0</v>
      </c>
      <c r="AZ181" s="121">
        <v>0</v>
      </c>
      <c r="BA181" s="121">
        <v>0</v>
      </c>
      <c r="BB181" s="121">
        <v>16848602.82</v>
      </c>
      <c r="BC181" s="121">
        <v>16846564.43</v>
      </c>
      <c r="BD181" s="121">
        <v>17027400.120000001</v>
      </c>
      <c r="BE181" s="121">
        <v>0</v>
      </c>
      <c r="BF181" s="121">
        <v>0</v>
      </c>
      <c r="BG181" s="121">
        <v>0</v>
      </c>
      <c r="BH181" s="121">
        <v>17027400.120000001</v>
      </c>
      <c r="BI181" s="121">
        <v>17024649.59</v>
      </c>
      <c r="BJ181" s="121">
        <v>0</v>
      </c>
      <c r="BK181" s="121">
        <v>0</v>
      </c>
      <c r="BL181" s="121">
        <v>0</v>
      </c>
      <c r="BM181" s="121">
        <v>17024649.59</v>
      </c>
      <c r="BN181" s="121">
        <v>17914564</v>
      </c>
      <c r="BO181" s="121">
        <v>0</v>
      </c>
      <c r="BP181" s="121">
        <v>0</v>
      </c>
      <c r="BQ181" s="121">
        <v>0</v>
      </c>
      <c r="BR181" s="121">
        <v>17914564</v>
      </c>
      <c r="BS181" s="121">
        <v>17914564</v>
      </c>
      <c r="BT181" s="121">
        <v>0</v>
      </c>
      <c r="BU181" s="121">
        <v>0</v>
      </c>
      <c r="BV181" s="121">
        <v>0</v>
      </c>
      <c r="BW181" s="121">
        <v>17914564</v>
      </c>
      <c r="BX181" s="121">
        <v>17914564</v>
      </c>
      <c r="BY181" s="121">
        <v>0</v>
      </c>
      <c r="BZ181" s="121">
        <v>0</v>
      </c>
      <c r="CA181" s="121">
        <v>0</v>
      </c>
      <c r="CB181" s="121">
        <v>17914564</v>
      </c>
      <c r="CC181" s="121">
        <v>17914564</v>
      </c>
      <c r="CD181" s="121">
        <v>0</v>
      </c>
      <c r="CE181" s="121">
        <v>0</v>
      </c>
      <c r="CF181" s="121">
        <v>0</v>
      </c>
      <c r="CG181" s="121">
        <v>17914564</v>
      </c>
      <c r="CH181" s="121">
        <v>17914564</v>
      </c>
      <c r="CI181" s="121">
        <v>0</v>
      </c>
      <c r="CJ181" s="121">
        <v>0</v>
      </c>
      <c r="CK181" s="121">
        <v>0</v>
      </c>
      <c r="CL181" s="121">
        <v>17914564</v>
      </c>
      <c r="CM181" s="121">
        <v>17914564</v>
      </c>
      <c r="CN181" s="121">
        <v>0</v>
      </c>
      <c r="CO181" s="121">
        <v>0</v>
      </c>
      <c r="CP181" s="121">
        <v>0</v>
      </c>
      <c r="CQ181" s="121">
        <v>17914564</v>
      </c>
      <c r="CS181" s="8">
        <f t="shared" si="39"/>
        <v>1</v>
      </c>
    </row>
    <row r="182" spans="1:97" ht="295.5" customHeight="1">
      <c r="A182" s="194">
        <v>602</v>
      </c>
      <c r="B182" s="447" t="s">
        <v>252</v>
      </c>
      <c r="C182" s="111">
        <v>402000002</v>
      </c>
      <c r="D182" s="112" t="s">
        <v>49</v>
      </c>
      <c r="E182" s="113" t="s">
        <v>401</v>
      </c>
      <c r="F182" s="114"/>
      <c r="G182" s="114"/>
      <c r="H182" s="115" t="s">
        <v>402</v>
      </c>
      <c r="I182" s="114"/>
      <c r="J182" s="115" t="s">
        <v>403</v>
      </c>
      <c r="K182" s="115" t="s">
        <v>404</v>
      </c>
      <c r="L182" s="115" t="s">
        <v>405</v>
      </c>
      <c r="M182" s="115"/>
      <c r="N182" s="115"/>
      <c r="O182" s="115"/>
      <c r="P182" s="116" t="s">
        <v>406</v>
      </c>
      <c r="Q182" s="117" t="s">
        <v>407</v>
      </c>
      <c r="R182" s="115"/>
      <c r="S182" s="115"/>
      <c r="T182" s="115" t="s">
        <v>310</v>
      </c>
      <c r="U182" s="115"/>
      <c r="V182" s="115" t="s">
        <v>408</v>
      </c>
      <c r="W182" s="115" t="s">
        <v>312</v>
      </c>
      <c r="X182" s="115"/>
      <c r="Y182" s="115"/>
      <c r="Z182" s="115"/>
      <c r="AA182" s="115"/>
      <c r="AB182" s="116" t="s">
        <v>409</v>
      </c>
      <c r="AC182" s="117" t="s">
        <v>414</v>
      </c>
      <c r="AD182" s="116"/>
      <c r="AE182" s="116"/>
      <c r="AF182" s="116"/>
      <c r="AG182" s="116"/>
      <c r="AH182" s="116"/>
      <c r="AI182" s="116"/>
      <c r="AJ182" s="116" t="s">
        <v>415</v>
      </c>
      <c r="AK182" s="116"/>
      <c r="AL182" s="116"/>
      <c r="AM182" s="116"/>
      <c r="AN182" s="116" t="s">
        <v>416</v>
      </c>
      <c r="AO182" s="119" t="s">
        <v>51</v>
      </c>
      <c r="AP182" s="119" t="s">
        <v>52</v>
      </c>
      <c r="AQ182" s="119" t="s">
        <v>417</v>
      </c>
      <c r="AR182" s="18" t="s">
        <v>249</v>
      </c>
      <c r="AS182" s="120" t="s">
        <v>60</v>
      </c>
      <c r="AT182" s="121">
        <v>0</v>
      </c>
      <c r="AU182" s="121">
        <v>0</v>
      </c>
      <c r="AV182" s="121">
        <v>0</v>
      </c>
      <c r="AW182" s="121">
        <v>0</v>
      </c>
      <c r="AX182" s="121">
        <v>0</v>
      </c>
      <c r="AY182" s="121">
        <v>0</v>
      </c>
      <c r="AZ182" s="121">
        <v>0</v>
      </c>
      <c r="BA182" s="121">
        <v>0</v>
      </c>
      <c r="BB182" s="121">
        <v>0</v>
      </c>
      <c r="BC182" s="121">
        <v>0</v>
      </c>
      <c r="BD182" s="121">
        <v>511957.25</v>
      </c>
      <c r="BE182" s="121">
        <v>0</v>
      </c>
      <c r="BF182" s="121">
        <v>511957.25</v>
      </c>
      <c r="BG182" s="121">
        <v>0</v>
      </c>
      <c r="BH182" s="121">
        <v>0</v>
      </c>
      <c r="BI182" s="121">
        <v>511957.25</v>
      </c>
      <c r="BJ182" s="121">
        <v>0</v>
      </c>
      <c r="BK182" s="121">
        <v>511957.25</v>
      </c>
      <c r="BL182" s="121">
        <v>0</v>
      </c>
      <c r="BM182" s="121">
        <v>0</v>
      </c>
      <c r="BN182" s="121">
        <v>0</v>
      </c>
      <c r="BO182" s="121">
        <v>0</v>
      </c>
      <c r="BP182" s="121">
        <v>0</v>
      </c>
      <c r="BQ182" s="121">
        <v>0</v>
      </c>
      <c r="BR182" s="121">
        <v>0</v>
      </c>
      <c r="BS182" s="121">
        <v>0</v>
      </c>
      <c r="BT182" s="121">
        <v>0</v>
      </c>
      <c r="BU182" s="121">
        <v>0</v>
      </c>
      <c r="BV182" s="121">
        <v>0</v>
      </c>
      <c r="BW182" s="121">
        <v>0</v>
      </c>
      <c r="BX182" s="121">
        <v>0</v>
      </c>
      <c r="BY182" s="121">
        <v>0</v>
      </c>
      <c r="BZ182" s="121">
        <v>0</v>
      </c>
      <c r="CA182" s="121">
        <v>0</v>
      </c>
      <c r="CB182" s="121">
        <v>0</v>
      </c>
      <c r="CC182" s="121">
        <v>0</v>
      </c>
      <c r="CD182" s="121">
        <v>0</v>
      </c>
      <c r="CE182" s="121">
        <v>0</v>
      </c>
      <c r="CF182" s="121">
        <v>0</v>
      </c>
      <c r="CG182" s="121">
        <v>0</v>
      </c>
      <c r="CH182" s="121">
        <v>0</v>
      </c>
      <c r="CI182" s="121">
        <v>0</v>
      </c>
      <c r="CJ182" s="121">
        <v>0</v>
      </c>
      <c r="CK182" s="121">
        <v>0</v>
      </c>
      <c r="CL182" s="121">
        <v>0</v>
      </c>
      <c r="CM182" s="121">
        <v>0</v>
      </c>
      <c r="CN182" s="121">
        <v>0</v>
      </c>
      <c r="CO182" s="121">
        <v>0</v>
      </c>
      <c r="CP182" s="121">
        <v>0</v>
      </c>
      <c r="CQ182" s="121">
        <v>0</v>
      </c>
      <c r="CS182" s="8">
        <f t="shared" si="39"/>
        <v>1</v>
      </c>
    </row>
    <row r="183" spans="1:97" ht="293.25" customHeight="1">
      <c r="A183" s="194">
        <v>602</v>
      </c>
      <c r="B183" s="447" t="s">
        <v>252</v>
      </c>
      <c r="C183" s="123">
        <v>402000001</v>
      </c>
      <c r="D183" s="112" t="s">
        <v>48</v>
      </c>
      <c r="E183" s="113" t="s">
        <v>401</v>
      </c>
      <c r="F183" s="114"/>
      <c r="G183" s="114"/>
      <c r="H183" s="115" t="s">
        <v>402</v>
      </c>
      <c r="I183" s="114"/>
      <c r="J183" s="115" t="s">
        <v>403</v>
      </c>
      <c r="K183" s="115" t="s">
        <v>404</v>
      </c>
      <c r="L183" s="115" t="s">
        <v>405</v>
      </c>
      <c r="M183" s="115"/>
      <c r="N183" s="115"/>
      <c r="O183" s="115"/>
      <c r="P183" s="116" t="s">
        <v>406</v>
      </c>
      <c r="Q183" s="117" t="s">
        <v>407</v>
      </c>
      <c r="R183" s="115"/>
      <c r="S183" s="115"/>
      <c r="T183" s="115" t="s">
        <v>310</v>
      </c>
      <c r="U183" s="115"/>
      <c r="V183" s="115" t="s">
        <v>408</v>
      </c>
      <c r="W183" s="115" t="s">
        <v>312</v>
      </c>
      <c r="X183" s="115"/>
      <c r="Y183" s="115"/>
      <c r="Z183" s="115"/>
      <c r="AA183" s="115"/>
      <c r="AB183" s="116" t="s">
        <v>409</v>
      </c>
      <c r="AC183" s="117" t="s">
        <v>418</v>
      </c>
      <c r="AD183" s="116"/>
      <c r="AE183" s="116"/>
      <c r="AF183" s="116"/>
      <c r="AG183" s="116"/>
      <c r="AH183" s="116"/>
      <c r="AI183" s="116"/>
      <c r="AJ183" s="116" t="s">
        <v>419</v>
      </c>
      <c r="AK183" s="116"/>
      <c r="AL183" s="116"/>
      <c r="AM183" s="116"/>
      <c r="AN183" s="116" t="s">
        <v>420</v>
      </c>
      <c r="AO183" s="119" t="s">
        <v>51</v>
      </c>
      <c r="AP183" s="119" t="s">
        <v>52</v>
      </c>
      <c r="AQ183" s="119" t="s">
        <v>417</v>
      </c>
      <c r="AR183" s="18" t="s">
        <v>249</v>
      </c>
      <c r="AS183" s="120" t="s">
        <v>57</v>
      </c>
      <c r="AT183" s="121">
        <v>0</v>
      </c>
      <c r="AU183" s="121">
        <v>0</v>
      </c>
      <c r="AV183" s="121">
        <v>0</v>
      </c>
      <c r="AW183" s="121">
        <v>0</v>
      </c>
      <c r="AX183" s="121">
        <v>0</v>
      </c>
      <c r="AY183" s="121">
        <v>0</v>
      </c>
      <c r="AZ183" s="121">
        <v>0</v>
      </c>
      <c r="BA183" s="121">
        <v>0</v>
      </c>
      <c r="BB183" s="121">
        <v>0</v>
      </c>
      <c r="BC183" s="121">
        <v>0</v>
      </c>
      <c r="BD183" s="121">
        <v>154611.09</v>
      </c>
      <c r="BE183" s="121">
        <v>0</v>
      </c>
      <c r="BF183" s="121">
        <v>154611.09</v>
      </c>
      <c r="BG183" s="121">
        <v>0</v>
      </c>
      <c r="BH183" s="121">
        <v>0</v>
      </c>
      <c r="BI183" s="121">
        <v>154611.09</v>
      </c>
      <c r="BJ183" s="121">
        <v>0</v>
      </c>
      <c r="BK183" s="121">
        <v>154611.09</v>
      </c>
      <c r="BL183" s="121">
        <v>0</v>
      </c>
      <c r="BM183" s="121">
        <v>0</v>
      </c>
      <c r="BN183" s="121">
        <v>0</v>
      </c>
      <c r="BO183" s="121">
        <v>0</v>
      </c>
      <c r="BP183" s="121">
        <v>0</v>
      </c>
      <c r="BQ183" s="121">
        <v>0</v>
      </c>
      <c r="BR183" s="121">
        <v>0</v>
      </c>
      <c r="BS183" s="121">
        <v>0</v>
      </c>
      <c r="BT183" s="121">
        <v>0</v>
      </c>
      <c r="BU183" s="121">
        <v>0</v>
      </c>
      <c r="BV183" s="121">
        <v>0</v>
      </c>
      <c r="BW183" s="121">
        <v>0</v>
      </c>
      <c r="BX183" s="121">
        <v>0</v>
      </c>
      <c r="BY183" s="121">
        <v>0</v>
      </c>
      <c r="BZ183" s="121">
        <v>0</v>
      </c>
      <c r="CA183" s="121">
        <v>0</v>
      </c>
      <c r="CB183" s="121">
        <v>0</v>
      </c>
      <c r="CC183" s="121">
        <v>0</v>
      </c>
      <c r="CD183" s="121">
        <v>0</v>
      </c>
      <c r="CE183" s="121">
        <v>0</v>
      </c>
      <c r="CF183" s="121">
        <v>0</v>
      </c>
      <c r="CG183" s="121">
        <v>0</v>
      </c>
      <c r="CH183" s="121">
        <v>0</v>
      </c>
      <c r="CI183" s="121">
        <v>0</v>
      </c>
      <c r="CJ183" s="121">
        <v>0</v>
      </c>
      <c r="CK183" s="121">
        <v>0</v>
      </c>
      <c r="CL183" s="121">
        <v>0</v>
      </c>
      <c r="CM183" s="121">
        <v>0</v>
      </c>
      <c r="CN183" s="121">
        <v>0</v>
      </c>
      <c r="CO183" s="121">
        <v>0</v>
      </c>
      <c r="CP183" s="121">
        <v>0</v>
      </c>
      <c r="CQ183" s="121">
        <v>0</v>
      </c>
      <c r="CS183" s="8">
        <f t="shared" si="39"/>
        <v>1</v>
      </c>
    </row>
    <row r="184" spans="1:97" ht="136.5" customHeight="1">
      <c r="A184" s="194">
        <v>602</v>
      </c>
      <c r="B184" s="447" t="s">
        <v>252</v>
      </c>
      <c r="C184" s="111">
        <v>402000001</v>
      </c>
      <c r="D184" s="112" t="s">
        <v>48</v>
      </c>
      <c r="E184" s="113" t="s">
        <v>421</v>
      </c>
      <c r="F184" s="114"/>
      <c r="G184" s="114"/>
      <c r="H184" s="115">
        <v>7</v>
      </c>
      <c r="I184" s="114"/>
      <c r="J184" s="115">
        <v>26</v>
      </c>
      <c r="K184" s="115"/>
      <c r="L184" s="115"/>
      <c r="M184" s="115"/>
      <c r="N184" s="115"/>
      <c r="O184" s="115"/>
      <c r="P184" s="116" t="s">
        <v>422</v>
      </c>
      <c r="Q184" s="117" t="s">
        <v>423</v>
      </c>
      <c r="R184" s="115"/>
      <c r="S184" s="115"/>
      <c r="T184" s="115"/>
      <c r="U184" s="115"/>
      <c r="V184" s="115" t="s">
        <v>52</v>
      </c>
      <c r="W184" s="115" t="s">
        <v>64</v>
      </c>
      <c r="X184" s="115"/>
      <c r="Y184" s="115"/>
      <c r="Z184" s="115"/>
      <c r="AA184" s="115"/>
      <c r="AB184" s="116" t="s">
        <v>424</v>
      </c>
      <c r="AC184" s="117" t="s">
        <v>425</v>
      </c>
      <c r="AD184" s="116"/>
      <c r="AE184" s="116"/>
      <c r="AF184" s="116"/>
      <c r="AG184" s="116"/>
      <c r="AH184" s="116"/>
      <c r="AI184" s="116"/>
      <c r="AJ184" s="118"/>
      <c r="AK184" s="116"/>
      <c r="AL184" s="116"/>
      <c r="AM184" s="164" t="s">
        <v>426</v>
      </c>
      <c r="AN184" s="116" t="s">
        <v>427</v>
      </c>
      <c r="AO184" s="119" t="s">
        <v>51</v>
      </c>
      <c r="AP184" s="119" t="s">
        <v>52</v>
      </c>
      <c r="AQ184" s="119" t="s">
        <v>428</v>
      </c>
      <c r="AR184" s="18" t="s">
        <v>65</v>
      </c>
      <c r="AS184" s="120">
        <v>129</v>
      </c>
      <c r="AT184" s="121">
        <v>0</v>
      </c>
      <c r="AU184" s="121">
        <v>0</v>
      </c>
      <c r="AV184" s="121">
        <v>0</v>
      </c>
      <c r="AW184" s="121">
        <v>0</v>
      </c>
      <c r="AX184" s="121">
        <v>0</v>
      </c>
      <c r="AY184" s="121">
        <v>0</v>
      </c>
      <c r="AZ184" s="121">
        <v>0</v>
      </c>
      <c r="BA184" s="121">
        <v>0</v>
      </c>
      <c r="BB184" s="121">
        <v>0</v>
      </c>
      <c r="BC184" s="121">
        <v>0</v>
      </c>
      <c r="BD184" s="121">
        <v>118708.65</v>
      </c>
      <c r="BE184" s="121">
        <v>0</v>
      </c>
      <c r="BF184" s="121">
        <v>0</v>
      </c>
      <c r="BG184" s="121">
        <v>0</v>
      </c>
      <c r="BH184" s="121">
        <v>118708.65</v>
      </c>
      <c r="BI184" s="121">
        <v>118708.65</v>
      </c>
      <c r="BJ184" s="121">
        <v>0</v>
      </c>
      <c r="BK184" s="121">
        <v>0</v>
      </c>
      <c r="BL184" s="121">
        <v>0</v>
      </c>
      <c r="BM184" s="121">
        <v>118708.65</v>
      </c>
      <c r="BN184" s="121">
        <v>0</v>
      </c>
      <c r="BO184" s="121">
        <v>0</v>
      </c>
      <c r="BP184" s="121">
        <v>0</v>
      </c>
      <c r="BQ184" s="121">
        <v>0</v>
      </c>
      <c r="BR184" s="121">
        <v>0</v>
      </c>
      <c r="BS184" s="121">
        <v>0</v>
      </c>
      <c r="BT184" s="121">
        <v>0</v>
      </c>
      <c r="BU184" s="121">
        <v>0</v>
      </c>
      <c r="BV184" s="121">
        <v>0</v>
      </c>
      <c r="BW184" s="121">
        <v>0</v>
      </c>
      <c r="BX184" s="121">
        <v>0</v>
      </c>
      <c r="BY184" s="121">
        <v>0</v>
      </c>
      <c r="BZ184" s="121">
        <v>0</v>
      </c>
      <c r="CA184" s="121">
        <v>0</v>
      </c>
      <c r="CB184" s="121">
        <v>0</v>
      </c>
      <c r="CC184" s="121">
        <v>0</v>
      </c>
      <c r="CD184" s="121">
        <v>0</v>
      </c>
      <c r="CE184" s="121">
        <v>0</v>
      </c>
      <c r="CF184" s="121">
        <v>0</v>
      </c>
      <c r="CG184" s="121">
        <v>0</v>
      </c>
      <c r="CH184" s="121">
        <v>0</v>
      </c>
      <c r="CI184" s="121">
        <v>0</v>
      </c>
      <c r="CJ184" s="121">
        <v>0</v>
      </c>
      <c r="CK184" s="121">
        <v>0</v>
      </c>
      <c r="CL184" s="121">
        <v>0</v>
      </c>
      <c r="CM184" s="121">
        <v>0</v>
      </c>
      <c r="CN184" s="121">
        <v>0</v>
      </c>
      <c r="CO184" s="121">
        <v>0</v>
      </c>
      <c r="CP184" s="121">
        <v>0</v>
      </c>
      <c r="CQ184" s="121">
        <v>0</v>
      </c>
      <c r="CS184" s="8">
        <f t="shared" si="39"/>
        <v>1</v>
      </c>
    </row>
    <row r="185" spans="1:97" ht="86.25" customHeight="1">
      <c r="A185" s="194">
        <v>602</v>
      </c>
      <c r="B185" s="447" t="s">
        <v>252</v>
      </c>
      <c r="C185" s="111">
        <v>402000001</v>
      </c>
      <c r="D185" s="112" t="s">
        <v>48</v>
      </c>
      <c r="E185" s="113" t="s">
        <v>381</v>
      </c>
      <c r="F185" s="114"/>
      <c r="G185" s="114"/>
      <c r="H185" s="115">
        <v>3</v>
      </c>
      <c r="I185" s="114"/>
      <c r="J185" s="115" t="s">
        <v>429</v>
      </c>
      <c r="K185" s="115">
        <v>1</v>
      </c>
      <c r="L185" s="115">
        <v>3</v>
      </c>
      <c r="M185" s="115"/>
      <c r="N185" s="115"/>
      <c r="O185" s="115"/>
      <c r="P185" s="116" t="s">
        <v>255</v>
      </c>
      <c r="Q185" s="117" t="s">
        <v>430</v>
      </c>
      <c r="R185" s="115"/>
      <c r="S185" s="115"/>
      <c r="T185" s="115">
        <v>3</v>
      </c>
      <c r="U185" s="115"/>
      <c r="V185" s="115" t="s">
        <v>431</v>
      </c>
      <c r="W185" s="115" t="s">
        <v>45</v>
      </c>
      <c r="X185" s="115"/>
      <c r="Y185" s="115"/>
      <c r="Z185" s="115"/>
      <c r="AA185" s="115"/>
      <c r="AB185" s="116" t="s">
        <v>257</v>
      </c>
      <c r="AC185" s="117" t="s">
        <v>398</v>
      </c>
      <c r="AD185" s="116"/>
      <c r="AE185" s="116"/>
      <c r="AF185" s="116"/>
      <c r="AG185" s="116"/>
      <c r="AH185" s="116"/>
      <c r="AI185" s="116"/>
      <c r="AJ185" s="116"/>
      <c r="AK185" s="116"/>
      <c r="AL185" s="116"/>
      <c r="AM185" s="116" t="s">
        <v>432</v>
      </c>
      <c r="AN185" s="116" t="s">
        <v>292</v>
      </c>
      <c r="AO185" s="119" t="s">
        <v>51</v>
      </c>
      <c r="AP185" s="119" t="s">
        <v>52</v>
      </c>
      <c r="AQ185" s="119" t="s">
        <v>433</v>
      </c>
      <c r="AR185" s="18" t="s">
        <v>434</v>
      </c>
      <c r="AS185" s="120">
        <v>831</v>
      </c>
      <c r="AT185" s="121">
        <v>990273.47</v>
      </c>
      <c r="AU185" s="121">
        <v>990273.47</v>
      </c>
      <c r="AV185" s="121">
        <v>0</v>
      </c>
      <c r="AW185" s="121">
        <v>0</v>
      </c>
      <c r="AX185" s="121">
        <v>0</v>
      </c>
      <c r="AY185" s="121">
        <v>0</v>
      </c>
      <c r="AZ185" s="121">
        <v>0</v>
      </c>
      <c r="BA185" s="121">
        <v>0</v>
      </c>
      <c r="BB185" s="121">
        <v>990273.47</v>
      </c>
      <c r="BC185" s="121">
        <v>990273.47</v>
      </c>
      <c r="BD185" s="121">
        <v>1151811.8799999999</v>
      </c>
      <c r="BE185" s="121">
        <v>0</v>
      </c>
      <c r="BF185" s="121">
        <v>0</v>
      </c>
      <c r="BG185" s="121">
        <v>0</v>
      </c>
      <c r="BH185" s="121">
        <v>1151811.8799999999</v>
      </c>
      <c r="BI185" s="121">
        <v>1151811.8799999999</v>
      </c>
      <c r="BJ185" s="121">
        <v>0</v>
      </c>
      <c r="BK185" s="121">
        <v>0</v>
      </c>
      <c r="BL185" s="121">
        <v>0</v>
      </c>
      <c r="BM185" s="121">
        <v>1151811.8799999999</v>
      </c>
      <c r="BN185" s="121">
        <v>0</v>
      </c>
      <c r="BO185" s="121">
        <v>0</v>
      </c>
      <c r="BP185" s="121">
        <v>0</v>
      </c>
      <c r="BQ185" s="121">
        <v>0</v>
      </c>
      <c r="BR185" s="121">
        <v>0</v>
      </c>
      <c r="BS185" s="121">
        <v>378201.71</v>
      </c>
      <c r="BT185" s="121">
        <v>0</v>
      </c>
      <c r="BU185" s="121">
        <v>0</v>
      </c>
      <c r="BV185" s="121">
        <v>0</v>
      </c>
      <c r="BW185" s="121">
        <v>378201.71</v>
      </c>
      <c r="BX185" s="121">
        <v>0</v>
      </c>
      <c r="BY185" s="121">
        <v>0</v>
      </c>
      <c r="BZ185" s="121">
        <v>0</v>
      </c>
      <c r="CA185" s="121">
        <v>0</v>
      </c>
      <c r="CB185" s="121">
        <v>0</v>
      </c>
      <c r="CC185" s="121">
        <v>0</v>
      </c>
      <c r="CD185" s="121">
        <v>0</v>
      </c>
      <c r="CE185" s="121">
        <v>0</v>
      </c>
      <c r="CF185" s="121">
        <v>0</v>
      </c>
      <c r="CG185" s="121">
        <v>0</v>
      </c>
      <c r="CH185" s="121">
        <v>0</v>
      </c>
      <c r="CI185" s="121">
        <v>0</v>
      </c>
      <c r="CJ185" s="121">
        <v>0</v>
      </c>
      <c r="CK185" s="121">
        <v>0</v>
      </c>
      <c r="CL185" s="121">
        <v>0</v>
      </c>
      <c r="CM185" s="121">
        <v>0</v>
      </c>
      <c r="CN185" s="121">
        <v>0</v>
      </c>
      <c r="CO185" s="121">
        <v>0</v>
      </c>
      <c r="CP185" s="121">
        <v>0</v>
      </c>
      <c r="CQ185" s="121">
        <v>0</v>
      </c>
      <c r="CS185" s="8">
        <f t="shared" si="39"/>
        <v>1</v>
      </c>
    </row>
    <row r="186" spans="1:97" ht="124.5" customHeight="1">
      <c r="A186" s="194">
        <v>602</v>
      </c>
      <c r="B186" s="447" t="s">
        <v>252</v>
      </c>
      <c r="C186" s="111">
        <v>401000003</v>
      </c>
      <c r="D186" s="112" t="s">
        <v>253</v>
      </c>
      <c r="E186" s="448" t="s">
        <v>381</v>
      </c>
      <c r="F186" s="114"/>
      <c r="G186" s="114"/>
      <c r="H186" s="115" t="s">
        <v>47</v>
      </c>
      <c r="I186" s="114"/>
      <c r="J186" s="115" t="s">
        <v>382</v>
      </c>
      <c r="K186" s="115" t="s">
        <v>383</v>
      </c>
      <c r="L186" s="115" t="s">
        <v>384</v>
      </c>
      <c r="M186" s="115"/>
      <c r="N186" s="115"/>
      <c r="O186" s="115"/>
      <c r="P186" s="116" t="s">
        <v>255</v>
      </c>
      <c r="Q186" s="116" t="s">
        <v>385</v>
      </c>
      <c r="R186" s="115"/>
      <c r="S186" s="115"/>
      <c r="T186" s="115">
        <v>3</v>
      </c>
      <c r="U186" s="115"/>
      <c r="V186" s="115" t="s">
        <v>46</v>
      </c>
      <c r="W186" s="115" t="s">
        <v>45</v>
      </c>
      <c r="X186" s="115">
        <v>15</v>
      </c>
      <c r="Y186" s="115"/>
      <c r="Z186" s="115"/>
      <c r="AA186" s="115"/>
      <c r="AB186" s="116" t="s">
        <v>257</v>
      </c>
      <c r="AC186" s="117" t="s">
        <v>258</v>
      </c>
      <c r="AD186" s="116"/>
      <c r="AE186" s="116"/>
      <c r="AF186" s="116"/>
      <c r="AG186" s="116"/>
      <c r="AH186" s="116"/>
      <c r="AI186" s="116"/>
      <c r="AJ186" s="116"/>
      <c r="AK186" s="116"/>
      <c r="AL186" s="116"/>
      <c r="AM186" s="116" t="s">
        <v>259</v>
      </c>
      <c r="AN186" s="116" t="s">
        <v>260</v>
      </c>
      <c r="AO186" s="119" t="s">
        <v>51</v>
      </c>
      <c r="AP186" s="119" t="s">
        <v>52</v>
      </c>
      <c r="AQ186" s="119" t="s">
        <v>435</v>
      </c>
      <c r="AR186" s="18" t="s">
        <v>436</v>
      </c>
      <c r="AS186" s="120">
        <v>831</v>
      </c>
      <c r="AT186" s="121">
        <v>300000</v>
      </c>
      <c r="AU186" s="121">
        <v>275000</v>
      </c>
      <c r="AV186" s="121">
        <v>0</v>
      </c>
      <c r="AW186" s="121">
        <v>0</v>
      </c>
      <c r="AX186" s="121">
        <v>0</v>
      </c>
      <c r="AY186" s="121">
        <v>0</v>
      </c>
      <c r="AZ186" s="121">
        <v>0</v>
      </c>
      <c r="BA186" s="121">
        <v>0</v>
      </c>
      <c r="BB186" s="121">
        <v>300000</v>
      </c>
      <c r="BC186" s="121">
        <v>275000</v>
      </c>
      <c r="BD186" s="121">
        <v>0</v>
      </c>
      <c r="BE186" s="121">
        <v>0</v>
      </c>
      <c r="BF186" s="121">
        <v>0</v>
      </c>
      <c r="BG186" s="121">
        <v>0</v>
      </c>
      <c r="BH186" s="121">
        <v>0</v>
      </c>
      <c r="BI186" s="121">
        <v>0</v>
      </c>
      <c r="BJ186" s="121">
        <v>0</v>
      </c>
      <c r="BK186" s="121">
        <v>0</v>
      </c>
      <c r="BL186" s="121">
        <v>0</v>
      </c>
      <c r="BM186" s="121">
        <v>0</v>
      </c>
      <c r="BN186" s="121">
        <v>0</v>
      </c>
      <c r="BO186" s="121">
        <v>0</v>
      </c>
      <c r="BP186" s="121">
        <v>0</v>
      </c>
      <c r="BQ186" s="121">
        <v>0</v>
      </c>
      <c r="BR186" s="121">
        <v>0</v>
      </c>
      <c r="BS186" s="121">
        <v>0</v>
      </c>
      <c r="BT186" s="121">
        <v>0</v>
      </c>
      <c r="BU186" s="121">
        <v>0</v>
      </c>
      <c r="BV186" s="121">
        <v>0</v>
      </c>
      <c r="BW186" s="121">
        <v>0</v>
      </c>
      <c r="BX186" s="121">
        <v>0</v>
      </c>
      <c r="BY186" s="121">
        <v>0</v>
      </c>
      <c r="BZ186" s="121">
        <v>0</v>
      </c>
      <c r="CA186" s="121">
        <v>0</v>
      </c>
      <c r="CB186" s="121">
        <v>0</v>
      </c>
      <c r="CC186" s="121">
        <v>0</v>
      </c>
      <c r="CD186" s="121">
        <v>0</v>
      </c>
      <c r="CE186" s="121">
        <v>0</v>
      </c>
      <c r="CF186" s="121">
        <v>0</v>
      </c>
      <c r="CG186" s="121">
        <v>0</v>
      </c>
      <c r="CH186" s="121">
        <v>0</v>
      </c>
      <c r="CI186" s="121">
        <v>0</v>
      </c>
      <c r="CJ186" s="121">
        <v>0</v>
      </c>
      <c r="CK186" s="121">
        <v>0</v>
      </c>
      <c r="CL186" s="121">
        <v>0</v>
      </c>
      <c r="CM186" s="121">
        <v>0</v>
      </c>
      <c r="CN186" s="121">
        <v>0</v>
      </c>
      <c r="CO186" s="121">
        <v>0</v>
      </c>
      <c r="CP186" s="121">
        <v>0</v>
      </c>
      <c r="CQ186" s="121">
        <v>0</v>
      </c>
      <c r="CS186" s="8">
        <f t="shared" si="39"/>
        <v>1</v>
      </c>
    </row>
    <row r="187" spans="1:97" ht="113.25" customHeight="1">
      <c r="A187" s="194">
        <v>602</v>
      </c>
      <c r="B187" s="447" t="s">
        <v>252</v>
      </c>
      <c r="C187" s="111">
        <v>401000003</v>
      </c>
      <c r="D187" s="112" t="s">
        <v>253</v>
      </c>
      <c r="E187" s="113" t="s">
        <v>381</v>
      </c>
      <c r="F187" s="114"/>
      <c r="G187" s="114"/>
      <c r="H187" s="115" t="s">
        <v>47</v>
      </c>
      <c r="I187" s="114"/>
      <c r="J187" s="115" t="s">
        <v>382</v>
      </c>
      <c r="K187" s="115" t="s">
        <v>383</v>
      </c>
      <c r="L187" s="115" t="s">
        <v>384</v>
      </c>
      <c r="M187" s="115"/>
      <c r="N187" s="115"/>
      <c r="O187" s="115"/>
      <c r="P187" s="116" t="s">
        <v>255</v>
      </c>
      <c r="Q187" s="117" t="s">
        <v>385</v>
      </c>
      <c r="R187" s="115"/>
      <c r="S187" s="115"/>
      <c r="T187" s="115">
        <v>3</v>
      </c>
      <c r="U187" s="115"/>
      <c r="V187" s="115" t="s">
        <v>46</v>
      </c>
      <c r="W187" s="115" t="s">
        <v>45</v>
      </c>
      <c r="X187" s="115" t="s">
        <v>47</v>
      </c>
      <c r="Y187" s="115"/>
      <c r="Z187" s="115"/>
      <c r="AA187" s="115"/>
      <c r="AB187" s="116" t="s">
        <v>257</v>
      </c>
      <c r="AC187" s="117" t="s">
        <v>258</v>
      </c>
      <c r="AD187" s="116"/>
      <c r="AE187" s="116"/>
      <c r="AF187" s="116"/>
      <c r="AG187" s="116"/>
      <c r="AH187" s="116"/>
      <c r="AI187" s="116"/>
      <c r="AJ187" s="116"/>
      <c r="AK187" s="116"/>
      <c r="AL187" s="116"/>
      <c r="AM187" s="116" t="s">
        <v>259</v>
      </c>
      <c r="AN187" s="116" t="s">
        <v>260</v>
      </c>
      <c r="AO187" s="119" t="s">
        <v>51</v>
      </c>
      <c r="AP187" s="119" t="s">
        <v>52</v>
      </c>
      <c r="AQ187" s="119" t="s">
        <v>435</v>
      </c>
      <c r="AR187" s="18" t="s">
        <v>436</v>
      </c>
      <c r="AS187" s="120" t="s">
        <v>53</v>
      </c>
      <c r="AT187" s="121">
        <v>780000</v>
      </c>
      <c r="AU187" s="121">
        <v>780000</v>
      </c>
      <c r="AV187" s="121">
        <v>0</v>
      </c>
      <c r="AW187" s="121">
        <v>0</v>
      </c>
      <c r="AX187" s="121">
        <v>0</v>
      </c>
      <c r="AY187" s="121">
        <v>0</v>
      </c>
      <c r="AZ187" s="121">
        <v>0</v>
      </c>
      <c r="BA187" s="121">
        <v>0</v>
      </c>
      <c r="BB187" s="121">
        <v>780000</v>
      </c>
      <c r="BC187" s="121">
        <v>780000</v>
      </c>
      <c r="BD187" s="121">
        <v>0</v>
      </c>
      <c r="BE187" s="121">
        <v>0</v>
      </c>
      <c r="BF187" s="121">
        <v>0</v>
      </c>
      <c r="BG187" s="121">
        <v>0</v>
      </c>
      <c r="BH187" s="121">
        <v>0</v>
      </c>
      <c r="BI187" s="121">
        <v>0</v>
      </c>
      <c r="BJ187" s="121">
        <v>0</v>
      </c>
      <c r="BK187" s="121">
        <v>0</v>
      </c>
      <c r="BL187" s="121">
        <v>0</v>
      </c>
      <c r="BM187" s="121">
        <v>0</v>
      </c>
      <c r="BN187" s="121">
        <v>0</v>
      </c>
      <c r="BO187" s="121">
        <v>0</v>
      </c>
      <c r="BP187" s="121">
        <v>0</v>
      </c>
      <c r="BQ187" s="121">
        <v>0</v>
      </c>
      <c r="BR187" s="121">
        <v>0</v>
      </c>
      <c r="BS187" s="121">
        <v>0</v>
      </c>
      <c r="BT187" s="121">
        <v>0</v>
      </c>
      <c r="BU187" s="121">
        <v>0</v>
      </c>
      <c r="BV187" s="121">
        <v>0</v>
      </c>
      <c r="BW187" s="121">
        <v>0</v>
      </c>
      <c r="BX187" s="121">
        <v>0</v>
      </c>
      <c r="BY187" s="121">
        <v>0</v>
      </c>
      <c r="BZ187" s="121">
        <v>0</v>
      </c>
      <c r="CA187" s="121">
        <v>0</v>
      </c>
      <c r="CB187" s="121">
        <v>0</v>
      </c>
      <c r="CC187" s="121">
        <v>0</v>
      </c>
      <c r="CD187" s="121">
        <v>0</v>
      </c>
      <c r="CE187" s="121">
        <v>0</v>
      </c>
      <c r="CF187" s="121">
        <v>0</v>
      </c>
      <c r="CG187" s="121">
        <v>0</v>
      </c>
      <c r="CH187" s="121">
        <v>0</v>
      </c>
      <c r="CI187" s="121">
        <v>0</v>
      </c>
      <c r="CJ187" s="121">
        <v>0</v>
      </c>
      <c r="CK187" s="121">
        <v>0</v>
      </c>
      <c r="CL187" s="121">
        <v>0</v>
      </c>
      <c r="CM187" s="121">
        <v>0</v>
      </c>
      <c r="CN187" s="121">
        <v>0</v>
      </c>
      <c r="CO187" s="121">
        <v>0</v>
      </c>
      <c r="CP187" s="121">
        <v>0</v>
      </c>
      <c r="CQ187" s="121">
        <v>0</v>
      </c>
      <c r="CS187" s="8">
        <f t="shared" si="39"/>
        <v>1</v>
      </c>
    </row>
    <row r="188" spans="1:97" ht="111" customHeight="1">
      <c r="A188" s="194">
        <v>602</v>
      </c>
      <c r="B188" s="447" t="s">
        <v>252</v>
      </c>
      <c r="C188" s="111">
        <v>401000003</v>
      </c>
      <c r="D188" s="112" t="s">
        <v>253</v>
      </c>
      <c r="E188" s="113" t="s">
        <v>381</v>
      </c>
      <c r="F188" s="114"/>
      <c r="G188" s="114"/>
      <c r="H188" s="115" t="s">
        <v>47</v>
      </c>
      <c r="I188" s="114"/>
      <c r="J188" s="115" t="s">
        <v>382</v>
      </c>
      <c r="K188" s="115" t="s">
        <v>383</v>
      </c>
      <c r="L188" s="115" t="s">
        <v>384</v>
      </c>
      <c r="M188" s="115"/>
      <c r="N188" s="115"/>
      <c r="O188" s="115"/>
      <c r="P188" s="116" t="s">
        <v>255</v>
      </c>
      <c r="Q188" s="117" t="s">
        <v>385</v>
      </c>
      <c r="R188" s="115"/>
      <c r="S188" s="115"/>
      <c r="T188" s="115">
        <v>3</v>
      </c>
      <c r="U188" s="115"/>
      <c r="V188" s="115" t="s">
        <v>46</v>
      </c>
      <c r="W188" s="115" t="s">
        <v>45</v>
      </c>
      <c r="X188" s="115" t="s">
        <v>47</v>
      </c>
      <c r="Y188" s="115"/>
      <c r="Z188" s="115"/>
      <c r="AA188" s="115"/>
      <c r="AB188" s="116" t="s">
        <v>257</v>
      </c>
      <c r="AC188" s="117" t="s">
        <v>258</v>
      </c>
      <c r="AD188" s="116"/>
      <c r="AE188" s="116"/>
      <c r="AF188" s="116"/>
      <c r="AG188" s="116"/>
      <c r="AH188" s="116"/>
      <c r="AI188" s="116"/>
      <c r="AJ188" s="116"/>
      <c r="AK188" s="116"/>
      <c r="AL188" s="116"/>
      <c r="AM188" s="116" t="s">
        <v>259</v>
      </c>
      <c r="AN188" s="116" t="s">
        <v>260</v>
      </c>
      <c r="AO188" s="119" t="s">
        <v>51</v>
      </c>
      <c r="AP188" s="119" t="s">
        <v>52</v>
      </c>
      <c r="AQ188" s="119" t="s">
        <v>435</v>
      </c>
      <c r="AR188" s="18" t="s">
        <v>436</v>
      </c>
      <c r="AS188" s="120" t="s">
        <v>53</v>
      </c>
      <c r="AT188" s="121">
        <v>68316.38</v>
      </c>
      <c r="AU188" s="121">
        <v>68316.38</v>
      </c>
      <c r="AV188" s="121">
        <v>0</v>
      </c>
      <c r="AW188" s="121">
        <v>0</v>
      </c>
      <c r="AX188" s="121">
        <v>0</v>
      </c>
      <c r="AY188" s="121">
        <v>0</v>
      </c>
      <c r="AZ188" s="121">
        <v>0</v>
      </c>
      <c r="BA188" s="121">
        <v>0</v>
      </c>
      <c r="BB188" s="121">
        <v>68316.38</v>
      </c>
      <c r="BC188" s="121">
        <v>68316.38</v>
      </c>
      <c r="BD188" s="121">
        <v>0</v>
      </c>
      <c r="BE188" s="121">
        <v>0</v>
      </c>
      <c r="BF188" s="121">
        <v>0</v>
      </c>
      <c r="BG188" s="121">
        <v>0</v>
      </c>
      <c r="BH188" s="121">
        <v>0</v>
      </c>
      <c r="BI188" s="121">
        <v>0</v>
      </c>
      <c r="BJ188" s="121">
        <v>0</v>
      </c>
      <c r="BK188" s="121">
        <v>0</v>
      </c>
      <c r="BL188" s="121">
        <v>0</v>
      </c>
      <c r="BM188" s="121">
        <v>0</v>
      </c>
      <c r="BN188" s="121">
        <v>0</v>
      </c>
      <c r="BO188" s="121">
        <v>0</v>
      </c>
      <c r="BP188" s="121">
        <v>0</v>
      </c>
      <c r="BQ188" s="121">
        <v>0</v>
      </c>
      <c r="BR188" s="121">
        <v>0</v>
      </c>
      <c r="BS188" s="121">
        <v>0</v>
      </c>
      <c r="BT188" s="121">
        <v>0</v>
      </c>
      <c r="BU188" s="121">
        <v>0</v>
      </c>
      <c r="BV188" s="121">
        <v>0</v>
      </c>
      <c r="BW188" s="121">
        <v>0</v>
      </c>
      <c r="BX188" s="121">
        <v>0</v>
      </c>
      <c r="BY188" s="121">
        <v>0</v>
      </c>
      <c r="BZ188" s="121">
        <v>0</v>
      </c>
      <c r="CA188" s="121">
        <v>0</v>
      </c>
      <c r="CB188" s="121">
        <v>0</v>
      </c>
      <c r="CC188" s="121">
        <v>0</v>
      </c>
      <c r="CD188" s="121">
        <v>0</v>
      </c>
      <c r="CE188" s="121">
        <v>0</v>
      </c>
      <c r="CF188" s="121">
        <v>0</v>
      </c>
      <c r="CG188" s="121">
        <v>0</v>
      </c>
      <c r="CH188" s="121">
        <v>0</v>
      </c>
      <c r="CI188" s="121">
        <v>0</v>
      </c>
      <c r="CJ188" s="121">
        <v>0</v>
      </c>
      <c r="CK188" s="121">
        <v>0</v>
      </c>
      <c r="CL188" s="121">
        <v>0</v>
      </c>
      <c r="CM188" s="121">
        <v>0</v>
      </c>
      <c r="CN188" s="121">
        <v>0</v>
      </c>
      <c r="CO188" s="121">
        <v>0</v>
      </c>
      <c r="CP188" s="121">
        <v>0</v>
      </c>
      <c r="CQ188" s="121">
        <v>0</v>
      </c>
      <c r="CS188" s="8">
        <f t="shared" si="39"/>
        <v>1</v>
      </c>
    </row>
    <row r="189" spans="1:97" ht="209.25" customHeight="1">
      <c r="A189" s="194">
        <v>602</v>
      </c>
      <c r="B189" s="447" t="s">
        <v>252</v>
      </c>
      <c r="C189" s="111">
        <v>402000002</v>
      </c>
      <c r="D189" s="19" t="s">
        <v>49</v>
      </c>
      <c r="E189" s="113" t="s">
        <v>437</v>
      </c>
      <c r="F189" s="114"/>
      <c r="G189" s="114"/>
      <c r="H189" s="115"/>
      <c r="I189" s="114"/>
      <c r="J189" s="115"/>
      <c r="K189" s="115"/>
      <c r="L189" s="115"/>
      <c r="M189" s="115"/>
      <c r="N189" s="115"/>
      <c r="O189" s="115"/>
      <c r="P189" s="116" t="s">
        <v>438</v>
      </c>
      <c r="Q189" s="117" t="s">
        <v>439</v>
      </c>
      <c r="R189" s="115"/>
      <c r="S189" s="115"/>
      <c r="T189" s="115"/>
      <c r="U189" s="115"/>
      <c r="V189" s="115"/>
      <c r="W189" s="115"/>
      <c r="X189" s="115" t="s">
        <v>440</v>
      </c>
      <c r="Y189" s="115"/>
      <c r="Z189" s="115"/>
      <c r="AA189" s="115"/>
      <c r="AB189" s="116" t="s">
        <v>441</v>
      </c>
      <c r="AC189" s="117" t="s">
        <v>442</v>
      </c>
      <c r="AD189" s="116"/>
      <c r="AE189" s="116"/>
      <c r="AF189" s="116"/>
      <c r="AG189" s="116"/>
      <c r="AH189" s="116"/>
      <c r="AI189" s="116"/>
      <c r="AJ189" s="118">
        <v>1</v>
      </c>
      <c r="AK189" s="116"/>
      <c r="AL189" s="116"/>
      <c r="AM189" s="164"/>
      <c r="AN189" s="116" t="s">
        <v>443</v>
      </c>
      <c r="AO189" s="119" t="s">
        <v>51</v>
      </c>
      <c r="AP189" s="119" t="s">
        <v>52</v>
      </c>
      <c r="AQ189" s="119" t="s">
        <v>444</v>
      </c>
      <c r="AR189" s="18" t="s">
        <v>445</v>
      </c>
      <c r="AS189" s="120" t="s">
        <v>60</v>
      </c>
      <c r="AT189" s="122">
        <v>0</v>
      </c>
      <c r="AU189" s="122">
        <v>0</v>
      </c>
      <c r="AV189" s="121">
        <v>0</v>
      </c>
      <c r="AW189" s="121">
        <v>0</v>
      </c>
      <c r="AX189" s="121">
        <v>0</v>
      </c>
      <c r="AY189" s="121">
        <v>0</v>
      </c>
      <c r="AZ189" s="121">
        <v>0</v>
      </c>
      <c r="BA189" s="121">
        <v>0</v>
      </c>
      <c r="BB189" s="121">
        <v>0</v>
      </c>
      <c r="BC189" s="121">
        <v>0</v>
      </c>
      <c r="BD189" s="121">
        <v>693032.55</v>
      </c>
      <c r="BE189" s="122">
        <v>693032.55</v>
      </c>
      <c r="BF189" s="121">
        <v>0</v>
      </c>
      <c r="BG189" s="121">
        <v>0</v>
      </c>
      <c r="BH189" s="121">
        <v>0</v>
      </c>
      <c r="BI189" s="121">
        <v>693032.55</v>
      </c>
      <c r="BJ189" s="122">
        <v>693032.55</v>
      </c>
      <c r="BK189" s="121">
        <v>0</v>
      </c>
      <c r="BL189" s="121">
        <v>0</v>
      </c>
      <c r="BM189" s="121">
        <v>0</v>
      </c>
      <c r="BN189" s="121">
        <v>0</v>
      </c>
      <c r="BO189" s="121">
        <v>0</v>
      </c>
      <c r="BP189" s="121">
        <v>0</v>
      </c>
      <c r="BQ189" s="121">
        <v>0</v>
      </c>
      <c r="BR189" s="121">
        <v>0</v>
      </c>
      <c r="BS189" s="121">
        <v>0</v>
      </c>
      <c r="BT189" s="121">
        <v>0</v>
      </c>
      <c r="BU189" s="121">
        <v>0</v>
      </c>
      <c r="BV189" s="121">
        <v>0</v>
      </c>
      <c r="BW189" s="121">
        <v>0</v>
      </c>
      <c r="BX189" s="121">
        <v>0</v>
      </c>
      <c r="BY189" s="121">
        <v>0</v>
      </c>
      <c r="BZ189" s="121">
        <v>0</v>
      </c>
      <c r="CA189" s="121">
        <v>0</v>
      </c>
      <c r="CB189" s="121">
        <v>0</v>
      </c>
      <c r="CC189" s="121">
        <v>0</v>
      </c>
      <c r="CD189" s="121">
        <v>0</v>
      </c>
      <c r="CE189" s="121">
        <v>0</v>
      </c>
      <c r="CF189" s="121">
        <v>0</v>
      </c>
      <c r="CG189" s="121">
        <v>0</v>
      </c>
      <c r="CH189" s="121">
        <v>0</v>
      </c>
      <c r="CI189" s="121">
        <v>0</v>
      </c>
      <c r="CJ189" s="121">
        <v>0</v>
      </c>
      <c r="CK189" s="121">
        <v>0</v>
      </c>
      <c r="CL189" s="121">
        <v>0</v>
      </c>
      <c r="CM189" s="121">
        <v>0</v>
      </c>
      <c r="CN189" s="121">
        <v>0</v>
      </c>
      <c r="CO189" s="121">
        <v>0</v>
      </c>
      <c r="CP189" s="121">
        <v>0</v>
      </c>
      <c r="CQ189" s="121">
        <v>0</v>
      </c>
      <c r="CS189" s="8">
        <f t="shared" si="39"/>
        <v>1</v>
      </c>
    </row>
    <row r="190" spans="1:97" ht="210.75" customHeight="1">
      <c r="A190" s="194">
        <v>602</v>
      </c>
      <c r="B190" s="447" t="s">
        <v>252</v>
      </c>
      <c r="C190" s="111">
        <v>402000001</v>
      </c>
      <c r="D190" s="19" t="s">
        <v>48</v>
      </c>
      <c r="E190" s="113" t="s">
        <v>437</v>
      </c>
      <c r="F190" s="114"/>
      <c r="G190" s="114"/>
      <c r="H190" s="115"/>
      <c r="I190" s="114"/>
      <c r="J190" s="115"/>
      <c r="K190" s="115"/>
      <c r="L190" s="115"/>
      <c r="M190" s="115"/>
      <c r="N190" s="115"/>
      <c r="O190" s="115"/>
      <c r="P190" s="116" t="s">
        <v>438</v>
      </c>
      <c r="Q190" s="117" t="s">
        <v>439</v>
      </c>
      <c r="R190" s="115"/>
      <c r="S190" s="115"/>
      <c r="T190" s="115"/>
      <c r="U190" s="115"/>
      <c r="V190" s="115"/>
      <c r="W190" s="115"/>
      <c r="X190" s="115" t="s">
        <v>440</v>
      </c>
      <c r="Y190" s="115"/>
      <c r="Z190" s="115"/>
      <c r="AA190" s="115"/>
      <c r="AB190" s="116" t="s">
        <v>441</v>
      </c>
      <c r="AC190" s="117" t="s">
        <v>442</v>
      </c>
      <c r="AD190" s="116"/>
      <c r="AE190" s="116"/>
      <c r="AF190" s="116"/>
      <c r="AG190" s="116"/>
      <c r="AH190" s="116"/>
      <c r="AI190" s="116"/>
      <c r="AJ190" s="118">
        <v>1</v>
      </c>
      <c r="AK190" s="116"/>
      <c r="AL190" s="116"/>
      <c r="AM190" s="164"/>
      <c r="AN190" s="116" t="s">
        <v>443</v>
      </c>
      <c r="AO190" s="119" t="s">
        <v>51</v>
      </c>
      <c r="AP190" s="119" t="s">
        <v>52</v>
      </c>
      <c r="AQ190" s="119" t="s">
        <v>444</v>
      </c>
      <c r="AR190" s="18" t="s">
        <v>445</v>
      </c>
      <c r="AS190" s="120" t="s">
        <v>57</v>
      </c>
      <c r="AT190" s="122">
        <v>0</v>
      </c>
      <c r="AU190" s="122">
        <v>0</v>
      </c>
      <c r="AV190" s="121">
        <v>0</v>
      </c>
      <c r="AW190" s="121">
        <v>0</v>
      </c>
      <c r="AX190" s="121">
        <v>0</v>
      </c>
      <c r="AY190" s="121">
        <v>0</v>
      </c>
      <c r="AZ190" s="121">
        <v>0</v>
      </c>
      <c r="BA190" s="121">
        <v>0</v>
      </c>
      <c r="BB190" s="121">
        <v>0</v>
      </c>
      <c r="BC190" s="121">
        <v>0</v>
      </c>
      <c r="BD190" s="121">
        <v>209295.83</v>
      </c>
      <c r="BE190" s="122">
        <v>209295.83</v>
      </c>
      <c r="BF190" s="121">
        <v>0</v>
      </c>
      <c r="BG190" s="121">
        <v>0</v>
      </c>
      <c r="BH190" s="121">
        <v>0</v>
      </c>
      <c r="BI190" s="121">
        <v>209295.83</v>
      </c>
      <c r="BJ190" s="122">
        <v>209295.83</v>
      </c>
      <c r="BK190" s="121">
        <v>0</v>
      </c>
      <c r="BL190" s="121">
        <v>0</v>
      </c>
      <c r="BM190" s="121">
        <v>0</v>
      </c>
      <c r="BN190" s="121">
        <v>0</v>
      </c>
      <c r="BO190" s="121">
        <v>0</v>
      </c>
      <c r="BP190" s="121">
        <v>0</v>
      </c>
      <c r="BQ190" s="121">
        <v>0</v>
      </c>
      <c r="BR190" s="121">
        <v>0</v>
      </c>
      <c r="BS190" s="121">
        <v>0</v>
      </c>
      <c r="BT190" s="121">
        <v>0</v>
      </c>
      <c r="BU190" s="121">
        <v>0</v>
      </c>
      <c r="BV190" s="121">
        <v>0</v>
      </c>
      <c r="BW190" s="121">
        <v>0</v>
      </c>
      <c r="BX190" s="121">
        <v>0</v>
      </c>
      <c r="BY190" s="121">
        <v>0</v>
      </c>
      <c r="BZ190" s="121">
        <v>0</v>
      </c>
      <c r="CA190" s="121">
        <v>0</v>
      </c>
      <c r="CB190" s="121">
        <v>0</v>
      </c>
      <c r="CC190" s="121">
        <v>0</v>
      </c>
      <c r="CD190" s="121">
        <v>0</v>
      </c>
      <c r="CE190" s="121">
        <v>0</v>
      </c>
      <c r="CF190" s="121">
        <v>0</v>
      </c>
      <c r="CG190" s="121">
        <v>0</v>
      </c>
      <c r="CH190" s="121">
        <v>0</v>
      </c>
      <c r="CI190" s="121">
        <v>0</v>
      </c>
      <c r="CJ190" s="121">
        <v>0</v>
      </c>
      <c r="CK190" s="121">
        <v>0</v>
      </c>
      <c r="CL190" s="121">
        <v>0</v>
      </c>
      <c r="CM190" s="121">
        <v>0</v>
      </c>
      <c r="CN190" s="121">
        <v>0</v>
      </c>
      <c r="CO190" s="121">
        <v>0</v>
      </c>
      <c r="CP190" s="121">
        <v>0</v>
      </c>
      <c r="CQ190" s="121">
        <v>0</v>
      </c>
      <c r="CS190" s="8">
        <f t="shared" si="39"/>
        <v>1</v>
      </c>
    </row>
    <row r="191" spans="1:97" ht="123.75" customHeight="1">
      <c r="A191" s="194">
        <v>602</v>
      </c>
      <c r="B191" s="447" t="s">
        <v>252</v>
      </c>
      <c r="C191" s="111">
        <v>402000001</v>
      </c>
      <c r="D191" s="19" t="s">
        <v>48</v>
      </c>
      <c r="E191" s="113" t="s">
        <v>421</v>
      </c>
      <c r="F191" s="114"/>
      <c r="G191" s="114"/>
      <c r="H191" s="115">
        <v>7</v>
      </c>
      <c r="I191" s="114"/>
      <c r="J191" s="115">
        <v>26</v>
      </c>
      <c r="K191" s="115"/>
      <c r="L191" s="115"/>
      <c r="M191" s="115"/>
      <c r="N191" s="115"/>
      <c r="O191" s="115"/>
      <c r="P191" s="116" t="s">
        <v>422</v>
      </c>
      <c r="Q191" s="117" t="s">
        <v>423</v>
      </c>
      <c r="R191" s="115"/>
      <c r="S191" s="115"/>
      <c r="T191" s="115"/>
      <c r="U191" s="115"/>
      <c r="V191" s="115">
        <v>13</v>
      </c>
      <c r="W191" s="115" t="s">
        <v>64</v>
      </c>
      <c r="X191" s="115"/>
      <c r="Y191" s="115"/>
      <c r="Z191" s="115"/>
      <c r="AA191" s="115"/>
      <c r="AB191" s="116" t="s">
        <v>424</v>
      </c>
      <c r="AC191" s="117" t="s">
        <v>446</v>
      </c>
      <c r="AD191" s="116"/>
      <c r="AE191" s="116"/>
      <c r="AF191" s="116"/>
      <c r="AG191" s="116"/>
      <c r="AH191" s="116"/>
      <c r="AI191" s="116"/>
      <c r="AJ191" s="118"/>
      <c r="AK191" s="116"/>
      <c r="AL191" s="116"/>
      <c r="AM191" s="164" t="s">
        <v>426</v>
      </c>
      <c r="AN191" s="116" t="s">
        <v>427</v>
      </c>
      <c r="AO191" s="119" t="s">
        <v>51</v>
      </c>
      <c r="AP191" s="119" t="s">
        <v>52</v>
      </c>
      <c r="AQ191" s="119" t="s">
        <v>428</v>
      </c>
      <c r="AR191" s="18" t="s">
        <v>65</v>
      </c>
      <c r="AS191" s="120" t="s">
        <v>60</v>
      </c>
      <c r="AT191" s="121">
        <v>0</v>
      </c>
      <c r="AU191" s="121">
        <v>0</v>
      </c>
      <c r="AV191" s="121">
        <v>0</v>
      </c>
      <c r="AW191" s="121">
        <v>0</v>
      </c>
      <c r="AX191" s="121">
        <v>0</v>
      </c>
      <c r="AY191" s="121">
        <v>0</v>
      </c>
      <c r="AZ191" s="121">
        <v>0</v>
      </c>
      <c r="BA191" s="121">
        <v>0</v>
      </c>
      <c r="BB191" s="121">
        <v>0</v>
      </c>
      <c r="BC191" s="121">
        <v>0</v>
      </c>
      <c r="BD191" s="121">
        <v>393075</v>
      </c>
      <c r="BE191" s="121">
        <v>0</v>
      </c>
      <c r="BF191" s="121">
        <v>0</v>
      </c>
      <c r="BG191" s="121">
        <v>0</v>
      </c>
      <c r="BH191" s="121">
        <v>393075</v>
      </c>
      <c r="BI191" s="121">
        <v>393075</v>
      </c>
      <c r="BJ191" s="121">
        <v>0</v>
      </c>
      <c r="BK191" s="121">
        <v>0</v>
      </c>
      <c r="BL191" s="121">
        <v>0</v>
      </c>
      <c r="BM191" s="121">
        <v>393075</v>
      </c>
      <c r="BN191" s="121">
        <v>0</v>
      </c>
      <c r="BO191" s="121">
        <v>0</v>
      </c>
      <c r="BP191" s="121">
        <v>0</v>
      </c>
      <c r="BQ191" s="121">
        <v>0</v>
      </c>
      <c r="BR191" s="121">
        <v>0</v>
      </c>
      <c r="BS191" s="121">
        <v>0</v>
      </c>
      <c r="BT191" s="121">
        <v>0</v>
      </c>
      <c r="BU191" s="121">
        <v>0</v>
      </c>
      <c r="BV191" s="121">
        <v>0</v>
      </c>
      <c r="BW191" s="121">
        <v>0</v>
      </c>
      <c r="BX191" s="121">
        <v>0</v>
      </c>
      <c r="BY191" s="121">
        <v>0</v>
      </c>
      <c r="BZ191" s="121">
        <v>0</v>
      </c>
      <c r="CA191" s="121">
        <v>0</v>
      </c>
      <c r="CB191" s="121">
        <v>0</v>
      </c>
      <c r="CC191" s="121">
        <v>0</v>
      </c>
      <c r="CD191" s="121">
        <v>0</v>
      </c>
      <c r="CE191" s="121">
        <v>0</v>
      </c>
      <c r="CF191" s="121">
        <v>0</v>
      </c>
      <c r="CG191" s="121">
        <v>0</v>
      </c>
      <c r="CH191" s="121">
        <v>0</v>
      </c>
      <c r="CI191" s="121">
        <v>0</v>
      </c>
      <c r="CJ191" s="121">
        <v>0</v>
      </c>
      <c r="CK191" s="121">
        <v>0</v>
      </c>
      <c r="CL191" s="121">
        <v>0</v>
      </c>
      <c r="CM191" s="121">
        <v>0</v>
      </c>
      <c r="CN191" s="121">
        <v>0</v>
      </c>
      <c r="CO191" s="121">
        <v>0</v>
      </c>
      <c r="CP191" s="121">
        <v>0</v>
      </c>
      <c r="CQ191" s="121">
        <v>0</v>
      </c>
      <c r="CS191" s="8">
        <f t="shared" si="39"/>
        <v>1</v>
      </c>
    </row>
    <row r="192" spans="1:97" ht="206.25" customHeight="1">
      <c r="A192" s="194">
        <v>602</v>
      </c>
      <c r="B192" s="447" t="s">
        <v>252</v>
      </c>
      <c r="C192" s="111">
        <v>402000002</v>
      </c>
      <c r="D192" s="112" t="s">
        <v>49</v>
      </c>
      <c r="E192" s="113" t="s">
        <v>401</v>
      </c>
      <c r="F192" s="114"/>
      <c r="G192" s="114"/>
      <c r="H192" s="115" t="s">
        <v>402</v>
      </c>
      <c r="I192" s="114"/>
      <c r="J192" s="115" t="s">
        <v>403</v>
      </c>
      <c r="K192" s="115" t="s">
        <v>404</v>
      </c>
      <c r="L192" s="115" t="s">
        <v>405</v>
      </c>
      <c r="M192" s="115"/>
      <c r="N192" s="115"/>
      <c r="O192" s="115"/>
      <c r="P192" s="116" t="s">
        <v>406</v>
      </c>
      <c r="Q192" s="117" t="s">
        <v>407</v>
      </c>
      <c r="R192" s="115"/>
      <c r="S192" s="115"/>
      <c r="T192" s="115" t="s">
        <v>310</v>
      </c>
      <c r="U192" s="115"/>
      <c r="V192" s="115" t="s">
        <v>408</v>
      </c>
      <c r="W192" s="115" t="s">
        <v>312</v>
      </c>
      <c r="X192" s="115"/>
      <c r="Y192" s="115"/>
      <c r="Z192" s="115"/>
      <c r="AA192" s="115"/>
      <c r="AB192" s="116" t="s">
        <v>409</v>
      </c>
      <c r="AC192" s="117" t="s">
        <v>3537</v>
      </c>
      <c r="AD192" s="116"/>
      <c r="AE192" s="116"/>
      <c r="AF192" s="116"/>
      <c r="AG192" s="116"/>
      <c r="AH192" s="116"/>
      <c r="AI192" s="116"/>
      <c r="AJ192" s="116" t="s">
        <v>3538</v>
      </c>
      <c r="AK192" s="116"/>
      <c r="AL192" s="116"/>
      <c r="AM192" s="116"/>
      <c r="AN192" s="116" t="s">
        <v>3539</v>
      </c>
      <c r="AO192" s="119" t="s">
        <v>51</v>
      </c>
      <c r="AP192" s="119" t="s">
        <v>52</v>
      </c>
      <c r="AQ192" s="119" t="s">
        <v>413</v>
      </c>
      <c r="AR192" s="18" t="s">
        <v>75</v>
      </c>
      <c r="AS192" s="120">
        <v>121</v>
      </c>
      <c r="AT192" s="121">
        <v>56888832.32</v>
      </c>
      <c r="AU192" s="121">
        <v>56888832.32</v>
      </c>
      <c r="AV192" s="121">
        <v>0</v>
      </c>
      <c r="AW192" s="121">
        <v>0</v>
      </c>
      <c r="AX192" s="121">
        <v>0</v>
      </c>
      <c r="AY192" s="121">
        <v>0</v>
      </c>
      <c r="AZ192" s="121">
        <v>0</v>
      </c>
      <c r="BA192" s="121">
        <v>0</v>
      </c>
      <c r="BB192" s="121">
        <v>56888832.32</v>
      </c>
      <c r="BC192" s="121">
        <v>56888832.32</v>
      </c>
      <c r="BD192" s="121">
        <v>57307159.880000003</v>
      </c>
      <c r="BE192" s="121">
        <v>0</v>
      </c>
      <c r="BF192" s="121">
        <v>0</v>
      </c>
      <c r="BG192" s="121">
        <v>0</v>
      </c>
      <c r="BH192" s="121">
        <v>57307159.880000003</v>
      </c>
      <c r="BI192" s="121">
        <v>57307159.880000003</v>
      </c>
      <c r="BJ192" s="121">
        <v>0</v>
      </c>
      <c r="BK192" s="121">
        <v>0</v>
      </c>
      <c r="BL192" s="121">
        <v>0</v>
      </c>
      <c r="BM192" s="121">
        <v>57307159.880000003</v>
      </c>
      <c r="BN192" s="121">
        <v>59319746</v>
      </c>
      <c r="BO192" s="121">
        <v>0</v>
      </c>
      <c r="BP192" s="121">
        <v>0</v>
      </c>
      <c r="BQ192" s="121">
        <v>0</v>
      </c>
      <c r="BR192" s="121">
        <v>59319746</v>
      </c>
      <c r="BS192" s="121">
        <v>59313919.909999996</v>
      </c>
      <c r="BT192" s="121">
        <v>0</v>
      </c>
      <c r="BU192" s="121">
        <v>0</v>
      </c>
      <c r="BV192" s="121">
        <v>0</v>
      </c>
      <c r="BW192" s="121">
        <v>59313919.909999996</v>
      </c>
      <c r="BX192" s="121">
        <v>59319746</v>
      </c>
      <c r="BY192" s="121">
        <v>0</v>
      </c>
      <c r="BZ192" s="121">
        <v>0</v>
      </c>
      <c r="CA192" s="121">
        <v>0</v>
      </c>
      <c r="CB192" s="121">
        <v>59319746</v>
      </c>
      <c r="CC192" s="121">
        <v>59319746</v>
      </c>
      <c r="CD192" s="121">
        <v>0</v>
      </c>
      <c r="CE192" s="121">
        <v>0</v>
      </c>
      <c r="CF192" s="121">
        <v>0</v>
      </c>
      <c r="CG192" s="121">
        <v>59319746</v>
      </c>
      <c r="CH192" s="121">
        <v>59319746</v>
      </c>
      <c r="CI192" s="121">
        <v>0</v>
      </c>
      <c r="CJ192" s="121">
        <v>0</v>
      </c>
      <c r="CK192" s="121">
        <v>0</v>
      </c>
      <c r="CL192" s="121">
        <v>59319746</v>
      </c>
      <c r="CM192" s="121">
        <v>59319746</v>
      </c>
      <c r="CN192" s="121">
        <v>0</v>
      </c>
      <c r="CO192" s="121">
        <v>0</v>
      </c>
      <c r="CP192" s="121">
        <v>0</v>
      </c>
      <c r="CQ192" s="121">
        <v>59319746</v>
      </c>
      <c r="CS192" s="8">
        <f t="shared" si="39"/>
        <v>1</v>
      </c>
    </row>
    <row r="193" spans="1:97" ht="207" customHeight="1">
      <c r="A193" s="194">
        <v>602</v>
      </c>
      <c r="B193" s="447" t="s">
        <v>252</v>
      </c>
      <c r="C193" s="123">
        <v>402000001</v>
      </c>
      <c r="D193" s="112" t="s">
        <v>48</v>
      </c>
      <c r="E193" s="113" t="s">
        <v>401</v>
      </c>
      <c r="F193" s="114"/>
      <c r="G193" s="114"/>
      <c r="H193" s="115" t="s">
        <v>402</v>
      </c>
      <c r="I193" s="114"/>
      <c r="J193" s="115" t="s">
        <v>403</v>
      </c>
      <c r="K193" s="115" t="s">
        <v>404</v>
      </c>
      <c r="L193" s="115" t="s">
        <v>405</v>
      </c>
      <c r="M193" s="115"/>
      <c r="N193" s="115"/>
      <c r="O193" s="115"/>
      <c r="P193" s="116" t="s">
        <v>406</v>
      </c>
      <c r="Q193" s="117" t="s">
        <v>407</v>
      </c>
      <c r="R193" s="115"/>
      <c r="S193" s="115"/>
      <c r="T193" s="115" t="s">
        <v>310</v>
      </c>
      <c r="U193" s="115"/>
      <c r="V193" s="115" t="s">
        <v>408</v>
      </c>
      <c r="W193" s="115" t="s">
        <v>312</v>
      </c>
      <c r="X193" s="115"/>
      <c r="Y193" s="115"/>
      <c r="Z193" s="115"/>
      <c r="AA193" s="115"/>
      <c r="AB193" s="116" t="s">
        <v>409</v>
      </c>
      <c r="AC193" s="117" t="s">
        <v>3540</v>
      </c>
      <c r="AD193" s="116"/>
      <c r="AE193" s="116"/>
      <c r="AF193" s="116"/>
      <c r="AG193" s="116"/>
      <c r="AH193" s="116"/>
      <c r="AI193" s="116"/>
      <c r="AJ193" s="116" t="s">
        <v>3538</v>
      </c>
      <c r="AK193" s="116"/>
      <c r="AL193" s="116"/>
      <c r="AM193" s="116"/>
      <c r="AN193" s="116" t="s">
        <v>3539</v>
      </c>
      <c r="AO193" s="119" t="s">
        <v>51</v>
      </c>
      <c r="AP193" s="119" t="s">
        <v>52</v>
      </c>
      <c r="AQ193" s="119" t="s">
        <v>413</v>
      </c>
      <c r="AR193" s="18" t="s">
        <v>75</v>
      </c>
      <c r="AS193" s="120" t="s">
        <v>447</v>
      </c>
      <c r="AT193" s="121">
        <v>0</v>
      </c>
      <c r="AU193" s="121">
        <v>0</v>
      </c>
      <c r="AV193" s="121">
        <v>0</v>
      </c>
      <c r="AW193" s="121">
        <v>0</v>
      </c>
      <c r="AX193" s="121">
        <v>0</v>
      </c>
      <c r="AY193" s="121">
        <v>0</v>
      </c>
      <c r="AZ193" s="121">
        <v>0</v>
      </c>
      <c r="BA193" s="121">
        <v>0</v>
      </c>
      <c r="BB193" s="121">
        <v>0</v>
      </c>
      <c r="BC193" s="121">
        <v>0</v>
      </c>
      <c r="BD193" s="121">
        <v>0</v>
      </c>
      <c r="BE193" s="121">
        <v>0</v>
      </c>
      <c r="BF193" s="121">
        <v>0</v>
      </c>
      <c r="BG193" s="121">
        <v>0</v>
      </c>
      <c r="BH193" s="121">
        <v>0</v>
      </c>
      <c r="BI193" s="121">
        <v>0</v>
      </c>
      <c r="BJ193" s="121">
        <v>0</v>
      </c>
      <c r="BK193" s="121">
        <v>0</v>
      </c>
      <c r="BL193" s="121">
        <v>0</v>
      </c>
      <c r="BM193" s="121">
        <v>0</v>
      </c>
      <c r="BN193" s="121">
        <v>0</v>
      </c>
      <c r="BO193" s="121">
        <v>0</v>
      </c>
      <c r="BP193" s="121">
        <v>0</v>
      </c>
      <c r="BQ193" s="121">
        <v>0</v>
      </c>
      <c r="BR193" s="121">
        <v>0</v>
      </c>
      <c r="BS193" s="121">
        <v>5826.09</v>
      </c>
      <c r="BT193" s="121">
        <v>0</v>
      </c>
      <c r="BU193" s="121">
        <v>0</v>
      </c>
      <c r="BV193" s="121">
        <v>0</v>
      </c>
      <c r="BW193" s="121">
        <v>5826.09</v>
      </c>
      <c r="BX193" s="121">
        <v>0</v>
      </c>
      <c r="BY193" s="121">
        <v>0</v>
      </c>
      <c r="BZ193" s="121">
        <v>0</v>
      </c>
      <c r="CA193" s="121">
        <v>0</v>
      </c>
      <c r="CB193" s="121">
        <v>0</v>
      </c>
      <c r="CC193" s="121">
        <v>0</v>
      </c>
      <c r="CD193" s="121">
        <v>0</v>
      </c>
      <c r="CE193" s="121">
        <v>0</v>
      </c>
      <c r="CF193" s="121">
        <v>0</v>
      </c>
      <c r="CG193" s="121">
        <v>0</v>
      </c>
      <c r="CH193" s="121">
        <v>0</v>
      </c>
      <c r="CI193" s="121">
        <v>0</v>
      </c>
      <c r="CJ193" s="121">
        <v>0</v>
      </c>
      <c r="CK193" s="121">
        <v>0</v>
      </c>
      <c r="CL193" s="121">
        <v>0</v>
      </c>
      <c r="CM193" s="121">
        <v>0</v>
      </c>
      <c r="CN193" s="121">
        <v>0</v>
      </c>
      <c r="CO193" s="121">
        <v>0</v>
      </c>
      <c r="CP193" s="121">
        <v>0</v>
      </c>
      <c r="CQ193" s="121">
        <v>0</v>
      </c>
      <c r="CS193" s="8">
        <f t="shared" si="39"/>
        <v>1</v>
      </c>
    </row>
    <row r="194" spans="1:97" ht="114" customHeight="1">
      <c r="A194" s="194">
        <v>602</v>
      </c>
      <c r="B194" s="447" t="s">
        <v>252</v>
      </c>
      <c r="C194" s="111">
        <v>401000003</v>
      </c>
      <c r="D194" s="112" t="s">
        <v>253</v>
      </c>
      <c r="E194" s="113" t="s">
        <v>254</v>
      </c>
      <c r="F194" s="114"/>
      <c r="G194" s="114"/>
      <c r="H194" s="115" t="s">
        <v>47</v>
      </c>
      <c r="I194" s="114"/>
      <c r="J194" s="115">
        <v>16</v>
      </c>
      <c r="K194" s="115">
        <v>1</v>
      </c>
      <c r="L194" s="115" t="s">
        <v>47</v>
      </c>
      <c r="M194" s="115"/>
      <c r="N194" s="115"/>
      <c r="O194" s="115"/>
      <c r="P194" s="116" t="s">
        <v>255</v>
      </c>
      <c r="Q194" s="117" t="s">
        <v>256</v>
      </c>
      <c r="R194" s="115"/>
      <c r="S194" s="115"/>
      <c r="T194" s="115" t="s">
        <v>47</v>
      </c>
      <c r="U194" s="115"/>
      <c r="V194" s="115">
        <v>9</v>
      </c>
      <c r="W194" s="115" t="s">
        <v>45</v>
      </c>
      <c r="X194" s="115"/>
      <c r="Y194" s="115"/>
      <c r="Z194" s="115"/>
      <c r="AA194" s="115"/>
      <c r="AB194" s="116" t="s">
        <v>257</v>
      </c>
      <c r="AC194" s="117" t="s">
        <v>258</v>
      </c>
      <c r="AD194" s="116"/>
      <c r="AE194" s="116"/>
      <c r="AF194" s="116"/>
      <c r="AG194" s="116"/>
      <c r="AH194" s="116"/>
      <c r="AI194" s="116"/>
      <c r="AJ194" s="116"/>
      <c r="AK194" s="116"/>
      <c r="AL194" s="116"/>
      <c r="AM194" s="116" t="s">
        <v>259</v>
      </c>
      <c r="AN194" s="116" t="s">
        <v>260</v>
      </c>
      <c r="AO194" s="119" t="s">
        <v>69</v>
      </c>
      <c r="AP194" s="119" t="s">
        <v>51</v>
      </c>
      <c r="AQ194" s="119" t="s">
        <v>448</v>
      </c>
      <c r="AR194" s="18" t="s">
        <v>449</v>
      </c>
      <c r="AS194" s="120" t="s">
        <v>53</v>
      </c>
      <c r="AT194" s="121">
        <v>646768</v>
      </c>
      <c r="AU194" s="121">
        <v>646768</v>
      </c>
      <c r="AV194" s="121">
        <v>0</v>
      </c>
      <c r="AW194" s="121">
        <v>0</v>
      </c>
      <c r="AX194" s="121">
        <v>0</v>
      </c>
      <c r="AY194" s="121">
        <v>0</v>
      </c>
      <c r="AZ194" s="121">
        <v>0</v>
      </c>
      <c r="BA194" s="121">
        <v>0</v>
      </c>
      <c r="BB194" s="121">
        <v>646768</v>
      </c>
      <c r="BC194" s="121">
        <v>646768</v>
      </c>
      <c r="BD194" s="121">
        <v>160000</v>
      </c>
      <c r="BE194" s="121">
        <v>0</v>
      </c>
      <c r="BF194" s="121">
        <v>0</v>
      </c>
      <c r="BG194" s="121">
        <v>0</v>
      </c>
      <c r="BH194" s="121">
        <v>160000</v>
      </c>
      <c r="BI194" s="121">
        <v>0</v>
      </c>
      <c r="BJ194" s="121">
        <v>0</v>
      </c>
      <c r="BK194" s="121">
        <v>0</v>
      </c>
      <c r="BL194" s="121">
        <v>0</v>
      </c>
      <c r="BM194" s="121">
        <v>0</v>
      </c>
      <c r="BN194" s="121">
        <v>0</v>
      </c>
      <c r="BO194" s="121">
        <v>0</v>
      </c>
      <c r="BP194" s="121">
        <v>0</v>
      </c>
      <c r="BQ194" s="121">
        <v>0</v>
      </c>
      <c r="BR194" s="121">
        <v>0</v>
      </c>
      <c r="BS194" s="121">
        <v>160000</v>
      </c>
      <c r="BT194" s="121">
        <v>0</v>
      </c>
      <c r="BU194" s="121">
        <v>0</v>
      </c>
      <c r="BV194" s="121">
        <v>0</v>
      </c>
      <c r="BW194" s="121">
        <v>160000</v>
      </c>
      <c r="BX194" s="121">
        <v>0</v>
      </c>
      <c r="BY194" s="121">
        <v>0</v>
      </c>
      <c r="BZ194" s="121">
        <v>0</v>
      </c>
      <c r="CA194" s="121">
        <v>0</v>
      </c>
      <c r="CB194" s="121">
        <v>0</v>
      </c>
      <c r="CC194" s="121">
        <v>0</v>
      </c>
      <c r="CD194" s="121">
        <v>0</v>
      </c>
      <c r="CE194" s="121">
        <v>0</v>
      </c>
      <c r="CF194" s="121">
        <v>0</v>
      </c>
      <c r="CG194" s="121">
        <v>0</v>
      </c>
      <c r="CH194" s="121">
        <v>0</v>
      </c>
      <c r="CI194" s="121">
        <v>0</v>
      </c>
      <c r="CJ194" s="121">
        <v>0</v>
      </c>
      <c r="CK194" s="121">
        <v>0</v>
      </c>
      <c r="CL194" s="121">
        <v>0</v>
      </c>
      <c r="CM194" s="121">
        <v>0</v>
      </c>
      <c r="CN194" s="121">
        <v>0</v>
      </c>
      <c r="CO194" s="121">
        <v>0</v>
      </c>
      <c r="CP194" s="121">
        <v>0</v>
      </c>
      <c r="CQ194" s="121">
        <v>0</v>
      </c>
      <c r="CS194" s="8">
        <f t="shared" si="39"/>
        <v>1</v>
      </c>
    </row>
    <row r="195" spans="1:97" ht="114" customHeight="1">
      <c r="A195" s="194">
        <v>602</v>
      </c>
      <c r="B195" s="447" t="s">
        <v>252</v>
      </c>
      <c r="C195" s="111">
        <v>401000003</v>
      </c>
      <c r="D195" s="112" t="s">
        <v>253</v>
      </c>
      <c r="E195" s="113" t="s">
        <v>254</v>
      </c>
      <c r="F195" s="114"/>
      <c r="G195" s="114"/>
      <c r="H195" s="115" t="s">
        <v>47</v>
      </c>
      <c r="I195" s="114"/>
      <c r="J195" s="115">
        <v>16</v>
      </c>
      <c r="K195" s="115">
        <v>1</v>
      </c>
      <c r="L195" s="115" t="s">
        <v>47</v>
      </c>
      <c r="M195" s="115"/>
      <c r="N195" s="115"/>
      <c r="O195" s="115"/>
      <c r="P195" s="116" t="s">
        <v>255</v>
      </c>
      <c r="Q195" s="117" t="s">
        <v>256</v>
      </c>
      <c r="R195" s="115"/>
      <c r="S195" s="115"/>
      <c r="T195" s="115" t="s">
        <v>47</v>
      </c>
      <c r="U195" s="115"/>
      <c r="V195" s="115">
        <v>9</v>
      </c>
      <c r="W195" s="115" t="s">
        <v>45</v>
      </c>
      <c r="X195" s="115"/>
      <c r="Y195" s="115"/>
      <c r="Z195" s="115"/>
      <c r="AA195" s="115"/>
      <c r="AB195" s="116" t="s">
        <v>257</v>
      </c>
      <c r="AC195" s="117" t="s">
        <v>258</v>
      </c>
      <c r="AD195" s="116"/>
      <c r="AE195" s="116"/>
      <c r="AF195" s="116"/>
      <c r="AG195" s="116"/>
      <c r="AH195" s="116"/>
      <c r="AI195" s="116"/>
      <c r="AJ195" s="116"/>
      <c r="AK195" s="116"/>
      <c r="AL195" s="116"/>
      <c r="AM195" s="116" t="s">
        <v>259</v>
      </c>
      <c r="AN195" s="116" t="s">
        <v>260</v>
      </c>
      <c r="AO195" s="119" t="s">
        <v>69</v>
      </c>
      <c r="AP195" s="119" t="s">
        <v>51</v>
      </c>
      <c r="AQ195" s="119" t="s">
        <v>450</v>
      </c>
      <c r="AR195" s="18" t="s">
        <v>451</v>
      </c>
      <c r="AS195" s="120" t="s">
        <v>53</v>
      </c>
      <c r="AT195" s="121">
        <v>0</v>
      </c>
      <c r="AU195" s="121">
        <v>0</v>
      </c>
      <c r="AV195" s="121">
        <v>0</v>
      </c>
      <c r="AW195" s="121">
        <v>0</v>
      </c>
      <c r="AX195" s="121">
        <v>0</v>
      </c>
      <c r="AY195" s="121">
        <v>0</v>
      </c>
      <c r="AZ195" s="121">
        <v>0</v>
      </c>
      <c r="BA195" s="121">
        <v>0</v>
      </c>
      <c r="BB195" s="121">
        <v>0</v>
      </c>
      <c r="BC195" s="121">
        <v>0</v>
      </c>
      <c r="BD195" s="121">
        <v>4881373.67</v>
      </c>
      <c r="BE195" s="121">
        <v>0</v>
      </c>
      <c r="BF195" s="121">
        <v>0</v>
      </c>
      <c r="BG195" s="121">
        <v>0</v>
      </c>
      <c r="BH195" s="121">
        <v>4881373.67</v>
      </c>
      <c r="BI195" s="121">
        <v>0</v>
      </c>
      <c r="BJ195" s="121">
        <v>0</v>
      </c>
      <c r="BK195" s="121">
        <v>0</v>
      </c>
      <c r="BL195" s="121">
        <v>0</v>
      </c>
      <c r="BM195" s="121">
        <v>0</v>
      </c>
      <c r="BN195" s="121">
        <v>270000</v>
      </c>
      <c r="BO195" s="121">
        <v>0</v>
      </c>
      <c r="BP195" s="121">
        <v>0</v>
      </c>
      <c r="BQ195" s="121">
        <v>0</v>
      </c>
      <c r="BR195" s="121">
        <v>270000</v>
      </c>
      <c r="BS195" s="121">
        <v>5151377</v>
      </c>
      <c r="BT195" s="121">
        <v>0</v>
      </c>
      <c r="BU195" s="121">
        <v>0</v>
      </c>
      <c r="BV195" s="121">
        <v>0</v>
      </c>
      <c r="BW195" s="121">
        <v>5151377</v>
      </c>
      <c r="BX195" s="121">
        <v>0</v>
      </c>
      <c r="BY195" s="121">
        <v>0</v>
      </c>
      <c r="BZ195" s="121">
        <v>0</v>
      </c>
      <c r="CA195" s="121">
        <v>0</v>
      </c>
      <c r="CB195" s="121">
        <v>0</v>
      </c>
      <c r="CC195" s="121">
        <v>0</v>
      </c>
      <c r="CD195" s="121">
        <v>0</v>
      </c>
      <c r="CE195" s="121">
        <v>0</v>
      </c>
      <c r="CF195" s="121">
        <v>0</v>
      </c>
      <c r="CG195" s="121">
        <v>0</v>
      </c>
      <c r="CH195" s="121">
        <v>0</v>
      </c>
      <c r="CI195" s="121">
        <v>0</v>
      </c>
      <c r="CJ195" s="121">
        <v>0</v>
      </c>
      <c r="CK195" s="121">
        <v>0</v>
      </c>
      <c r="CL195" s="121">
        <v>0</v>
      </c>
      <c r="CM195" s="121">
        <v>0</v>
      </c>
      <c r="CN195" s="121">
        <v>0</v>
      </c>
      <c r="CO195" s="121">
        <v>0</v>
      </c>
      <c r="CP195" s="121">
        <v>0</v>
      </c>
      <c r="CQ195" s="121">
        <v>0</v>
      </c>
      <c r="CS195" s="8">
        <f t="shared" si="39"/>
        <v>1</v>
      </c>
    </row>
    <row r="196" spans="1:97" ht="122.25" customHeight="1">
      <c r="A196" s="194">
        <v>602</v>
      </c>
      <c r="B196" s="447" t="s">
        <v>252</v>
      </c>
      <c r="C196" s="111">
        <v>401000007</v>
      </c>
      <c r="D196" s="112" t="s">
        <v>285</v>
      </c>
      <c r="E196" s="113" t="s">
        <v>254</v>
      </c>
      <c r="F196" s="114"/>
      <c r="G196" s="114"/>
      <c r="H196" s="115" t="s">
        <v>47</v>
      </c>
      <c r="I196" s="114"/>
      <c r="J196" s="115">
        <v>16</v>
      </c>
      <c r="K196" s="115">
        <v>1</v>
      </c>
      <c r="L196" s="115" t="s">
        <v>286</v>
      </c>
      <c r="M196" s="115"/>
      <c r="N196" s="115"/>
      <c r="O196" s="115"/>
      <c r="P196" s="116" t="s">
        <v>255</v>
      </c>
      <c r="Q196" s="117" t="s">
        <v>452</v>
      </c>
      <c r="R196" s="115" t="s">
        <v>453</v>
      </c>
      <c r="S196" s="115"/>
      <c r="T196" s="115" t="s">
        <v>310</v>
      </c>
      <c r="U196" s="115"/>
      <c r="V196" s="115" t="s">
        <v>311</v>
      </c>
      <c r="W196" s="115" t="s">
        <v>312</v>
      </c>
      <c r="X196" s="115"/>
      <c r="Y196" s="115" t="s">
        <v>454</v>
      </c>
      <c r="Z196" s="115"/>
      <c r="AA196" s="115"/>
      <c r="AB196" s="116" t="s">
        <v>455</v>
      </c>
      <c r="AC196" s="165" t="s">
        <v>290</v>
      </c>
      <c r="AD196" s="164"/>
      <c r="AE196" s="164"/>
      <c r="AF196" s="164"/>
      <c r="AG196" s="164"/>
      <c r="AH196" s="164"/>
      <c r="AI196" s="164"/>
      <c r="AJ196" s="442"/>
      <c r="AK196" s="164"/>
      <c r="AL196" s="164"/>
      <c r="AM196" s="164" t="s">
        <v>305</v>
      </c>
      <c r="AN196" s="164" t="s">
        <v>292</v>
      </c>
      <c r="AO196" s="119" t="s">
        <v>87</v>
      </c>
      <c r="AP196" s="119" t="s">
        <v>66</v>
      </c>
      <c r="AQ196" s="119" t="s">
        <v>343</v>
      </c>
      <c r="AR196" s="18" t="s">
        <v>456</v>
      </c>
      <c r="AS196" s="120">
        <v>322</v>
      </c>
      <c r="AT196" s="121">
        <v>509631.57</v>
      </c>
      <c r="AU196" s="121">
        <v>451937.43</v>
      </c>
      <c r="AV196" s="121">
        <v>0</v>
      </c>
      <c r="AW196" s="121">
        <v>0</v>
      </c>
      <c r="AX196" s="121">
        <v>0</v>
      </c>
      <c r="AY196" s="121">
        <v>0</v>
      </c>
      <c r="AZ196" s="121">
        <v>0</v>
      </c>
      <c r="BA196" s="121">
        <v>0</v>
      </c>
      <c r="BB196" s="121">
        <v>509631.57</v>
      </c>
      <c r="BC196" s="121">
        <v>451937.43</v>
      </c>
      <c r="BD196" s="121">
        <v>0</v>
      </c>
      <c r="BE196" s="121">
        <v>0</v>
      </c>
      <c r="BF196" s="121">
        <v>0</v>
      </c>
      <c r="BG196" s="121">
        <v>0</v>
      </c>
      <c r="BH196" s="121">
        <v>0</v>
      </c>
      <c r="BI196" s="121">
        <v>0</v>
      </c>
      <c r="BJ196" s="121">
        <v>0</v>
      </c>
      <c r="BK196" s="121">
        <v>0</v>
      </c>
      <c r="BL196" s="121">
        <v>0</v>
      </c>
      <c r="BM196" s="121">
        <v>0</v>
      </c>
      <c r="BN196" s="121">
        <v>0</v>
      </c>
      <c r="BO196" s="121">
        <v>0</v>
      </c>
      <c r="BP196" s="121">
        <v>0</v>
      </c>
      <c r="BQ196" s="121">
        <v>0</v>
      </c>
      <c r="BR196" s="121">
        <v>0</v>
      </c>
      <c r="BS196" s="121">
        <v>0</v>
      </c>
      <c r="BT196" s="121">
        <v>0</v>
      </c>
      <c r="BU196" s="121">
        <v>0</v>
      </c>
      <c r="BV196" s="121">
        <v>0</v>
      </c>
      <c r="BW196" s="121">
        <v>0</v>
      </c>
      <c r="BX196" s="121">
        <v>0</v>
      </c>
      <c r="BY196" s="121">
        <v>0</v>
      </c>
      <c r="BZ196" s="121">
        <v>0</v>
      </c>
      <c r="CA196" s="121">
        <v>0</v>
      </c>
      <c r="CB196" s="121">
        <v>0</v>
      </c>
      <c r="CC196" s="121">
        <v>0</v>
      </c>
      <c r="CD196" s="121">
        <v>0</v>
      </c>
      <c r="CE196" s="121">
        <v>0</v>
      </c>
      <c r="CF196" s="121">
        <v>0</v>
      </c>
      <c r="CG196" s="121">
        <v>0</v>
      </c>
      <c r="CH196" s="121">
        <v>0</v>
      </c>
      <c r="CI196" s="121">
        <v>0</v>
      </c>
      <c r="CJ196" s="121">
        <v>0</v>
      </c>
      <c r="CK196" s="121">
        <v>0</v>
      </c>
      <c r="CL196" s="121">
        <v>0</v>
      </c>
      <c r="CM196" s="121">
        <v>0</v>
      </c>
      <c r="CN196" s="121">
        <v>0</v>
      </c>
      <c r="CO196" s="121">
        <v>0</v>
      </c>
      <c r="CP196" s="121">
        <v>0</v>
      </c>
      <c r="CQ196" s="121">
        <v>0</v>
      </c>
      <c r="CS196" s="8">
        <f t="shared" si="39"/>
        <v>1</v>
      </c>
    </row>
    <row r="197" spans="1:97" ht="126.75" customHeight="1">
      <c r="A197" s="194">
        <v>602</v>
      </c>
      <c r="B197" s="447" t="s">
        <v>252</v>
      </c>
      <c r="C197" s="111">
        <v>401000007</v>
      </c>
      <c r="D197" s="112" t="s">
        <v>285</v>
      </c>
      <c r="E197" s="113" t="s">
        <v>254</v>
      </c>
      <c r="F197" s="114"/>
      <c r="G197" s="114"/>
      <c r="H197" s="115" t="s">
        <v>47</v>
      </c>
      <c r="I197" s="114"/>
      <c r="J197" s="115">
        <v>16</v>
      </c>
      <c r="K197" s="115">
        <v>1</v>
      </c>
      <c r="L197" s="115" t="s">
        <v>286</v>
      </c>
      <c r="M197" s="115"/>
      <c r="N197" s="115"/>
      <c r="O197" s="115"/>
      <c r="P197" s="116" t="s">
        <v>255</v>
      </c>
      <c r="Q197" s="117" t="s">
        <v>452</v>
      </c>
      <c r="R197" s="115" t="s">
        <v>457</v>
      </c>
      <c r="S197" s="115"/>
      <c r="T197" s="115" t="s">
        <v>310</v>
      </c>
      <c r="U197" s="115"/>
      <c r="V197" s="115" t="s">
        <v>311</v>
      </c>
      <c r="W197" s="115" t="s">
        <v>312</v>
      </c>
      <c r="X197" s="115"/>
      <c r="Y197" s="115" t="s">
        <v>458</v>
      </c>
      <c r="Z197" s="115"/>
      <c r="AA197" s="115"/>
      <c r="AB197" s="116" t="s">
        <v>459</v>
      </c>
      <c r="AC197" s="165" t="s">
        <v>290</v>
      </c>
      <c r="AD197" s="164"/>
      <c r="AE197" s="164"/>
      <c r="AF197" s="164"/>
      <c r="AG197" s="164"/>
      <c r="AH197" s="164"/>
      <c r="AI197" s="164"/>
      <c r="AJ197" s="442"/>
      <c r="AK197" s="164"/>
      <c r="AL197" s="164"/>
      <c r="AM197" s="164" t="s">
        <v>305</v>
      </c>
      <c r="AN197" s="164" t="s">
        <v>292</v>
      </c>
      <c r="AO197" s="119" t="s">
        <v>87</v>
      </c>
      <c r="AP197" s="119" t="s">
        <v>66</v>
      </c>
      <c r="AQ197" s="119" t="s">
        <v>343</v>
      </c>
      <c r="AR197" s="18" t="s">
        <v>460</v>
      </c>
      <c r="AS197" s="120">
        <v>322</v>
      </c>
      <c r="AT197" s="121">
        <v>9682999.8300000001</v>
      </c>
      <c r="AU197" s="121">
        <v>8586811.1699999999</v>
      </c>
      <c r="AV197" s="121">
        <v>0</v>
      </c>
      <c r="AW197" s="121">
        <v>0</v>
      </c>
      <c r="AX197" s="121">
        <v>9682999.8300000001</v>
      </c>
      <c r="AY197" s="121">
        <v>8586811.1699999999</v>
      </c>
      <c r="AZ197" s="121">
        <v>0</v>
      </c>
      <c r="BA197" s="121">
        <v>0</v>
      </c>
      <c r="BB197" s="121">
        <v>0</v>
      </c>
      <c r="BC197" s="121">
        <v>0</v>
      </c>
      <c r="BD197" s="121">
        <v>0</v>
      </c>
      <c r="BE197" s="121">
        <v>0</v>
      </c>
      <c r="BF197" s="121">
        <v>0</v>
      </c>
      <c r="BG197" s="121">
        <v>0</v>
      </c>
      <c r="BH197" s="121">
        <v>0</v>
      </c>
      <c r="BI197" s="121">
        <v>0</v>
      </c>
      <c r="BJ197" s="121">
        <v>0</v>
      </c>
      <c r="BK197" s="121">
        <v>0</v>
      </c>
      <c r="BL197" s="121">
        <v>0</v>
      </c>
      <c r="BM197" s="121">
        <v>0</v>
      </c>
      <c r="BN197" s="121">
        <v>0</v>
      </c>
      <c r="BO197" s="121">
        <v>0</v>
      </c>
      <c r="BP197" s="121">
        <v>0</v>
      </c>
      <c r="BQ197" s="121">
        <v>0</v>
      </c>
      <c r="BR197" s="121">
        <v>0</v>
      </c>
      <c r="BS197" s="121">
        <v>0</v>
      </c>
      <c r="BT197" s="121">
        <v>0</v>
      </c>
      <c r="BU197" s="121">
        <v>0</v>
      </c>
      <c r="BV197" s="121">
        <v>0</v>
      </c>
      <c r="BW197" s="121">
        <v>0</v>
      </c>
      <c r="BX197" s="121">
        <v>0</v>
      </c>
      <c r="BY197" s="121">
        <v>0</v>
      </c>
      <c r="BZ197" s="121">
        <v>0</v>
      </c>
      <c r="CA197" s="121">
        <v>0</v>
      </c>
      <c r="CB197" s="121">
        <v>0</v>
      </c>
      <c r="CC197" s="121">
        <v>0</v>
      </c>
      <c r="CD197" s="121">
        <v>0</v>
      </c>
      <c r="CE197" s="121">
        <v>0</v>
      </c>
      <c r="CF197" s="121">
        <v>0</v>
      </c>
      <c r="CG197" s="121">
        <v>0</v>
      </c>
      <c r="CH197" s="121">
        <v>0</v>
      </c>
      <c r="CI197" s="121">
        <v>0</v>
      </c>
      <c r="CJ197" s="121">
        <v>0</v>
      </c>
      <c r="CK197" s="121">
        <v>0</v>
      </c>
      <c r="CL197" s="121">
        <v>0</v>
      </c>
      <c r="CM197" s="121">
        <v>0</v>
      </c>
      <c r="CN197" s="121">
        <v>0</v>
      </c>
      <c r="CO197" s="121">
        <v>0</v>
      </c>
      <c r="CP197" s="121">
        <v>0</v>
      </c>
      <c r="CQ197" s="121">
        <v>0</v>
      </c>
      <c r="CS197" s="8">
        <f t="shared" si="39"/>
        <v>1</v>
      </c>
    </row>
    <row r="198" spans="1:97" ht="123.75" customHeight="1">
      <c r="A198" s="194">
        <v>602</v>
      </c>
      <c r="B198" s="447" t="s">
        <v>252</v>
      </c>
      <c r="C198" s="111">
        <v>401000007</v>
      </c>
      <c r="D198" s="112" t="s">
        <v>285</v>
      </c>
      <c r="E198" s="113" t="s">
        <v>254</v>
      </c>
      <c r="F198" s="114"/>
      <c r="G198" s="114"/>
      <c r="H198" s="115" t="s">
        <v>47</v>
      </c>
      <c r="I198" s="114"/>
      <c r="J198" s="115">
        <v>16</v>
      </c>
      <c r="K198" s="115">
        <v>1</v>
      </c>
      <c r="L198" s="115" t="s">
        <v>286</v>
      </c>
      <c r="M198" s="115"/>
      <c r="N198" s="115"/>
      <c r="O198" s="115"/>
      <c r="P198" s="116" t="s">
        <v>255</v>
      </c>
      <c r="Q198" s="117" t="s">
        <v>461</v>
      </c>
      <c r="R198" s="115" t="s">
        <v>309</v>
      </c>
      <c r="S198" s="115"/>
      <c r="T198" s="115" t="s">
        <v>310</v>
      </c>
      <c r="U198" s="115"/>
      <c r="V198" s="115" t="s">
        <v>311</v>
      </c>
      <c r="W198" s="115" t="s">
        <v>312</v>
      </c>
      <c r="X198" s="115" t="s">
        <v>462</v>
      </c>
      <c r="Y198" s="115"/>
      <c r="Z198" s="115"/>
      <c r="AA198" s="115"/>
      <c r="AB198" s="116" t="s">
        <v>463</v>
      </c>
      <c r="AC198" s="117" t="s">
        <v>290</v>
      </c>
      <c r="AD198" s="116"/>
      <c r="AE198" s="116"/>
      <c r="AF198" s="116"/>
      <c r="AG198" s="116"/>
      <c r="AH198" s="116"/>
      <c r="AI198" s="116"/>
      <c r="AJ198" s="118"/>
      <c r="AK198" s="116"/>
      <c r="AL198" s="116"/>
      <c r="AM198" s="116" t="s">
        <v>337</v>
      </c>
      <c r="AN198" s="116" t="s">
        <v>292</v>
      </c>
      <c r="AO198" s="119" t="s">
        <v>87</v>
      </c>
      <c r="AP198" s="119" t="s">
        <v>66</v>
      </c>
      <c r="AQ198" s="119" t="s">
        <v>464</v>
      </c>
      <c r="AR198" s="18" t="s">
        <v>465</v>
      </c>
      <c r="AS198" s="120">
        <v>322</v>
      </c>
      <c r="AT198" s="121">
        <v>846180.72</v>
      </c>
      <c r="AU198" s="121">
        <v>846180.72</v>
      </c>
      <c r="AV198" s="121">
        <v>0</v>
      </c>
      <c r="AW198" s="121">
        <v>0</v>
      </c>
      <c r="AX198" s="121">
        <v>0</v>
      </c>
      <c r="AY198" s="121">
        <v>0</v>
      </c>
      <c r="AZ198" s="121">
        <v>0</v>
      </c>
      <c r="BA198" s="121">
        <v>0</v>
      </c>
      <c r="BB198" s="121">
        <v>846180.72</v>
      </c>
      <c r="BC198" s="121">
        <v>846180.72</v>
      </c>
      <c r="BD198" s="121">
        <v>0</v>
      </c>
      <c r="BE198" s="121">
        <v>0</v>
      </c>
      <c r="BF198" s="121">
        <v>0</v>
      </c>
      <c r="BG198" s="121">
        <v>0</v>
      </c>
      <c r="BH198" s="121">
        <v>0</v>
      </c>
      <c r="BI198" s="121">
        <v>0</v>
      </c>
      <c r="BJ198" s="121">
        <v>0</v>
      </c>
      <c r="BK198" s="121">
        <v>0</v>
      </c>
      <c r="BL198" s="121">
        <v>0</v>
      </c>
      <c r="BM198" s="121">
        <v>0</v>
      </c>
      <c r="BN198" s="121">
        <v>0</v>
      </c>
      <c r="BO198" s="121">
        <v>0</v>
      </c>
      <c r="BP198" s="121">
        <v>0</v>
      </c>
      <c r="BQ198" s="121">
        <v>0</v>
      </c>
      <c r="BR198" s="121">
        <v>0</v>
      </c>
      <c r="BS198" s="121">
        <v>0</v>
      </c>
      <c r="BT198" s="121">
        <v>0</v>
      </c>
      <c r="BU198" s="121">
        <v>0</v>
      </c>
      <c r="BV198" s="121">
        <v>0</v>
      </c>
      <c r="BW198" s="121">
        <v>0</v>
      </c>
      <c r="BX198" s="121">
        <v>0</v>
      </c>
      <c r="BY198" s="121">
        <v>0</v>
      </c>
      <c r="BZ198" s="121">
        <v>0</v>
      </c>
      <c r="CA198" s="121">
        <v>0</v>
      </c>
      <c r="CB198" s="121">
        <v>0</v>
      </c>
      <c r="CC198" s="121">
        <v>0</v>
      </c>
      <c r="CD198" s="121">
        <v>0</v>
      </c>
      <c r="CE198" s="121">
        <v>0</v>
      </c>
      <c r="CF198" s="121">
        <v>0</v>
      </c>
      <c r="CG198" s="121">
        <v>0</v>
      </c>
      <c r="CH198" s="121">
        <v>0</v>
      </c>
      <c r="CI198" s="121">
        <v>0</v>
      </c>
      <c r="CJ198" s="121">
        <v>0</v>
      </c>
      <c r="CK198" s="121">
        <v>0</v>
      </c>
      <c r="CL198" s="121">
        <v>0</v>
      </c>
      <c r="CM198" s="121">
        <v>0</v>
      </c>
      <c r="CN198" s="121">
        <v>0</v>
      </c>
      <c r="CO198" s="121">
        <v>0</v>
      </c>
      <c r="CP198" s="121">
        <v>0</v>
      </c>
      <c r="CQ198" s="121">
        <v>0</v>
      </c>
      <c r="CS198" s="8">
        <f t="shared" si="39"/>
        <v>1</v>
      </c>
    </row>
    <row r="199" spans="1:97" ht="123.75" customHeight="1">
      <c r="A199" s="194">
        <v>602</v>
      </c>
      <c r="B199" s="447" t="s">
        <v>252</v>
      </c>
      <c r="C199" s="111">
        <v>401000007</v>
      </c>
      <c r="D199" s="112" t="s">
        <v>285</v>
      </c>
      <c r="E199" s="113" t="s">
        <v>254</v>
      </c>
      <c r="F199" s="114"/>
      <c r="G199" s="114"/>
      <c r="H199" s="115" t="s">
        <v>47</v>
      </c>
      <c r="I199" s="114"/>
      <c r="J199" s="115">
        <v>16</v>
      </c>
      <c r="K199" s="115">
        <v>1</v>
      </c>
      <c r="L199" s="115" t="s">
        <v>286</v>
      </c>
      <c r="M199" s="115"/>
      <c r="N199" s="115"/>
      <c r="O199" s="115"/>
      <c r="P199" s="116" t="s">
        <v>255</v>
      </c>
      <c r="Q199" s="117" t="s">
        <v>461</v>
      </c>
      <c r="R199" s="115" t="s">
        <v>309</v>
      </c>
      <c r="S199" s="115"/>
      <c r="T199" s="115" t="s">
        <v>310</v>
      </c>
      <c r="U199" s="115"/>
      <c r="V199" s="115" t="s">
        <v>311</v>
      </c>
      <c r="W199" s="115" t="s">
        <v>312</v>
      </c>
      <c r="X199" s="115" t="s">
        <v>462</v>
      </c>
      <c r="Y199" s="115"/>
      <c r="Z199" s="115"/>
      <c r="AA199" s="115"/>
      <c r="AB199" s="116" t="s">
        <v>463</v>
      </c>
      <c r="AC199" s="117" t="s">
        <v>290</v>
      </c>
      <c r="AD199" s="116"/>
      <c r="AE199" s="116"/>
      <c r="AF199" s="116"/>
      <c r="AG199" s="116"/>
      <c r="AH199" s="116"/>
      <c r="AI199" s="116"/>
      <c r="AJ199" s="118"/>
      <c r="AK199" s="116"/>
      <c r="AL199" s="116"/>
      <c r="AM199" s="116" t="s">
        <v>337</v>
      </c>
      <c r="AN199" s="116" t="s">
        <v>292</v>
      </c>
      <c r="AO199" s="119" t="s">
        <v>87</v>
      </c>
      <c r="AP199" s="119" t="s">
        <v>66</v>
      </c>
      <c r="AQ199" s="119" t="s">
        <v>464</v>
      </c>
      <c r="AR199" s="18" t="s">
        <v>465</v>
      </c>
      <c r="AS199" s="120">
        <v>322</v>
      </c>
      <c r="AT199" s="121">
        <v>16077433.68</v>
      </c>
      <c r="AU199" s="121">
        <v>16077433.68</v>
      </c>
      <c r="AV199" s="121">
        <v>0</v>
      </c>
      <c r="AW199" s="121">
        <v>0</v>
      </c>
      <c r="AX199" s="121">
        <v>16077433.68</v>
      </c>
      <c r="AY199" s="121">
        <v>16077433.68</v>
      </c>
      <c r="AZ199" s="121">
        <v>0</v>
      </c>
      <c r="BA199" s="121">
        <v>0</v>
      </c>
      <c r="BB199" s="121">
        <v>0</v>
      </c>
      <c r="BC199" s="121">
        <v>0</v>
      </c>
      <c r="BD199" s="121">
        <v>0</v>
      </c>
      <c r="BE199" s="121">
        <v>0</v>
      </c>
      <c r="BF199" s="121">
        <v>0</v>
      </c>
      <c r="BG199" s="121">
        <v>0</v>
      </c>
      <c r="BH199" s="121">
        <v>0</v>
      </c>
      <c r="BI199" s="121">
        <v>0</v>
      </c>
      <c r="BJ199" s="121">
        <v>0</v>
      </c>
      <c r="BK199" s="121">
        <v>0</v>
      </c>
      <c r="BL199" s="121">
        <v>0</v>
      </c>
      <c r="BM199" s="121">
        <v>0</v>
      </c>
      <c r="BN199" s="121">
        <v>0</v>
      </c>
      <c r="BO199" s="121">
        <v>0</v>
      </c>
      <c r="BP199" s="121">
        <v>0</v>
      </c>
      <c r="BQ199" s="121">
        <v>0</v>
      </c>
      <c r="BR199" s="121">
        <v>0</v>
      </c>
      <c r="BS199" s="121">
        <v>0</v>
      </c>
      <c r="BT199" s="121">
        <v>0</v>
      </c>
      <c r="BU199" s="121">
        <v>0</v>
      </c>
      <c r="BV199" s="121">
        <v>0</v>
      </c>
      <c r="BW199" s="121">
        <v>0</v>
      </c>
      <c r="BX199" s="121">
        <v>0</v>
      </c>
      <c r="BY199" s="121">
        <v>0</v>
      </c>
      <c r="BZ199" s="121">
        <v>0</v>
      </c>
      <c r="CA199" s="121">
        <v>0</v>
      </c>
      <c r="CB199" s="121">
        <v>0</v>
      </c>
      <c r="CC199" s="121">
        <v>0</v>
      </c>
      <c r="CD199" s="121">
        <v>0</v>
      </c>
      <c r="CE199" s="121">
        <v>0</v>
      </c>
      <c r="CF199" s="121">
        <v>0</v>
      </c>
      <c r="CG199" s="121">
        <v>0</v>
      </c>
      <c r="CH199" s="121">
        <v>0</v>
      </c>
      <c r="CI199" s="121">
        <v>0</v>
      </c>
      <c r="CJ199" s="121">
        <v>0</v>
      </c>
      <c r="CK199" s="121">
        <v>0</v>
      </c>
      <c r="CL199" s="121">
        <v>0</v>
      </c>
      <c r="CM199" s="121">
        <v>0</v>
      </c>
      <c r="CN199" s="121">
        <v>0</v>
      </c>
      <c r="CO199" s="121">
        <v>0</v>
      </c>
      <c r="CP199" s="121">
        <v>0</v>
      </c>
      <c r="CQ199" s="121">
        <v>0</v>
      </c>
      <c r="CS199" s="8">
        <f t="shared" si="39"/>
        <v>1</v>
      </c>
    </row>
    <row r="200" spans="1:97" ht="169.5" customHeight="1">
      <c r="A200" s="194">
        <v>602</v>
      </c>
      <c r="B200" s="447" t="s">
        <v>252</v>
      </c>
      <c r="C200" s="111">
        <v>401000007</v>
      </c>
      <c r="D200" s="112" t="s">
        <v>285</v>
      </c>
      <c r="E200" s="113" t="s">
        <v>254</v>
      </c>
      <c r="F200" s="114"/>
      <c r="G200" s="114"/>
      <c r="H200" s="115" t="s">
        <v>47</v>
      </c>
      <c r="I200" s="114"/>
      <c r="J200" s="115">
        <v>16</v>
      </c>
      <c r="K200" s="115">
        <v>1</v>
      </c>
      <c r="L200" s="115" t="s">
        <v>286</v>
      </c>
      <c r="M200" s="115"/>
      <c r="N200" s="115"/>
      <c r="O200" s="115"/>
      <c r="P200" s="116" t="s">
        <v>255</v>
      </c>
      <c r="Q200" s="117" t="s">
        <v>466</v>
      </c>
      <c r="R200" s="115" t="s">
        <v>467</v>
      </c>
      <c r="S200" s="115"/>
      <c r="T200" s="115" t="s">
        <v>310</v>
      </c>
      <c r="U200" s="115"/>
      <c r="V200" s="115" t="s">
        <v>311</v>
      </c>
      <c r="W200" s="115" t="s">
        <v>312</v>
      </c>
      <c r="X200" s="115" t="s">
        <v>468</v>
      </c>
      <c r="Y200" s="115"/>
      <c r="Z200" s="115"/>
      <c r="AA200" s="115"/>
      <c r="AB200" s="116" t="s">
        <v>469</v>
      </c>
      <c r="AC200" s="117" t="s">
        <v>269</v>
      </c>
      <c r="AD200" s="116"/>
      <c r="AE200" s="116"/>
      <c r="AF200" s="116"/>
      <c r="AG200" s="116"/>
      <c r="AH200" s="116"/>
      <c r="AI200" s="116"/>
      <c r="AJ200" s="116"/>
      <c r="AK200" s="116"/>
      <c r="AL200" s="116"/>
      <c r="AM200" s="116" t="s">
        <v>270</v>
      </c>
      <c r="AN200" s="116" t="s">
        <v>470</v>
      </c>
      <c r="AO200" s="119" t="s">
        <v>80</v>
      </c>
      <c r="AP200" s="119" t="s">
        <v>51</v>
      </c>
      <c r="AQ200" s="119" t="s">
        <v>471</v>
      </c>
      <c r="AR200" s="18" t="s">
        <v>472</v>
      </c>
      <c r="AS200" s="120" t="s">
        <v>302</v>
      </c>
      <c r="AT200" s="121">
        <v>992.1</v>
      </c>
      <c r="AU200" s="121">
        <v>992.1</v>
      </c>
      <c r="AV200" s="121">
        <v>0</v>
      </c>
      <c r="AW200" s="121">
        <v>0</v>
      </c>
      <c r="AX200" s="121">
        <v>0</v>
      </c>
      <c r="AY200" s="121">
        <v>0</v>
      </c>
      <c r="AZ200" s="121">
        <v>0</v>
      </c>
      <c r="BA200" s="121">
        <v>0</v>
      </c>
      <c r="BB200" s="121">
        <v>992.1</v>
      </c>
      <c r="BC200" s="121">
        <v>992.1</v>
      </c>
      <c r="BD200" s="121">
        <v>0</v>
      </c>
      <c r="BE200" s="121">
        <v>0</v>
      </c>
      <c r="BF200" s="121">
        <v>0</v>
      </c>
      <c r="BG200" s="121">
        <v>0</v>
      </c>
      <c r="BH200" s="121">
        <v>0</v>
      </c>
      <c r="BI200" s="121">
        <v>0</v>
      </c>
      <c r="BJ200" s="121">
        <v>0</v>
      </c>
      <c r="BK200" s="121">
        <v>0</v>
      </c>
      <c r="BL200" s="121">
        <v>0</v>
      </c>
      <c r="BM200" s="121">
        <v>0</v>
      </c>
      <c r="BN200" s="121">
        <v>0</v>
      </c>
      <c r="BO200" s="121">
        <v>0</v>
      </c>
      <c r="BP200" s="121">
        <v>0</v>
      </c>
      <c r="BQ200" s="121">
        <v>0</v>
      </c>
      <c r="BR200" s="121">
        <v>0</v>
      </c>
      <c r="BS200" s="121">
        <v>0</v>
      </c>
      <c r="BT200" s="121">
        <v>0</v>
      </c>
      <c r="BU200" s="121">
        <v>0</v>
      </c>
      <c r="BV200" s="121">
        <v>0</v>
      </c>
      <c r="BW200" s="121">
        <v>0</v>
      </c>
      <c r="BX200" s="121">
        <v>0</v>
      </c>
      <c r="BY200" s="121">
        <v>0</v>
      </c>
      <c r="BZ200" s="121">
        <v>0</v>
      </c>
      <c r="CA200" s="121">
        <v>0</v>
      </c>
      <c r="CB200" s="121">
        <v>0</v>
      </c>
      <c r="CC200" s="121">
        <v>0</v>
      </c>
      <c r="CD200" s="121">
        <v>0</v>
      </c>
      <c r="CE200" s="121">
        <v>0</v>
      </c>
      <c r="CF200" s="121">
        <v>0</v>
      </c>
      <c r="CG200" s="121">
        <v>0</v>
      </c>
      <c r="CH200" s="121">
        <v>0</v>
      </c>
      <c r="CI200" s="121">
        <v>0</v>
      </c>
      <c r="CJ200" s="121">
        <v>0</v>
      </c>
      <c r="CK200" s="121">
        <v>0</v>
      </c>
      <c r="CL200" s="121">
        <v>0</v>
      </c>
      <c r="CM200" s="121">
        <v>0</v>
      </c>
      <c r="CN200" s="121">
        <v>0</v>
      </c>
      <c r="CO200" s="121">
        <v>0</v>
      </c>
      <c r="CP200" s="121">
        <v>0</v>
      </c>
      <c r="CQ200" s="121">
        <v>0</v>
      </c>
      <c r="CS200" s="8">
        <f t="shared" si="39"/>
        <v>1</v>
      </c>
    </row>
    <row r="201" spans="1:97" ht="166.5" customHeight="1">
      <c r="A201" s="194">
        <v>602</v>
      </c>
      <c r="B201" s="447" t="s">
        <v>252</v>
      </c>
      <c r="C201" s="111">
        <v>401000007</v>
      </c>
      <c r="D201" s="112" t="s">
        <v>285</v>
      </c>
      <c r="E201" s="113" t="s">
        <v>254</v>
      </c>
      <c r="F201" s="114"/>
      <c r="G201" s="114"/>
      <c r="H201" s="115" t="s">
        <v>47</v>
      </c>
      <c r="I201" s="114"/>
      <c r="J201" s="115">
        <v>16</v>
      </c>
      <c r="K201" s="115">
        <v>1</v>
      </c>
      <c r="L201" s="115" t="s">
        <v>286</v>
      </c>
      <c r="M201" s="115"/>
      <c r="N201" s="115"/>
      <c r="O201" s="115"/>
      <c r="P201" s="116" t="s">
        <v>255</v>
      </c>
      <c r="Q201" s="117" t="s">
        <v>466</v>
      </c>
      <c r="R201" s="115" t="s">
        <v>467</v>
      </c>
      <c r="S201" s="115"/>
      <c r="T201" s="115" t="s">
        <v>47</v>
      </c>
      <c r="U201" s="115"/>
      <c r="V201" s="115">
        <v>9</v>
      </c>
      <c r="W201" s="115" t="s">
        <v>45</v>
      </c>
      <c r="X201" s="199" t="s">
        <v>313</v>
      </c>
      <c r="Y201" s="115"/>
      <c r="Z201" s="115"/>
      <c r="AA201" s="115"/>
      <c r="AB201" s="116" t="s">
        <v>473</v>
      </c>
      <c r="AC201" s="117" t="s">
        <v>269</v>
      </c>
      <c r="AD201" s="116"/>
      <c r="AE201" s="116"/>
      <c r="AF201" s="116"/>
      <c r="AG201" s="116"/>
      <c r="AH201" s="116"/>
      <c r="AI201" s="116"/>
      <c r="AJ201" s="116"/>
      <c r="AK201" s="116"/>
      <c r="AL201" s="116"/>
      <c r="AM201" s="116" t="s">
        <v>270</v>
      </c>
      <c r="AN201" s="116" t="s">
        <v>470</v>
      </c>
      <c r="AO201" s="119" t="s">
        <v>80</v>
      </c>
      <c r="AP201" s="119" t="s">
        <v>51</v>
      </c>
      <c r="AQ201" s="119" t="s">
        <v>474</v>
      </c>
      <c r="AR201" s="18" t="s">
        <v>475</v>
      </c>
      <c r="AS201" s="120" t="s">
        <v>302</v>
      </c>
      <c r="AT201" s="121">
        <v>5952.57</v>
      </c>
      <c r="AU201" s="121">
        <v>5952.57</v>
      </c>
      <c r="AV201" s="121">
        <v>0</v>
      </c>
      <c r="AW201" s="121">
        <v>0</v>
      </c>
      <c r="AX201" s="121">
        <v>0</v>
      </c>
      <c r="AY201" s="121">
        <v>0</v>
      </c>
      <c r="AZ201" s="121">
        <v>0</v>
      </c>
      <c r="BA201" s="121">
        <v>0</v>
      </c>
      <c r="BB201" s="121">
        <v>5952.57</v>
      </c>
      <c r="BC201" s="121">
        <v>5952.57</v>
      </c>
      <c r="BD201" s="121">
        <v>0</v>
      </c>
      <c r="BE201" s="121">
        <v>0</v>
      </c>
      <c r="BF201" s="121">
        <v>0</v>
      </c>
      <c r="BG201" s="121">
        <v>0</v>
      </c>
      <c r="BH201" s="121">
        <v>0</v>
      </c>
      <c r="BI201" s="121">
        <v>0</v>
      </c>
      <c r="BJ201" s="121">
        <v>0</v>
      </c>
      <c r="BK201" s="121">
        <v>0</v>
      </c>
      <c r="BL201" s="121">
        <v>0</v>
      </c>
      <c r="BM201" s="121">
        <v>0</v>
      </c>
      <c r="BN201" s="121">
        <v>0</v>
      </c>
      <c r="BO201" s="121">
        <v>0</v>
      </c>
      <c r="BP201" s="121">
        <v>0</v>
      </c>
      <c r="BQ201" s="121">
        <v>0</v>
      </c>
      <c r="BR201" s="121">
        <v>0</v>
      </c>
      <c r="BS201" s="121">
        <v>0</v>
      </c>
      <c r="BT201" s="121">
        <v>0</v>
      </c>
      <c r="BU201" s="121">
        <v>0</v>
      </c>
      <c r="BV201" s="121">
        <v>0</v>
      </c>
      <c r="BW201" s="121">
        <v>0</v>
      </c>
      <c r="BX201" s="121">
        <v>0</v>
      </c>
      <c r="BY201" s="121">
        <v>0</v>
      </c>
      <c r="BZ201" s="121">
        <v>0</v>
      </c>
      <c r="CA201" s="121">
        <v>0</v>
      </c>
      <c r="CB201" s="121">
        <v>0</v>
      </c>
      <c r="CC201" s="121">
        <v>0</v>
      </c>
      <c r="CD201" s="121">
        <v>0</v>
      </c>
      <c r="CE201" s="121">
        <v>0</v>
      </c>
      <c r="CF201" s="121">
        <v>0</v>
      </c>
      <c r="CG201" s="121">
        <v>0</v>
      </c>
      <c r="CH201" s="121">
        <v>0</v>
      </c>
      <c r="CI201" s="121">
        <v>0</v>
      </c>
      <c r="CJ201" s="121">
        <v>0</v>
      </c>
      <c r="CK201" s="121">
        <v>0</v>
      </c>
      <c r="CL201" s="121">
        <v>0</v>
      </c>
      <c r="CM201" s="121">
        <v>0</v>
      </c>
      <c r="CN201" s="121">
        <v>0</v>
      </c>
      <c r="CO201" s="121">
        <v>0</v>
      </c>
      <c r="CP201" s="121">
        <v>0</v>
      </c>
      <c r="CQ201" s="121">
        <v>0</v>
      </c>
      <c r="CS201" s="8">
        <f t="shared" si="39"/>
        <v>1</v>
      </c>
    </row>
    <row r="202" spans="1:97" ht="160.5" customHeight="1">
      <c r="A202" s="194">
        <v>602</v>
      </c>
      <c r="B202" s="447" t="s">
        <v>252</v>
      </c>
      <c r="C202" s="111">
        <v>401000007</v>
      </c>
      <c r="D202" s="112" t="s">
        <v>285</v>
      </c>
      <c r="E202" s="113" t="s">
        <v>254</v>
      </c>
      <c r="F202" s="114"/>
      <c r="G202" s="114"/>
      <c r="H202" s="115" t="s">
        <v>47</v>
      </c>
      <c r="I202" s="114"/>
      <c r="J202" s="115">
        <v>16</v>
      </c>
      <c r="K202" s="115">
        <v>1</v>
      </c>
      <c r="L202" s="115" t="s">
        <v>286</v>
      </c>
      <c r="M202" s="115"/>
      <c r="N202" s="115"/>
      <c r="O202" s="115"/>
      <c r="P202" s="116" t="s">
        <v>255</v>
      </c>
      <c r="Q202" s="117" t="s">
        <v>476</v>
      </c>
      <c r="R202" s="115" t="s">
        <v>467</v>
      </c>
      <c r="S202" s="115"/>
      <c r="T202" s="115" t="s">
        <v>310</v>
      </c>
      <c r="U202" s="115"/>
      <c r="V202" s="115" t="s">
        <v>311</v>
      </c>
      <c r="W202" s="115" t="s">
        <v>477</v>
      </c>
      <c r="X202" s="115" t="s">
        <v>478</v>
      </c>
      <c r="Y202" s="115"/>
      <c r="Z202" s="115"/>
      <c r="AA202" s="115"/>
      <c r="AB202" s="116" t="s">
        <v>479</v>
      </c>
      <c r="AC202" s="117" t="s">
        <v>480</v>
      </c>
      <c r="AD202" s="116"/>
      <c r="AE202" s="116"/>
      <c r="AF202" s="116"/>
      <c r="AG202" s="116"/>
      <c r="AH202" s="116"/>
      <c r="AI202" s="116"/>
      <c r="AJ202" s="116"/>
      <c r="AK202" s="116"/>
      <c r="AL202" s="116"/>
      <c r="AM202" s="116" t="s">
        <v>275</v>
      </c>
      <c r="AN202" s="116" t="s">
        <v>260</v>
      </c>
      <c r="AO202" s="119" t="s">
        <v>80</v>
      </c>
      <c r="AP202" s="119" t="s">
        <v>51</v>
      </c>
      <c r="AQ202" s="119" t="s">
        <v>481</v>
      </c>
      <c r="AR202" s="18" t="s">
        <v>482</v>
      </c>
      <c r="AS202" s="120" t="s">
        <v>302</v>
      </c>
      <c r="AT202" s="121">
        <v>982174.05</v>
      </c>
      <c r="AU202" s="121">
        <v>982174.05</v>
      </c>
      <c r="AV202" s="121">
        <v>0</v>
      </c>
      <c r="AW202" s="121">
        <v>0</v>
      </c>
      <c r="AX202" s="121">
        <v>982174.05</v>
      </c>
      <c r="AY202" s="121">
        <v>982174.05</v>
      </c>
      <c r="AZ202" s="121">
        <v>0</v>
      </c>
      <c r="BA202" s="121">
        <v>0</v>
      </c>
      <c r="BB202" s="121">
        <v>0</v>
      </c>
      <c r="BC202" s="121">
        <v>0</v>
      </c>
      <c r="BD202" s="121">
        <v>0</v>
      </c>
      <c r="BE202" s="121">
        <v>0</v>
      </c>
      <c r="BF202" s="121">
        <v>0</v>
      </c>
      <c r="BG202" s="121">
        <v>0</v>
      </c>
      <c r="BH202" s="121">
        <v>0</v>
      </c>
      <c r="BI202" s="121">
        <v>0</v>
      </c>
      <c r="BJ202" s="121">
        <v>0</v>
      </c>
      <c r="BK202" s="121">
        <v>0</v>
      </c>
      <c r="BL202" s="121">
        <v>0</v>
      </c>
      <c r="BM202" s="121">
        <v>0</v>
      </c>
      <c r="BN202" s="121">
        <v>0</v>
      </c>
      <c r="BO202" s="121">
        <v>0</v>
      </c>
      <c r="BP202" s="121">
        <v>0</v>
      </c>
      <c r="BQ202" s="121">
        <v>0</v>
      </c>
      <c r="BR202" s="121">
        <v>0</v>
      </c>
      <c r="BS202" s="121">
        <v>0</v>
      </c>
      <c r="BT202" s="121">
        <v>0</v>
      </c>
      <c r="BU202" s="121">
        <v>0</v>
      </c>
      <c r="BV202" s="121">
        <v>0</v>
      </c>
      <c r="BW202" s="121">
        <v>0</v>
      </c>
      <c r="BX202" s="121">
        <v>0</v>
      </c>
      <c r="BY202" s="121">
        <v>0</v>
      </c>
      <c r="BZ202" s="121">
        <v>0</v>
      </c>
      <c r="CA202" s="121">
        <v>0</v>
      </c>
      <c r="CB202" s="121">
        <v>0</v>
      </c>
      <c r="CC202" s="121">
        <v>0</v>
      </c>
      <c r="CD202" s="121">
        <v>0</v>
      </c>
      <c r="CE202" s="121">
        <v>0</v>
      </c>
      <c r="CF202" s="121">
        <v>0</v>
      </c>
      <c r="CG202" s="121">
        <v>0</v>
      </c>
      <c r="CH202" s="121">
        <v>0</v>
      </c>
      <c r="CI202" s="121">
        <v>0</v>
      </c>
      <c r="CJ202" s="121">
        <v>0</v>
      </c>
      <c r="CK202" s="121">
        <v>0</v>
      </c>
      <c r="CL202" s="121">
        <v>0</v>
      </c>
      <c r="CM202" s="121">
        <v>0</v>
      </c>
      <c r="CN202" s="121">
        <v>0</v>
      </c>
      <c r="CO202" s="121">
        <v>0</v>
      </c>
      <c r="CP202" s="121">
        <v>0</v>
      </c>
      <c r="CQ202" s="121">
        <v>0</v>
      </c>
      <c r="CS202" s="8">
        <f t="shared" si="39"/>
        <v>1</v>
      </c>
    </row>
    <row r="203" spans="1:97" ht="163.5" customHeight="1">
      <c r="A203" s="194">
        <v>602</v>
      </c>
      <c r="B203" s="447" t="s">
        <v>252</v>
      </c>
      <c r="C203" s="111">
        <v>401000007</v>
      </c>
      <c r="D203" s="112" t="s">
        <v>285</v>
      </c>
      <c r="E203" s="113" t="s">
        <v>254</v>
      </c>
      <c r="F203" s="114"/>
      <c r="G203" s="114"/>
      <c r="H203" s="115" t="s">
        <v>47</v>
      </c>
      <c r="I203" s="114"/>
      <c r="J203" s="115">
        <v>16</v>
      </c>
      <c r="K203" s="115">
        <v>1</v>
      </c>
      <c r="L203" s="115" t="s">
        <v>286</v>
      </c>
      <c r="M203" s="115"/>
      <c r="N203" s="115"/>
      <c r="O203" s="115"/>
      <c r="P203" s="116" t="s">
        <v>255</v>
      </c>
      <c r="Q203" s="117" t="s">
        <v>466</v>
      </c>
      <c r="R203" s="115" t="s">
        <v>483</v>
      </c>
      <c r="S203" s="115"/>
      <c r="T203" s="115" t="s">
        <v>47</v>
      </c>
      <c r="U203" s="115"/>
      <c r="V203" s="115">
        <v>9</v>
      </c>
      <c r="W203" s="115" t="s">
        <v>45</v>
      </c>
      <c r="X203" s="115" t="s">
        <v>478</v>
      </c>
      <c r="Y203" s="115"/>
      <c r="Z203" s="115"/>
      <c r="AA203" s="115"/>
      <c r="AB203" s="116" t="s">
        <v>479</v>
      </c>
      <c r="AC203" s="117" t="s">
        <v>484</v>
      </c>
      <c r="AD203" s="116"/>
      <c r="AE203" s="116"/>
      <c r="AF203" s="116"/>
      <c r="AG203" s="116"/>
      <c r="AH203" s="116"/>
      <c r="AI203" s="116"/>
      <c r="AJ203" s="116"/>
      <c r="AK203" s="116"/>
      <c r="AL203" s="116"/>
      <c r="AM203" s="116" t="s">
        <v>298</v>
      </c>
      <c r="AN203" s="116" t="s">
        <v>299</v>
      </c>
      <c r="AO203" s="119" t="s">
        <v>80</v>
      </c>
      <c r="AP203" s="119" t="s">
        <v>51</v>
      </c>
      <c r="AQ203" s="119" t="s">
        <v>474</v>
      </c>
      <c r="AR203" s="18" t="s">
        <v>485</v>
      </c>
      <c r="AS203" s="120" t="s">
        <v>302</v>
      </c>
      <c r="AT203" s="121">
        <v>589304.43000000005</v>
      </c>
      <c r="AU203" s="121">
        <v>589304.43000000005</v>
      </c>
      <c r="AV203" s="121">
        <v>0</v>
      </c>
      <c r="AW203" s="121">
        <v>0</v>
      </c>
      <c r="AX203" s="121">
        <v>589304.43000000005</v>
      </c>
      <c r="AY203" s="121">
        <v>589304.43000000005</v>
      </c>
      <c r="AZ203" s="121">
        <v>0</v>
      </c>
      <c r="BA203" s="121">
        <v>0</v>
      </c>
      <c r="BB203" s="121">
        <v>0</v>
      </c>
      <c r="BC203" s="121">
        <v>0</v>
      </c>
      <c r="BD203" s="121">
        <v>0</v>
      </c>
      <c r="BE203" s="121">
        <v>0</v>
      </c>
      <c r="BF203" s="121">
        <v>0</v>
      </c>
      <c r="BG203" s="121">
        <v>0</v>
      </c>
      <c r="BH203" s="121">
        <v>0</v>
      </c>
      <c r="BI203" s="121">
        <v>0</v>
      </c>
      <c r="BJ203" s="121">
        <v>0</v>
      </c>
      <c r="BK203" s="121">
        <v>0</v>
      </c>
      <c r="BL203" s="121">
        <v>0</v>
      </c>
      <c r="BM203" s="121">
        <v>0</v>
      </c>
      <c r="BN203" s="121">
        <v>0</v>
      </c>
      <c r="BO203" s="121">
        <v>0</v>
      </c>
      <c r="BP203" s="121">
        <v>0</v>
      </c>
      <c r="BQ203" s="121">
        <v>0</v>
      </c>
      <c r="BR203" s="121">
        <v>0</v>
      </c>
      <c r="BS203" s="121">
        <v>0</v>
      </c>
      <c r="BT203" s="121">
        <v>0</v>
      </c>
      <c r="BU203" s="121">
        <v>0</v>
      </c>
      <c r="BV203" s="121">
        <v>0</v>
      </c>
      <c r="BW203" s="121">
        <v>0</v>
      </c>
      <c r="BX203" s="121">
        <v>0</v>
      </c>
      <c r="BY203" s="121">
        <v>0</v>
      </c>
      <c r="BZ203" s="121">
        <v>0</v>
      </c>
      <c r="CA203" s="121">
        <v>0</v>
      </c>
      <c r="CB203" s="121">
        <v>0</v>
      </c>
      <c r="CC203" s="121">
        <v>0</v>
      </c>
      <c r="CD203" s="121">
        <v>0</v>
      </c>
      <c r="CE203" s="121">
        <v>0</v>
      </c>
      <c r="CF203" s="121">
        <v>0</v>
      </c>
      <c r="CG203" s="121">
        <v>0</v>
      </c>
      <c r="CH203" s="121">
        <v>0</v>
      </c>
      <c r="CI203" s="121">
        <v>0</v>
      </c>
      <c r="CJ203" s="121">
        <v>0</v>
      </c>
      <c r="CK203" s="121">
        <v>0</v>
      </c>
      <c r="CL203" s="121">
        <v>0</v>
      </c>
      <c r="CM203" s="121">
        <v>0</v>
      </c>
      <c r="CN203" s="121">
        <v>0</v>
      </c>
      <c r="CO203" s="121">
        <v>0</v>
      </c>
      <c r="CP203" s="121">
        <v>0</v>
      </c>
      <c r="CQ203" s="121">
        <v>0</v>
      </c>
      <c r="CS203" s="8">
        <f t="shared" si="39"/>
        <v>1</v>
      </c>
    </row>
    <row r="204" spans="1:97" ht="164.25" customHeight="1">
      <c r="A204" s="194">
        <v>602</v>
      </c>
      <c r="B204" s="447" t="s">
        <v>252</v>
      </c>
      <c r="C204" s="111">
        <v>401000007</v>
      </c>
      <c r="D204" s="112" t="s">
        <v>285</v>
      </c>
      <c r="E204" s="113" t="s">
        <v>254</v>
      </c>
      <c r="F204" s="114"/>
      <c r="G204" s="114"/>
      <c r="H204" s="115" t="s">
        <v>47</v>
      </c>
      <c r="I204" s="114"/>
      <c r="J204" s="115">
        <v>16</v>
      </c>
      <c r="K204" s="115">
        <v>1</v>
      </c>
      <c r="L204" s="115" t="s">
        <v>286</v>
      </c>
      <c r="M204" s="115"/>
      <c r="N204" s="115"/>
      <c r="O204" s="115"/>
      <c r="P204" s="116" t="s">
        <v>255</v>
      </c>
      <c r="Q204" s="117" t="s">
        <v>466</v>
      </c>
      <c r="R204" s="115" t="s">
        <v>467</v>
      </c>
      <c r="S204" s="115"/>
      <c r="T204" s="115" t="s">
        <v>310</v>
      </c>
      <c r="U204" s="115"/>
      <c r="V204" s="115" t="s">
        <v>311</v>
      </c>
      <c r="W204" s="115" t="s">
        <v>312</v>
      </c>
      <c r="X204" s="115" t="s">
        <v>486</v>
      </c>
      <c r="Y204" s="115"/>
      <c r="Z204" s="115"/>
      <c r="AA204" s="115"/>
      <c r="AB204" s="116" t="s">
        <v>487</v>
      </c>
      <c r="AC204" s="117" t="s">
        <v>488</v>
      </c>
      <c r="AD204" s="116"/>
      <c r="AE204" s="116"/>
      <c r="AF204" s="116"/>
      <c r="AG204" s="116"/>
      <c r="AH204" s="116"/>
      <c r="AI204" s="116"/>
      <c r="AJ204" s="116"/>
      <c r="AK204" s="116"/>
      <c r="AL204" s="116"/>
      <c r="AM204" s="116" t="s">
        <v>275</v>
      </c>
      <c r="AN204" s="116" t="s">
        <v>260</v>
      </c>
      <c r="AO204" s="119" t="s">
        <v>80</v>
      </c>
      <c r="AP204" s="119" t="s">
        <v>51</v>
      </c>
      <c r="AQ204" s="119" t="s">
        <v>489</v>
      </c>
      <c r="AR204" s="18" t="s">
        <v>490</v>
      </c>
      <c r="AS204" s="120" t="s">
        <v>302</v>
      </c>
      <c r="AT204" s="121">
        <v>8928.85</v>
      </c>
      <c r="AU204" s="121">
        <v>8928.85</v>
      </c>
      <c r="AV204" s="121">
        <v>0</v>
      </c>
      <c r="AW204" s="121">
        <v>0</v>
      </c>
      <c r="AX204" s="121">
        <v>8928.85</v>
      </c>
      <c r="AY204" s="121">
        <v>8928.85</v>
      </c>
      <c r="AZ204" s="121">
        <v>0</v>
      </c>
      <c r="BA204" s="121">
        <v>0</v>
      </c>
      <c r="BB204" s="121">
        <v>0</v>
      </c>
      <c r="BC204" s="121">
        <v>0</v>
      </c>
      <c r="BD204" s="121">
        <v>0</v>
      </c>
      <c r="BE204" s="121">
        <v>0</v>
      </c>
      <c r="BF204" s="121">
        <v>0</v>
      </c>
      <c r="BG204" s="121">
        <v>0</v>
      </c>
      <c r="BH204" s="121">
        <v>0</v>
      </c>
      <c r="BI204" s="121">
        <v>0</v>
      </c>
      <c r="BJ204" s="121">
        <v>0</v>
      </c>
      <c r="BK204" s="121">
        <v>0</v>
      </c>
      <c r="BL204" s="121">
        <v>0</v>
      </c>
      <c r="BM204" s="121">
        <v>0</v>
      </c>
      <c r="BN204" s="121">
        <v>0</v>
      </c>
      <c r="BO204" s="121">
        <v>0</v>
      </c>
      <c r="BP204" s="121">
        <v>0</v>
      </c>
      <c r="BQ204" s="121">
        <v>0</v>
      </c>
      <c r="BR204" s="121">
        <v>0</v>
      </c>
      <c r="BS204" s="121">
        <v>0</v>
      </c>
      <c r="BT204" s="121">
        <v>0</v>
      </c>
      <c r="BU204" s="121">
        <v>0</v>
      </c>
      <c r="BV204" s="121">
        <v>0</v>
      </c>
      <c r="BW204" s="121">
        <v>0</v>
      </c>
      <c r="BX204" s="121">
        <v>0</v>
      </c>
      <c r="BY204" s="121">
        <v>0</v>
      </c>
      <c r="BZ204" s="121">
        <v>0</v>
      </c>
      <c r="CA204" s="121">
        <v>0</v>
      </c>
      <c r="CB204" s="121">
        <v>0</v>
      </c>
      <c r="CC204" s="121">
        <v>0</v>
      </c>
      <c r="CD204" s="121">
        <v>0</v>
      </c>
      <c r="CE204" s="121">
        <v>0</v>
      </c>
      <c r="CF204" s="121">
        <v>0</v>
      </c>
      <c r="CG204" s="121">
        <v>0</v>
      </c>
      <c r="CH204" s="121">
        <v>0</v>
      </c>
      <c r="CI204" s="121">
        <v>0</v>
      </c>
      <c r="CJ204" s="121">
        <v>0</v>
      </c>
      <c r="CK204" s="121">
        <v>0</v>
      </c>
      <c r="CL204" s="121">
        <v>0</v>
      </c>
      <c r="CM204" s="121">
        <v>0</v>
      </c>
      <c r="CN204" s="121">
        <v>0</v>
      </c>
      <c r="CO204" s="121">
        <v>0</v>
      </c>
      <c r="CP204" s="121">
        <v>0</v>
      </c>
      <c r="CQ204" s="121">
        <v>0</v>
      </c>
      <c r="CS204" s="8">
        <f t="shared" si="39"/>
        <v>1</v>
      </c>
    </row>
    <row r="205" spans="1:97" ht="216" customHeight="1">
      <c r="A205" s="194">
        <v>602</v>
      </c>
      <c r="B205" s="447" t="s">
        <v>252</v>
      </c>
      <c r="C205" s="111">
        <v>401000007</v>
      </c>
      <c r="D205" s="112" t="s">
        <v>285</v>
      </c>
      <c r="E205" s="113" t="s">
        <v>254</v>
      </c>
      <c r="F205" s="114"/>
      <c r="G205" s="114"/>
      <c r="H205" s="115" t="s">
        <v>47</v>
      </c>
      <c r="I205" s="114"/>
      <c r="J205" s="115">
        <v>16</v>
      </c>
      <c r="K205" s="115">
        <v>1</v>
      </c>
      <c r="L205" s="115" t="s">
        <v>286</v>
      </c>
      <c r="M205" s="115"/>
      <c r="N205" s="115"/>
      <c r="O205" s="115"/>
      <c r="P205" s="116" t="s">
        <v>255</v>
      </c>
      <c r="Q205" s="117" t="s">
        <v>491</v>
      </c>
      <c r="R205" s="115" t="s">
        <v>492</v>
      </c>
      <c r="S205" s="115"/>
      <c r="T205" s="115" t="s">
        <v>310</v>
      </c>
      <c r="U205" s="115"/>
      <c r="V205" s="115" t="s">
        <v>311</v>
      </c>
      <c r="W205" s="115" t="s">
        <v>312</v>
      </c>
      <c r="X205" s="115" t="s">
        <v>462</v>
      </c>
      <c r="Y205" s="115" t="s">
        <v>493</v>
      </c>
      <c r="Z205" s="115"/>
      <c r="AA205" s="115"/>
      <c r="AB205" s="116" t="s">
        <v>494</v>
      </c>
      <c r="AC205" s="117" t="s">
        <v>290</v>
      </c>
      <c r="AD205" s="116"/>
      <c r="AE205" s="116"/>
      <c r="AF205" s="116"/>
      <c r="AG205" s="116"/>
      <c r="AH205" s="116"/>
      <c r="AI205" s="116"/>
      <c r="AJ205" s="118"/>
      <c r="AK205" s="116"/>
      <c r="AL205" s="116"/>
      <c r="AM205" s="116" t="s">
        <v>305</v>
      </c>
      <c r="AN205" s="116" t="s">
        <v>292</v>
      </c>
      <c r="AO205" s="119" t="s">
        <v>87</v>
      </c>
      <c r="AP205" s="119" t="s">
        <v>66</v>
      </c>
      <c r="AQ205" s="119" t="s">
        <v>495</v>
      </c>
      <c r="AR205" s="18" t="s">
        <v>496</v>
      </c>
      <c r="AS205" s="120" t="s">
        <v>332</v>
      </c>
      <c r="AT205" s="121">
        <v>3653962.2</v>
      </c>
      <c r="AU205" s="121">
        <v>3653962.2</v>
      </c>
      <c r="AV205" s="121">
        <v>0</v>
      </c>
      <c r="AW205" s="121">
        <v>0</v>
      </c>
      <c r="AX205" s="121">
        <v>3653962.2</v>
      </c>
      <c r="AY205" s="121">
        <v>3653962.2</v>
      </c>
      <c r="AZ205" s="121">
        <v>0</v>
      </c>
      <c r="BA205" s="121">
        <v>0</v>
      </c>
      <c r="BB205" s="121">
        <v>0</v>
      </c>
      <c r="BC205" s="121">
        <v>0</v>
      </c>
      <c r="BD205" s="121">
        <v>0</v>
      </c>
      <c r="BE205" s="121">
        <v>0</v>
      </c>
      <c r="BF205" s="121">
        <v>0</v>
      </c>
      <c r="BG205" s="121">
        <v>0</v>
      </c>
      <c r="BH205" s="121">
        <v>0</v>
      </c>
      <c r="BI205" s="121">
        <v>0</v>
      </c>
      <c r="BJ205" s="121">
        <v>0</v>
      </c>
      <c r="BK205" s="121">
        <v>0</v>
      </c>
      <c r="BL205" s="121">
        <v>0</v>
      </c>
      <c r="BM205" s="121">
        <v>0</v>
      </c>
      <c r="BN205" s="121">
        <v>0</v>
      </c>
      <c r="BO205" s="121">
        <v>0</v>
      </c>
      <c r="BP205" s="121">
        <v>0</v>
      </c>
      <c r="BQ205" s="121">
        <v>0</v>
      </c>
      <c r="BR205" s="121">
        <v>0</v>
      </c>
      <c r="BS205" s="121">
        <v>0</v>
      </c>
      <c r="BT205" s="121">
        <v>0</v>
      </c>
      <c r="BU205" s="121">
        <v>0</v>
      </c>
      <c r="BV205" s="121">
        <v>0</v>
      </c>
      <c r="BW205" s="121">
        <v>0</v>
      </c>
      <c r="BX205" s="121">
        <v>0</v>
      </c>
      <c r="BY205" s="121">
        <v>0</v>
      </c>
      <c r="BZ205" s="121">
        <v>0</v>
      </c>
      <c r="CA205" s="121">
        <v>0</v>
      </c>
      <c r="CB205" s="121">
        <v>0</v>
      </c>
      <c r="CC205" s="121">
        <v>0</v>
      </c>
      <c r="CD205" s="121">
        <v>0</v>
      </c>
      <c r="CE205" s="121">
        <v>0</v>
      </c>
      <c r="CF205" s="121">
        <v>0</v>
      </c>
      <c r="CG205" s="121">
        <v>0</v>
      </c>
      <c r="CH205" s="121">
        <v>0</v>
      </c>
      <c r="CI205" s="121">
        <v>0</v>
      </c>
      <c r="CJ205" s="121">
        <v>0</v>
      </c>
      <c r="CK205" s="121">
        <v>0</v>
      </c>
      <c r="CL205" s="121">
        <v>0</v>
      </c>
      <c r="CM205" s="121">
        <v>0</v>
      </c>
      <c r="CN205" s="121">
        <v>0</v>
      </c>
      <c r="CO205" s="121">
        <v>0</v>
      </c>
      <c r="CP205" s="121">
        <v>0</v>
      </c>
      <c r="CQ205" s="121">
        <v>0</v>
      </c>
      <c r="CS205" s="8">
        <f t="shared" si="39"/>
        <v>1</v>
      </c>
    </row>
    <row r="206" spans="1:97" ht="213" customHeight="1">
      <c r="A206" s="194">
        <v>602</v>
      </c>
      <c r="B206" s="447" t="s">
        <v>252</v>
      </c>
      <c r="C206" s="111">
        <v>401000007</v>
      </c>
      <c r="D206" s="112" t="s">
        <v>285</v>
      </c>
      <c r="E206" s="113" t="s">
        <v>254</v>
      </c>
      <c r="F206" s="114"/>
      <c r="G206" s="114"/>
      <c r="H206" s="115" t="s">
        <v>47</v>
      </c>
      <c r="I206" s="114"/>
      <c r="J206" s="115">
        <v>16</v>
      </c>
      <c r="K206" s="115">
        <v>1</v>
      </c>
      <c r="L206" s="115" t="s">
        <v>286</v>
      </c>
      <c r="M206" s="115"/>
      <c r="N206" s="115"/>
      <c r="O206" s="115"/>
      <c r="P206" s="116" t="s">
        <v>255</v>
      </c>
      <c r="Q206" s="117" t="s">
        <v>491</v>
      </c>
      <c r="R206" s="115" t="s">
        <v>492</v>
      </c>
      <c r="S206" s="115"/>
      <c r="T206" s="115" t="s">
        <v>310</v>
      </c>
      <c r="U206" s="115"/>
      <c r="V206" s="115" t="s">
        <v>311</v>
      </c>
      <c r="W206" s="115" t="s">
        <v>312</v>
      </c>
      <c r="X206" s="115" t="s">
        <v>462</v>
      </c>
      <c r="Y206" s="115" t="s">
        <v>493</v>
      </c>
      <c r="Z206" s="115"/>
      <c r="AA206" s="115"/>
      <c r="AB206" s="116" t="s">
        <v>494</v>
      </c>
      <c r="AC206" s="117" t="s">
        <v>290</v>
      </c>
      <c r="AD206" s="116"/>
      <c r="AE206" s="116"/>
      <c r="AF206" s="116"/>
      <c r="AG206" s="116"/>
      <c r="AH206" s="116"/>
      <c r="AI206" s="116"/>
      <c r="AJ206" s="118"/>
      <c r="AK206" s="116"/>
      <c r="AL206" s="116"/>
      <c r="AM206" s="116" t="s">
        <v>305</v>
      </c>
      <c r="AN206" s="116" t="s">
        <v>292</v>
      </c>
      <c r="AO206" s="119" t="s">
        <v>87</v>
      </c>
      <c r="AP206" s="119" t="s">
        <v>66</v>
      </c>
      <c r="AQ206" s="119" t="s">
        <v>495</v>
      </c>
      <c r="AR206" s="18" t="s">
        <v>496</v>
      </c>
      <c r="AS206" s="120" t="s">
        <v>332</v>
      </c>
      <c r="AT206" s="121">
        <v>192313.8</v>
      </c>
      <c r="AU206" s="121">
        <v>192313.8</v>
      </c>
      <c r="AV206" s="121">
        <v>0</v>
      </c>
      <c r="AW206" s="121">
        <v>0</v>
      </c>
      <c r="AX206" s="121">
        <v>0</v>
      </c>
      <c r="AY206" s="121">
        <v>0</v>
      </c>
      <c r="AZ206" s="121">
        <v>0</v>
      </c>
      <c r="BA206" s="121">
        <v>0</v>
      </c>
      <c r="BB206" s="121">
        <v>192313.8</v>
      </c>
      <c r="BC206" s="121">
        <v>192313.8</v>
      </c>
      <c r="BD206" s="121">
        <v>0</v>
      </c>
      <c r="BE206" s="121">
        <v>0</v>
      </c>
      <c r="BF206" s="121">
        <v>0</v>
      </c>
      <c r="BG206" s="121">
        <v>0</v>
      </c>
      <c r="BH206" s="121">
        <v>0</v>
      </c>
      <c r="BI206" s="121">
        <v>0</v>
      </c>
      <c r="BJ206" s="121">
        <v>0</v>
      </c>
      <c r="BK206" s="121">
        <v>0</v>
      </c>
      <c r="BL206" s="121">
        <v>0</v>
      </c>
      <c r="BM206" s="121">
        <v>0</v>
      </c>
      <c r="BN206" s="121">
        <v>0</v>
      </c>
      <c r="BO206" s="121">
        <v>0</v>
      </c>
      <c r="BP206" s="121">
        <v>0</v>
      </c>
      <c r="BQ206" s="121">
        <v>0</v>
      </c>
      <c r="BR206" s="121">
        <v>0</v>
      </c>
      <c r="BS206" s="121">
        <v>0</v>
      </c>
      <c r="BT206" s="121">
        <v>0</v>
      </c>
      <c r="BU206" s="121">
        <v>0</v>
      </c>
      <c r="BV206" s="121">
        <v>0</v>
      </c>
      <c r="BW206" s="121">
        <v>0</v>
      </c>
      <c r="BX206" s="121">
        <v>0</v>
      </c>
      <c r="BY206" s="121">
        <v>0</v>
      </c>
      <c r="BZ206" s="121">
        <v>0</v>
      </c>
      <c r="CA206" s="121">
        <v>0</v>
      </c>
      <c r="CB206" s="121">
        <v>0</v>
      </c>
      <c r="CC206" s="121">
        <v>0</v>
      </c>
      <c r="CD206" s="121">
        <v>0</v>
      </c>
      <c r="CE206" s="121">
        <v>0</v>
      </c>
      <c r="CF206" s="121">
        <v>0</v>
      </c>
      <c r="CG206" s="121">
        <v>0</v>
      </c>
      <c r="CH206" s="121">
        <v>0</v>
      </c>
      <c r="CI206" s="121">
        <v>0</v>
      </c>
      <c r="CJ206" s="121">
        <v>0</v>
      </c>
      <c r="CK206" s="121">
        <v>0</v>
      </c>
      <c r="CL206" s="121">
        <v>0</v>
      </c>
      <c r="CM206" s="121">
        <v>0</v>
      </c>
      <c r="CN206" s="121">
        <v>0</v>
      </c>
      <c r="CO206" s="121">
        <v>0</v>
      </c>
      <c r="CP206" s="121">
        <v>0</v>
      </c>
      <c r="CQ206" s="121">
        <v>0</v>
      </c>
      <c r="CS206" s="8">
        <f t="shared" si="39"/>
        <v>1</v>
      </c>
    </row>
    <row r="207" spans="1:97" ht="202.5" customHeight="1">
      <c r="A207" s="194">
        <v>602</v>
      </c>
      <c r="B207" s="447" t="s">
        <v>252</v>
      </c>
      <c r="C207" s="111">
        <v>401000007</v>
      </c>
      <c r="D207" s="112" t="s">
        <v>285</v>
      </c>
      <c r="E207" s="113" t="s">
        <v>254</v>
      </c>
      <c r="F207" s="114"/>
      <c r="G207" s="114"/>
      <c r="H207" s="115" t="s">
        <v>47</v>
      </c>
      <c r="I207" s="114"/>
      <c r="J207" s="115">
        <v>16</v>
      </c>
      <c r="K207" s="115">
        <v>1</v>
      </c>
      <c r="L207" s="115" t="s">
        <v>286</v>
      </c>
      <c r="M207" s="115"/>
      <c r="N207" s="115"/>
      <c r="O207" s="115"/>
      <c r="P207" s="116" t="s">
        <v>255</v>
      </c>
      <c r="Q207" s="117" t="s">
        <v>497</v>
      </c>
      <c r="R207" s="115" t="s">
        <v>498</v>
      </c>
      <c r="S207" s="115"/>
      <c r="T207" s="115" t="s">
        <v>310</v>
      </c>
      <c r="U207" s="115"/>
      <c r="V207" s="115" t="s">
        <v>311</v>
      </c>
      <c r="W207" s="115" t="s">
        <v>312</v>
      </c>
      <c r="X207" s="115" t="s">
        <v>499</v>
      </c>
      <c r="Y207" s="115" t="s">
        <v>493</v>
      </c>
      <c r="Z207" s="115"/>
      <c r="AA207" s="115"/>
      <c r="AB207" s="116" t="s">
        <v>500</v>
      </c>
      <c r="AC207" s="117" t="s">
        <v>290</v>
      </c>
      <c r="AD207" s="116"/>
      <c r="AE207" s="116"/>
      <c r="AF207" s="116"/>
      <c r="AG207" s="116"/>
      <c r="AH207" s="116"/>
      <c r="AI207" s="116"/>
      <c r="AJ207" s="116"/>
      <c r="AK207" s="116"/>
      <c r="AL207" s="116"/>
      <c r="AM207" s="116" t="s">
        <v>305</v>
      </c>
      <c r="AN207" s="116" t="s">
        <v>292</v>
      </c>
      <c r="AO207" s="119" t="s">
        <v>87</v>
      </c>
      <c r="AP207" s="119" t="s">
        <v>66</v>
      </c>
      <c r="AQ207" s="119" t="s">
        <v>501</v>
      </c>
      <c r="AR207" s="18" t="s">
        <v>502</v>
      </c>
      <c r="AS207" s="120" t="s">
        <v>332</v>
      </c>
      <c r="AT207" s="121">
        <v>730792.44</v>
      </c>
      <c r="AU207" s="121">
        <v>730792.44</v>
      </c>
      <c r="AV207" s="121">
        <v>0</v>
      </c>
      <c r="AW207" s="121">
        <v>0</v>
      </c>
      <c r="AX207" s="121">
        <v>730792.44</v>
      </c>
      <c r="AY207" s="121">
        <v>730792.44</v>
      </c>
      <c r="AZ207" s="121">
        <v>0</v>
      </c>
      <c r="BA207" s="121">
        <v>0</v>
      </c>
      <c r="BB207" s="121">
        <v>0</v>
      </c>
      <c r="BC207" s="121">
        <v>0</v>
      </c>
      <c r="BD207" s="121">
        <v>0</v>
      </c>
      <c r="BE207" s="121">
        <v>0</v>
      </c>
      <c r="BF207" s="121">
        <v>0</v>
      </c>
      <c r="BG207" s="121">
        <v>0</v>
      </c>
      <c r="BH207" s="121">
        <v>0</v>
      </c>
      <c r="BI207" s="121">
        <v>0</v>
      </c>
      <c r="BJ207" s="121">
        <v>0</v>
      </c>
      <c r="BK207" s="121">
        <v>0</v>
      </c>
      <c r="BL207" s="121">
        <v>0</v>
      </c>
      <c r="BM207" s="121">
        <v>0</v>
      </c>
      <c r="BN207" s="121">
        <v>0</v>
      </c>
      <c r="BO207" s="121">
        <v>0</v>
      </c>
      <c r="BP207" s="121">
        <v>0</v>
      </c>
      <c r="BQ207" s="121">
        <v>0</v>
      </c>
      <c r="BR207" s="121">
        <v>0</v>
      </c>
      <c r="BS207" s="121">
        <v>0</v>
      </c>
      <c r="BT207" s="121">
        <v>0</v>
      </c>
      <c r="BU207" s="121">
        <v>0</v>
      </c>
      <c r="BV207" s="121">
        <v>0</v>
      </c>
      <c r="BW207" s="121">
        <v>0</v>
      </c>
      <c r="BX207" s="121">
        <v>0</v>
      </c>
      <c r="BY207" s="121">
        <v>0</v>
      </c>
      <c r="BZ207" s="121">
        <v>0</v>
      </c>
      <c r="CA207" s="121">
        <v>0</v>
      </c>
      <c r="CB207" s="121">
        <v>0</v>
      </c>
      <c r="CC207" s="121">
        <v>0</v>
      </c>
      <c r="CD207" s="121">
        <v>0</v>
      </c>
      <c r="CE207" s="121">
        <v>0</v>
      </c>
      <c r="CF207" s="121">
        <v>0</v>
      </c>
      <c r="CG207" s="121">
        <v>0</v>
      </c>
      <c r="CH207" s="121">
        <v>0</v>
      </c>
      <c r="CI207" s="121">
        <v>0</v>
      </c>
      <c r="CJ207" s="121">
        <v>0</v>
      </c>
      <c r="CK207" s="121">
        <v>0</v>
      </c>
      <c r="CL207" s="121">
        <v>0</v>
      </c>
      <c r="CM207" s="121">
        <v>0</v>
      </c>
      <c r="CN207" s="121">
        <v>0</v>
      </c>
      <c r="CO207" s="121">
        <v>0</v>
      </c>
      <c r="CP207" s="121">
        <v>0</v>
      </c>
      <c r="CQ207" s="121">
        <v>0</v>
      </c>
      <c r="CS207" s="8">
        <f t="shared" si="39"/>
        <v>1</v>
      </c>
    </row>
    <row r="208" spans="1:97" ht="201" customHeight="1">
      <c r="A208" s="194">
        <v>602</v>
      </c>
      <c r="B208" s="447" t="s">
        <v>252</v>
      </c>
      <c r="C208" s="111">
        <v>401000007</v>
      </c>
      <c r="D208" s="112" t="s">
        <v>285</v>
      </c>
      <c r="E208" s="113" t="s">
        <v>254</v>
      </c>
      <c r="F208" s="114"/>
      <c r="G208" s="114"/>
      <c r="H208" s="115" t="s">
        <v>47</v>
      </c>
      <c r="I208" s="114"/>
      <c r="J208" s="115">
        <v>16</v>
      </c>
      <c r="K208" s="115">
        <v>1</v>
      </c>
      <c r="L208" s="115" t="s">
        <v>286</v>
      </c>
      <c r="M208" s="115"/>
      <c r="N208" s="115"/>
      <c r="O208" s="115"/>
      <c r="P208" s="116" t="s">
        <v>255</v>
      </c>
      <c r="Q208" s="117" t="s">
        <v>497</v>
      </c>
      <c r="R208" s="115" t="s">
        <v>498</v>
      </c>
      <c r="S208" s="115"/>
      <c r="T208" s="115" t="s">
        <v>310</v>
      </c>
      <c r="U208" s="115"/>
      <c r="V208" s="115" t="s">
        <v>311</v>
      </c>
      <c r="W208" s="115" t="s">
        <v>312</v>
      </c>
      <c r="X208" s="115" t="s">
        <v>499</v>
      </c>
      <c r="Y208" s="115" t="s">
        <v>493</v>
      </c>
      <c r="Z208" s="115"/>
      <c r="AA208" s="115"/>
      <c r="AB208" s="116" t="s">
        <v>500</v>
      </c>
      <c r="AC208" s="117" t="s">
        <v>290</v>
      </c>
      <c r="AD208" s="116"/>
      <c r="AE208" s="116"/>
      <c r="AF208" s="116"/>
      <c r="AG208" s="116"/>
      <c r="AH208" s="116"/>
      <c r="AI208" s="116"/>
      <c r="AJ208" s="116"/>
      <c r="AK208" s="116"/>
      <c r="AL208" s="116"/>
      <c r="AM208" s="116" t="s">
        <v>305</v>
      </c>
      <c r="AN208" s="116" t="s">
        <v>292</v>
      </c>
      <c r="AO208" s="119" t="s">
        <v>87</v>
      </c>
      <c r="AP208" s="119" t="s">
        <v>66</v>
      </c>
      <c r="AQ208" s="119" t="s">
        <v>501</v>
      </c>
      <c r="AR208" s="18" t="s">
        <v>502</v>
      </c>
      <c r="AS208" s="120" t="s">
        <v>332</v>
      </c>
      <c r="AT208" s="121">
        <v>38462.76</v>
      </c>
      <c r="AU208" s="121">
        <v>38462.76</v>
      </c>
      <c r="AV208" s="121">
        <v>0</v>
      </c>
      <c r="AW208" s="121">
        <v>0</v>
      </c>
      <c r="AX208" s="121">
        <v>0</v>
      </c>
      <c r="AY208" s="121">
        <v>0</v>
      </c>
      <c r="AZ208" s="121">
        <v>0</v>
      </c>
      <c r="BA208" s="121">
        <v>0</v>
      </c>
      <c r="BB208" s="121">
        <v>38462.76</v>
      </c>
      <c r="BC208" s="121">
        <v>38462.76</v>
      </c>
      <c r="BD208" s="121">
        <v>0</v>
      </c>
      <c r="BE208" s="121">
        <v>0</v>
      </c>
      <c r="BF208" s="121">
        <v>0</v>
      </c>
      <c r="BG208" s="121">
        <v>0</v>
      </c>
      <c r="BH208" s="121">
        <v>0</v>
      </c>
      <c r="BI208" s="121">
        <v>0</v>
      </c>
      <c r="BJ208" s="121">
        <v>0</v>
      </c>
      <c r="BK208" s="121">
        <v>0</v>
      </c>
      <c r="BL208" s="121">
        <v>0</v>
      </c>
      <c r="BM208" s="121">
        <v>0</v>
      </c>
      <c r="BN208" s="121">
        <v>0</v>
      </c>
      <c r="BO208" s="121">
        <v>0</v>
      </c>
      <c r="BP208" s="121">
        <v>0</v>
      </c>
      <c r="BQ208" s="121">
        <v>0</v>
      </c>
      <c r="BR208" s="121">
        <v>0</v>
      </c>
      <c r="BS208" s="121">
        <v>0</v>
      </c>
      <c r="BT208" s="121">
        <v>0</v>
      </c>
      <c r="BU208" s="121">
        <v>0</v>
      </c>
      <c r="BV208" s="121">
        <v>0</v>
      </c>
      <c r="BW208" s="121">
        <v>0</v>
      </c>
      <c r="BX208" s="121">
        <v>0</v>
      </c>
      <c r="BY208" s="121">
        <v>0</v>
      </c>
      <c r="BZ208" s="121">
        <v>0</v>
      </c>
      <c r="CA208" s="121">
        <v>0</v>
      </c>
      <c r="CB208" s="121">
        <v>0</v>
      </c>
      <c r="CC208" s="121">
        <v>0</v>
      </c>
      <c r="CD208" s="121">
        <v>0</v>
      </c>
      <c r="CE208" s="121">
        <v>0</v>
      </c>
      <c r="CF208" s="121">
        <v>0</v>
      </c>
      <c r="CG208" s="121">
        <v>0</v>
      </c>
      <c r="CH208" s="121">
        <v>0</v>
      </c>
      <c r="CI208" s="121">
        <v>0</v>
      </c>
      <c r="CJ208" s="121">
        <v>0</v>
      </c>
      <c r="CK208" s="121">
        <v>0</v>
      </c>
      <c r="CL208" s="121">
        <v>0</v>
      </c>
      <c r="CM208" s="121">
        <v>0</v>
      </c>
      <c r="CN208" s="121">
        <v>0</v>
      </c>
      <c r="CO208" s="121">
        <v>0</v>
      </c>
      <c r="CP208" s="121">
        <v>0</v>
      </c>
      <c r="CQ208" s="121">
        <v>0</v>
      </c>
      <c r="CS208" s="8">
        <f t="shared" ref="CS208:CS211" si="40">IF(BD208=BE208+BF208+BG208+BH208,1,0)</f>
        <v>1</v>
      </c>
    </row>
    <row r="209" spans="1:97" ht="86.25" customHeight="1">
      <c r="A209" s="107">
        <v>602</v>
      </c>
      <c r="B209" s="124" t="s">
        <v>252</v>
      </c>
      <c r="C209" s="123">
        <v>402000001</v>
      </c>
      <c r="D209" s="112" t="s">
        <v>48</v>
      </c>
      <c r="E209" s="113" t="s">
        <v>381</v>
      </c>
      <c r="F209" s="114"/>
      <c r="G209" s="114"/>
      <c r="H209" s="115" t="s">
        <v>47</v>
      </c>
      <c r="I209" s="114"/>
      <c r="J209" s="115" t="s">
        <v>382</v>
      </c>
      <c r="K209" s="115" t="s">
        <v>383</v>
      </c>
      <c r="L209" s="115" t="s">
        <v>384</v>
      </c>
      <c r="M209" s="115"/>
      <c r="N209" s="115"/>
      <c r="O209" s="115"/>
      <c r="P209" s="116" t="s">
        <v>255</v>
      </c>
      <c r="Q209" s="117" t="s">
        <v>385</v>
      </c>
      <c r="R209" s="115"/>
      <c r="S209" s="115"/>
      <c r="T209" s="115">
        <v>3</v>
      </c>
      <c r="U209" s="115"/>
      <c r="V209" s="115" t="s">
        <v>46</v>
      </c>
      <c r="W209" s="115" t="s">
        <v>45</v>
      </c>
      <c r="X209" s="115" t="s">
        <v>47</v>
      </c>
      <c r="Y209" s="115"/>
      <c r="Z209" s="115"/>
      <c r="AA209" s="115"/>
      <c r="AB209" s="116" t="s">
        <v>257</v>
      </c>
      <c r="AC209" s="117" t="s">
        <v>386</v>
      </c>
      <c r="AD209" s="116"/>
      <c r="AE209" s="116"/>
      <c r="AF209" s="116"/>
      <c r="AG209" s="116"/>
      <c r="AH209" s="116"/>
      <c r="AI209" s="116"/>
      <c r="AJ209" s="116"/>
      <c r="AK209" s="116"/>
      <c r="AL209" s="116"/>
      <c r="AM209" s="116" t="s">
        <v>503</v>
      </c>
      <c r="AN209" s="116" t="s">
        <v>388</v>
      </c>
      <c r="AO209" s="119" t="s">
        <v>51</v>
      </c>
      <c r="AP209" s="119" t="s">
        <v>52</v>
      </c>
      <c r="AQ209" s="119" t="s">
        <v>504</v>
      </c>
      <c r="AR209" s="18" t="s">
        <v>505</v>
      </c>
      <c r="AS209" s="120">
        <v>244</v>
      </c>
      <c r="AT209" s="121">
        <v>0</v>
      </c>
      <c r="AU209" s="121">
        <v>0</v>
      </c>
      <c r="AV209" s="121">
        <v>0</v>
      </c>
      <c r="AW209" s="121">
        <v>0</v>
      </c>
      <c r="AX209" s="121">
        <v>0</v>
      </c>
      <c r="AY209" s="121">
        <v>0</v>
      </c>
      <c r="AZ209" s="121">
        <v>0</v>
      </c>
      <c r="BA209" s="121">
        <v>0</v>
      </c>
      <c r="BB209" s="121">
        <v>0</v>
      </c>
      <c r="BC209" s="121">
        <v>0</v>
      </c>
      <c r="BD209" s="121">
        <v>1185802.5</v>
      </c>
      <c r="BE209" s="121">
        <v>0</v>
      </c>
      <c r="BF209" s="121">
        <v>0</v>
      </c>
      <c r="BG209" s="121">
        <v>0</v>
      </c>
      <c r="BH209" s="121">
        <v>1185802.5</v>
      </c>
      <c r="BI209" s="121">
        <v>1185802.5</v>
      </c>
      <c r="BJ209" s="121">
        <v>0</v>
      </c>
      <c r="BK209" s="121">
        <v>0</v>
      </c>
      <c r="BL209" s="121">
        <v>0</v>
      </c>
      <c r="BM209" s="121">
        <v>1185802.5</v>
      </c>
      <c r="BN209" s="121">
        <v>0</v>
      </c>
      <c r="BO209" s="121">
        <v>0</v>
      </c>
      <c r="BP209" s="121">
        <v>0</v>
      </c>
      <c r="BQ209" s="121">
        <v>0</v>
      </c>
      <c r="BR209" s="121">
        <v>0</v>
      </c>
      <c r="BS209" s="121">
        <v>0</v>
      </c>
      <c r="BT209" s="121">
        <v>0</v>
      </c>
      <c r="BU209" s="121">
        <v>0</v>
      </c>
      <c r="BV209" s="121">
        <v>0</v>
      </c>
      <c r="BW209" s="121">
        <v>0</v>
      </c>
      <c r="BX209" s="121">
        <v>0</v>
      </c>
      <c r="BY209" s="121">
        <v>0</v>
      </c>
      <c r="BZ209" s="121">
        <v>0</v>
      </c>
      <c r="CA209" s="121">
        <v>0</v>
      </c>
      <c r="CB209" s="121">
        <v>0</v>
      </c>
      <c r="CC209" s="121">
        <v>0</v>
      </c>
      <c r="CD209" s="121">
        <v>0</v>
      </c>
      <c r="CE209" s="121">
        <v>0</v>
      </c>
      <c r="CF209" s="121">
        <v>0</v>
      </c>
      <c r="CG209" s="121">
        <v>0</v>
      </c>
      <c r="CH209" s="121">
        <v>0</v>
      </c>
      <c r="CI209" s="121">
        <v>0</v>
      </c>
      <c r="CJ209" s="121">
        <v>0</v>
      </c>
      <c r="CK209" s="121">
        <v>0</v>
      </c>
      <c r="CL209" s="121">
        <v>0</v>
      </c>
      <c r="CM209" s="121">
        <v>0</v>
      </c>
      <c r="CN209" s="121">
        <v>0</v>
      </c>
      <c r="CO209" s="121">
        <v>0</v>
      </c>
      <c r="CP209" s="121">
        <v>0</v>
      </c>
      <c r="CQ209" s="121">
        <v>0</v>
      </c>
      <c r="CS209" s="8">
        <f t="shared" si="40"/>
        <v>1</v>
      </c>
    </row>
    <row r="210" spans="1:97" ht="86.25" customHeight="1">
      <c r="A210" s="107">
        <v>602</v>
      </c>
      <c r="B210" s="124" t="s">
        <v>252</v>
      </c>
      <c r="C210" s="123">
        <v>402000001</v>
      </c>
      <c r="D210" s="112" t="s">
        <v>48</v>
      </c>
      <c r="E210" s="113" t="s">
        <v>381</v>
      </c>
      <c r="F210" s="114"/>
      <c r="G210" s="114"/>
      <c r="H210" s="115" t="s">
        <v>47</v>
      </c>
      <c r="I210" s="114"/>
      <c r="J210" s="115" t="s">
        <v>382</v>
      </c>
      <c r="K210" s="115" t="s">
        <v>383</v>
      </c>
      <c r="L210" s="115" t="s">
        <v>384</v>
      </c>
      <c r="M210" s="115"/>
      <c r="N210" s="115"/>
      <c r="O210" s="115"/>
      <c r="P210" s="116" t="s">
        <v>255</v>
      </c>
      <c r="Q210" s="117" t="s">
        <v>385</v>
      </c>
      <c r="R210" s="115"/>
      <c r="S210" s="115"/>
      <c r="T210" s="115">
        <v>3</v>
      </c>
      <c r="U210" s="115"/>
      <c r="V210" s="115" t="s">
        <v>46</v>
      </c>
      <c r="W210" s="115" t="s">
        <v>45</v>
      </c>
      <c r="X210" s="115" t="s">
        <v>47</v>
      </c>
      <c r="Y210" s="115"/>
      <c r="Z210" s="115"/>
      <c r="AA210" s="115"/>
      <c r="AB210" s="116" t="s">
        <v>257</v>
      </c>
      <c r="AC210" s="117" t="s">
        <v>386</v>
      </c>
      <c r="AD210" s="116"/>
      <c r="AE210" s="116"/>
      <c r="AF210" s="116"/>
      <c r="AG210" s="116"/>
      <c r="AH210" s="116"/>
      <c r="AI210" s="116"/>
      <c r="AJ210" s="116"/>
      <c r="AK210" s="116"/>
      <c r="AL210" s="116"/>
      <c r="AM210" s="116" t="s">
        <v>503</v>
      </c>
      <c r="AN210" s="116" t="s">
        <v>388</v>
      </c>
      <c r="AO210" s="119" t="s">
        <v>51</v>
      </c>
      <c r="AP210" s="119" t="s">
        <v>52</v>
      </c>
      <c r="AQ210" s="119" t="s">
        <v>506</v>
      </c>
      <c r="AR210" s="18" t="s">
        <v>505</v>
      </c>
      <c r="AS210" s="120">
        <v>244</v>
      </c>
      <c r="AT210" s="121">
        <v>0</v>
      </c>
      <c r="AU210" s="121">
        <v>0</v>
      </c>
      <c r="AV210" s="121">
        <v>0</v>
      </c>
      <c r="AW210" s="121">
        <v>0</v>
      </c>
      <c r="AX210" s="121">
        <v>0</v>
      </c>
      <c r="AY210" s="121">
        <v>0</v>
      </c>
      <c r="AZ210" s="121">
        <v>0</v>
      </c>
      <c r="BA210" s="121">
        <v>0</v>
      </c>
      <c r="BB210" s="121">
        <v>0</v>
      </c>
      <c r="BC210" s="121">
        <v>0</v>
      </c>
      <c r="BD210" s="121">
        <v>86700</v>
      </c>
      <c r="BE210" s="121">
        <v>0</v>
      </c>
      <c r="BF210" s="121">
        <v>0</v>
      </c>
      <c r="BG210" s="121">
        <v>0</v>
      </c>
      <c r="BH210" s="121">
        <v>86700</v>
      </c>
      <c r="BI210" s="121">
        <v>86700</v>
      </c>
      <c r="BJ210" s="121">
        <v>0</v>
      </c>
      <c r="BK210" s="121">
        <v>0</v>
      </c>
      <c r="BL210" s="121">
        <v>0</v>
      </c>
      <c r="BM210" s="121">
        <v>86700</v>
      </c>
      <c r="BN210" s="121">
        <v>0</v>
      </c>
      <c r="BO210" s="121">
        <v>0</v>
      </c>
      <c r="BP210" s="121">
        <v>0</v>
      </c>
      <c r="BQ210" s="121">
        <v>0</v>
      </c>
      <c r="BR210" s="121">
        <v>0</v>
      </c>
      <c r="BS210" s="121">
        <v>0</v>
      </c>
      <c r="BT210" s="121">
        <v>0</v>
      </c>
      <c r="BU210" s="121">
        <v>0</v>
      </c>
      <c r="BV210" s="121">
        <v>0</v>
      </c>
      <c r="BW210" s="121">
        <v>0</v>
      </c>
      <c r="BX210" s="121">
        <v>0</v>
      </c>
      <c r="BY210" s="121">
        <v>0</v>
      </c>
      <c r="BZ210" s="121">
        <v>0</v>
      </c>
      <c r="CA210" s="121">
        <v>0</v>
      </c>
      <c r="CB210" s="121">
        <v>0</v>
      </c>
      <c r="CC210" s="121">
        <v>0</v>
      </c>
      <c r="CD210" s="121">
        <v>0</v>
      </c>
      <c r="CE210" s="121">
        <v>0</v>
      </c>
      <c r="CF210" s="121">
        <v>0</v>
      </c>
      <c r="CG210" s="121">
        <v>0</v>
      </c>
      <c r="CH210" s="121">
        <v>0</v>
      </c>
      <c r="CI210" s="121">
        <v>0</v>
      </c>
      <c r="CJ210" s="121">
        <v>0</v>
      </c>
      <c r="CK210" s="121">
        <v>0</v>
      </c>
      <c r="CL210" s="121">
        <v>0</v>
      </c>
      <c r="CM210" s="121">
        <v>0</v>
      </c>
      <c r="CN210" s="121">
        <v>0</v>
      </c>
      <c r="CO210" s="121">
        <v>0</v>
      </c>
      <c r="CP210" s="121">
        <v>0</v>
      </c>
      <c r="CQ210" s="121">
        <v>0</v>
      </c>
      <c r="CS210" s="8">
        <f t="shared" si="40"/>
        <v>1</v>
      </c>
    </row>
    <row r="211" spans="1:97" ht="86.25" customHeight="1">
      <c r="A211" s="107">
        <v>602</v>
      </c>
      <c r="B211" s="124" t="s">
        <v>252</v>
      </c>
      <c r="C211" s="111">
        <v>401000003</v>
      </c>
      <c r="D211" s="112" t="s">
        <v>253</v>
      </c>
      <c r="E211" s="113" t="s">
        <v>254</v>
      </c>
      <c r="F211" s="114"/>
      <c r="G211" s="114"/>
      <c r="H211" s="115" t="s">
        <v>47</v>
      </c>
      <c r="I211" s="114"/>
      <c r="J211" s="115">
        <v>16</v>
      </c>
      <c r="K211" s="115">
        <v>1</v>
      </c>
      <c r="L211" s="115" t="s">
        <v>47</v>
      </c>
      <c r="M211" s="115"/>
      <c r="N211" s="115"/>
      <c r="O211" s="115"/>
      <c r="P211" s="116" t="s">
        <v>255</v>
      </c>
      <c r="Q211" s="117" t="s">
        <v>256</v>
      </c>
      <c r="R211" s="115"/>
      <c r="S211" s="115"/>
      <c r="T211" s="115" t="s">
        <v>47</v>
      </c>
      <c r="U211" s="115"/>
      <c r="V211" s="115">
        <v>9</v>
      </c>
      <c r="W211" s="115" t="s">
        <v>45</v>
      </c>
      <c r="X211" s="115"/>
      <c r="Y211" s="115"/>
      <c r="Z211" s="115"/>
      <c r="AA211" s="115"/>
      <c r="AB211" s="116" t="s">
        <v>257</v>
      </c>
      <c r="AC211" s="117" t="s">
        <v>386</v>
      </c>
      <c r="AD211" s="116"/>
      <c r="AE211" s="116"/>
      <c r="AF211" s="116"/>
      <c r="AG211" s="116"/>
      <c r="AH211" s="116"/>
      <c r="AI211" s="116"/>
      <c r="AJ211" s="116"/>
      <c r="AK211" s="116"/>
      <c r="AL211" s="116"/>
      <c r="AM211" s="116" t="s">
        <v>503</v>
      </c>
      <c r="AN211" s="116" t="s">
        <v>388</v>
      </c>
      <c r="AO211" s="119" t="s">
        <v>51</v>
      </c>
      <c r="AP211" s="119" t="s">
        <v>52</v>
      </c>
      <c r="AQ211" s="119" t="s">
        <v>507</v>
      </c>
      <c r="AR211" s="18" t="s">
        <v>508</v>
      </c>
      <c r="AS211" s="120">
        <v>244</v>
      </c>
      <c r="AT211" s="122">
        <v>0</v>
      </c>
      <c r="AU211" s="122">
        <v>0</v>
      </c>
      <c r="AV211" s="121">
        <v>0</v>
      </c>
      <c r="AW211" s="121">
        <v>0</v>
      </c>
      <c r="AX211" s="121">
        <v>0</v>
      </c>
      <c r="AY211" s="121">
        <v>0</v>
      </c>
      <c r="AZ211" s="121">
        <v>0</v>
      </c>
      <c r="BA211" s="121">
        <v>0</v>
      </c>
      <c r="BB211" s="121">
        <v>0</v>
      </c>
      <c r="BC211" s="121">
        <v>0</v>
      </c>
      <c r="BD211" s="122">
        <v>2278400</v>
      </c>
      <c r="BE211" s="121">
        <v>0</v>
      </c>
      <c r="BF211" s="121">
        <v>0</v>
      </c>
      <c r="BG211" s="121">
        <v>0</v>
      </c>
      <c r="BH211" s="122">
        <v>2278400</v>
      </c>
      <c r="BI211" s="122">
        <v>2278400</v>
      </c>
      <c r="BJ211" s="121">
        <v>0</v>
      </c>
      <c r="BK211" s="121">
        <v>0</v>
      </c>
      <c r="BL211" s="121">
        <v>0</v>
      </c>
      <c r="BM211" s="121">
        <v>2278400</v>
      </c>
      <c r="BN211" s="122">
        <v>0</v>
      </c>
      <c r="BO211" s="121">
        <v>0</v>
      </c>
      <c r="BP211" s="121">
        <v>0</v>
      </c>
      <c r="BQ211" s="121">
        <v>0</v>
      </c>
      <c r="BR211" s="121">
        <v>0</v>
      </c>
      <c r="BS211" s="122">
        <v>2756000</v>
      </c>
      <c r="BT211" s="121">
        <v>0</v>
      </c>
      <c r="BU211" s="121">
        <v>0</v>
      </c>
      <c r="BV211" s="121">
        <v>0</v>
      </c>
      <c r="BW211" s="121">
        <v>2756000</v>
      </c>
      <c r="BX211" s="122">
        <v>0</v>
      </c>
      <c r="BY211" s="121">
        <v>0</v>
      </c>
      <c r="BZ211" s="121">
        <v>0</v>
      </c>
      <c r="CA211" s="121">
        <v>0</v>
      </c>
      <c r="CB211" s="121">
        <v>0</v>
      </c>
      <c r="CC211" s="122">
        <v>0</v>
      </c>
      <c r="CD211" s="121">
        <v>0</v>
      </c>
      <c r="CE211" s="121">
        <v>0</v>
      </c>
      <c r="CF211" s="121">
        <v>0</v>
      </c>
      <c r="CG211" s="121">
        <v>0</v>
      </c>
      <c r="CH211" s="122">
        <v>0</v>
      </c>
      <c r="CI211" s="121">
        <v>0</v>
      </c>
      <c r="CJ211" s="121">
        <v>0</v>
      </c>
      <c r="CK211" s="121">
        <v>0</v>
      </c>
      <c r="CL211" s="121">
        <v>0</v>
      </c>
      <c r="CM211" s="122">
        <v>0</v>
      </c>
      <c r="CN211" s="121">
        <v>0</v>
      </c>
      <c r="CO211" s="121">
        <v>0</v>
      </c>
      <c r="CP211" s="121">
        <v>0</v>
      </c>
      <c r="CQ211" s="121">
        <v>0</v>
      </c>
      <c r="CS211" s="8">
        <f t="shared" si="40"/>
        <v>1</v>
      </c>
    </row>
    <row r="212" spans="1:97" s="325" customFormat="1" ht="30" customHeight="1">
      <c r="A212" s="395" t="s">
        <v>509</v>
      </c>
      <c r="B212" s="396"/>
      <c r="C212" s="397"/>
      <c r="D212" s="397"/>
      <c r="E212" s="397"/>
      <c r="F212" s="397"/>
      <c r="G212" s="397"/>
      <c r="H212" s="397"/>
      <c r="I212" s="397"/>
      <c r="J212" s="397"/>
      <c r="K212" s="397"/>
      <c r="L212" s="397"/>
      <c r="M212" s="397"/>
      <c r="N212" s="397"/>
      <c r="O212" s="397"/>
      <c r="P212" s="397"/>
      <c r="Q212" s="397"/>
      <c r="R212" s="397"/>
      <c r="S212" s="397"/>
      <c r="T212" s="397"/>
      <c r="U212" s="397"/>
      <c r="V212" s="397"/>
      <c r="W212" s="397"/>
      <c r="X212" s="397"/>
      <c r="Y212" s="397"/>
      <c r="Z212" s="397"/>
      <c r="AA212" s="397"/>
      <c r="AB212" s="397"/>
      <c r="AC212" s="397"/>
      <c r="AD212" s="397"/>
      <c r="AE212" s="397"/>
      <c r="AF212" s="397"/>
      <c r="AG212" s="397"/>
      <c r="AH212" s="397"/>
      <c r="AI212" s="397"/>
      <c r="AJ212" s="397"/>
      <c r="AK212" s="397"/>
      <c r="AL212" s="397"/>
      <c r="AM212" s="397"/>
      <c r="AN212" s="397"/>
      <c r="AO212" s="397"/>
      <c r="AP212" s="397"/>
      <c r="AQ212" s="397"/>
      <c r="AR212" s="397"/>
      <c r="AS212" s="398"/>
      <c r="AT212" s="200">
        <f t="shared" ref="AT212:BC212" si="41">SUM(AT143:AT211)</f>
        <v>158566369.55000001</v>
      </c>
      <c r="AU212" s="200">
        <f t="shared" si="41"/>
        <v>155777362.96000001</v>
      </c>
      <c r="AV212" s="200">
        <f t="shared" si="41"/>
        <v>4484572.34</v>
      </c>
      <c r="AW212" s="200">
        <f t="shared" si="41"/>
        <v>4484572.34</v>
      </c>
      <c r="AX212" s="200">
        <f t="shared" si="41"/>
        <v>51308074.119999997</v>
      </c>
      <c r="AY212" s="200">
        <f t="shared" si="41"/>
        <v>50211885.460000001</v>
      </c>
      <c r="AZ212" s="200">
        <f t="shared" si="41"/>
        <v>0</v>
      </c>
      <c r="BA212" s="200">
        <f t="shared" si="41"/>
        <v>0</v>
      </c>
      <c r="BB212" s="200">
        <f t="shared" si="41"/>
        <v>102773723.08999997</v>
      </c>
      <c r="BC212" s="200">
        <f t="shared" si="41"/>
        <v>101080905.16</v>
      </c>
      <c r="BD212" s="200">
        <f>SUM(BD144:BD211)</f>
        <v>137827068.60999998</v>
      </c>
      <c r="BE212" s="200">
        <f>SUM(BE144:BE211)</f>
        <v>13474529.290000001</v>
      </c>
      <c r="BF212" s="200">
        <f t="shared" ref="BF212:BM212" si="42">SUM(BF144:BF211)</f>
        <v>1471157.6400000001</v>
      </c>
      <c r="BG212" s="200">
        <f t="shared" si="42"/>
        <v>0</v>
      </c>
      <c r="BH212" s="200">
        <f t="shared" si="42"/>
        <v>122881381.67999999</v>
      </c>
      <c r="BI212" s="200">
        <f t="shared" si="42"/>
        <v>132228346.97</v>
      </c>
      <c r="BJ212" s="200">
        <f t="shared" si="42"/>
        <v>13474529.290000001</v>
      </c>
      <c r="BK212" s="200">
        <f t="shared" si="42"/>
        <v>1471157.6400000001</v>
      </c>
      <c r="BL212" s="200">
        <f t="shared" si="42"/>
        <v>0</v>
      </c>
      <c r="BM212" s="200">
        <f t="shared" si="42"/>
        <v>117282660.03999999</v>
      </c>
      <c r="BN212" s="200">
        <f>SUM(BN144:BN211)</f>
        <v>333268311.69999999</v>
      </c>
      <c r="BO212" s="200">
        <f t="shared" ref="BO212:CQ212" si="43">SUM(BO144:BO211)</f>
        <v>0</v>
      </c>
      <c r="BP212" s="200">
        <f t="shared" si="43"/>
        <v>81223751.700000003</v>
      </c>
      <c r="BQ212" s="200">
        <f t="shared" si="43"/>
        <v>0</v>
      </c>
      <c r="BR212" s="200">
        <f t="shared" si="43"/>
        <v>252044560</v>
      </c>
      <c r="BS212" s="200">
        <f>SUM(BS144:BS211)</f>
        <v>328895615.29000002</v>
      </c>
      <c r="BT212" s="200">
        <f t="shared" si="43"/>
        <v>10524243.369999999</v>
      </c>
      <c r="BU212" s="200">
        <f t="shared" si="43"/>
        <v>70699508.329999998</v>
      </c>
      <c r="BV212" s="200">
        <f t="shared" si="43"/>
        <v>0</v>
      </c>
      <c r="BW212" s="200">
        <f t="shared" si="43"/>
        <v>247671863.59</v>
      </c>
      <c r="BX212" s="200">
        <f t="shared" si="43"/>
        <v>133021472.51000001</v>
      </c>
      <c r="BY212" s="200">
        <f t="shared" si="43"/>
        <v>0</v>
      </c>
      <c r="BZ212" s="200">
        <f t="shared" si="43"/>
        <v>29189772.510000002</v>
      </c>
      <c r="CA212" s="200">
        <f t="shared" si="43"/>
        <v>0</v>
      </c>
      <c r="CB212" s="200">
        <f t="shared" si="43"/>
        <v>103831700</v>
      </c>
      <c r="CC212" s="200">
        <f>SUM(CC144:CC211)</f>
        <v>133021472.51000001</v>
      </c>
      <c r="CD212" s="200">
        <f t="shared" ref="CD212:CG212" si="44">SUM(CD144:CD211)</f>
        <v>27730283.879999999</v>
      </c>
      <c r="CE212" s="200">
        <f t="shared" si="44"/>
        <v>1459488.63</v>
      </c>
      <c r="CF212" s="200">
        <f t="shared" si="44"/>
        <v>0</v>
      </c>
      <c r="CG212" s="200">
        <f t="shared" si="44"/>
        <v>103831700</v>
      </c>
      <c r="CH212" s="200">
        <f t="shared" si="43"/>
        <v>133526147.93000001</v>
      </c>
      <c r="CI212" s="200">
        <f t="shared" si="43"/>
        <v>0</v>
      </c>
      <c r="CJ212" s="200">
        <f t="shared" si="43"/>
        <v>29694447.93</v>
      </c>
      <c r="CK212" s="200">
        <f t="shared" si="43"/>
        <v>0</v>
      </c>
      <c r="CL212" s="200">
        <f t="shared" si="43"/>
        <v>103831700</v>
      </c>
      <c r="CM212" s="200">
        <f t="shared" si="43"/>
        <v>133526147.93000001</v>
      </c>
      <c r="CN212" s="200">
        <f t="shared" si="43"/>
        <v>28209725.530000001</v>
      </c>
      <c r="CO212" s="200">
        <f t="shared" si="43"/>
        <v>1484722.4</v>
      </c>
      <c r="CP212" s="200">
        <f t="shared" si="43"/>
        <v>0</v>
      </c>
      <c r="CQ212" s="200">
        <f t="shared" si="43"/>
        <v>103831700</v>
      </c>
      <c r="CR212" s="438">
        <f>IF(BD212=BE212+BF212+BG212+BH212,1,0)</f>
        <v>1</v>
      </c>
      <c r="CS212" s="438">
        <f>IF(BI212=BJ212+BK212+BL212+BM212,1,0)</f>
        <v>1</v>
      </c>
    </row>
    <row r="213" spans="1:97" s="441" customFormat="1" ht="271.5" customHeight="1">
      <c r="A213" s="107">
        <v>604</v>
      </c>
      <c r="B213" s="107" t="s">
        <v>510</v>
      </c>
      <c r="C213" s="111">
        <v>401000001</v>
      </c>
      <c r="D213" s="112" t="s">
        <v>44</v>
      </c>
      <c r="E213" s="113" t="s">
        <v>511</v>
      </c>
      <c r="F213" s="114"/>
      <c r="G213" s="114"/>
      <c r="H213" s="115" t="s">
        <v>512</v>
      </c>
      <c r="I213" s="114"/>
      <c r="J213" s="115" t="s">
        <v>513</v>
      </c>
      <c r="K213" s="115"/>
      <c r="L213" s="115"/>
      <c r="M213" s="115"/>
      <c r="N213" s="115"/>
      <c r="O213" s="115"/>
      <c r="P213" s="116" t="s">
        <v>422</v>
      </c>
      <c r="Q213" s="117" t="s">
        <v>514</v>
      </c>
      <c r="R213" s="115"/>
      <c r="S213" s="115"/>
      <c r="T213" s="115"/>
      <c r="U213" s="115"/>
      <c r="V213" s="115" t="s">
        <v>52</v>
      </c>
      <c r="W213" s="115" t="s">
        <v>64</v>
      </c>
      <c r="X213" s="115"/>
      <c r="Y213" s="115"/>
      <c r="Z213" s="115"/>
      <c r="AA213" s="115"/>
      <c r="AB213" s="116" t="s">
        <v>424</v>
      </c>
      <c r="AC213" s="117" t="s">
        <v>515</v>
      </c>
      <c r="AD213" s="116"/>
      <c r="AE213" s="116"/>
      <c r="AF213" s="116"/>
      <c r="AG213" s="116"/>
      <c r="AH213" s="116"/>
      <c r="AI213" s="116"/>
      <c r="AJ213" s="116"/>
      <c r="AK213" s="118" t="s">
        <v>516</v>
      </c>
      <c r="AL213" s="118"/>
      <c r="AM213" s="116" t="s">
        <v>517</v>
      </c>
      <c r="AN213" s="116" t="s">
        <v>518</v>
      </c>
      <c r="AO213" s="119" t="s">
        <v>51</v>
      </c>
      <c r="AP213" s="119" t="s">
        <v>52</v>
      </c>
      <c r="AQ213" s="119" t="s">
        <v>519</v>
      </c>
      <c r="AR213" s="18" t="s">
        <v>65</v>
      </c>
      <c r="AS213" s="120" t="s">
        <v>520</v>
      </c>
      <c r="AT213" s="121">
        <v>0</v>
      </c>
      <c r="AU213" s="121">
        <v>0</v>
      </c>
      <c r="AV213" s="122">
        <v>0</v>
      </c>
      <c r="AW213" s="122">
        <v>0</v>
      </c>
      <c r="AX213" s="122">
        <v>0</v>
      </c>
      <c r="AY213" s="122">
        <v>0</v>
      </c>
      <c r="AZ213" s="122">
        <v>0</v>
      </c>
      <c r="BA213" s="122">
        <v>0</v>
      </c>
      <c r="BB213" s="122">
        <v>0</v>
      </c>
      <c r="BC213" s="122">
        <v>0</v>
      </c>
      <c r="BD213" s="122">
        <v>999998.02</v>
      </c>
      <c r="BE213" s="122">
        <v>0</v>
      </c>
      <c r="BF213" s="122">
        <v>0</v>
      </c>
      <c r="BG213" s="122">
        <v>0</v>
      </c>
      <c r="BH213" s="122">
        <v>999998.02</v>
      </c>
      <c r="BI213" s="122">
        <v>0</v>
      </c>
      <c r="BJ213" s="122">
        <v>0</v>
      </c>
      <c r="BK213" s="122">
        <v>0</v>
      </c>
      <c r="BL213" s="122">
        <v>0</v>
      </c>
      <c r="BM213" s="122">
        <v>0</v>
      </c>
      <c r="BN213" s="121">
        <v>5000000</v>
      </c>
      <c r="BO213" s="122">
        <v>0</v>
      </c>
      <c r="BP213" s="122">
        <v>0</v>
      </c>
      <c r="BQ213" s="122">
        <v>0</v>
      </c>
      <c r="BR213" s="122">
        <v>5000000</v>
      </c>
      <c r="BS213" s="121">
        <v>4051191.32</v>
      </c>
      <c r="BT213" s="122">
        <v>0</v>
      </c>
      <c r="BU213" s="122">
        <v>0</v>
      </c>
      <c r="BV213" s="122">
        <v>0</v>
      </c>
      <c r="BW213" s="121">
        <v>4051191.32</v>
      </c>
      <c r="BX213" s="121">
        <v>2000000</v>
      </c>
      <c r="BY213" s="122">
        <v>0</v>
      </c>
      <c r="BZ213" s="122">
        <v>0</v>
      </c>
      <c r="CA213" s="122">
        <v>0</v>
      </c>
      <c r="CB213" s="121">
        <v>2000000</v>
      </c>
      <c r="CC213" s="121">
        <v>2000000</v>
      </c>
      <c r="CD213" s="122">
        <v>0</v>
      </c>
      <c r="CE213" s="122">
        <v>0</v>
      </c>
      <c r="CF213" s="122">
        <v>0</v>
      </c>
      <c r="CG213" s="121">
        <v>2000000</v>
      </c>
      <c r="CH213" s="121">
        <v>2000000</v>
      </c>
      <c r="CI213" s="122">
        <v>0</v>
      </c>
      <c r="CJ213" s="122">
        <v>0</v>
      </c>
      <c r="CK213" s="122">
        <v>0</v>
      </c>
      <c r="CL213" s="121">
        <v>2000000</v>
      </c>
      <c r="CM213" s="121">
        <v>2000000</v>
      </c>
      <c r="CN213" s="122">
        <v>0</v>
      </c>
      <c r="CO213" s="122">
        <v>0</v>
      </c>
      <c r="CP213" s="122">
        <v>0</v>
      </c>
      <c r="CQ213" s="121">
        <v>2000000</v>
      </c>
    </row>
    <row r="214" spans="1:97" s="441" customFormat="1" ht="271.5" customHeight="1">
      <c r="A214" s="107">
        <v>604</v>
      </c>
      <c r="B214" s="107" t="s">
        <v>510</v>
      </c>
      <c r="C214" s="111">
        <v>401000001</v>
      </c>
      <c r="D214" s="112" t="s">
        <v>44</v>
      </c>
      <c r="E214" s="113" t="s">
        <v>521</v>
      </c>
      <c r="F214" s="114"/>
      <c r="G214" s="114"/>
      <c r="H214" s="115" t="s">
        <v>47</v>
      </c>
      <c r="I214" s="114"/>
      <c r="J214" s="115" t="s">
        <v>522</v>
      </c>
      <c r="K214" s="115" t="s">
        <v>45</v>
      </c>
      <c r="L214" s="115" t="s">
        <v>45</v>
      </c>
      <c r="M214" s="115"/>
      <c r="N214" s="115"/>
      <c r="O214" s="115"/>
      <c r="P214" s="116" t="s">
        <v>255</v>
      </c>
      <c r="Q214" s="117" t="s">
        <v>256</v>
      </c>
      <c r="R214" s="115"/>
      <c r="S214" s="115"/>
      <c r="T214" s="115" t="s">
        <v>47</v>
      </c>
      <c r="U214" s="115"/>
      <c r="V214" s="115" t="s">
        <v>523</v>
      </c>
      <c r="W214" s="115" t="s">
        <v>45</v>
      </c>
      <c r="X214" s="115"/>
      <c r="Y214" s="115"/>
      <c r="Z214" s="115"/>
      <c r="AA214" s="115"/>
      <c r="AB214" s="116" t="s">
        <v>257</v>
      </c>
      <c r="AC214" s="117" t="s">
        <v>524</v>
      </c>
      <c r="AD214" s="118"/>
      <c r="AE214" s="118"/>
      <c r="AF214" s="118"/>
      <c r="AG214" s="118"/>
      <c r="AH214" s="118"/>
      <c r="AI214" s="118"/>
      <c r="AJ214" s="118"/>
      <c r="AK214" s="118"/>
      <c r="AL214" s="118"/>
      <c r="AM214" s="118" t="s">
        <v>525</v>
      </c>
      <c r="AN214" s="118" t="s">
        <v>526</v>
      </c>
      <c r="AO214" s="119" t="s">
        <v>51</v>
      </c>
      <c r="AP214" s="119" t="s">
        <v>52</v>
      </c>
      <c r="AQ214" s="119" t="s">
        <v>527</v>
      </c>
      <c r="AR214" s="18" t="s">
        <v>434</v>
      </c>
      <c r="AS214" s="120" t="s">
        <v>283</v>
      </c>
      <c r="AT214" s="121">
        <v>0</v>
      </c>
      <c r="AU214" s="121">
        <v>0</v>
      </c>
      <c r="AV214" s="122">
        <v>0</v>
      </c>
      <c r="AW214" s="122">
        <v>0</v>
      </c>
      <c r="AX214" s="122">
        <v>0</v>
      </c>
      <c r="AY214" s="122">
        <v>0</v>
      </c>
      <c r="AZ214" s="122">
        <v>0</v>
      </c>
      <c r="BA214" s="122">
        <v>0</v>
      </c>
      <c r="BB214" s="122">
        <v>0</v>
      </c>
      <c r="BC214" s="122">
        <v>0</v>
      </c>
      <c r="BD214" s="122">
        <v>498324.93</v>
      </c>
      <c r="BE214" s="122">
        <v>0</v>
      </c>
      <c r="BF214" s="122">
        <v>0</v>
      </c>
      <c r="BG214" s="122">
        <v>0</v>
      </c>
      <c r="BH214" s="122">
        <v>498324.93</v>
      </c>
      <c r="BI214" s="122">
        <v>0</v>
      </c>
      <c r="BJ214" s="122">
        <v>0</v>
      </c>
      <c r="BK214" s="122">
        <v>0</v>
      </c>
      <c r="BL214" s="122">
        <v>0</v>
      </c>
      <c r="BM214" s="122">
        <v>0</v>
      </c>
      <c r="BN214" s="121">
        <v>14744420</v>
      </c>
      <c r="BO214" s="122">
        <v>0</v>
      </c>
      <c r="BP214" s="122">
        <v>0</v>
      </c>
      <c r="BQ214" s="122">
        <v>0</v>
      </c>
      <c r="BR214" s="121">
        <v>14744420</v>
      </c>
      <c r="BS214" s="121">
        <v>12245384</v>
      </c>
      <c r="BT214" s="122">
        <v>0</v>
      </c>
      <c r="BU214" s="122">
        <v>0</v>
      </c>
      <c r="BV214" s="122">
        <v>0</v>
      </c>
      <c r="BW214" s="121">
        <v>12245384</v>
      </c>
      <c r="BX214" s="121">
        <v>9744420</v>
      </c>
      <c r="BY214" s="122">
        <v>0</v>
      </c>
      <c r="BZ214" s="122">
        <v>0</v>
      </c>
      <c r="CA214" s="122">
        <v>0</v>
      </c>
      <c r="CB214" s="121">
        <v>9744420</v>
      </c>
      <c r="CC214" s="121">
        <v>9744420</v>
      </c>
      <c r="CD214" s="122">
        <v>0</v>
      </c>
      <c r="CE214" s="122">
        <v>0</v>
      </c>
      <c r="CF214" s="122">
        <v>0</v>
      </c>
      <c r="CG214" s="121">
        <v>9744420</v>
      </c>
      <c r="CH214" s="121">
        <v>1144420</v>
      </c>
      <c r="CI214" s="122">
        <v>0</v>
      </c>
      <c r="CJ214" s="122">
        <v>0</v>
      </c>
      <c r="CK214" s="122">
        <v>0</v>
      </c>
      <c r="CL214" s="121">
        <v>1144420</v>
      </c>
      <c r="CM214" s="121">
        <v>1144420</v>
      </c>
      <c r="CN214" s="122">
        <v>0</v>
      </c>
      <c r="CO214" s="122">
        <v>0</v>
      </c>
      <c r="CP214" s="122">
        <v>0</v>
      </c>
      <c r="CQ214" s="121">
        <v>1144420</v>
      </c>
    </row>
    <row r="215" spans="1:97" s="441" customFormat="1" ht="409.5">
      <c r="A215" s="107">
        <v>604</v>
      </c>
      <c r="B215" s="107" t="s">
        <v>510</v>
      </c>
      <c r="C215" s="111">
        <v>402000002</v>
      </c>
      <c r="D215" s="19" t="s">
        <v>49</v>
      </c>
      <c r="E215" s="113" t="s">
        <v>528</v>
      </c>
      <c r="F215" s="114"/>
      <c r="G215" s="114"/>
      <c r="H215" s="115"/>
      <c r="I215" s="114"/>
      <c r="J215" s="115"/>
      <c r="K215" s="115"/>
      <c r="L215" s="115"/>
      <c r="M215" s="115"/>
      <c r="N215" s="115"/>
      <c r="O215" s="115"/>
      <c r="P215" s="116">
        <v>44355</v>
      </c>
      <c r="Q215" s="117" t="s">
        <v>529</v>
      </c>
      <c r="R215" s="115"/>
      <c r="S215" s="115"/>
      <c r="T215" s="115"/>
      <c r="U215" s="115"/>
      <c r="V215" s="115"/>
      <c r="W215" s="115"/>
      <c r="X215" s="115" t="s">
        <v>440</v>
      </c>
      <c r="Y215" s="115"/>
      <c r="Z215" s="115"/>
      <c r="AA215" s="115"/>
      <c r="AB215" s="116">
        <v>44419</v>
      </c>
      <c r="AC215" s="117" t="s">
        <v>530</v>
      </c>
      <c r="AD215" s="116"/>
      <c r="AE215" s="116"/>
      <c r="AF215" s="116"/>
      <c r="AG215" s="116"/>
      <c r="AH215" s="116"/>
      <c r="AI215" s="116"/>
      <c r="AJ215" s="118">
        <v>1</v>
      </c>
      <c r="AK215" s="116"/>
      <c r="AL215" s="116"/>
      <c r="AM215" s="116"/>
      <c r="AN215" s="116">
        <v>44449</v>
      </c>
      <c r="AO215" s="119" t="s">
        <v>51</v>
      </c>
      <c r="AP215" s="119" t="s">
        <v>52</v>
      </c>
      <c r="AQ215" s="119" t="s">
        <v>444</v>
      </c>
      <c r="AR215" s="18" t="s">
        <v>445</v>
      </c>
      <c r="AS215" s="120" t="s">
        <v>60</v>
      </c>
      <c r="AT215" s="121">
        <v>0</v>
      </c>
      <c r="AU215" s="121">
        <v>0</v>
      </c>
      <c r="AV215" s="121">
        <v>0</v>
      </c>
      <c r="AW215" s="121">
        <v>0</v>
      </c>
      <c r="AX215" s="122">
        <v>0</v>
      </c>
      <c r="AY215" s="122">
        <v>0</v>
      </c>
      <c r="AZ215" s="122">
        <v>0</v>
      </c>
      <c r="BA215" s="122">
        <v>0</v>
      </c>
      <c r="BB215" s="122">
        <v>0</v>
      </c>
      <c r="BC215" s="122">
        <v>0</v>
      </c>
      <c r="BD215" s="121">
        <v>471231.64</v>
      </c>
      <c r="BE215" s="122">
        <v>471231.64</v>
      </c>
      <c r="BF215" s="122">
        <v>0</v>
      </c>
      <c r="BG215" s="122">
        <v>0</v>
      </c>
      <c r="BH215" s="122">
        <v>0</v>
      </c>
      <c r="BI215" s="121">
        <v>471231.64</v>
      </c>
      <c r="BJ215" s="122">
        <v>471231.64</v>
      </c>
      <c r="BK215" s="122">
        <v>0</v>
      </c>
      <c r="BL215" s="122">
        <v>0</v>
      </c>
      <c r="BM215" s="122">
        <v>0</v>
      </c>
      <c r="BN215" s="121">
        <v>0</v>
      </c>
      <c r="BO215" s="122">
        <v>0</v>
      </c>
      <c r="BP215" s="122">
        <v>0</v>
      </c>
      <c r="BQ215" s="122">
        <v>0</v>
      </c>
      <c r="BR215" s="122">
        <v>0</v>
      </c>
      <c r="BS215" s="121">
        <v>0</v>
      </c>
      <c r="BT215" s="122">
        <v>0</v>
      </c>
      <c r="BU215" s="122">
        <v>0</v>
      </c>
      <c r="BV215" s="122">
        <v>0</v>
      </c>
      <c r="BW215" s="121">
        <v>0</v>
      </c>
      <c r="BX215" s="121">
        <v>0</v>
      </c>
      <c r="BY215" s="122">
        <v>0</v>
      </c>
      <c r="BZ215" s="122">
        <v>0</v>
      </c>
      <c r="CA215" s="122">
        <v>0</v>
      </c>
      <c r="CB215" s="121">
        <v>0</v>
      </c>
      <c r="CC215" s="121">
        <v>0</v>
      </c>
      <c r="CD215" s="122">
        <v>0</v>
      </c>
      <c r="CE215" s="122">
        <v>0</v>
      </c>
      <c r="CF215" s="122">
        <v>0</v>
      </c>
      <c r="CG215" s="121">
        <v>0</v>
      </c>
      <c r="CH215" s="121">
        <v>0</v>
      </c>
      <c r="CI215" s="122">
        <v>0</v>
      </c>
      <c r="CJ215" s="122">
        <v>0</v>
      </c>
      <c r="CK215" s="122">
        <v>0</v>
      </c>
      <c r="CL215" s="121">
        <v>0</v>
      </c>
      <c r="CM215" s="121">
        <v>0</v>
      </c>
      <c r="CN215" s="122">
        <v>0</v>
      </c>
      <c r="CO215" s="122">
        <v>0</v>
      </c>
      <c r="CP215" s="122">
        <v>0</v>
      </c>
      <c r="CQ215" s="121">
        <v>0</v>
      </c>
    </row>
    <row r="216" spans="1:97" s="441" customFormat="1" ht="409.5">
      <c r="A216" s="107">
        <v>604</v>
      </c>
      <c r="B216" s="107" t="s">
        <v>510</v>
      </c>
      <c r="C216" s="123">
        <v>402000001</v>
      </c>
      <c r="D216" s="19" t="s">
        <v>48</v>
      </c>
      <c r="E216" s="113" t="s">
        <v>528</v>
      </c>
      <c r="F216" s="114"/>
      <c r="G216" s="114"/>
      <c r="H216" s="115"/>
      <c r="I216" s="114"/>
      <c r="J216" s="115"/>
      <c r="K216" s="115"/>
      <c r="L216" s="115"/>
      <c r="M216" s="115"/>
      <c r="N216" s="115"/>
      <c r="O216" s="115"/>
      <c r="P216" s="116">
        <v>44355</v>
      </c>
      <c r="Q216" s="117" t="s">
        <v>529</v>
      </c>
      <c r="R216" s="115"/>
      <c r="S216" s="115"/>
      <c r="T216" s="115"/>
      <c r="U216" s="115"/>
      <c r="V216" s="115"/>
      <c r="W216" s="115"/>
      <c r="X216" s="115" t="s">
        <v>440</v>
      </c>
      <c r="Y216" s="115"/>
      <c r="Z216" s="115"/>
      <c r="AA216" s="115"/>
      <c r="AB216" s="116">
        <v>44419</v>
      </c>
      <c r="AC216" s="117" t="s">
        <v>531</v>
      </c>
      <c r="AD216" s="116"/>
      <c r="AE216" s="116"/>
      <c r="AF216" s="116"/>
      <c r="AG216" s="116"/>
      <c r="AH216" s="116"/>
      <c r="AI216" s="116"/>
      <c r="AJ216" s="118">
        <v>1</v>
      </c>
      <c r="AK216" s="116"/>
      <c r="AL216" s="116"/>
      <c r="AM216" s="116"/>
      <c r="AN216" s="116">
        <v>44449</v>
      </c>
      <c r="AO216" s="119" t="s">
        <v>51</v>
      </c>
      <c r="AP216" s="119" t="s">
        <v>52</v>
      </c>
      <c r="AQ216" s="119" t="s">
        <v>444</v>
      </c>
      <c r="AR216" s="18" t="s">
        <v>445</v>
      </c>
      <c r="AS216" s="120" t="s">
        <v>57</v>
      </c>
      <c r="AT216" s="121">
        <v>0</v>
      </c>
      <c r="AU216" s="121">
        <v>0</v>
      </c>
      <c r="AV216" s="121">
        <v>0</v>
      </c>
      <c r="AW216" s="121">
        <v>0</v>
      </c>
      <c r="AX216" s="122">
        <v>0</v>
      </c>
      <c r="AY216" s="122">
        <v>0</v>
      </c>
      <c r="AZ216" s="122">
        <v>0</v>
      </c>
      <c r="BA216" s="122">
        <v>0</v>
      </c>
      <c r="BB216" s="122">
        <v>0</v>
      </c>
      <c r="BC216" s="122">
        <v>0</v>
      </c>
      <c r="BD216" s="121">
        <v>142311.96</v>
      </c>
      <c r="BE216" s="122">
        <v>142311.96</v>
      </c>
      <c r="BF216" s="122">
        <v>0</v>
      </c>
      <c r="BG216" s="122">
        <v>0</v>
      </c>
      <c r="BH216" s="122">
        <v>0</v>
      </c>
      <c r="BI216" s="121">
        <v>142311.96</v>
      </c>
      <c r="BJ216" s="122">
        <v>142311.96</v>
      </c>
      <c r="BK216" s="122">
        <v>0</v>
      </c>
      <c r="BL216" s="122">
        <v>0</v>
      </c>
      <c r="BM216" s="122">
        <v>0</v>
      </c>
      <c r="BN216" s="121">
        <v>0</v>
      </c>
      <c r="BO216" s="122">
        <v>0</v>
      </c>
      <c r="BP216" s="122">
        <v>0</v>
      </c>
      <c r="BQ216" s="122">
        <v>0</v>
      </c>
      <c r="BR216" s="122">
        <v>0</v>
      </c>
      <c r="BS216" s="121">
        <v>0</v>
      </c>
      <c r="BT216" s="122">
        <v>0</v>
      </c>
      <c r="BU216" s="122">
        <v>0</v>
      </c>
      <c r="BV216" s="122">
        <v>0</v>
      </c>
      <c r="BW216" s="121">
        <v>0</v>
      </c>
      <c r="BX216" s="121">
        <v>0</v>
      </c>
      <c r="BY216" s="122">
        <v>0</v>
      </c>
      <c r="BZ216" s="122">
        <v>0</v>
      </c>
      <c r="CA216" s="122">
        <v>0</v>
      </c>
      <c r="CB216" s="121">
        <v>0</v>
      </c>
      <c r="CC216" s="121">
        <v>0</v>
      </c>
      <c r="CD216" s="122">
        <v>0</v>
      </c>
      <c r="CE216" s="122">
        <v>0</v>
      </c>
      <c r="CF216" s="122">
        <v>0</v>
      </c>
      <c r="CG216" s="121">
        <v>0</v>
      </c>
      <c r="CH216" s="121">
        <v>0</v>
      </c>
      <c r="CI216" s="122">
        <v>0</v>
      </c>
      <c r="CJ216" s="122">
        <v>0</v>
      </c>
      <c r="CK216" s="122">
        <v>0</v>
      </c>
      <c r="CL216" s="121">
        <v>0</v>
      </c>
      <c r="CM216" s="121">
        <v>0</v>
      </c>
      <c r="CN216" s="122">
        <v>0</v>
      </c>
      <c r="CO216" s="122">
        <v>0</v>
      </c>
      <c r="CP216" s="122">
        <v>0</v>
      </c>
      <c r="CQ216" s="121">
        <v>0</v>
      </c>
    </row>
    <row r="217" spans="1:97" s="441" customFormat="1" ht="246" customHeight="1">
      <c r="A217" s="107">
        <v>604</v>
      </c>
      <c r="B217" s="107" t="s">
        <v>510</v>
      </c>
      <c r="C217" s="111">
        <v>402000025</v>
      </c>
      <c r="D217" s="112" t="s">
        <v>153</v>
      </c>
      <c r="E217" s="113" t="s">
        <v>532</v>
      </c>
      <c r="F217" s="114"/>
      <c r="G217" s="114"/>
      <c r="H217" s="115">
        <v>1</v>
      </c>
      <c r="I217" s="114"/>
      <c r="J217" s="115">
        <v>2</v>
      </c>
      <c r="K217" s="115"/>
      <c r="L217" s="115">
        <v>2</v>
      </c>
      <c r="M217" s="115"/>
      <c r="N217" s="115">
        <v>3</v>
      </c>
      <c r="O217" s="115"/>
      <c r="P217" s="116" t="s">
        <v>533</v>
      </c>
      <c r="Q217" s="117" t="s">
        <v>256</v>
      </c>
      <c r="R217" s="115"/>
      <c r="S217" s="115"/>
      <c r="T217" s="115" t="s">
        <v>47</v>
      </c>
      <c r="U217" s="115"/>
      <c r="V217" s="115" t="s">
        <v>523</v>
      </c>
      <c r="W217" s="115" t="s">
        <v>45</v>
      </c>
      <c r="X217" s="115"/>
      <c r="Y217" s="115"/>
      <c r="Z217" s="115"/>
      <c r="AA217" s="115"/>
      <c r="AB217" s="116" t="s">
        <v>257</v>
      </c>
      <c r="AC217" s="117" t="s">
        <v>534</v>
      </c>
      <c r="AD217" s="116"/>
      <c r="AE217" s="116"/>
      <c r="AF217" s="116"/>
      <c r="AG217" s="116"/>
      <c r="AH217" s="116"/>
      <c r="AI217" s="116"/>
      <c r="AJ217" s="118">
        <v>1.2</v>
      </c>
      <c r="AK217" s="116"/>
      <c r="AL217" s="116"/>
      <c r="AM217" s="116"/>
      <c r="AN217" s="116" t="s">
        <v>535</v>
      </c>
      <c r="AO217" s="119" t="s">
        <v>51</v>
      </c>
      <c r="AP217" s="119" t="s">
        <v>52</v>
      </c>
      <c r="AQ217" s="119" t="s">
        <v>536</v>
      </c>
      <c r="AR217" s="18" t="s">
        <v>537</v>
      </c>
      <c r="AS217" s="120" t="s">
        <v>520</v>
      </c>
      <c r="AT217" s="121">
        <v>0</v>
      </c>
      <c r="AU217" s="121">
        <v>0</v>
      </c>
      <c r="AV217" s="122">
        <v>0</v>
      </c>
      <c r="AW217" s="122">
        <v>0</v>
      </c>
      <c r="AX217" s="122">
        <v>0</v>
      </c>
      <c r="AY217" s="122">
        <v>0</v>
      </c>
      <c r="AZ217" s="122">
        <v>0</v>
      </c>
      <c r="BA217" s="122">
        <v>0</v>
      </c>
      <c r="BB217" s="122">
        <v>0</v>
      </c>
      <c r="BC217" s="122">
        <v>0</v>
      </c>
      <c r="BD217" s="122">
        <v>674276</v>
      </c>
      <c r="BE217" s="122">
        <v>0</v>
      </c>
      <c r="BF217" s="122">
        <v>0</v>
      </c>
      <c r="BG217" s="122">
        <v>0</v>
      </c>
      <c r="BH217" s="122">
        <v>674276</v>
      </c>
      <c r="BI217" s="122">
        <v>0</v>
      </c>
      <c r="BJ217" s="122">
        <v>0</v>
      </c>
      <c r="BK217" s="122">
        <v>0</v>
      </c>
      <c r="BL217" s="122">
        <v>0</v>
      </c>
      <c r="BM217" s="122">
        <v>0</v>
      </c>
      <c r="BN217" s="122">
        <v>0</v>
      </c>
      <c r="BO217" s="122">
        <v>0</v>
      </c>
      <c r="BP217" s="122">
        <v>0</v>
      </c>
      <c r="BQ217" s="122">
        <v>0</v>
      </c>
      <c r="BR217" s="122">
        <v>0</v>
      </c>
      <c r="BS217" s="121">
        <v>0</v>
      </c>
      <c r="BT217" s="122">
        <v>0</v>
      </c>
      <c r="BU217" s="122">
        <v>0</v>
      </c>
      <c r="BV217" s="122">
        <v>0</v>
      </c>
      <c r="BW217" s="121">
        <v>0</v>
      </c>
      <c r="BX217" s="121">
        <v>0</v>
      </c>
      <c r="BY217" s="122">
        <v>0</v>
      </c>
      <c r="BZ217" s="122">
        <v>0</v>
      </c>
      <c r="CA217" s="122">
        <v>0</v>
      </c>
      <c r="CB217" s="121">
        <v>0</v>
      </c>
      <c r="CC217" s="121">
        <v>0</v>
      </c>
      <c r="CD217" s="122">
        <v>0</v>
      </c>
      <c r="CE217" s="122">
        <v>0</v>
      </c>
      <c r="CF217" s="122">
        <v>0</v>
      </c>
      <c r="CG217" s="121">
        <v>0</v>
      </c>
      <c r="CH217" s="121">
        <v>0</v>
      </c>
      <c r="CI217" s="122">
        <v>0</v>
      </c>
      <c r="CJ217" s="122">
        <v>0</v>
      </c>
      <c r="CK217" s="122">
        <v>0</v>
      </c>
      <c r="CL217" s="121">
        <v>0</v>
      </c>
      <c r="CM217" s="121">
        <v>0</v>
      </c>
      <c r="CN217" s="122">
        <v>0</v>
      </c>
      <c r="CO217" s="122">
        <v>0</v>
      </c>
      <c r="CP217" s="122">
        <v>0</v>
      </c>
      <c r="CQ217" s="121">
        <v>0</v>
      </c>
    </row>
    <row r="218" spans="1:97" s="441" customFormat="1" ht="275.25" customHeight="1">
      <c r="A218" s="107">
        <v>604</v>
      </c>
      <c r="B218" s="107" t="s">
        <v>510</v>
      </c>
      <c r="C218" s="111">
        <v>401000001</v>
      </c>
      <c r="D218" s="112" t="s">
        <v>44</v>
      </c>
      <c r="E218" s="113" t="s">
        <v>521</v>
      </c>
      <c r="F218" s="114"/>
      <c r="G218" s="114"/>
      <c r="H218" s="115">
        <v>3</v>
      </c>
      <c r="I218" s="114"/>
      <c r="J218" s="115">
        <v>16</v>
      </c>
      <c r="K218" s="115">
        <v>1</v>
      </c>
      <c r="L218" s="115" t="s">
        <v>538</v>
      </c>
      <c r="M218" s="115"/>
      <c r="N218" s="115"/>
      <c r="O218" s="115"/>
      <c r="P218" s="116" t="s">
        <v>255</v>
      </c>
      <c r="Q218" s="117" t="s">
        <v>385</v>
      </c>
      <c r="R218" s="115"/>
      <c r="S218" s="115"/>
      <c r="T218" s="115">
        <v>3</v>
      </c>
      <c r="U218" s="115"/>
      <c r="V218" s="115">
        <v>9</v>
      </c>
      <c r="W218" s="115">
        <v>1</v>
      </c>
      <c r="X218" s="115"/>
      <c r="Y218" s="115"/>
      <c r="Z218" s="115"/>
      <c r="AA218" s="115"/>
      <c r="AB218" s="116" t="s">
        <v>257</v>
      </c>
      <c r="AC218" s="117" t="s">
        <v>539</v>
      </c>
      <c r="AD218" s="116"/>
      <c r="AE218" s="116"/>
      <c r="AF218" s="118"/>
      <c r="AG218" s="116"/>
      <c r="AH218" s="118"/>
      <c r="AI218" s="116"/>
      <c r="AJ218" s="116"/>
      <c r="AK218" s="116"/>
      <c r="AL218" s="116"/>
      <c r="AM218" s="116" t="s">
        <v>540</v>
      </c>
      <c r="AN218" s="116" t="s">
        <v>541</v>
      </c>
      <c r="AO218" s="119" t="s">
        <v>51</v>
      </c>
      <c r="AP218" s="119" t="s">
        <v>77</v>
      </c>
      <c r="AQ218" s="119" t="s">
        <v>542</v>
      </c>
      <c r="AR218" s="18" t="s">
        <v>543</v>
      </c>
      <c r="AS218" s="120">
        <v>870</v>
      </c>
      <c r="AT218" s="121">
        <v>1392617.28</v>
      </c>
      <c r="AU218" s="121">
        <v>0</v>
      </c>
      <c r="AV218" s="122">
        <v>0</v>
      </c>
      <c r="AW218" s="122">
        <v>0</v>
      </c>
      <c r="AX218" s="122">
        <v>0</v>
      </c>
      <c r="AY218" s="122">
        <v>0</v>
      </c>
      <c r="AZ218" s="122">
        <v>0</v>
      </c>
      <c r="BA218" s="122">
        <v>0</v>
      </c>
      <c r="BB218" s="122">
        <v>1392617.28</v>
      </c>
      <c r="BC218" s="122">
        <v>0</v>
      </c>
      <c r="BD218" s="122">
        <v>203061892.56999999</v>
      </c>
      <c r="BE218" s="122">
        <v>0</v>
      </c>
      <c r="BF218" s="122">
        <v>0</v>
      </c>
      <c r="BG218" s="122">
        <v>0</v>
      </c>
      <c r="BH218" s="122">
        <v>203061892.56999999</v>
      </c>
      <c r="BI218" s="122">
        <v>0</v>
      </c>
      <c r="BJ218" s="122">
        <v>0</v>
      </c>
      <c r="BK218" s="122">
        <v>0</v>
      </c>
      <c r="BL218" s="122">
        <v>0</v>
      </c>
      <c r="BM218" s="122">
        <v>0</v>
      </c>
      <c r="BN218" s="121">
        <v>37016230</v>
      </c>
      <c r="BO218" s="122">
        <v>0</v>
      </c>
      <c r="BP218" s="122">
        <v>0</v>
      </c>
      <c r="BQ218" s="122">
        <v>0</v>
      </c>
      <c r="BR218" s="122">
        <v>37016230</v>
      </c>
      <c r="BS218" s="121">
        <v>30296585</v>
      </c>
      <c r="BT218" s="122">
        <v>0</v>
      </c>
      <c r="BU218" s="122">
        <v>0</v>
      </c>
      <c r="BV218" s="122">
        <v>0</v>
      </c>
      <c r="BW218" s="121">
        <v>30296585</v>
      </c>
      <c r="BX218" s="121">
        <v>42484230</v>
      </c>
      <c r="BY218" s="122">
        <v>0</v>
      </c>
      <c r="BZ218" s="122">
        <v>0</v>
      </c>
      <c r="CA218" s="122">
        <v>0</v>
      </c>
      <c r="CB218" s="121">
        <v>42484230</v>
      </c>
      <c r="CC218" s="121">
        <v>42484230</v>
      </c>
      <c r="CD218" s="122">
        <v>0</v>
      </c>
      <c r="CE218" s="122">
        <v>0</v>
      </c>
      <c r="CF218" s="122">
        <v>0</v>
      </c>
      <c r="CG218" s="121">
        <v>42484230</v>
      </c>
      <c r="CH218" s="121">
        <v>37484230</v>
      </c>
      <c r="CI218" s="122">
        <v>0</v>
      </c>
      <c r="CJ218" s="122">
        <v>0</v>
      </c>
      <c r="CK218" s="122">
        <v>0</v>
      </c>
      <c r="CL218" s="121">
        <v>37484230</v>
      </c>
      <c r="CM218" s="121">
        <v>37484230</v>
      </c>
      <c r="CN218" s="122">
        <v>0</v>
      </c>
      <c r="CO218" s="122">
        <v>0</v>
      </c>
      <c r="CP218" s="122">
        <v>0</v>
      </c>
      <c r="CQ218" s="121">
        <v>37484230</v>
      </c>
    </row>
    <row r="219" spans="1:97" s="441" customFormat="1" ht="210.75" customHeight="1">
      <c r="A219" s="107">
        <v>604</v>
      </c>
      <c r="B219" s="107" t="s">
        <v>510</v>
      </c>
      <c r="C219" s="111">
        <v>402000001</v>
      </c>
      <c r="D219" s="112" t="s">
        <v>48</v>
      </c>
      <c r="E219" s="113" t="s">
        <v>544</v>
      </c>
      <c r="F219" s="114"/>
      <c r="G219" s="114"/>
      <c r="H219" s="115">
        <v>6</v>
      </c>
      <c r="I219" s="114"/>
      <c r="J219" s="115">
        <v>23</v>
      </c>
      <c r="K219" s="115">
        <v>3</v>
      </c>
      <c r="L219" s="115"/>
      <c r="M219" s="115"/>
      <c r="N219" s="115"/>
      <c r="O219" s="115"/>
      <c r="P219" s="116" t="s">
        <v>422</v>
      </c>
      <c r="Q219" s="117" t="s">
        <v>514</v>
      </c>
      <c r="R219" s="115"/>
      <c r="S219" s="115"/>
      <c r="T219" s="115"/>
      <c r="U219" s="115"/>
      <c r="V219" s="115">
        <v>11</v>
      </c>
      <c r="W219" s="115">
        <v>1</v>
      </c>
      <c r="X219" s="115" t="s">
        <v>64</v>
      </c>
      <c r="Y219" s="115"/>
      <c r="Z219" s="115"/>
      <c r="AA219" s="115"/>
      <c r="AB219" s="116" t="s">
        <v>424</v>
      </c>
      <c r="AC219" s="117" t="s">
        <v>545</v>
      </c>
      <c r="AD219" s="116"/>
      <c r="AE219" s="116"/>
      <c r="AF219" s="116"/>
      <c r="AG219" s="116"/>
      <c r="AH219" s="116"/>
      <c r="AI219" s="116"/>
      <c r="AJ219" s="116"/>
      <c r="AK219" s="116"/>
      <c r="AL219" s="116"/>
      <c r="AM219" s="116" t="s">
        <v>64</v>
      </c>
      <c r="AN219" s="116" t="s">
        <v>162</v>
      </c>
      <c r="AO219" s="119" t="s">
        <v>51</v>
      </c>
      <c r="AP219" s="119" t="s">
        <v>92</v>
      </c>
      <c r="AQ219" s="119" t="s">
        <v>546</v>
      </c>
      <c r="AR219" s="18" t="s">
        <v>55</v>
      </c>
      <c r="AS219" s="120" t="s">
        <v>56</v>
      </c>
      <c r="AT219" s="121">
        <v>874116.83</v>
      </c>
      <c r="AU219" s="121">
        <v>873558.79</v>
      </c>
      <c r="AV219" s="122">
        <v>0</v>
      </c>
      <c r="AW219" s="122">
        <v>0</v>
      </c>
      <c r="AX219" s="122">
        <v>0</v>
      </c>
      <c r="AY219" s="122">
        <v>0</v>
      </c>
      <c r="AZ219" s="122">
        <v>0</v>
      </c>
      <c r="BA219" s="122">
        <v>0</v>
      </c>
      <c r="BB219" s="122">
        <v>874116.83</v>
      </c>
      <c r="BC219" s="122">
        <v>873558.79</v>
      </c>
      <c r="BD219" s="122">
        <v>916073.95</v>
      </c>
      <c r="BE219" s="122">
        <v>0</v>
      </c>
      <c r="BF219" s="122">
        <v>0</v>
      </c>
      <c r="BG219" s="122">
        <v>0</v>
      </c>
      <c r="BH219" s="122">
        <v>916073.95</v>
      </c>
      <c r="BI219" s="122">
        <v>914989.8</v>
      </c>
      <c r="BJ219" s="122">
        <v>0</v>
      </c>
      <c r="BK219" s="122">
        <v>0</v>
      </c>
      <c r="BL219" s="122">
        <v>0</v>
      </c>
      <c r="BM219" s="122">
        <v>914989.8</v>
      </c>
      <c r="BN219" s="121">
        <v>1006792</v>
      </c>
      <c r="BO219" s="122">
        <v>0</v>
      </c>
      <c r="BP219" s="122">
        <v>0</v>
      </c>
      <c r="BQ219" s="122">
        <v>0</v>
      </c>
      <c r="BR219" s="122">
        <v>1006792</v>
      </c>
      <c r="BS219" s="121">
        <v>1006792</v>
      </c>
      <c r="BT219" s="122">
        <v>0</v>
      </c>
      <c r="BU219" s="122">
        <v>0</v>
      </c>
      <c r="BV219" s="122">
        <v>0</v>
      </c>
      <c r="BW219" s="121">
        <v>1006792</v>
      </c>
      <c r="BX219" s="121">
        <v>1006792</v>
      </c>
      <c r="BY219" s="122">
        <v>0</v>
      </c>
      <c r="BZ219" s="122">
        <v>0</v>
      </c>
      <c r="CA219" s="122">
        <v>0</v>
      </c>
      <c r="CB219" s="121">
        <v>1006792</v>
      </c>
      <c r="CC219" s="121">
        <v>1006792</v>
      </c>
      <c r="CD219" s="122">
        <v>0</v>
      </c>
      <c r="CE219" s="122">
        <v>0</v>
      </c>
      <c r="CF219" s="122">
        <v>0</v>
      </c>
      <c r="CG219" s="121">
        <v>1006792</v>
      </c>
      <c r="CH219" s="121">
        <v>1006792</v>
      </c>
      <c r="CI219" s="122">
        <v>0</v>
      </c>
      <c r="CJ219" s="122">
        <v>0</v>
      </c>
      <c r="CK219" s="122">
        <v>0</v>
      </c>
      <c r="CL219" s="121">
        <v>1006792</v>
      </c>
      <c r="CM219" s="121">
        <v>1006792</v>
      </c>
      <c r="CN219" s="122">
        <v>0</v>
      </c>
      <c r="CO219" s="122">
        <v>0</v>
      </c>
      <c r="CP219" s="122">
        <v>0</v>
      </c>
      <c r="CQ219" s="121">
        <v>1006792</v>
      </c>
    </row>
    <row r="220" spans="1:97" s="441" customFormat="1" ht="218.25" customHeight="1">
      <c r="A220" s="107">
        <v>604</v>
      </c>
      <c r="B220" s="107" t="s">
        <v>510</v>
      </c>
      <c r="C220" s="111">
        <v>402000001</v>
      </c>
      <c r="D220" s="112" t="s">
        <v>48</v>
      </c>
      <c r="E220" s="113" t="s">
        <v>544</v>
      </c>
      <c r="F220" s="114"/>
      <c r="G220" s="114"/>
      <c r="H220" s="115">
        <v>6</v>
      </c>
      <c r="I220" s="114"/>
      <c r="J220" s="115">
        <v>23</v>
      </c>
      <c r="K220" s="115">
        <v>3</v>
      </c>
      <c r="L220" s="115"/>
      <c r="M220" s="115"/>
      <c r="N220" s="115"/>
      <c r="O220" s="115"/>
      <c r="P220" s="116" t="s">
        <v>422</v>
      </c>
      <c r="Q220" s="117" t="s">
        <v>514</v>
      </c>
      <c r="R220" s="115"/>
      <c r="S220" s="115"/>
      <c r="T220" s="115"/>
      <c r="U220" s="115"/>
      <c r="V220" s="115">
        <v>11</v>
      </c>
      <c r="W220" s="115">
        <v>1</v>
      </c>
      <c r="X220" s="115" t="s">
        <v>64</v>
      </c>
      <c r="Y220" s="115"/>
      <c r="Z220" s="115"/>
      <c r="AA220" s="115"/>
      <c r="AB220" s="116" t="s">
        <v>424</v>
      </c>
      <c r="AC220" s="117" t="s">
        <v>545</v>
      </c>
      <c r="AD220" s="116"/>
      <c r="AE220" s="116"/>
      <c r="AF220" s="116"/>
      <c r="AG220" s="116"/>
      <c r="AH220" s="116"/>
      <c r="AI220" s="116"/>
      <c r="AJ220" s="116"/>
      <c r="AK220" s="116"/>
      <c r="AL220" s="116"/>
      <c r="AM220" s="116" t="s">
        <v>64</v>
      </c>
      <c r="AN220" s="116" t="s">
        <v>162</v>
      </c>
      <c r="AO220" s="119" t="s">
        <v>51</v>
      </c>
      <c r="AP220" s="119" t="s">
        <v>92</v>
      </c>
      <c r="AQ220" s="119" t="s">
        <v>546</v>
      </c>
      <c r="AR220" s="18" t="s">
        <v>55</v>
      </c>
      <c r="AS220" s="120" t="s">
        <v>57</v>
      </c>
      <c r="AT220" s="121">
        <v>262742.40999999997</v>
      </c>
      <c r="AU220" s="121">
        <v>262573.88</v>
      </c>
      <c r="AV220" s="122">
        <v>0</v>
      </c>
      <c r="AW220" s="122">
        <v>0</v>
      </c>
      <c r="AX220" s="122">
        <v>0</v>
      </c>
      <c r="AY220" s="122">
        <v>0</v>
      </c>
      <c r="AZ220" s="122">
        <v>0</v>
      </c>
      <c r="BA220" s="122">
        <v>0</v>
      </c>
      <c r="BB220" s="122">
        <v>262742.40999999997</v>
      </c>
      <c r="BC220" s="122">
        <v>262573.88</v>
      </c>
      <c r="BD220" s="122">
        <v>263685.81</v>
      </c>
      <c r="BE220" s="122">
        <v>0</v>
      </c>
      <c r="BF220" s="122">
        <v>0</v>
      </c>
      <c r="BG220" s="122">
        <v>0</v>
      </c>
      <c r="BH220" s="122">
        <v>263685.81</v>
      </c>
      <c r="BI220" s="122">
        <v>263358.40000000002</v>
      </c>
      <c r="BJ220" s="122">
        <v>0</v>
      </c>
      <c r="BK220" s="122">
        <v>0</v>
      </c>
      <c r="BL220" s="122">
        <v>0</v>
      </c>
      <c r="BM220" s="122">
        <v>263358.40000000002</v>
      </c>
      <c r="BN220" s="121">
        <v>267925</v>
      </c>
      <c r="BO220" s="122">
        <v>0</v>
      </c>
      <c r="BP220" s="122">
        <v>0</v>
      </c>
      <c r="BQ220" s="122">
        <v>0</v>
      </c>
      <c r="BR220" s="122">
        <v>267925</v>
      </c>
      <c r="BS220" s="121">
        <v>267925</v>
      </c>
      <c r="BT220" s="121">
        <v>0</v>
      </c>
      <c r="BU220" s="121">
        <v>0</v>
      </c>
      <c r="BV220" s="121">
        <v>0</v>
      </c>
      <c r="BW220" s="121">
        <v>267925</v>
      </c>
      <c r="BX220" s="121">
        <v>267925</v>
      </c>
      <c r="BY220" s="121">
        <v>0</v>
      </c>
      <c r="BZ220" s="121">
        <v>0</v>
      </c>
      <c r="CA220" s="121">
        <v>0</v>
      </c>
      <c r="CB220" s="121">
        <v>267925</v>
      </c>
      <c r="CC220" s="121">
        <v>267925</v>
      </c>
      <c r="CD220" s="122">
        <v>0</v>
      </c>
      <c r="CE220" s="122">
        <v>0</v>
      </c>
      <c r="CF220" s="122">
        <v>0</v>
      </c>
      <c r="CG220" s="121">
        <v>267925</v>
      </c>
      <c r="CH220" s="121">
        <v>267925</v>
      </c>
      <c r="CI220" s="121">
        <v>0</v>
      </c>
      <c r="CJ220" s="121">
        <v>0</v>
      </c>
      <c r="CK220" s="121">
        <v>0</v>
      </c>
      <c r="CL220" s="121">
        <v>267925</v>
      </c>
      <c r="CM220" s="121">
        <v>267925</v>
      </c>
      <c r="CN220" s="121">
        <v>0</v>
      </c>
      <c r="CO220" s="121">
        <v>0</v>
      </c>
      <c r="CP220" s="121">
        <v>0</v>
      </c>
      <c r="CQ220" s="121">
        <v>267925</v>
      </c>
    </row>
    <row r="221" spans="1:97" s="441" customFormat="1" ht="210.75" customHeight="1">
      <c r="A221" s="107">
        <v>604</v>
      </c>
      <c r="B221" s="107" t="s">
        <v>510</v>
      </c>
      <c r="C221" s="111">
        <v>402000001</v>
      </c>
      <c r="D221" s="112" t="s">
        <v>48</v>
      </c>
      <c r="E221" s="113" t="s">
        <v>511</v>
      </c>
      <c r="F221" s="114"/>
      <c r="G221" s="114"/>
      <c r="H221" s="115" t="s">
        <v>512</v>
      </c>
      <c r="I221" s="114"/>
      <c r="J221" s="115" t="s">
        <v>513</v>
      </c>
      <c r="K221" s="115"/>
      <c r="L221" s="115"/>
      <c r="M221" s="115"/>
      <c r="N221" s="115"/>
      <c r="O221" s="115"/>
      <c r="P221" s="116" t="s">
        <v>422</v>
      </c>
      <c r="Q221" s="117" t="s">
        <v>514</v>
      </c>
      <c r="R221" s="115"/>
      <c r="S221" s="115"/>
      <c r="T221" s="115"/>
      <c r="U221" s="115"/>
      <c r="V221" s="115" t="s">
        <v>52</v>
      </c>
      <c r="W221" s="115" t="s">
        <v>64</v>
      </c>
      <c r="X221" s="115"/>
      <c r="Y221" s="115"/>
      <c r="Z221" s="115"/>
      <c r="AA221" s="115"/>
      <c r="AB221" s="116" t="s">
        <v>424</v>
      </c>
      <c r="AC221" s="117" t="s">
        <v>547</v>
      </c>
      <c r="AD221" s="116"/>
      <c r="AE221" s="116"/>
      <c r="AF221" s="116"/>
      <c r="AG221" s="116"/>
      <c r="AH221" s="116"/>
      <c r="AI221" s="116"/>
      <c r="AJ221" s="116"/>
      <c r="AK221" s="118"/>
      <c r="AL221" s="118"/>
      <c r="AM221" s="118" t="s">
        <v>517</v>
      </c>
      <c r="AN221" s="116" t="s">
        <v>548</v>
      </c>
      <c r="AO221" s="119" t="s">
        <v>51</v>
      </c>
      <c r="AP221" s="119" t="s">
        <v>52</v>
      </c>
      <c r="AQ221" s="119" t="s">
        <v>549</v>
      </c>
      <c r="AR221" s="18" t="s">
        <v>65</v>
      </c>
      <c r="AS221" s="120" t="s">
        <v>57</v>
      </c>
      <c r="AT221" s="121">
        <v>153911.28</v>
      </c>
      <c r="AU221" s="121">
        <v>153911.28</v>
      </c>
      <c r="AV221" s="122">
        <v>0</v>
      </c>
      <c r="AW221" s="122">
        <v>0</v>
      </c>
      <c r="AX221" s="122">
        <v>0</v>
      </c>
      <c r="AY221" s="122">
        <v>0</v>
      </c>
      <c r="AZ221" s="122">
        <v>0</v>
      </c>
      <c r="BA221" s="122">
        <v>0</v>
      </c>
      <c r="BB221" s="122">
        <v>153911.28</v>
      </c>
      <c r="BC221" s="122">
        <v>153911.28</v>
      </c>
      <c r="BD221" s="122">
        <v>171717.2</v>
      </c>
      <c r="BE221" s="122">
        <v>0</v>
      </c>
      <c r="BF221" s="122">
        <v>0</v>
      </c>
      <c r="BG221" s="122">
        <v>0</v>
      </c>
      <c r="BH221" s="122">
        <v>171717.2</v>
      </c>
      <c r="BI221" s="122">
        <v>171717.2</v>
      </c>
      <c r="BJ221" s="122">
        <v>0</v>
      </c>
      <c r="BK221" s="122">
        <v>0</v>
      </c>
      <c r="BL221" s="122">
        <v>0</v>
      </c>
      <c r="BM221" s="122">
        <v>171717.2</v>
      </c>
      <c r="BN221" s="121">
        <v>0</v>
      </c>
      <c r="BO221" s="122">
        <v>0</v>
      </c>
      <c r="BP221" s="122">
        <v>0</v>
      </c>
      <c r="BQ221" s="122">
        <v>0</v>
      </c>
      <c r="BR221" s="122">
        <v>0</v>
      </c>
      <c r="BS221" s="121">
        <v>0</v>
      </c>
      <c r="BT221" s="121">
        <v>0</v>
      </c>
      <c r="BU221" s="121">
        <v>0</v>
      </c>
      <c r="BV221" s="121">
        <v>0</v>
      </c>
      <c r="BW221" s="121">
        <v>0</v>
      </c>
      <c r="BX221" s="121">
        <v>0</v>
      </c>
      <c r="BY221" s="121">
        <v>0</v>
      </c>
      <c r="BZ221" s="121">
        <v>0</v>
      </c>
      <c r="CA221" s="121">
        <v>0</v>
      </c>
      <c r="CB221" s="121">
        <v>0</v>
      </c>
      <c r="CC221" s="121">
        <v>0</v>
      </c>
      <c r="CD221" s="122">
        <v>0</v>
      </c>
      <c r="CE221" s="122">
        <v>0</v>
      </c>
      <c r="CF221" s="122">
        <v>0</v>
      </c>
      <c r="CG221" s="121">
        <v>0</v>
      </c>
      <c r="CH221" s="121">
        <v>0</v>
      </c>
      <c r="CI221" s="121">
        <v>0</v>
      </c>
      <c r="CJ221" s="121">
        <v>0</v>
      </c>
      <c r="CK221" s="121">
        <v>0</v>
      </c>
      <c r="CL221" s="121">
        <v>0</v>
      </c>
      <c r="CM221" s="121">
        <v>0</v>
      </c>
      <c r="CN221" s="121">
        <v>0</v>
      </c>
      <c r="CO221" s="121">
        <v>0</v>
      </c>
      <c r="CP221" s="121">
        <v>0</v>
      </c>
      <c r="CQ221" s="121">
        <v>0</v>
      </c>
    </row>
    <row r="222" spans="1:97" s="441" customFormat="1" ht="219.75" customHeight="1">
      <c r="A222" s="107">
        <v>604</v>
      </c>
      <c r="B222" s="107" t="s">
        <v>510</v>
      </c>
      <c r="C222" s="111">
        <v>402000001</v>
      </c>
      <c r="D222" s="112" t="s">
        <v>48</v>
      </c>
      <c r="E222" s="113" t="s">
        <v>511</v>
      </c>
      <c r="F222" s="114"/>
      <c r="G222" s="114"/>
      <c r="H222" s="115" t="s">
        <v>512</v>
      </c>
      <c r="I222" s="114"/>
      <c r="J222" s="115" t="s">
        <v>513</v>
      </c>
      <c r="K222" s="115"/>
      <c r="L222" s="115"/>
      <c r="M222" s="115"/>
      <c r="N222" s="115"/>
      <c r="O222" s="115"/>
      <c r="P222" s="116" t="s">
        <v>422</v>
      </c>
      <c r="Q222" s="117" t="s">
        <v>514</v>
      </c>
      <c r="R222" s="115"/>
      <c r="S222" s="115"/>
      <c r="T222" s="115"/>
      <c r="U222" s="115"/>
      <c r="V222" s="115" t="s">
        <v>52</v>
      </c>
      <c r="W222" s="115" t="s">
        <v>64</v>
      </c>
      <c r="X222" s="115"/>
      <c r="Y222" s="115"/>
      <c r="Z222" s="115"/>
      <c r="AA222" s="115"/>
      <c r="AB222" s="116" t="s">
        <v>424</v>
      </c>
      <c r="AC222" s="117" t="s">
        <v>515</v>
      </c>
      <c r="AD222" s="116"/>
      <c r="AE222" s="116"/>
      <c r="AF222" s="116"/>
      <c r="AG222" s="116"/>
      <c r="AH222" s="116"/>
      <c r="AI222" s="116"/>
      <c r="AJ222" s="116"/>
      <c r="AK222" s="118"/>
      <c r="AL222" s="118"/>
      <c r="AM222" s="118" t="s">
        <v>517</v>
      </c>
      <c r="AN222" s="116" t="s">
        <v>548</v>
      </c>
      <c r="AO222" s="119" t="s">
        <v>51</v>
      </c>
      <c r="AP222" s="119" t="s">
        <v>52</v>
      </c>
      <c r="AQ222" s="119" t="s">
        <v>549</v>
      </c>
      <c r="AR222" s="18" t="s">
        <v>65</v>
      </c>
      <c r="AS222" s="120" t="s">
        <v>60</v>
      </c>
      <c r="AT222" s="121">
        <v>509640</v>
      </c>
      <c r="AU222" s="121">
        <v>509640</v>
      </c>
      <c r="AV222" s="122">
        <v>0</v>
      </c>
      <c r="AW222" s="122">
        <v>0</v>
      </c>
      <c r="AX222" s="122">
        <v>0</v>
      </c>
      <c r="AY222" s="122">
        <v>0</v>
      </c>
      <c r="AZ222" s="122">
        <v>0</v>
      </c>
      <c r="BA222" s="122">
        <v>0</v>
      </c>
      <c r="BB222" s="122">
        <v>509640</v>
      </c>
      <c r="BC222" s="122">
        <v>509640</v>
      </c>
      <c r="BD222" s="122">
        <v>568600</v>
      </c>
      <c r="BE222" s="121">
        <v>0</v>
      </c>
      <c r="BF222" s="121">
        <v>0</v>
      </c>
      <c r="BG222" s="121">
        <v>0</v>
      </c>
      <c r="BH222" s="122">
        <v>568600</v>
      </c>
      <c r="BI222" s="122">
        <v>568600</v>
      </c>
      <c r="BJ222" s="121">
        <v>0</v>
      </c>
      <c r="BK222" s="121">
        <v>0</v>
      </c>
      <c r="BL222" s="121">
        <v>0</v>
      </c>
      <c r="BM222" s="122">
        <v>568600</v>
      </c>
      <c r="BN222" s="121">
        <v>0</v>
      </c>
      <c r="BO222" s="121">
        <v>0</v>
      </c>
      <c r="BP222" s="121">
        <v>0</v>
      </c>
      <c r="BQ222" s="121">
        <v>0</v>
      </c>
      <c r="BR222" s="121">
        <v>0</v>
      </c>
      <c r="BS222" s="121">
        <v>0</v>
      </c>
      <c r="BT222" s="121">
        <v>0</v>
      </c>
      <c r="BU222" s="121">
        <v>0</v>
      </c>
      <c r="BV222" s="121">
        <v>0</v>
      </c>
      <c r="BW222" s="121">
        <v>0</v>
      </c>
      <c r="BX222" s="121">
        <v>0</v>
      </c>
      <c r="BY222" s="121">
        <v>0</v>
      </c>
      <c r="BZ222" s="121">
        <v>0</v>
      </c>
      <c r="CA222" s="121">
        <v>0</v>
      </c>
      <c r="CB222" s="121">
        <v>0</v>
      </c>
      <c r="CC222" s="121">
        <v>0</v>
      </c>
      <c r="CD222" s="121">
        <v>0</v>
      </c>
      <c r="CE222" s="121">
        <v>0</v>
      </c>
      <c r="CF222" s="121">
        <v>0</v>
      </c>
      <c r="CG222" s="121">
        <v>0</v>
      </c>
      <c r="CH222" s="121">
        <v>0</v>
      </c>
      <c r="CI222" s="121">
        <v>0</v>
      </c>
      <c r="CJ222" s="121">
        <v>0</v>
      </c>
      <c r="CK222" s="121">
        <v>0</v>
      </c>
      <c r="CL222" s="121">
        <v>0</v>
      </c>
      <c r="CM222" s="121">
        <v>0</v>
      </c>
      <c r="CN222" s="121">
        <v>0</v>
      </c>
      <c r="CO222" s="121">
        <v>0</v>
      </c>
      <c r="CP222" s="121">
        <v>0</v>
      </c>
      <c r="CQ222" s="121">
        <v>0</v>
      </c>
    </row>
    <row r="223" spans="1:97" s="441" customFormat="1" ht="207" customHeight="1">
      <c r="A223" s="107">
        <v>604</v>
      </c>
      <c r="B223" s="107" t="s">
        <v>510</v>
      </c>
      <c r="C223" s="111">
        <v>402000001</v>
      </c>
      <c r="D223" s="112" t="s">
        <v>48</v>
      </c>
      <c r="E223" s="113" t="s">
        <v>521</v>
      </c>
      <c r="F223" s="114"/>
      <c r="G223" s="114"/>
      <c r="H223" s="115" t="s">
        <v>47</v>
      </c>
      <c r="I223" s="114"/>
      <c r="J223" s="115" t="s">
        <v>522</v>
      </c>
      <c r="K223" s="115" t="s">
        <v>45</v>
      </c>
      <c r="L223" s="115" t="s">
        <v>45</v>
      </c>
      <c r="M223" s="115"/>
      <c r="N223" s="115"/>
      <c r="O223" s="115"/>
      <c r="P223" s="116" t="s">
        <v>255</v>
      </c>
      <c r="Q223" s="117" t="s">
        <v>385</v>
      </c>
      <c r="R223" s="115"/>
      <c r="S223" s="115"/>
      <c r="T223" s="115" t="s">
        <v>47</v>
      </c>
      <c r="U223" s="115"/>
      <c r="V223" s="115">
        <v>12</v>
      </c>
      <c r="W223" s="115" t="s">
        <v>45</v>
      </c>
      <c r="X223" s="115">
        <v>15</v>
      </c>
      <c r="Y223" s="115"/>
      <c r="Z223" s="115"/>
      <c r="AA223" s="115"/>
      <c r="AB223" s="116" t="s">
        <v>257</v>
      </c>
      <c r="AC223" s="117" t="s">
        <v>550</v>
      </c>
      <c r="AD223" s="116"/>
      <c r="AE223" s="116"/>
      <c r="AF223" s="116"/>
      <c r="AG223" s="116"/>
      <c r="AH223" s="116"/>
      <c r="AI223" s="116"/>
      <c r="AJ223" s="116"/>
      <c r="AK223" s="116"/>
      <c r="AL223" s="116"/>
      <c r="AM223" s="116" t="s">
        <v>551</v>
      </c>
      <c r="AN223" s="116" t="s">
        <v>552</v>
      </c>
      <c r="AO223" s="119" t="s">
        <v>51</v>
      </c>
      <c r="AP223" s="119" t="s">
        <v>92</v>
      </c>
      <c r="AQ223" s="119" t="s">
        <v>546</v>
      </c>
      <c r="AR223" s="18" t="s">
        <v>55</v>
      </c>
      <c r="AS223" s="120" t="s">
        <v>53</v>
      </c>
      <c r="AT223" s="121">
        <v>3510897.45</v>
      </c>
      <c r="AU223" s="121">
        <v>3503197.45</v>
      </c>
      <c r="AV223" s="122">
        <v>0</v>
      </c>
      <c r="AW223" s="122">
        <v>0</v>
      </c>
      <c r="AX223" s="122">
        <v>0</v>
      </c>
      <c r="AY223" s="122">
        <v>0</v>
      </c>
      <c r="AZ223" s="122">
        <v>0</v>
      </c>
      <c r="BA223" s="122">
        <v>0</v>
      </c>
      <c r="BB223" s="122">
        <v>3510897.45</v>
      </c>
      <c r="BC223" s="122">
        <v>3503197.45</v>
      </c>
      <c r="BD223" s="122">
        <v>3585509.06</v>
      </c>
      <c r="BE223" s="121">
        <v>0</v>
      </c>
      <c r="BF223" s="121">
        <v>0</v>
      </c>
      <c r="BG223" s="121">
        <v>0</v>
      </c>
      <c r="BH223" s="122">
        <v>3585509.06</v>
      </c>
      <c r="BI223" s="122">
        <v>3512582.88</v>
      </c>
      <c r="BJ223" s="121">
        <v>0</v>
      </c>
      <c r="BK223" s="121">
        <v>0</v>
      </c>
      <c r="BL223" s="121">
        <v>0</v>
      </c>
      <c r="BM223" s="122">
        <v>3512582.88</v>
      </c>
      <c r="BN223" s="121">
        <v>3639480</v>
      </c>
      <c r="BO223" s="121">
        <v>0</v>
      </c>
      <c r="BP223" s="121">
        <v>0</v>
      </c>
      <c r="BQ223" s="121">
        <v>0</v>
      </c>
      <c r="BR223" s="122">
        <v>3639480</v>
      </c>
      <c r="BS223" s="121">
        <v>3639480</v>
      </c>
      <c r="BT223" s="121">
        <v>0</v>
      </c>
      <c r="BU223" s="121">
        <v>0</v>
      </c>
      <c r="BV223" s="121">
        <v>0</v>
      </c>
      <c r="BW223" s="121">
        <v>3639480</v>
      </c>
      <c r="BX223" s="121">
        <v>3639480</v>
      </c>
      <c r="BY223" s="121">
        <v>0</v>
      </c>
      <c r="BZ223" s="121">
        <v>0</v>
      </c>
      <c r="CA223" s="121">
        <v>0</v>
      </c>
      <c r="CB223" s="121">
        <v>3639480</v>
      </c>
      <c r="CC223" s="121">
        <v>3639480</v>
      </c>
      <c r="CD223" s="121">
        <v>0</v>
      </c>
      <c r="CE223" s="121">
        <v>0</v>
      </c>
      <c r="CF223" s="121">
        <v>0</v>
      </c>
      <c r="CG223" s="121">
        <v>3639480</v>
      </c>
      <c r="CH223" s="121">
        <v>3639480</v>
      </c>
      <c r="CI223" s="121">
        <v>0</v>
      </c>
      <c r="CJ223" s="121">
        <v>0</v>
      </c>
      <c r="CK223" s="121">
        <v>0</v>
      </c>
      <c r="CL223" s="121">
        <v>3639480</v>
      </c>
      <c r="CM223" s="121">
        <v>3639480</v>
      </c>
      <c r="CN223" s="121">
        <v>0</v>
      </c>
      <c r="CO223" s="121">
        <v>0</v>
      </c>
      <c r="CP223" s="121">
        <v>0</v>
      </c>
      <c r="CQ223" s="121">
        <v>3639480</v>
      </c>
    </row>
    <row r="224" spans="1:97" s="441" customFormat="1" ht="207" customHeight="1">
      <c r="A224" s="107">
        <v>604</v>
      </c>
      <c r="B224" s="107" t="s">
        <v>510</v>
      </c>
      <c r="C224" s="111">
        <v>402000025</v>
      </c>
      <c r="D224" s="112" t="s">
        <v>153</v>
      </c>
      <c r="E224" s="113" t="s">
        <v>532</v>
      </c>
      <c r="F224" s="114"/>
      <c r="G224" s="114"/>
      <c r="H224" s="115">
        <v>1</v>
      </c>
      <c r="I224" s="114"/>
      <c r="J224" s="115">
        <v>2</v>
      </c>
      <c r="K224" s="115"/>
      <c r="L224" s="115">
        <v>2</v>
      </c>
      <c r="M224" s="115"/>
      <c r="N224" s="115">
        <v>3</v>
      </c>
      <c r="O224" s="115"/>
      <c r="P224" s="116" t="s">
        <v>533</v>
      </c>
      <c r="Q224" s="117" t="s">
        <v>385</v>
      </c>
      <c r="R224" s="115"/>
      <c r="S224" s="115"/>
      <c r="T224" s="115" t="s">
        <v>47</v>
      </c>
      <c r="U224" s="115"/>
      <c r="V224" s="115">
        <v>1</v>
      </c>
      <c r="W224" s="115">
        <v>9</v>
      </c>
      <c r="X224" s="115">
        <v>1</v>
      </c>
      <c r="Y224" s="115"/>
      <c r="Z224" s="115"/>
      <c r="AA224" s="115"/>
      <c r="AB224" s="116" t="s">
        <v>257</v>
      </c>
      <c r="AC224" s="117" t="s">
        <v>553</v>
      </c>
      <c r="AD224" s="116"/>
      <c r="AE224" s="116"/>
      <c r="AF224" s="116"/>
      <c r="AG224" s="116"/>
      <c r="AH224" s="116"/>
      <c r="AI224" s="116"/>
      <c r="AJ224" s="116"/>
      <c r="AK224" s="116"/>
      <c r="AL224" s="116"/>
      <c r="AM224" s="118" t="s">
        <v>554</v>
      </c>
      <c r="AN224" s="118" t="s">
        <v>163</v>
      </c>
      <c r="AO224" s="119" t="s">
        <v>51</v>
      </c>
      <c r="AP224" s="119" t="s">
        <v>92</v>
      </c>
      <c r="AQ224" s="119" t="s">
        <v>546</v>
      </c>
      <c r="AR224" s="18" t="s">
        <v>55</v>
      </c>
      <c r="AS224" s="120" t="s">
        <v>53</v>
      </c>
      <c r="AT224" s="121">
        <v>36625</v>
      </c>
      <c r="AU224" s="121">
        <v>36625</v>
      </c>
      <c r="AV224" s="122">
        <v>0</v>
      </c>
      <c r="AW224" s="122">
        <v>0</v>
      </c>
      <c r="AX224" s="122">
        <v>0</v>
      </c>
      <c r="AY224" s="122">
        <v>0</v>
      </c>
      <c r="AZ224" s="122">
        <v>0</v>
      </c>
      <c r="BA224" s="122">
        <v>0</v>
      </c>
      <c r="BB224" s="122">
        <v>36625</v>
      </c>
      <c r="BC224" s="122">
        <v>36625</v>
      </c>
      <c r="BD224" s="122">
        <v>0</v>
      </c>
      <c r="BE224" s="121">
        <v>0</v>
      </c>
      <c r="BF224" s="121">
        <v>0</v>
      </c>
      <c r="BG224" s="121">
        <v>0</v>
      </c>
      <c r="BH224" s="122">
        <v>0</v>
      </c>
      <c r="BI224" s="122">
        <v>0</v>
      </c>
      <c r="BJ224" s="121">
        <v>0</v>
      </c>
      <c r="BK224" s="121">
        <v>0</v>
      </c>
      <c r="BL224" s="121">
        <v>0</v>
      </c>
      <c r="BM224" s="122">
        <v>0</v>
      </c>
      <c r="BN224" s="121">
        <v>0</v>
      </c>
      <c r="BO224" s="121">
        <v>0</v>
      </c>
      <c r="BP224" s="121">
        <v>0</v>
      </c>
      <c r="BQ224" s="121">
        <v>0</v>
      </c>
      <c r="BR224" s="122">
        <v>0</v>
      </c>
      <c r="BS224" s="121">
        <v>0</v>
      </c>
      <c r="BT224" s="121">
        <v>0</v>
      </c>
      <c r="BU224" s="121">
        <v>0</v>
      </c>
      <c r="BV224" s="121">
        <v>0</v>
      </c>
      <c r="BW224" s="121">
        <v>0</v>
      </c>
      <c r="BX224" s="121">
        <v>0</v>
      </c>
      <c r="BY224" s="121">
        <v>0</v>
      </c>
      <c r="BZ224" s="121">
        <v>0</v>
      </c>
      <c r="CA224" s="121">
        <v>0</v>
      </c>
      <c r="CB224" s="121">
        <v>0</v>
      </c>
      <c r="CC224" s="121">
        <v>0</v>
      </c>
      <c r="CD224" s="121">
        <v>0</v>
      </c>
      <c r="CE224" s="121">
        <v>0</v>
      </c>
      <c r="CF224" s="121">
        <v>0</v>
      </c>
      <c r="CG224" s="121">
        <v>0</v>
      </c>
      <c r="CH224" s="121">
        <v>0</v>
      </c>
      <c r="CI224" s="121">
        <v>0</v>
      </c>
      <c r="CJ224" s="121">
        <v>0</v>
      </c>
      <c r="CK224" s="121">
        <v>0</v>
      </c>
      <c r="CL224" s="121">
        <v>0</v>
      </c>
      <c r="CM224" s="121">
        <v>0</v>
      </c>
      <c r="CN224" s="121">
        <v>0</v>
      </c>
      <c r="CO224" s="121">
        <v>0</v>
      </c>
      <c r="CP224" s="121">
        <v>0</v>
      </c>
      <c r="CQ224" s="121">
        <v>0</v>
      </c>
    </row>
    <row r="225" spans="1:97" s="441" customFormat="1" ht="211.5" customHeight="1">
      <c r="A225" s="107">
        <v>604</v>
      </c>
      <c r="B225" s="107" t="s">
        <v>510</v>
      </c>
      <c r="C225" s="111">
        <v>402000001</v>
      </c>
      <c r="D225" s="112" t="s">
        <v>48</v>
      </c>
      <c r="E225" s="113" t="s">
        <v>521</v>
      </c>
      <c r="F225" s="114"/>
      <c r="G225" s="114"/>
      <c r="H225" s="115" t="s">
        <v>47</v>
      </c>
      <c r="I225" s="114"/>
      <c r="J225" s="115" t="s">
        <v>522</v>
      </c>
      <c r="K225" s="115" t="s">
        <v>45</v>
      </c>
      <c r="L225" s="115" t="s">
        <v>45</v>
      </c>
      <c r="M225" s="115"/>
      <c r="N225" s="115"/>
      <c r="O225" s="115"/>
      <c r="P225" s="116" t="s">
        <v>255</v>
      </c>
      <c r="Q225" s="117" t="s">
        <v>385</v>
      </c>
      <c r="R225" s="115"/>
      <c r="S225" s="115"/>
      <c r="T225" s="115" t="s">
        <v>47</v>
      </c>
      <c r="U225" s="115"/>
      <c r="V225" s="115" t="s">
        <v>523</v>
      </c>
      <c r="W225" s="115" t="s">
        <v>45</v>
      </c>
      <c r="X225" s="115"/>
      <c r="Y225" s="115"/>
      <c r="Z225" s="115"/>
      <c r="AA225" s="115"/>
      <c r="AB225" s="116" t="s">
        <v>257</v>
      </c>
      <c r="AC225" s="117" t="s">
        <v>555</v>
      </c>
      <c r="AD225" s="118"/>
      <c r="AE225" s="118"/>
      <c r="AF225" s="118"/>
      <c r="AG225" s="118"/>
      <c r="AH225" s="118"/>
      <c r="AI225" s="118"/>
      <c r="AJ225" s="118"/>
      <c r="AK225" s="118"/>
      <c r="AL225" s="118"/>
      <c r="AM225" s="118" t="s">
        <v>556</v>
      </c>
      <c r="AN225" s="118" t="s">
        <v>557</v>
      </c>
      <c r="AO225" s="119" t="s">
        <v>51</v>
      </c>
      <c r="AP225" s="119" t="s">
        <v>92</v>
      </c>
      <c r="AQ225" s="119" t="s">
        <v>546</v>
      </c>
      <c r="AR225" s="18" t="s">
        <v>55</v>
      </c>
      <c r="AS225" s="120" t="s">
        <v>58</v>
      </c>
      <c r="AT225" s="121">
        <v>3300</v>
      </c>
      <c r="AU225" s="121">
        <v>3300</v>
      </c>
      <c r="AV225" s="122">
        <v>0</v>
      </c>
      <c r="AW225" s="122">
        <v>0</v>
      </c>
      <c r="AX225" s="122">
        <v>0</v>
      </c>
      <c r="AY225" s="122">
        <v>0</v>
      </c>
      <c r="AZ225" s="122">
        <v>0</v>
      </c>
      <c r="BA225" s="122">
        <v>0</v>
      </c>
      <c r="BB225" s="122">
        <v>3300</v>
      </c>
      <c r="BC225" s="122">
        <v>3300</v>
      </c>
      <c r="BD225" s="121">
        <v>3300</v>
      </c>
      <c r="BE225" s="121">
        <v>0</v>
      </c>
      <c r="BF225" s="121">
        <v>0</v>
      </c>
      <c r="BG225" s="121">
        <v>0</v>
      </c>
      <c r="BH225" s="121">
        <v>3300</v>
      </c>
      <c r="BI225" s="121">
        <v>3300</v>
      </c>
      <c r="BJ225" s="121">
        <v>0</v>
      </c>
      <c r="BK225" s="121">
        <v>0</v>
      </c>
      <c r="BL225" s="121">
        <v>0</v>
      </c>
      <c r="BM225" s="122">
        <v>3300</v>
      </c>
      <c r="BN225" s="121">
        <v>3300</v>
      </c>
      <c r="BO225" s="121">
        <v>0</v>
      </c>
      <c r="BP225" s="121">
        <v>0</v>
      </c>
      <c r="BQ225" s="121">
        <v>0</v>
      </c>
      <c r="BR225" s="122">
        <v>3300</v>
      </c>
      <c r="BS225" s="121">
        <v>3300</v>
      </c>
      <c r="BT225" s="121">
        <v>0</v>
      </c>
      <c r="BU225" s="121">
        <v>0</v>
      </c>
      <c r="BV225" s="121">
        <v>0</v>
      </c>
      <c r="BW225" s="121">
        <v>3300</v>
      </c>
      <c r="BX225" s="121">
        <v>3300</v>
      </c>
      <c r="BY225" s="121">
        <v>0</v>
      </c>
      <c r="BZ225" s="121">
        <v>0</v>
      </c>
      <c r="CA225" s="121">
        <v>0</v>
      </c>
      <c r="CB225" s="121">
        <v>3300</v>
      </c>
      <c r="CC225" s="121">
        <v>3300</v>
      </c>
      <c r="CD225" s="121">
        <v>0</v>
      </c>
      <c r="CE225" s="121">
        <v>0</v>
      </c>
      <c r="CF225" s="121">
        <v>0</v>
      </c>
      <c r="CG225" s="121">
        <v>3300</v>
      </c>
      <c r="CH225" s="121">
        <v>3300</v>
      </c>
      <c r="CI225" s="121">
        <v>0</v>
      </c>
      <c r="CJ225" s="121">
        <v>0</v>
      </c>
      <c r="CK225" s="121">
        <v>0</v>
      </c>
      <c r="CL225" s="121">
        <v>3300</v>
      </c>
      <c r="CM225" s="121">
        <v>3300</v>
      </c>
      <c r="CN225" s="121">
        <v>0</v>
      </c>
      <c r="CO225" s="121">
        <v>0</v>
      </c>
      <c r="CP225" s="121">
        <v>0</v>
      </c>
      <c r="CQ225" s="121">
        <v>3300</v>
      </c>
    </row>
    <row r="226" spans="1:97" s="441" customFormat="1" ht="210" customHeight="1">
      <c r="A226" s="107">
        <v>604</v>
      </c>
      <c r="B226" s="107" t="s">
        <v>510</v>
      </c>
      <c r="C226" s="111">
        <v>402000001</v>
      </c>
      <c r="D226" s="112" t="s">
        <v>48</v>
      </c>
      <c r="E226" s="113" t="s">
        <v>521</v>
      </c>
      <c r="F226" s="114"/>
      <c r="G226" s="114"/>
      <c r="H226" s="115" t="s">
        <v>47</v>
      </c>
      <c r="I226" s="114"/>
      <c r="J226" s="115" t="s">
        <v>522</v>
      </c>
      <c r="K226" s="115" t="s">
        <v>45</v>
      </c>
      <c r="L226" s="115" t="s">
        <v>45</v>
      </c>
      <c r="M226" s="115"/>
      <c r="N226" s="115"/>
      <c r="O226" s="115"/>
      <c r="P226" s="116" t="s">
        <v>255</v>
      </c>
      <c r="Q226" s="117" t="s">
        <v>385</v>
      </c>
      <c r="R226" s="115"/>
      <c r="S226" s="115"/>
      <c r="T226" s="115" t="s">
        <v>47</v>
      </c>
      <c r="U226" s="115"/>
      <c r="V226" s="115" t="s">
        <v>523</v>
      </c>
      <c r="W226" s="115" t="s">
        <v>45</v>
      </c>
      <c r="X226" s="115"/>
      <c r="Y226" s="115"/>
      <c r="Z226" s="115"/>
      <c r="AA226" s="115"/>
      <c r="AB226" s="116" t="s">
        <v>257</v>
      </c>
      <c r="AC226" s="117" t="s">
        <v>558</v>
      </c>
      <c r="AD226" s="118"/>
      <c r="AE226" s="118"/>
      <c r="AF226" s="118"/>
      <c r="AG226" s="118"/>
      <c r="AH226" s="118"/>
      <c r="AI226" s="118"/>
      <c r="AJ226" s="118"/>
      <c r="AK226" s="118"/>
      <c r="AL226" s="118"/>
      <c r="AM226" s="118" t="s">
        <v>556</v>
      </c>
      <c r="AN226" s="118" t="s">
        <v>557</v>
      </c>
      <c r="AO226" s="119" t="s">
        <v>51</v>
      </c>
      <c r="AP226" s="119" t="s">
        <v>92</v>
      </c>
      <c r="AQ226" s="119" t="s">
        <v>546</v>
      </c>
      <c r="AR226" s="18" t="s">
        <v>55</v>
      </c>
      <c r="AS226" s="120" t="s">
        <v>59</v>
      </c>
      <c r="AT226" s="121">
        <v>45000</v>
      </c>
      <c r="AU226" s="121">
        <v>45000</v>
      </c>
      <c r="AV226" s="122">
        <v>0</v>
      </c>
      <c r="AW226" s="122">
        <v>0</v>
      </c>
      <c r="AX226" s="122">
        <v>0</v>
      </c>
      <c r="AY226" s="122">
        <v>0</v>
      </c>
      <c r="AZ226" s="122">
        <v>0</v>
      </c>
      <c r="BA226" s="122">
        <v>0</v>
      </c>
      <c r="BB226" s="122">
        <v>45000</v>
      </c>
      <c r="BC226" s="122">
        <v>45000</v>
      </c>
      <c r="BD226" s="121">
        <v>45000</v>
      </c>
      <c r="BE226" s="121">
        <v>0</v>
      </c>
      <c r="BF226" s="121">
        <v>0</v>
      </c>
      <c r="BG226" s="121">
        <v>0</v>
      </c>
      <c r="BH226" s="121">
        <v>45000</v>
      </c>
      <c r="BI226" s="121">
        <v>45000</v>
      </c>
      <c r="BJ226" s="121">
        <v>0</v>
      </c>
      <c r="BK226" s="121">
        <v>0</v>
      </c>
      <c r="BL226" s="121">
        <v>0</v>
      </c>
      <c r="BM226" s="122">
        <v>45000</v>
      </c>
      <c r="BN226" s="121">
        <v>45000</v>
      </c>
      <c r="BO226" s="121">
        <v>0</v>
      </c>
      <c r="BP226" s="121">
        <v>0</v>
      </c>
      <c r="BQ226" s="121">
        <v>0</v>
      </c>
      <c r="BR226" s="122">
        <v>45000</v>
      </c>
      <c r="BS226" s="121">
        <v>45000</v>
      </c>
      <c r="BT226" s="121">
        <v>0</v>
      </c>
      <c r="BU226" s="121">
        <v>0</v>
      </c>
      <c r="BV226" s="121">
        <v>0</v>
      </c>
      <c r="BW226" s="121">
        <v>45000</v>
      </c>
      <c r="BX226" s="121">
        <v>45000</v>
      </c>
      <c r="BY226" s="121">
        <v>0</v>
      </c>
      <c r="BZ226" s="121">
        <v>0</v>
      </c>
      <c r="CA226" s="121">
        <v>0</v>
      </c>
      <c r="CB226" s="121">
        <v>45000</v>
      </c>
      <c r="CC226" s="121">
        <v>45000</v>
      </c>
      <c r="CD226" s="121">
        <v>0</v>
      </c>
      <c r="CE226" s="121">
        <v>0</v>
      </c>
      <c r="CF226" s="121">
        <v>0</v>
      </c>
      <c r="CG226" s="121">
        <v>45000</v>
      </c>
      <c r="CH226" s="121">
        <v>45000</v>
      </c>
      <c r="CI226" s="121">
        <v>0</v>
      </c>
      <c r="CJ226" s="121">
        <v>0</v>
      </c>
      <c r="CK226" s="121">
        <v>0</v>
      </c>
      <c r="CL226" s="121">
        <v>45000</v>
      </c>
      <c r="CM226" s="121">
        <v>45000</v>
      </c>
      <c r="CN226" s="121">
        <v>0</v>
      </c>
      <c r="CO226" s="121">
        <v>0</v>
      </c>
      <c r="CP226" s="121">
        <v>0</v>
      </c>
      <c r="CQ226" s="121">
        <v>45000</v>
      </c>
    </row>
    <row r="227" spans="1:97" s="441" customFormat="1" ht="409.5" customHeight="1">
      <c r="A227" s="107">
        <v>604</v>
      </c>
      <c r="B227" s="107" t="s">
        <v>510</v>
      </c>
      <c r="C227" s="111">
        <v>402000001</v>
      </c>
      <c r="D227" s="112" t="s">
        <v>48</v>
      </c>
      <c r="E227" s="113" t="s">
        <v>559</v>
      </c>
      <c r="F227" s="114"/>
      <c r="G227" s="114"/>
      <c r="H227" s="115" t="s">
        <v>560</v>
      </c>
      <c r="I227" s="114"/>
      <c r="J227" s="115" t="s">
        <v>561</v>
      </c>
      <c r="K227" s="115" t="s">
        <v>562</v>
      </c>
      <c r="L227" s="115" t="s">
        <v>563</v>
      </c>
      <c r="M227" s="115"/>
      <c r="N227" s="115"/>
      <c r="O227" s="115"/>
      <c r="P227" s="116" t="s">
        <v>564</v>
      </c>
      <c r="Q227" s="117" t="s">
        <v>565</v>
      </c>
      <c r="R227" s="115"/>
      <c r="S227" s="115"/>
      <c r="T227" s="115" t="s">
        <v>563</v>
      </c>
      <c r="U227" s="115"/>
      <c r="V227" s="115" t="s">
        <v>566</v>
      </c>
      <c r="W227" s="115" t="s">
        <v>567</v>
      </c>
      <c r="X227" s="115"/>
      <c r="Y227" s="115"/>
      <c r="Z227" s="115"/>
      <c r="AA227" s="115"/>
      <c r="AB227" s="116" t="s">
        <v>568</v>
      </c>
      <c r="AC227" s="117" t="s">
        <v>569</v>
      </c>
      <c r="AD227" s="116"/>
      <c r="AE227" s="116"/>
      <c r="AF227" s="116"/>
      <c r="AG227" s="116"/>
      <c r="AH227" s="116"/>
      <c r="AI227" s="116"/>
      <c r="AJ227" s="116"/>
      <c r="AK227" s="116" t="s">
        <v>570</v>
      </c>
      <c r="AL227" s="116"/>
      <c r="AM227" s="116"/>
      <c r="AN227" s="116" t="s">
        <v>571</v>
      </c>
      <c r="AO227" s="119" t="s">
        <v>51</v>
      </c>
      <c r="AP227" s="119" t="s">
        <v>92</v>
      </c>
      <c r="AQ227" s="119" t="s">
        <v>572</v>
      </c>
      <c r="AR227" s="18" t="s">
        <v>75</v>
      </c>
      <c r="AS227" s="120" t="s">
        <v>57</v>
      </c>
      <c r="AT227" s="121">
        <v>11314787.66</v>
      </c>
      <c r="AU227" s="121">
        <v>11314787.66</v>
      </c>
      <c r="AV227" s="122">
        <v>0</v>
      </c>
      <c r="AW227" s="122">
        <v>0</v>
      </c>
      <c r="AX227" s="121">
        <v>0</v>
      </c>
      <c r="AY227" s="121">
        <v>0</v>
      </c>
      <c r="AZ227" s="122">
        <v>0</v>
      </c>
      <c r="BA227" s="122">
        <v>0</v>
      </c>
      <c r="BB227" s="122">
        <v>11314787.66</v>
      </c>
      <c r="BC227" s="122">
        <v>11314787.66</v>
      </c>
      <c r="BD227" s="122">
        <v>11428051.34</v>
      </c>
      <c r="BE227" s="121">
        <v>0</v>
      </c>
      <c r="BF227" s="121">
        <v>0</v>
      </c>
      <c r="BG227" s="121">
        <v>0</v>
      </c>
      <c r="BH227" s="122">
        <v>11428051.34</v>
      </c>
      <c r="BI227" s="122">
        <v>11428051.34</v>
      </c>
      <c r="BJ227" s="121">
        <v>0</v>
      </c>
      <c r="BK227" s="121">
        <v>0</v>
      </c>
      <c r="BL227" s="121">
        <v>0</v>
      </c>
      <c r="BM227" s="122">
        <v>11428051.34</v>
      </c>
      <c r="BN227" s="121">
        <v>11793161</v>
      </c>
      <c r="BO227" s="121">
        <v>0</v>
      </c>
      <c r="BP227" s="121">
        <v>0</v>
      </c>
      <c r="BQ227" s="121">
        <v>0</v>
      </c>
      <c r="BR227" s="122">
        <v>11793161</v>
      </c>
      <c r="BS227" s="121">
        <v>11793161</v>
      </c>
      <c r="BT227" s="121">
        <v>0</v>
      </c>
      <c r="BU227" s="121">
        <v>0</v>
      </c>
      <c r="BV227" s="121">
        <v>0</v>
      </c>
      <c r="BW227" s="121">
        <v>11793161</v>
      </c>
      <c r="BX227" s="121">
        <v>11793161</v>
      </c>
      <c r="BY227" s="121">
        <v>0</v>
      </c>
      <c r="BZ227" s="121">
        <v>0</v>
      </c>
      <c r="CA227" s="121">
        <v>0</v>
      </c>
      <c r="CB227" s="121">
        <v>11793161</v>
      </c>
      <c r="CC227" s="121">
        <v>11793161</v>
      </c>
      <c r="CD227" s="121">
        <v>0</v>
      </c>
      <c r="CE227" s="121">
        <v>0</v>
      </c>
      <c r="CF227" s="121">
        <v>0</v>
      </c>
      <c r="CG227" s="121">
        <v>11793161</v>
      </c>
      <c r="CH227" s="121">
        <v>11793161</v>
      </c>
      <c r="CI227" s="121">
        <v>0</v>
      </c>
      <c r="CJ227" s="121">
        <v>0</v>
      </c>
      <c r="CK227" s="121">
        <v>0</v>
      </c>
      <c r="CL227" s="121">
        <v>11793161</v>
      </c>
      <c r="CM227" s="121">
        <v>11793161</v>
      </c>
      <c r="CN227" s="121">
        <v>0</v>
      </c>
      <c r="CO227" s="121">
        <v>0</v>
      </c>
      <c r="CP227" s="121">
        <v>0</v>
      </c>
      <c r="CQ227" s="121">
        <v>11793161</v>
      </c>
    </row>
    <row r="228" spans="1:97" s="441" customFormat="1" ht="400.5" customHeight="1">
      <c r="A228" s="107">
        <v>604</v>
      </c>
      <c r="B228" s="107" t="s">
        <v>510</v>
      </c>
      <c r="C228" s="111">
        <v>402000002</v>
      </c>
      <c r="D228" s="112" t="s">
        <v>49</v>
      </c>
      <c r="E228" s="113" t="s">
        <v>559</v>
      </c>
      <c r="F228" s="114"/>
      <c r="G228" s="114"/>
      <c r="H228" s="115" t="s">
        <v>560</v>
      </c>
      <c r="I228" s="114"/>
      <c r="J228" s="115" t="s">
        <v>561</v>
      </c>
      <c r="K228" s="115" t="s">
        <v>573</v>
      </c>
      <c r="L228" s="115" t="s">
        <v>563</v>
      </c>
      <c r="M228" s="115"/>
      <c r="N228" s="115"/>
      <c r="O228" s="115"/>
      <c r="P228" s="116" t="s">
        <v>574</v>
      </c>
      <c r="Q228" s="117" t="s">
        <v>565</v>
      </c>
      <c r="R228" s="115"/>
      <c r="S228" s="115"/>
      <c r="T228" s="115" t="s">
        <v>310</v>
      </c>
      <c r="U228" s="115"/>
      <c r="V228" s="115" t="s">
        <v>566</v>
      </c>
      <c r="W228" s="115" t="s">
        <v>312</v>
      </c>
      <c r="X228" s="115"/>
      <c r="Y228" s="115"/>
      <c r="Z228" s="115"/>
      <c r="AA228" s="115"/>
      <c r="AB228" s="116" t="s">
        <v>575</v>
      </c>
      <c r="AC228" s="117" t="s">
        <v>569</v>
      </c>
      <c r="AD228" s="116"/>
      <c r="AE228" s="116"/>
      <c r="AF228" s="116"/>
      <c r="AG228" s="116"/>
      <c r="AH228" s="116"/>
      <c r="AI228" s="116"/>
      <c r="AJ228" s="116"/>
      <c r="AK228" s="116" t="s">
        <v>570</v>
      </c>
      <c r="AL228" s="116"/>
      <c r="AM228" s="116"/>
      <c r="AN228" s="116" t="s">
        <v>571</v>
      </c>
      <c r="AO228" s="119" t="s">
        <v>51</v>
      </c>
      <c r="AP228" s="119" t="s">
        <v>92</v>
      </c>
      <c r="AQ228" s="119" t="s">
        <v>572</v>
      </c>
      <c r="AR228" s="18" t="s">
        <v>75</v>
      </c>
      <c r="AS228" s="120" t="s">
        <v>60</v>
      </c>
      <c r="AT228" s="121">
        <v>38172792.340000004</v>
      </c>
      <c r="AU228" s="121">
        <v>38172792.340000004</v>
      </c>
      <c r="AV228" s="122">
        <v>0</v>
      </c>
      <c r="AW228" s="122">
        <v>0</v>
      </c>
      <c r="AX228" s="122">
        <v>0</v>
      </c>
      <c r="AY228" s="122">
        <v>0</v>
      </c>
      <c r="AZ228" s="122">
        <v>0</v>
      </c>
      <c r="BA228" s="122">
        <v>0</v>
      </c>
      <c r="BB228" s="122">
        <v>38172792.340000004</v>
      </c>
      <c r="BC228" s="122">
        <v>38172792.340000004</v>
      </c>
      <c r="BD228" s="122">
        <v>38514754.450000003</v>
      </c>
      <c r="BE228" s="121">
        <v>0</v>
      </c>
      <c r="BF228" s="121">
        <v>0</v>
      </c>
      <c r="BG228" s="121">
        <v>0</v>
      </c>
      <c r="BH228" s="122">
        <v>38514754.450000003</v>
      </c>
      <c r="BI228" s="122">
        <v>38514754.450000003</v>
      </c>
      <c r="BJ228" s="121">
        <v>0</v>
      </c>
      <c r="BK228" s="121">
        <v>0</v>
      </c>
      <c r="BL228" s="121">
        <v>0</v>
      </c>
      <c r="BM228" s="122">
        <v>38514754.450000003</v>
      </c>
      <c r="BN228" s="121">
        <v>39050202</v>
      </c>
      <c r="BO228" s="121">
        <v>0</v>
      </c>
      <c r="BP228" s="121">
        <v>0</v>
      </c>
      <c r="BQ228" s="121">
        <v>0</v>
      </c>
      <c r="BR228" s="122">
        <v>39050202</v>
      </c>
      <c r="BS228" s="121">
        <v>39050202</v>
      </c>
      <c r="BT228" s="121">
        <v>0</v>
      </c>
      <c r="BU228" s="121">
        <v>0</v>
      </c>
      <c r="BV228" s="121">
        <v>0</v>
      </c>
      <c r="BW228" s="121">
        <v>39050202</v>
      </c>
      <c r="BX228" s="121">
        <v>39050202</v>
      </c>
      <c r="BY228" s="121">
        <v>0</v>
      </c>
      <c r="BZ228" s="121">
        <v>0</v>
      </c>
      <c r="CA228" s="121">
        <v>0</v>
      </c>
      <c r="CB228" s="121">
        <v>39050202</v>
      </c>
      <c r="CC228" s="121">
        <v>39050202</v>
      </c>
      <c r="CD228" s="121">
        <v>0</v>
      </c>
      <c r="CE228" s="121">
        <v>0</v>
      </c>
      <c r="CF228" s="121">
        <v>0</v>
      </c>
      <c r="CG228" s="121">
        <v>39050202</v>
      </c>
      <c r="CH228" s="121">
        <v>39050202</v>
      </c>
      <c r="CI228" s="121">
        <v>0</v>
      </c>
      <c r="CJ228" s="121">
        <v>0</v>
      </c>
      <c r="CK228" s="121">
        <v>0</v>
      </c>
      <c r="CL228" s="121">
        <v>39050202</v>
      </c>
      <c r="CM228" s="121">
        <v>39050202</v>
      </c>
      <c r="CN228" s="121">
        <v>0</v>
      </c>
      <c r="CO228" s="121">
        <v>0</v>
      </c>
      <c r="CP228" s="121">
        <v>0</v>
      </c>
      <c r="CQ228" s="121">
        <v>39050202</v>
      </c>
    </row>
    <row r="229" spans="1:97" s="441" customFormat="1" ht="399.75" customHeight="1">
      <c r="A229" s="107">
        <v>604</v>
      </c>
      <c r="B229" s="107" t="s">
        <v>510</v>
      </c>
      <c r="C229" s="111">
        <v>402000002</v>
      </c>
      <c r="D229" s="112" t="s">
        <v>49</v>
      </c>
      <c r="E229" s="113" t="s">
        <v>559</v>
      </c>
      <c r="F229" s="114"/>
      <c r="G229" s="114"/>
      <c r="H229" s="115" t="s">
        <v>560</v>
      </c>
      <c r="I229" s="114"/>
      <c r="J229" s="115" t="s">
        <v>561</v>
      </c>
      <c r="K229" s="115" t="s">
        <v>573</v>
      </c>
      <c r="L229" s="115" t="s">
        <v>563</v>
      </c>
      <c r="M229" s="115"/>
      <c r="N229" s="115"/>
      <c r="O229" s="115"/>
      <c r="P229" s="116" t="s">
        <v>574</v>
      </c>
      <c r="Q229" s="117" t="s">
        <v>565</v>
      </c>
      <c r="R229" s="115"/>
      <c r="S229" s="115"/>
      <c r="T229" s="115" t="s">
        <v>310</v>
      </c>
      <c r="U229" s="115"/>
      <c r="V229" s="115" t="s">
        <v>576</v>
      </c>
      <c r="W229" s="115" t="s">
        <v>312</v>
      </c>
      <c r="X229" s="115"/>
      <c r="Y229" s="115"/>
      <c r="Z229" s="115"/>
      <c r="AA229" s="115"/>
      <c r="AB229" s="116" t="s">
        <v>575</v>
      </c>
      <c r="AC229" s="117" t="s">
        <v>569</v>
      </c>
      <c r="AD229" s="116"/>
      <c r="AE229" s="116"/>
      <c r="AF229" s="116"/>
      <c r="AG229" s="116"/>
      <c r="AH229" s="116"/>
      <c r="AI229" s="116"/>
      <c r="AJ229" s="116"/>
      <c r="AK229" s="116" t="s">
        <v>570</v>
      </c>
      <c r="AL229" s="116"/>
      <c r="AM229" s="116"/>
      <c r="AN229" s="116" t="s">
        <v>571</v>
      </c>
      <c r="AO229" s="119" t="s">
        <v>51</v>
      </c>
      <c r="AP229" s="119" t="s">
        <v>92</v>
      </c>
      <c r="AQ229" s="119" t="s">
        <v>572</v>
      </c>
      <c r="AR229" s="18" t="s">
        <v>577</v>
      </c>
      <c r="AS229" s="120" t="s">
        <v>447</v>
      </c>
      <c r="AT229" s="121">
        <v>0</v>
      </c>
      <c r="AU229" s="121">
        <v>0</v>
      </c>
      <c r="AV229" s="122">
        <v>0</v>
      </c>
      <c r="AW229" s="122">
        <v>0</v>
      </c>
      <c r="AX229" s="121">
        <v>0</v>
      </c>
      <c r="AY229" s="121">
        <v>0</v>
      </c>
      <c r="AZ229" s="122">
        <v>0</v>
      </c>
      <c r="BA229" s="122">
        <v>0</v>
      </c>
      <c r="BB229" s="122">
        <v>0</v>
      </c>
      <c r="BC229" s="122">
        <v>0</v>
      </c>
      <c r="BD229" s="122">
        <v>4381.6499999999996</v>
      </c>
      <c r="BE229" s="121">
        <v>0</v>
      </c>
      <c r="BF229" s="121">
        <v>0</v>
      </c>
      <c r="BG229" s="121">
        <v>0</v>
      </c>
      <c r="BH229" s="122">
        <v>4381.6499999999996</v>
      </c>
      <c r="BI229" s="122">
        <v>4381.6499999999996</v>
      </c>
      <c r="BJ229" s="121">
        <v>0</v>
      </c>
      <c r="BK229" s="121">
        <v>0</v>
      </c>
      <c r="BL229" s="121">
        <v>0</v>
      </c>
      <c r="BM229" s="122">
        <v>4381.6499999999996</v>
      </c>
      <c r="BN229" s="121">
        <v>0</v>
      </c>
      <c r="BO229" s="121">
        <v>0</v>
      </c>
      <c r="BP229" s="121">
        <v>0</v>
      </c>
      <c r="BQ229" s="121">
        <v>0</v>
      </c>
      <c r="BR229" s="122">
        <v>0</v>
      </c>
      <c r="BS229" s="121">
        <v>0</v>
      </c>
      <c r="BT229" s="121">
        <v>0</v>
      </c>
      <c r="BU229" s="121">
        <v>0</v>
      </c>
      <c r="BV229" s="121">
        <v>0</v>
      </c>
      <c r="BW229" s="121">
        <v>0</v>
      </c>
      <c r="BX229" s="121">
        <v>0</v>
      </c>
      <c r="BY229" s="121">
        <v>0</v>
      </c>
      <c r="BZ229" s="121">
        <v>0</v>
      </c>
      <c r="CA229" s="121">
        <v>0</v>
      </c>
      <c r="CB229" s="121">
        <v>0</v>
      </c>
      <c r="CC229" s="121">
        <v>0</v>
      </c>
      <c r="CD229" s="121">
        <v>0</v>
      </c>
      <c r="CE229" s="121">
        <v>0</v>
      </c>
      <c r="CF229" s="121">
        <v>0</v>
      </c>
      <c r="CG229" s="121">
        <v>0</v>
      </c>
      <c r="CH229" s="121"/>
      <c r="CI229" s="121">
        <v>0</v>
      </c>
      <c r="CJ229" s="121">
        <v>0</v>
      </c>
      <c r="CK229" s="121">
        <v>0</v>
      </c>
      <c r="CL229" s="121"/>
      <c r="CM229" s="121"/>
      <c r="CN229" s="121">
        <v>0</v>
      </c>
      <c r="CO229" s="121">
        <v>0</v>
      </c>
      <c r="CP229" s="121">
        <v>0</v>
      </c>
      <c r="CQ229" s="121"/>
    </row>
    <row r="230" spans="1:97" s="441" customFormat="1" ht="409.5" customHeight="1">
      <c r="A230" s="107">
        <v>604</v>
      </c>
      <c r="B230" s="107" t="s">
        <v>510</v>
      </c>
      <c r="C230" s="111">
        <v>402000002</v>
      </c>
      <c r="D230" s="112" t="s">
        <v>49</v>
      </c>
      <c r="E230" s="113" t="s">
        <v>559</v>
      </c>
      <c r="F230" s="114"/>
      <c r="G230" s="114"/>
      <c r="H230" s="115" t="s">
        <v>560</v>
      </c>
      <c r="I230" s="114"/>
      <c r="J230" s="115" t="s">
        <v>561</v>
      </c>
      <c r="K230" s="115" t="s">
        <v>573</v>
      </c>
      <c r="L230" s="115" t="s">
        <v>563</v>
      </c>
      <c r="M230" s="115"/>
      <c r="N230" s="115"/>
      <c r="O230" s="115"/>
      <c r="P230" s="116" t="s">
        <v>574</v>
      </c>
      <c r="Q230" s="117" t="s">
        <v>565</v>
      </c>
      <c r="R230" s="115"/>
      <c r="S230" s="115"/>
      <c r="T230" s="115" t="s">
        <v>310</v>
      </c>
      <c r="U230" s="115"/>
      <c r="V230" s="115" t="s">
        <v>566</v>
      </c>
      <c r="W230" s="115" t="s">
        <v>312</v>
      </c>
      <c r="X230" s="115"/>
      <c r="Y230" s="115"/>
      <c r="Z230" s="115"/>
      <c r="AA230" s="115"/>
      <c r="AB230" s="116" t="s">
        <v>575</v>
      </c>
      <c r="AC230" s="117" t="s">
        <v>578</v>
      </c>
      <c r="AD230" s="116"/>
      <c r="AE230" s="116"/>
      <c r="AF230" s="116"/>
      <c r="AG230" s="116"/>
      <c r="AH230" s="116"/>
      <c r="AI230" s="116"/>
      <c r="AJ230" s="116"/>
      <c r="AK230" s="116" t="s">
        <v>579</v>
      </c>
      <c r="AL230" s="116"/>
      <c r="AM230" s="116"/>
      <c r="AN230" s="116" t="s">
        <v>580</v>
      </c>
      <c r="AO230" s="119" t="s">
        <v>51</v>
      </c>
      <c r="AP230" s="119" t="s">
        <v>92</v>
      </c>
      <c r="AQ230" s="119" t="s">
        <v>581</v>
      </c>
      <c r="AR230" s="18" t="s">
        <v>249</v>
      </c>
      <c r="AS230" s="120" t="s">
        <v>60</v>
      </c>
      <c r="AT230" s="121">
        <v>0</v>
      </c>
      <c r="AU230" s="121">
        <v>0</v>
      </c>
      <c r="AV230" s="122">
        <v>0</v>
      </c>
      <c r="AW230" s="122">
        <v>0</v>
      </c>
      <c r="AX230" s="122">
        <v>0</v>
      </c>
      <c r="AY230" s="122">
        <v>0</v>
      </c>
      <c r="AZ230" s="122">
        <v>0</v>
      </c>
      <c r="BA230" s="122">
        <v>0</v>
      </c>
      <c r="BB230" s="122">
        <v>0</v>
      </c>
      <c r="BC230" s="122">
        <v>0</v>
      </c>
      <c r="BD230" s="122">
        <v>339746.25</v>
      </c>
      <c r="BE230" s="121">
        <v>0</v>
      </c>
      <c r="BF230" s="121">
        <v>339746.25</v>
      </c>
      <c r="BG230" s="121">
        <v>0</v>
      </c>
      <c r="BH230" s="122">
        <v>0</v>
      </c>
      <c r="BI230" s="122">
        <v>339746.25</v>
      </c>
      <c r="BJ230" s="121">
        <v>0</v>
      </c>
      <c r="BK230" s="121">
        <v>339746.25</v>
      </c>
      <c r="BL230" s="121">
        <v>0</v>
      </c>
      <c r="BM230" s="122">
        <v>0</v>
      </c>
      <c r="BN230" s="121">
        <v>0</v>
      </c>
      <c r="BO230" s="121">
        <v>0</v>
      </c>
      <c r="BP230" s="121">
        <v>0</v>
      </c>
      <c r="BQ230" s="121">
        <v>0</v>
      </c>
      <c r="BR230" s="122">
        <v>0</v>
      </c>
      <c r="BS230" s="121">
        <v>0</v>
      </c>
      <c r="BT230" s="121">
        <v>0</v>
      </c>
      <c r="BU230" s="121">
        <v>0</v>
      </c>
      <c r="BV230" s="121">
        <v>0</v>
      </c>
      <c r="BW230" s="121">
        <v>0</v>
      </c>
      <c r="BX230" s="121">
        <v>0</v>
      </c>
      <c r="BY230" s="121">
        <v>0</v>
      </c>
      <c r="BZ230" s="121">
        <v>0</v>
      </c>
      <c r="CA230" s="121">
        <v>0</v>
      </c>
      <c r="CB230" s="121">
        <v>0</v>
      </c>
      <c r="CC230" s="121">
        <v>0</v>
      </c>
      <c r="CD230" s="121">
        <v>0</v>
      </c>
      <c r="CE230" s="121">
        <v>0</v>
      </c>
      <c r="CF230" s="121">
        <v>0</v>
      </c>
      <c r="CG230" s="121">
        <v>0</v>
      </c>
      <c r="CH230" s="121">
        <v>0</v>
      </c>
      <c r="CI230" s="121">
        <v>0</v>
      </c>
      <c r="CJ230" s="121">
        <v>0</v>
      </c>
      <c r="CK230" s="121">
        <v>0</v>
      </c>
      <c r="CL230" s="121">
        <v>0</v>
      </c>
      <c r="CM230" s="121">
        <v>0</v>
      </c>
      <c r="CN230" s="121">
        <v>0</v>
      </c>
      <c r="CO230" s="121">
        <v>0</v>
      </c>
      <c r="CP230" s="121">
        <v>0</v>
      </c>
      <c r="CQ230" s="121">
        <v>0</v>
      </c>
    </row>
    <row r="231" spans="1:97" s="441" customFormat="1" ht="409.5" customHeight="1">
      <c r="A231" s="107">
        <v>604</v>
      </c>
      <c r="B231" s="107" t="s">
        <v>510</v>
      </c>
      <c r="C231" s="111">
        <v>402000001</v>
      </c>
      <c r="D231" s="112" t="s">
        <v>48</v>
      </c>
      <c r="E231" s="113" t="s">
        <v>559</v>
      </c>
      <c r="F231" s="114"/>
      <c r="G231" s="114"/>
      <c r="H231" s="115" t="s">
        <v>560</v>
      </c>
      <c r="I231" s="114"/>
      <c r="J231" s="115" t="s">
        <v>561</v>
      </c>
      <c r="K231" s="115" t="s">
        <v>573</v>
      </c>
      <c r="L231" s="115" t="s">
        <v>563</v>
      </c>
      <c r="M231" s="115"/>
      <c r="N231" s="115"/>
      <c r="O231" s="115"/>
      <c r="P231" s="116" t="s">
        <v>574</v>
      </c>
      <c r="Q231" s="117" t="s">
        <v>565</v>
      </c>
      <c r="R231" s="115"/>
      <c r="S231" s="115"/>
      <c r="T231" s="115" t="s">
        <v>310</v>
      </c>
      <c r="U231" s="115"/>
      <c r="V231" s="115" t="s">
        <v>582</v>
      </c>
      <c r="W231" s="115" t="s">
        <v>312</v>
      </c>
      <c r="X231" s="115"/>
      <c r="Y231" s="115"/>
      <c r="Z231" s="115"/>
      <c r="AA231" s="115"/>
      <c r="AB231" s="116" t="s">
        <v>575</v>
      </c>
      <c r="AC231" s="117" t="s">
        <v>578</v>
      </c>
      <c r="AD231" s="116"/>
      <c r="AE231" s="116"/>
      <c r="AF231" s="116"/>
      <c r="AG231" s="116"/>
      <c r="AH231" s="116"/>
      <c r="AI231" s="116"/>
      <c r="AJ231" s="116"/>
      <c r="AK231" s="116" t="s">
        <v>579</v>
      </c>
      <c r="AL231" s="116"/>
      <c r="AM231" s="116"/>
      <c r="AN231" s="116" t="s">
        <v>580</v>
      </c>
      <c r="AO231" s="119" t="s">
        <v>51</v>
      </c>
      <c r="AP231" s="119" t="s">
        <v>92</v>
      </c>
      <c r="AQ231" s="119" t="s">
        <v>581</v>
      </c>
      <c r="AR231" s="18" t="s">
        <v>249</v>
      </c>
      <c r="AS231" s="120" t="s">
        <v>57</v>
      </c>
      <c r="AT231" s="121">
        <v>0</v>
      </c>
      <c r="AU231" s="121">
        <v>0</v>
      </c>
      <c r="AV231" s="122">
        <v>0</v>
      </c>
      <c r="AW231" s="122">
        <v>0</v>
      </c>
      <c r="AX231" s="122">
        <v>0</v>
      </c>
      <c r="AY231" s="122">
        <v>0</v>
      </c>
      <c r="AZ231" s="122">
        <v>0</v>
      </c>
      <c r="BA231" s="122">
        <v>0</v>
      </c>
      <c r="BB231" s="122">
        <v>0</v>
      </c>
      <c r="BC231" s="122">
        <v>0</v>
      </c>
      <c r="BD231" s="122">
        <v>102603.37</v>
      </c>
      <c r="BE231" s="121">
        <v>0</v>
      </c>
      <c r="BF231" s="121">
        <v>102603.37</v>
      </c>
      <c r="BG231" s="121">
        <v>0</v>
      </c>
      <c r="BH231" s="122">
        <v>0</v>
      </c>
      <c r="BI231" s="122">
        <v>102603.37</v>
      </c>
      <c r="BJ231" s="121">
        <v>0</v>
      </c>
      <c r="BK231" s="121">
        <v>102603.37</v>
      </c>
      <c r="BL231" s="121">
        <v>0</v>
      </c>
      <c r="BM231" s="122">
        <v>0</v>
      </c>
      <c r="BN231" s="121">
        <v>0</v>
      </c>
      <c r="BO231" s="121">
        <v>0</v>
      </c>
      <c r="BP231" s="121">
        <v>0</v>
      </c>
      <c r="BQ231" s="121">
        <v>0</v>
      </c>
      <c r="BR231" s="122">
        <v>0</v>
      </c>
      <c r="BS231" s="121">
        <v>0</v>
      </c>
      <c r="BT231" s="121">
        <v>0</v>
      </c>
      <c r="BU231" s="121">
        <v>0</v>
      </c>
      <c r="BV231" s="121">
        <v>0</v>
      </c>
      <c r="BW231" s="121">
        <v>0</v>
      </c>
      <c r="BX231" s="121">
        <v>0</v>
      </c>
      <c r="BY231" s="121">
        <v>0</v>
      </c>
      <c r="BZ231" s="121">
        <v>0</v>
      </c>
      <c r="CA231" s="121">
        <v>0</v>
      </c>
      <c r="CB231" s="121">
        <v>0</v>
      </c>
      <c r="CC231" s="121">
        <v>0</v>
      </c>
      <c r="CD231" s="121">
        <v>0</v>
      </c>
      <c r="CE231" s="121">
        <v>0</v>
      </c>
      <c r="CF231" s="121">
        <v>0</v>
      </c>
      <c r="CG231" s="121">
        <v>0</v>
      </c>
      <c r="CH231" s="121">
        <v>0</v>
      </c>
      <c r="CI231" s="121">
        <v>0</v>
      </c>
      <c r="CJ231" s="121">
        <v>0</v>
      </c>
      <c r="CK231" s="121">
        <v>0</v>
      </c>
      <c r="CL231" s="121">
        <v>0</v>
      </c>
      <c r="CM231" s="121">
        <v>0</v>
      </c>
      <c r="CN231" s="121">
        <v>0</v>
      </c>
      <c r="CO231" s="121">
        <v>0</v>
      </c>
      <c r="CP231" s="121">
        <v>0</v>
      </c>
      <c r="CQ231" s="121">
        <v>0</v>
      </c>
    </row>
    <row r="232" spans="1:97" s="441" customFormat="1" ht="223.5" customHeight="1">
      <c r="A232" s="107">
        <v>604</v>
      </c>
      <c r="B232" s="107" t="s">
        <v>510</v>
      </c>
      <c r="C232" s="111">
        <v>402000003</v>
      </c>
      <c r="D232" s="112" t="s">
        <v>583</v>
      </c>
      <c r="E232" s="113" t="s">
        <v>521</v>
      </c>
      <c r="F232" s="114"/>
      <c r="G232" s="114"/>
      <c r="H232" s="115" t="s">
        <v>47</v>
      </c>
      <c r="I232" s="114"/>
      <c r="J232" s="115" t="s">
        <v>522</v>
      </c>
      <c r="K232" s="115" t="s">
        <v>45</v>
      </c>
      <c r="L232" s="115" t="s">
        <v>45</v>
      </c>
      <c r="M232" s="115"/>
      <c r="N232" s="115"/>
      <c r="O232" s="115"/>
      <c r="P232" s="116" t="s">
        <v>255</v>
      </c>
      <c r="Q232" s="117" t="s">
        <v>385</v>
      </c>
      <c r="R232" s="115"/>
      <c r="S232" s="115"/>
      <c r="T232" s="115" t="s">
        <v>47</v>
      </c>
      <c r="U232" s="115"/>
      <c r="V232" s="115" t="s">
        <v>523</v>
      </c>
      <c r="W232" s="115" t="s">
        <v>45</v>
      </c>
      <c r="X232" s="115"/>
      <c r="Y232" s="115"/>
      <c r="Z232" s="115"/>
      <c r="AA232" s="115"/>
      <c r="AB232" s="116" t="s">
        <v>257</v>
      </c>
      <c r="AC232" s="117" t="s">
        <v>584</v>
      </c>
      <c r="AD232" s="118"/>
      <c r="AE232" s="118"/>
      <c r="AF232" s="118"/>
      <c r="AG232" s="118"/>
      <c r="AH232" s="118"/>
      <c r="AI232" s="118"/>
      <c r="AJ232" s="118"/>
      <c r="AK232" s="116"/>
      <c r="AL232" s="116"/>
      <c r="AM232" s="116" t="s">
        <v>585</v>
      </c>
      <c r="AN232" s="116" t="s">
        <v>586</v>
      </c>
      <c r="AO232" s="119" t="s">
        <v>52</v>
      </c>
      <c r="AP232" s="119" t="s">
        <v>51</v>
      </c>
      <c r="AQ232" s="119" t="s">
        <v>587</v>
      </c>
      <c r="AR232" s="18" t="s">
        <v>588</v>
      </c>
      <c r="AS232" s="120" t="s">
        <v>589</v>
      </c>
      <c r="AT232" s="121">
        <v>118349892.55</v>
      </c>
      <c r="AU232" s="121">
        <v>118292025.91</v>
      </c>
      <c r="AV232" s="122">
        <v>0</v>
      </c>
      <c r="AW232" s="122">
        <v>0</v>
      </c>
      <c r="AX232" s="122">
        <v>0</v>
      </c>
      <c r="AY232" s="122">
        <v>0</v>
      </c>
      <c r="AZ232" s="122">
        <v>0</v>
      </c>
      <c r="BA232" s="122">
        <v>0</v>
      </c>
      <c r="BB232" s="121">
        <v>118349892.55</v>
      </c>
      <c r="BC232" s="121">
        <v>118292025.91</v>
      </c>
      <c r="BD232" s="121">
        <v>83208681.670000002</v>
      </c>
      <c r="BE232" s="121">
        <v>0</v>
      </c>
      <c r="BF232" s="121">
        <v>0</v>
      </c>
      <c r="BG232" s="121">
        <v>0</v>
      </c>
      <c r="BH232" s="121">
        <v>83208681.670000002</v>
      </c>
      <c r="BI232" s="121">
        <v>80506016.530000001</v>
      </c>
      <c r="BJ232" s="121">
        <v>0</v>
      </c>
      <c r="BK232" s="121">
        <v>0</v>
      </c>
      <c r="BL232" s="121">
        <v>0</v>
      </c>
      <c r="BM232" s="121">
        <v>80506016.530000001</v>
      </c>
      <c r="BN232" s="121">
        <v>208287912.38999999</v>
      </c>
      <c r="BO232" s="121">
        <v>0</v>
      </c>
      <c r="BP232" s="121">
        <v>0</v>
      </c>
      <c r="BQ232" s="121">
        <v>0</v>
      </c>
      <c r="BR232" s="121">
        <v>208287912.38999999</v>
      </c>
      <c r="BS232" s="121">
        <v>208287912.38999999</v>
      </c>
      <c r="BT232" s="121">
        <v>0</v>
      </c>
      <c r="BU232" s="121">
        <v>0</v>
      </c>
      <c r="BV232" s="121">
        <v>0</v>
      </c>
      <c r="BW232" s="121">
        <v>208287912.38999999</v>
      </c>
      <c r="BX232" s="121">
        <v>218418182.99000001</v>
      </c>
      <c r="BY232" s="121">
        <v>0</v>
      </c>
      <c r="BZ232" s="121">
        <v>0</v>
      </c>
      <c r="CA232" s="121">
        <v>0</v>
      </c>
      <c r="CB232" s="121">
        <v>218418182.99000001</v>
      </c>
      <c r="CC232" s="121">
        <v>218418182.99000001</v>
      </c>
      <c r="CD232" s="121">
        <v>0</v>
      </c>
      <c r="CE232" s="121">
        <v>0</v>
      </c>
      <c r="CF232" s="121">
        <v>0</v>
      </c>
      <c r="CG232" s="121">
        <v>218418182.99000001</v>
      </c>
      <c r="CH232" s="121">
        <v>227951355.62</v>
      </c>
      <c r="CI232" s="121">
        <v>0</v>
      </c>
      <c r="CJ232" s="121">
        <v>0</v>
      </c>
      <c r="CK232" s="121">
        <v>0</v>
      </c>
      <c r="CL232" s="121">
        <v>227951355.62</v>
      </c>
      <c r="CM232" s="121">
        <v>227951355.62</v>
      </c>
      <c r="CN232" s="121">
        <v>0</v>
      </c>
      <c r="CO232" s="121">
        <v>0</v>
      </c>
      <c r="CP232" s="121">
        <v>0</v>
      </c>
      <c r="CQ232" s="121">
        <v>227951355.62</v>
      </c>
    </row>
    <row r="233" spans="1:97" s="441" customFormat="1" ht="180.75" customHeight="1">
      <c r="A233" s="107">
        <v>604</v>
      </c>
      <c r="B233" s="107" t="s">
        <v>510</v>
      </c>
      <c r="C233" s="111">
        <v>402000004</v>
      </c>
      <c r="D233" s="112" t="s">
        <v>590</v>
      </c>
      <c r="E233" s="113" t="s">
        <v>521</v>
      </c>
      <c r="F233" s="114"/>
      <c r="G233" s="114"/>
      <c r="H233" s="115" t="s">
        <v>47</v>
      </c>
      <c r="I233" s="114"/>
      <c r="J233" s="115" t="s">
        <v>522</v>
      </c>
      <c r="K233" s="115" t="s">
        <v>45</v>
      </c>
      <c r="L233" s="115" t="s">
        <v>45</v>
      </c>
      <c r="M233" s="115"/>
      <c r="N233" s="115"/>
      <c r="O233" s="115"/>
      <c r="P233" s="116" t="s">
        <v>255</v>
      </c>
      <c r="Q233" s="117" t="s">
        <v>385</v>
      </c>
      <c r="R233" s="115"/>
      <c r="S233" s="115"/>
      <c r="T233" s="115" t="s">
        <v>47</v>
      </c>
      <c r="U233" s="115"/>
      <c r="V233" s="115" t="s">
        <v>523</v>
      </c>
      <c r="W233" s="115" t="s">
        <v>45</v>
      </c>
      <c r="X233" s="115"/>
      <c r="Y233" s="115"/>
      <c r="Z233" s="115"/>
      <c r="AA233" s="115"/>
      <c r="AB233" s="116" t="s">
        <v>257</v>
      </c>
      <c r="AC233" s="117" t="s">
        <v>584</v>
      </c>
      <c r="AD233" s="118"/>
      <c r="AE233" s="118"/>
      <c r="AF233" s="118"/>
      <c r="AG233" s="118"/>
      <c r="AH233" s="118"/>
      <c r="AI233" s="118"/>
      <c r="AJ233" s="118"/>
      <c r="AK233" s="116"/>
      <c r="AL233" s="116"/>
      <c r="AM233" s="116" t="s">
        <v>585</v>
      </c>
      <c r="AN233" s="116" t="s">
        <v>586</v>
      </c>
      <c r="AO233" s="119" t="s">
        <v>52</v>
      </c>
      <c r="AP233" s="119" t="s">
        <v>51</v>
      </c>
      <c r="AQ233" s="119" t="s">
        <v>587</v>
      </c>
      <c r="AR233" s="18" t="s">
        <v>588</v>
      </c>
      <c r="AS233" s="120" t="s">
        <v>589</v>
      </c>
      <c r="AT233" s="121">
        <v>50107.45</v>
      </c>
      <c r="AU233" s="121">
        <v>50107.45</v>
      </c>
      <c r="AV233" s="122">
        <v>0</v>
      </c>
      <c r="AW233" s="122">
        <v>0</v>
      </c>
      <c r="AX233" s="122">
        <v>0</v>
      </c>
      <c r="AY233" s="122">
        <v>0</v>
      </c>
      <c r="AZ233" s="122">
        <v>0</v>
      </c>
      <c r="BA233" s="122">
        <v>0</v>
      </c>
      <c r="BB233" s="121">
        <v>50107.45</v>
      </c>
      <c r="BC233" s="121">
        <v>50107.45</v>
      </c>
      <c r="BD233" s="121">
        <v>14819.34</v>
      </c>
      <c r="BE233" s="121">
        <v>0</v>
      </c>
      <c r="BF233" s="121">
        <v>0</v>
      </c>
      <c r="BG233" s="121">
        <v>0</v>
      </c>
      <c r="BH233" s="121">
        <v>14819.34</v>
      </c>
      <c r="BI233" s="121">
        <v>14819.34</v>
      </c>
      <c r="BJ233" s="121">
        <v>0</v>
      </c>
      <c r="BK233" s="121">
        <v>0</v>
      </c>
      <c r="BL233" s="121">
        <v>0</v>
      </c>
      <c r="BM233" s="121">
        <v>14819.34</v>
      </c>
      <c r="BN233" s="121">
        <v>80917.61</v>
      </c>
      <c r="BO233" s="121">
        <v>0</v>
      </c>
      <c r="BP233" s="121">
        <v>0</v>
      </c>
      <c r="BQ233" s="121">
        <v>0</v>
      </c>
      <c r="BR233" s="121">
        <v>80917.61</v>
      </c>
      <c r="BS233" s="121">
        <v>80917.61</v>
      </c>
      <c r="BT233" s="121">
        <v>0</v>
      </c>
      <c r="BU233" s="121">
        <v>0</v>
      </c>
      <c r="BV233" s="121">
        <v>0</v>
      </c>
      <c r="BW233" s="121">
        <v>80917.61</v>
      </c>
      <c r="BX233" s="121">
        <v>109547.01</v>
      </c>
      <c r="BY233" s="121">
        <v>0</v>
      </c>
      <c r="BZ233" s="121">
        <v>0</v>
      </c>
      <c r="CA233" s="121">
        <v>0</v>
      </c>
      <c r="CB233" s="121">
        <v>109547.01</v>
      </c>
      <c r="CC233" s="121">
        <v>109547.01</v>
      </c>
      <c r="CD233" s="121">
        <v>0</v>
      </c>
      <c r="CE233" s="121">
        <v>0</v>
      </c>
      <c r="CF233" s="121">
        <v>0</v>
      </c>
      <c r="CG233" s="121">
        <v>109547.01</v>
      </c>
      <c r="CH233" s="121">
        <v>109644.38</v>
      </c>
      <c r="CI233" s="121">
        <v>0</v>
      </c>
      <c r="CJ233" s="121">
        <v>0</v>
      </c>
      <c r="CK233" s="121">
        <v>0</v>
      </c>
      <c r="CL233" s="121">
        <v>109644.38</v>
      </c>
      <c r="CM233" s="121">
        <v>109644.38</v>
      </c>
      <c r="CN233" s="121">
        <v>0</v>
      </c>
      <c r="CO233" s="121">
        <v>0</v>
      </c>
      <c r="CP233" s="121">
        <v>0</v>
      </c>
      <c r="CQ233" s="121">
        <v>109644.38</v>
      </c>
    </row>
    <row r="234" spans="1:97" s="441" customFormat="1" ht="42.75" customHeight="1">
      <c r="A234" s="395" t="s">
        <v>591</v>
      </c>
      <c r="B234" s="396"/>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397"/>
      <c r="AQ234" s="397"/>
      <c r="AR234" s="397"/>
      <c r="AS234" s="398"/>
      <c r="AT234" s="121">
        <f>SUM(AT213:AT233)</f>
        <v>174676430.25</v>
      </c>
      <c r="AU234" s="121">
        <f>SUM(AU213:AU233)</f>
        <v>173217519.75999999</v>
      </c>
      <c r="AV234" s="121">
        <f t="shared" ref="AV234:CQ234" si="45">SUM(AV213:AV233)</f>
        <v>0</v>
      </c>
      <c r="AW234" s="121">
        <f t="shared" si="45"/>
        <v>0</v>
      </c>
      <c r="AX234" s="121">
        <f t="shared" si="45"/>
        <v>0</v>
      </c>
      <c r="AY234" s="121">
        <f t="shared" si="45"/>
        <v>0</v>
      </c>
      <c r="AZ234" s="121">
        <f t="shared" si="45"/>
        <v>0</v>
      </c>
      <c r="BA234" s="121">
        <f t="shared" si="45"/>
        <v>0</v>
      </c>
      <c r="BB234" s="121">
        <f t="shared" si="45"/>
        <v>174676430.25</v>
      </c>
      <c r="BC234" s="121">
        <f t="shared" si="45"/>
        <v>173217519.75999999</v>
      </c>
      <c r="BD234" s="121">
        <f>SUM(BD213:BD233)</f>
        <v>345014959.20999998</v>
      </c>
      <c r="BE234" s="121">
        <f t="shared" si="45"/>
        <v>613543.6</v>
      </c>
      <c r="BF234" s="121">
        <f t="shared" si="45"/>
        <v>442349.62</v>
      </c>
      <c r="BG234" s="121">
        <f t="shared" si="45"/>
        <v>0</v>
      </c>
      <c r="BH234" s="121">
        <f t="shared" si="45"/>
        <v>343959065.98999995</v>
      </c>
      <c r="BI234" s="121">
        <f>SUM(BI213:BI233)</f>
        <v>137003464.81</v>
      </c>
      <c r="BJ234" s="121">
        <f t="shared" si="45"/>
        <v>613543.6</v>
      </c>
      <c r="BK234" s="121">
        <f t="shared" si="45"/>
        <v>442349.62</v>
      </c>
      <c r="BL234" s="121">
        <f t="shared" si="45"/>
        <v>0</v>
      </c>
      <c r="BM234" s="121">
        <f t="shared" si="45"/>
        <v>135947571.59</v>
      </c>
      <c r="BN234" s="121">
        <f t="shared" si="45"/>
        <v>320935340</v>
      </c>
      <c r="BO234" s="121">
        <f t="shared" si="45"/>
        <v>0</v>
      </c>
      <c r="BP234" s="121">
        <f t="shared" si="45"/>
        <v>0</v>
      </c>
      <c r="BQ234" s="121">
        <f t="shared" si="45"/>
        <v>0</v>
      </c>
      <c r="BR234" s="121">
        <f t="shared" si="45"/>
        <v>320935340</v>
      </c>
      <c r="BS234" s="121">
        <f t="shared" si="45"/>
        <v>310767850.31999999</v>
      </c>
      <c r="BT234" s="121">
        <f t="shared" si="45"/>
        <v>0</v>
      </c>
      <c r="BU234" s="121">
        <f t="shared" si="45"/>
        <v>0</v>
      </c>
      <c r="BV234" s="121">
        <f t="shared" si="45"/>
        <v>0</v>
      </c>
      <c r="BW234" s="121">
        <f t="shared" si="45"/>
        <v>310767850.31999999</v>
      </c>
      <c r="BX234" s="121">
        <f t="shared" si="45"/>
        <v>328562240</v>
      </c>
      <c r="BY234" s="121">
        <f t="shared" si="45"/>
        <v>0</v>
      </c>
      <c r="BZ234" s="121">
        <f t="shared" si="45"/>
        <v>0</v>
      </c>
      <c r="CA234" s="121">
        <f t="shared" si="45"/>
        <v>0</v>
      </c>
      <c r="CB234" s="121">
        <f t="shared" si="45"/>
        <v>328562240</v>
      </c>
      <c r="CC234" s="121">
        <f t="shared" si="45"/>
        <v>328562240</v>
      </c>
      <c r="CD234" s="121">
        <f t="shared" si="45"/>
        <v>0</v>
      </c>
      <c r="CE234" s="121">
        <f t="shared" si="45"/>
        <v>0</v>
      </c>
      <c r="CF234" s="121">
        <f t="shared" si="45"/>
        <v>0</v>
      </c>
      <c r="CG234" s="121">
        <f t="shared" si="45"/>
        <v>328562240</v>
      </c>
      <c r="CH234" s="121">
        <f t="shared" si="45"/>
        <v>324495510</v>
      </c>
      <c r="CI234" s="121">
        <f t="shared" si="45"/>
        <v>0</v>
      </c>
      <c r="CJ234" s="121">
        <f t="shared" si="45"/>
        <v>0</v>
      </c>
      <c r="CK234" s="121">
        <f t="shared" si="45"/>
        <v>0</v>
      </c>
      <c r="CL234" s="121">
        <f t="shared" si="45"/>
        <v>324495510</v>
      </c>
      <c r="CM234" s="121">
        <f t="shared" si="45"/>
        <v>324495510</v>
      </c>
      <c r="CN234" s="121">
        <f t="shared" si="45"/>
        <v>0</v>
      </c>
      <c r="CO234" s="121">
        <f t="shared" si="45"/>
        <v>0</v>
      </c>
      <c r="CP234" s="121">
        <f t="shared" si="45"/>
        <v>0</v>
      </c>
      <c r="CQ234" s="121">
        <f t="shared" si="45"/>
        <v>324495510</v>
      </c>
      <c r="CR234" s="438">
        <f>IF(BD234=BE234+BF234+BG234+BH234,1,0)</f>
        <v>1</v>
      </c>
      <c r="CS234" s="438">
        <f>IF(BI234=BJ234+BK234+BL234+BM234,1,0)</f>
        <v>1</v>
      </c>
    </row>
    <row r="235" spans="1:97" ht="24.95" customHeight="1">
      <c r="A235" s="110">
        <v>605</v>
      </c>
      <c r="B235" s="17" t="s">
        <v>592</v>
      </c>
      <c r="C235" s="124">
        <v>401000001</v>
      </c>
      <c r="D235" s="125" t="s">
        <v>593</v>
      </c>
      <c r="E235" s="126" t="s">
        <v>594</v>
      </c>
      <c r="F235" s="127"/>
      <c r="G235" s="127"/>
      <c r="H235" s="127">
        <v>3</v>
      </c>
      <c r="I235" s="127"/>
      <c r="J235" s="127">
        <v>16</v>
      </c>
      <c r="K235" s="127">
        <v>1</v>
      </c>
      <c r="L235" s="127">
        <v>1</v>
      </c>
      <c r="M235" s="127"/>
      <c r="N235" s="127"/>
      <c r="O235" s="127"/>
      <c r="P235" s="128" t="s">
        <v>255</v>
      </c>
      <c r="Q235" s="126" t="s">
        <v>595</v>
      </c>
      <c r="R235" s="127"/>
      <c r="S235" s="127"/>
      <c r="T235" s="127">
        <v>3</v>
      </c>
      <c r="U235" s="127"/>
      <c r="V235" s="127">
        <v>9</v>
      </c>
      <c r="W235" s="127">
        <v>1</v>
      </c>
      <c r="X235" s="127"/>
      <c r="Y235" s="127"/>
      <c r="Z235" s="127"/>
      <c r="AA235" s="127"/>
      <c r="AB235" s="129" t="s">
        <v>257</v>
      </c>
      <c r="AC235" s="117" t="s">
        <v>596</v>
      </c>
      <c r="AD235" s="130"/>
      <c r="AE235" s="130"/>
      <c r="AF235" s="130"/>
      <c r="AG235" s="130"/>
      <c r="AH235" s="131"/>
      <c r="AI235" s="130"/>
      <c r="AJ235" s="132"/>
      <c r="AK235" s="132"/>
      <c r="AL235" s="130"/>
      <c r="AM235" s="116" t="s">
        <v>597</v>
      </c>
      <c r="AN235" s="116" t="s">
        <v>598</v>
      </c>
      <c r="AO235" s="133" t="s">
        <v>51</v>
      </c>
      <c r="AP235" s="127">
        <v>13</v>
      </c>
      <c r="AQ235" s="127">
        <v>1240120710</v>
      </c>
      <c r="AR235" s="134" t="s">
        <v>599</v>
      </c>
      <c r="AS235" s="110">
        <v>244</v>
      </c>
      <c r="AT235" s="122">
        <v>0</v>
      </c>
      <c r="AU235" s="122">
        <v>0</v>
      </c>
      <c r="AV235" s="449">
        <v>0</v>
      </c>
      <c r="AW235" s="449">
        <v>0</v>
      </c>
      <c r="AX235" s="449">
        <v>0</v>
      </c>
      <c r="AY235" s="449">
        <v>0</v>
      </c>
      <c r="AZ235" s="449">
        <v>0</v>
      </c>
      <c r="BA235" s="449">
        <v>0</v>
      </c>
      <c r="BB235" s="450">
        <f t="shared" ref="BB235:BC237" si="46">AT235</f>
        <v>0</v>
      </c>
      <c r="BC235" s="450">
        <f t="shared" si="46"/>
        <v>0</v>
      </c>
      <c r="BD235" s="251">
        <f t="shared" ref="BD235:BD237" si="47">BH235</f>
        <v>0</v>
      </c>
      <c r="BE235" s="449">
        <v>0</v>
      </c>
      <c r="BF235" s="449">
        <v>0</v>
      </c>
      <c r="BG235" s="451">
        <v>0</v>
      </c>
      <c r="BH235" s="122">
        <v>0</v>
      </c>
      <c r="BI235" s="122">
        <v>0</v>
      </c>
      <c r="BJ235" s="449">
        <v>0</v>
      </c>
      <c r="BK235" s="449">
        <v>0</v>
      </c>
      <c r="BL235" s="449">
        <v>0</v>
      </c>
      <c r="BM235" s="329">
        <f t="shared" ref="BM235:BM237" si="48">BI235</f>
        <v>0</v>
      </c>
      <c r="BN235" s="245">
        <v>450000</v>
      </c>
      <c r="BO235" s="449">
        <v>0</v>
      </c>
      <c r="BP235" s="449">
        <v>0</v>
      </c>
      <c r="BQ235" s="449">
        <v>0</v>
      </c>
      <c r="BR235" s="245">
        <f>BN235</f>
        <v>450000</v>
      </c>
      <c r="BS235" s="122">
        <f>BW235</f>
        <v>450000</v>
      </c>
      <c r="BT235" s="449">
        <v>0</v>
      </c>
      <c r="BU235" s="449">
        <v>0</v>
      </c>
      <c r="BV235" s="449">
        <v>0</v>
      </c>
      <c r="BW235" s="245">
        <v>450000</v>
      </c>
      <c r="BX235" s="245">
        <f>CB235</f>
        <v>450000</v>
      </c>
      <c r="BY235" s="449">
        <v>0</v>
      </c>
      <c r="BZ235" s="449">
        <v>0</v>
      </c>
      <c r="CA235" s="449">
        <v>0</v>
      </c>
      <c r="CB235" s="245">
        <v>450000</v>
      </c>
      <c r="CC235" s="245">
        <f>CG235</f>
        <v>450000</v>
      </c>
      <c r="CD235" s="449">
        <v>0</v>
      </c>
      <c r="CE235" s="449">
        <v>0</v>
      </c>
      <c r="CF235" s="449">
        <v>0</v>
      </c>
      <c r="CG235" s="245">
        <v>450000</v>
      </c>
      <c r="CH235" s="122">
        <f>CL235</f>
        <v>450000</v>
      </c>
      <c r="CI235" s="449">
        <v>0</v>
      </c>
      <c r="CJ235" s="449">
        <v>0</v>
      </c>
      <c r="CK235" s="449">
        <v>0</v>
      </c>
      <c r="CL235" s="245">
        <v>450000</v>
      </c>
      <c r="CM235" s="245">
        <f>CQ235</f>
        <v>450000</v>
      </c>
      <c r="CN235" s="449">
        <v>0</v>
      </c>
      <c r="CO235" s="449">
        <v>0</v>
      </c>
      <c r="CP235" s="449">
        <v>0</v>
      </c>
      <c r="CQ235" s="245">
        <v>450000</v>
      </c>
    </row>
    <row r="236" spans="1:97" ht="24.95" customHeight="1">
      <c r="A236" s="110">
        <v>605</v>
      </c>
      <c r="B236" s="17" t="s">
        <v>592</v>
      </c>
      <c r="C236" s="124">
        <v>401000001</v>
      </c>
      <c r="D236" s="125" t="s">
        <v>593</v>
      </c>
      <c r="E236" s="126" t="s">
        <v>594</v>
      </c>
      <c r="F236" s="127"/>
      <c r="G236" s="127"/>
      <c r="H236" s="127">
        <v>3</v>
      </c>
      <c r="I236" s="127"/>
      <c r="J236" s="127">
        <v>16</v>
      </c>
      <c r="K236" s="127">
        <v>1</v>
      </c>
      <c r="L236" s="127">
        <v>1</v>
      </c>
      <c r="M236" s="127"/>
      <c r="N236" s="127"/>
      <c r="O236" s="127"/>
      <c r="P236" s="128" t="s">
        <v>255</v>
      </c>
      <c r="Q236" s="126" t="s">
        <v>595</v>
      </c>
      <c r="R236" s="127"/>
      <c r="S236" s="127"/>
      <c r="T236" s="127">
        <v>3</v>
      </c>
      <c r="U236" s="127"/>
      <c r="V236" s="127">
        <v>9</v>
      </c>
      <c r="W236" s="127">
        <v>1</v>
      </c>
      <c r="X236" s="127"/>
      <c r="Y236" s="127"/>
      <c r="Z236" s="127"/>
      <c r="AA236" s="127"/>
      <c r="AB236" s="129" t="s">
        <v>257</v>
      </c>
      <c r="AC236" s="117" t="s">
        <v>596</v>
      </c>
      <c r="AD236" s="130"/>
      <c r="AE236" s="130"/>
      <c r="AF236" s="130"/>
      <c r="AG236" s="130"/>
      <c r="AH236" s="131"/>
      <c r="AI236" s="130"/>
      <c r="AJ236" s="132"/>
      <c r="AK236" s="132"/>
      <c r="AL236" s="130"/>
      <c r="AM236" s="116" t="s">
        <v>597</v>
      </c>
      <c r="AN236" s="116" t="s">
        <v>598</v>
      </c>
      <c r="AO236" s="133" t="s">
        <v>51</v>
      </c>
      <c r="AP236" s="127">
        <v>13</v>
      </c>
      <c r="AQ236" s="127">
        <v>1240220710</v>
      </c>
      <c r="AR236" s="134" t="s">
        <v>599</v>
      </c>
      <c r="AS236" s="110">
        <v>244</v>
      </c>
      <c r="AT236" s="122">
        <v>0</v>
      </c>
      <c r="AU236" s="122">
        <v>0</v>
      </c>
      <c r="AV236" s="449">
        <v>0</v>
      </c>
      <c r="AW236" s="449">
        <v>0</v>
      </c>
      <c r="AX236" s="449">
        <v>0</v>
      </c>
      <c r="AY236" s="449">
        <v>0</v>
      </c>
      <c r="AZ236" s="449">
        <v>0</v>
      </c>
      <c r="BA236" s="449">
        <v>0</v>
      </c>
      <c r="BB236" s="450">
        <f t="shared" si="46"/>
        <v>0</v>
      </c>
      <c r="BC236" s="450">
        <f t="shared" si="46"/>
        <v>0</v>
      </c>
      <c r="BD236" s="251">
        <f t="shared" si="47"/>
        <v>0</v>
      </c>
      <c r="BE236" s="449">
        <v>0</v>
      </c>
      <c r="BF236" s="449">
        <v>0</v>
      </c>
      <c r="BG236" s="451">
        <v>0</v>
      </c>
      <c r="BH236" s="122">
        <v>0</v>
      </c>
      <c r="BI236" s="122">
        <v>0</v>
      </c>
      <c r="BJ236" s="449">
        <v>0</v>
      </c>
      <c r="BK236" s="449">
        <v>0</v>
      </c>
      <c r="BL236" s="449">
        <v>0</v>
      </c>
      <c r="BM236" s="329">
        <f t="shared" si="48"/>
        <v>0</v>
      </c>
      <c r="BN236" s="245">
        <v>76500</v>
      </c>
      <c r="BO236" s="449">
        <v>0</v>
      </c>
      <c r="BP236" s="449">
        <v>0</v>
      </c>
      <c r="BQ236" s="449">
        <v>0</v>
      </c>
      <c r="BR236" s="245">
        <f t="shared" ref="BR236:BR294" si="49">BN236</f>
        <v>76500</v>
      </c>
      <c r="BS236" s="122">
        <f t="shared" ref="BS236:BS294" ca="1" si="50">BW236</f>
        <v>76500</v>
      </c>
      <c r="BT236" s="449">
        <v>0</v>
      </c>
      <c r="BU236" s="449">
        <v>0</v>
      </c>
      <c r="BV236" s="449">
        <v>0</v>
      </c>
      <c r="BW236" s="245">
        <f t="shared" ref="BW236:BW240" ca="1" si="51">BS236</f>
        <v>76500</v>
      </c>
      <c r="BX236" s="245">
        <f t="shared" ref="BX236:BX294" si="52">CB236</f>
        <v>76500</v>
      </c>
      <c r="BY236" s="449">
        <v>0</v>
      </c>
      <c r="BZ236" s="449">
        <v>0</v>
      </c>
      <c r="CA236" s="449">
        <v>0</v>
      </c>
      <c r="CB236" s="245">
        <v>76500</v>
      </c>
      <c r="CC236" s="245">
        <f t="shared" ref="CC236:CC237" si="53">CG236</f>
        <v>76500</v>
      </c>
      <c r="CD236" s="449">
        <v>0</v>
      </c>
      <c r="CE236" s="449">
        <v>0</v>
      </c>
      <c r="CF236" s="449">
        <v>0</v>
      </c>
      <c r="CG236" s="245">
        <v>76500</v>
      </c>
      <c r="CH236" s="122">
        <f t="shared" ref="CH236:CH244" si="54">CL236</f>
        <v>76500</v>
      </c>
      <c r="CI236" s="449">
        <v>0</v>
      </c>
      <c r="CJ236" s="449">
        <v>0</v>
      </c>
      <c r="CK236" s="449">
        <v>0</v>
      </c>
      <c r="CL236" s="245">
        <v>76500</v>
      </c>
      <c r="CM236" s="245">
        <f t="shared" ref="CM236:CM294" si="55">CQ236</f>
        <v>76500</v>
      </c>
      <c r="CN236" s="449">
        <v>0</v>
      </c>
      <c r="CO236" s="449">
        <v>0</v>
      </c>
      <c r="CP236" s="449">
        <v>0</v>
      </c>
      <c r="CQ236" s="245">
        <v>76500</v>
      </c>
    </row>
    <row r="237" spans="1:97" ht="24.95" customHeight="1">
      <c r="A237" s="107">
        <v>605</v>
      </c>
      <c r="B237" s="17" t="s">
        <v>592</v>
      </c>
      <c r="C237" s="124">
        <v>401000001</v>
      </c>
      <c r="D237" s="135" t="s">
        <v>593</v>
      </c>
      <c r="E237" s="124" t="s">
        <v>594</v>
      </c>
      <c r="F237" s="136"/>
      <c r="G237" s="136"/>
      <c r="H237" s="136">
        <v>3</v>
      </c>
      <c r="I237" s="136"/>
      <c r="J237" s="136">
        <v>16</v>
      </c>
      <c r="K237" s="136">
        <v>1</v>
      </c>
      <c r="L237" s="136">
        <v>1</v>
      </c>
      <c r="M237" s="136"/>
      <c r="N237" s="136"/>
      <c r="O237" s="136"/>
      <c r="P237" s="131" t="s">
        <v>255</v>
      </c>
      <c r="Q237" s="124" t="s">
        <v>595</v>
      </c>
      <c r="R237" s="136"/>
      <c r="S237" s="136"/>
      <c r="T237" s="136">
        <v>3</v>
      </c>
      <c r="U237" s="136"/>
      <c r="V237" s="136">
        <v>9</v>
      </c>
      <c r="W237" s="136">
        <v>1</v>
      </c>
      <c r="X237" s="136"/>
      <c r="Y237" s="136"/>
      <c r="Z237" s="136"/>
      <c r="AA237" s="136"/>
      <c r="AB237" s="137" t="s">
        <v>257</v>
      </c>
      <c r="AC237" s="117" t="s">
        <v>596</v>
      </c>
      <c r="AD237" s="130"/>
      <c r="AE237" s="130"/>
      <c r="AF237" s="130"/>
      <c r="AG237" s="130"/>
      <c r="AH237" s="131"/>
      <c r="AI237" s="130"/>
      <c r="AJ237" s="132"/>
      <c r="AK237" s="132"/>
      <c r="AL237" s="130"/>
      <c r="AM237" s="116" t="s">
        <v>597</v>
      </c>
      <c r="AN237" s="116" t="s">
        <v>598</v>
      </c>
      <c r="AO237" s="57" t="s">
        <v>51</v>
      </c>
      <c r="AP237" s="136">
        <v>13</v>
      </c>
      <c r="AQ237" s="136">
        <v>1240320710</v>
      </c>
      <c r="AR237" s="138" t="s">
        <v>599</v>
      </c>
      <c r="AS237" s="107">
        <v>244</v>
      </c>
      <c r="AT237" s="122">
        <v>0</v>
      </c>
      <c r="AU237" s="122">
        <v>0</v>
      </c>
      <c r="AV237" s="449">
        <v>0</v>
      </c>
      <c r="AW237" s="449">
        <v>0</v>
      </c>
      <c r="AX237" s="449">
        <v>0</v>
      </c>
      <c r="AY237" s="449">
        <v>0</v>
      </c>
      <c r="AZ237" s="449">
        <v>0</v>
      </c>
      <c r="BA237" s="449">
        <v>0</v>
      </c>
      <c r="BB237" s="450">
        <f t="shared" si="46"/>
        <v>0</v>
      </c>
      <c r="BC237" s="450">
        <f t="shared" si="46"/>
        <v>0</v>
      </c>
      <c r="BD237" s="251">
        <f t="shared" si="47"/>
        <v>0</v>
      </c>
      <c r="BE237" s="449">
        <v>0</v>
      </c>
      <c r="BF237" s="449">
        <v>0</v>
      </c>
      <c r="BG237" s="451">
        <v>0</v>
      </c>
      <c r="BH237" s="122">
        <v>0</v>
      </c>
      <c r="BI237" s="122">
        <v>0</v>
      </c>
      <c r="BJ237" s="449">
        <v>0</v>
      </c>
      <c r="BK237" s="449">
        <v>0</v>
      </c>
      <c r="BL237" s="449">
        <v>0</v>
      </c>
      <c r="BM237" s="329">
        <f t="shared" si="48"/>
        <v>0</v>
      </c>
      <c r="BN237" s="245">
        <v>76500</v>
      </c>
      <c r="BO237" s="449">
        <v>0</v>
      </c>
      <c r="BP237" s="449">
        <v>0</v>
      </c>
      <c r="BQ237" s="449">
        <v>0</v>
      </c>
      <c r="BR237" s="245">
        <f t="shared" si="49"/>
        <v>76500</v>
      </c>
      <c r="BS237" s="122">
        <f t="shared" ca="1" si="50"/>
        <v>76500</v>
      </c>
      <c r="BT237" s="449">
        <v>0</v>
      </c>
      <c r="BU237" s="449">
        <v>0</v>
      </c>
      <c r="BV237" s="449">
        <v>0</v>
      </c>
      <c r="BW237" s="245">
        <f t="shared" ca="1" si="51"/>
        <v>76500</v>
      </c>
      <c r="BX237" s="245">
        <f t="shared" si="52"/>
        <v>76500</v>
      </c>
      <c r="BY237" s="449">
        <v>0</v>
      </c>
      <c r="BZ237" s="449">
        <v>0</v>
      </c>
      <c r="CA237" s="449">
        <v>0</v>
      </c>
      <c r="CB237" s="245">
        <v>76500</v>
      </c>
      <c r="CC237" s="245">
        <f t="shared" si="53"/>
        <v>76500</v>
      </c>
      <c r="CD237" s="449">
        <v>0</v>
      </c>
      <c r="CE237" s="449">
        <v>0</v>
      </c>
      <c r="CF237" s="449">
        <v>0</v>
      </c>
      <c r="CG237" s="245">
        <v>76500</v>
      </c>
      <c r="CH237" s="122">
        <f>CL237</f>
        <v>76500</v>
      </c>
      <c r="CI237" s="449">
        <v>0</v>
      </c>
      <c r="CJ237" s="449">
        <v>0</v>
      </c>
      <c r="CK237" s="449">
        <v>0</v>
      </c>
      <c r="CL237" s="245">
        <v>76500</v>
      </c>
      <c r="CM237" s="245">
        <f t="shared" si="55"/>
        <v>76500</v>
      </c>
      <c r="CN237" s="449">
        <v>0</v>
      </c>
      <c r="CO237" s="449">
        <v>0</v>
      </c>
      <c r="CP237" s="449">
        <v>0</v>
      </c>
      <c r="CQ237" s="245">
        <v>76500</v>
      </c>
    </row>
    <row r="238" spans="1:97" ht="24.95" customHeight="1">
      <c r="A238" s="452">
        <v>605</v>
      </c>
      <c r="B238" s="139" t="s">
        <v>592</v>
      </c>
      <c r="C238" s="140">
        <v>402000008</v>
      </c>
      <c r="D238" s="141" t="s">
        <v>600</v>
      </c>
      <c r="E238" s="142" t="s">
        <v>601</v>
      </c>
      <c r="F238" s="143"/>
      <c r="G238" s="143"/>
      <c r="H238" s="144">
        <v>1</v>
      </c>
      <c r="I238" s="143"/>
      <c r="J238" s="144" t="s">
        <v>602</v>
      </c>
      <c r="K238" s="144"/>
      <c r="L238" s="144"/>
      <c r="M238" s="145"/>
      <c r="N238" s="145"/>
      <c r="O238" s="145"/>
      <c r="P238" s="146" t="s">
        <v>603</v>
      </c>
      <c r="Q238" s="147" t="s">
        <v>595</v>
      </c>
      <c r="R238" s="144"/>
      <c r="S238" s="144"/>
      <c r="T238" s="144" t="s">
        <v>47</v>
      </c>
      <c r="U238" s="144"/>
      <c r="V238" s="144" t="s">
        <v>46</v>
      </c>
      <c r="W238" s="144" t="s">
        <v>45</v>
      </c>
      <c r="X238" s="144" t="s">
        <v>47</v>
      </c>
      <c r="Y238" s="144"/>
      <c r="Z238" s="144"/>
      <c r="AA238" s="144"/>
      <c r="AB238" s="146" t="s">
        <v>257</v>
      </c>
      <c r="AC238" s="147" t="s">
        <v>604</v>
      </c>
      <c r="AD238" s="148"/>
      <c r="AE238" s="148"/>
      <c r="AF238" s="148"/>
      <c r="AG238" s="148"/>
      <c r="AH238" s="149"/>
      <c r="AI238" s="149"/>
      <c r="AJ238" s="149"/>
      <c r="AK238" s="148"/>
      <c r="AL238" s="148"/>
      <c r="AM238" s="149" t="s">
        <v>605</v>
      </c>
      <c r="AN238" s="146" t="s">
        <v>606</v>
      </c>
      <c r="AO238" s="150" t="s">
        <v>51</v>
      </c>
      <c r="AP238" s="150" t="s">
        <v>52</v>
      </c>
      <c r="AQ238" s="150" t="s">
        <v>607</v>
      </c>
      <c r="AR238" s="151" t="s">
        <v>608</v>
      </c>
      <c r="AS238" s="152" t="s">
        <v>609</v>
      </c>
      <c r="AT238" s="251">
        <v>0</v>
      </c>
      <c r="AU238" s="251">
        <v>0</v>
      </c>
      <c r="AV238" s="453">
        <v>0</v>
      </c>
      <c r="AW238" s="453">
        <v>0</v>
      </c>
      <c r="AX238" s="453">
        <v>0</v>
      </c>
      <c r="AY238" s="453">
        <v>0</v>
      </c>
      <c r="AZ238" s="453">
        <v>0</v>
      </c>
      <c r="BA238" s="453">
        <v>0</v>
      </c>
      <c r="BB238" s="450">
        <f>AT238</f>
        <v>0</v>
      </c>
      <c r="BC238" s="450">
        <f>AU238</f>
        <v>0</v>
      </c>
      <c r="BD238" s="251">
        <f>BH238</f>
        <v>0</v>
      </c>
      <c r="BE238" s="454">
        <v>0</v>
      </c>
      <c r="BF238" s="454">
        <v>0</v>
      </c>
      <c r="BG238" s="454">
        <v>0</v>
      </c>
      <c r="BH238" s="251">
        <v>0</v>
      </c>
      <c r="BI238" s="251">
        <v>0</v>
      </c>
      <c r="BJ238" s="454">
        <v>0</v>
      </c>
      <c r="BK238" s="454">
        <v>0</v>
      </c>
      <c r="BL238" s="454">
        <v>0</v>
      </c>
      <c r="BM238" s="329">
        <f>BI238</f>
        <v>0</v>
      </c>
      <c r="BN238" s="251">
        <v>62467450</v>
      </c>
      <c r="BO238" s="454">
        <v>0</v>
      </c>
      <c r="BP238" s="454">
        <v>0</v>
      </c>
      <c r="BQ238" s="454">
        <v>0</v>
      </c>
      <c r="BR238" s="245">
        <f t="shared" si="49"/>
        <v>62467450</v>
      </c>
      <c r="BS238" s="122">
        <f t="shared" ca="1" si="50"/>
        <v>62467450</v>
      </c>
      <c r="BT238" s="454">
        <v>0</v>
      </c>
      <c r="BU238" s="454">
        <v>0</v>
      </c>
      <c r="BV238" s="454">
        <v>0</v>
      </c>
      <c r="BW238" s="245">
        <f t="shared" ca="1" si="51"/>
        <v>62467450</v>
      </c>
      <c r="BX238" s="245">
        <f t="shared" si="52"/>
        <v>62467450</v>
      </c>
      <c r="BY238" s="454">
        <v>0</v>
      </c>
      <c r="BZ238" s="454">
        <v>0</v>
      </c>
      <c r="CA238" s="454">
        <v>0</v>
      </c>
      <c r="CB238" s="329">
        <v>62467450</v>
      </c>
      <c r="CC238" s="251">
        <f>CG238</f>
        <v>62467450</v>
      </c>
      <c r="CD238" s="454">
        <v>0</v>
      </c>
      <c r="CE238" s="454">
        <v>0</v>
      </c>
      <c r="CF238" s="454">
        <v>0</v>
      </c>
      <c r="CG238" s="329">
        <v>62467450</v>
      </c>
      <c r="CH238" s="122">
        <f t="shared" si="54"/>
        <v>62467450</v>
      </c>
      <c r="CI238" s="454">
        <v>0</v>
      </c>
      <c r="CJ238" s="454">
        <v>0</v>
      </c>
      <c r="CK238" s="454">
        <v>0</v>
      </c>
      <c r="CL238" s="329">
        <v>62467450</v>
      </c>
      <c r="CM238" s="245">
        <f t="shared" si="55"/>
        <v>62467450</v>
      </c>
      <c r="CN238" s="454">
        <v>0</v>
      </c>
      <c r="CO238" s="454">
        <v>0</v>
      </c>
      <c r="CP238" s="454">
        <v>0</v>
      </c>
      <c r="CQ238" s="329">
        <v>62467450</v>
      </c>
    </row>
    <row r="239" spans="1:97" ht="24.95" customHeight="1">
      <c r="A239" s="110">
        <v>605</v>
      </c>
      <c r="B239" s="17" t="s">
        <v>592</v>
      </c>
      <c r="C239" s="153">
        <v>402000008</v>
      </c>
      <c r="D239" s="19" t="s">
        <v>600</v>
      </c>
      <c r="E239" s="113" t="s">
        <v>601</v>
      </c>
      <c r="F239" s="114"/>
      <c r="G239" s="114"/>
      <c r="H239" s="115">
        <v>1</v>
      </c>
      <c r="I239" s="114"/>
      <c r="J239" s="115" t="s">
        <v>602</v>
      </c>
      <c r="K239" s="115"/>
      <c r="L239" s="115"/>
      <c r="M239" s="154"/>
      <c r="N239" s="154"/>
      <c r="O239" s="154"/>
      <c r="P239" s="116" t="s">
        <v>603</v>
      </c>
      <c r="Q239" s="117" t="s">
        <v>595</v>
      </c>
      <c r="R239" s="115"/>
      <c r="S239" s="115"/>
      <c r="T239" s="115" t="s">
        <v>47</v>
      </c>
      <c r="U239" s="115"/>
      <c r="V239" s="115" t="s">
        <v>46</v>
      </c>
      <c r="W239" s="115" t="s">
        <v>45</v>
      </c>
      <c r="X239" s="115" t="s">
        <v>47</v>
      </c>
      <c r="Y239" s="115"/>
      <c r="Z239" s="115"/>
      <c r="AA239" s="115"/>
      <c r="AB239" s="116" t="s">
        <v>257</v>
      </c>
      <c r="AC239" s="117" t="s">
        <v>604</v>
      </c>
      <c r="AD239" s="155"/>
      <c r="AE239" s="155"/>
      <c r="AF239" s="155"/>
      <c r="AG239" s="155"/>
      <c r="AH239" s="118"/>
      <c r="AI239" s="118"/>
      <c r="AJ239" s="118"/>
      <c r="AK239" s="155"/>
      <c r="AL239" s="155"/>
      <c r="AM239" s="118" t="s">
        <v>605</v>
      </c>
      <c r="AN239" s="116" t="s">
        <v>606</v>
      </c>
      <c r="AO239" s="57" t="s">
        <v>51</v>
      </c>
      <c r="AP239" s="57" t="s">
        <v>52</v>
      </c>
      <c r="AQ239" s="150" t="s">
        <v>607</v>
      </c>
      <c r="AR239" s="18" t="s">
        <v>608</v>
      </c>
      <c r="AS239" s="156" t="s">
        <v>610</v>
      </c>
      <c r="AT239" s="122">
        <v>0</v>
      </c>
      <c r="AU239" s="122">
        <v>0</v>
      </c>
      <c r="AV239" s="449">
        <v>0</v>
      </c>
      <c r="AW239" s="449">
        <v>0</v>
      </c>
      <c r="AX239" s="449">
        <v>0</v>
      </c>
      <c r="AY239" s="449">
        <v>0</v>
      </c>
      <c r="AZ239" s="449">
        <v>0</v>
      </c>
      <c r="BA239" s="449">
        <v>0</v>
      </c>
      <c r="BB239" s="450">
        <f t="shared" ref="BB239:BC246" si="56">AT239</f>
        <v>0</v>
      </c>
      <c r="BC239" s="450">
        <f t="shared" si="56"/>
        <v>0</v>
      </c>
      <c r="BD239" s="251">
        <f t="shared" ref="BD239:BD246" si="57">BH239</f>
        <v>0</v>
      </c>
      <c r="BE239" s="455">
        <v>0</v>
      </c>
      <c r="BF239" s="455">
        <v>0</v>
      </c>
      <c r="BG239" s="455">
        <v>0</v>
      </c>
      <c r="BH239" s="122">
        <v>0</v>
      </c>
      <c r="BI239" s="122">
        <v>0</v>
      </c>
      <c r="BJ239" s="455">
        <v>0</v>
      </c>
      <c r="BK239" s="455">
        <v>0</v>
      </c>
      <c r="BL239" s="455">
        <v>0</v>
      </c>
      <c r="BM239" s="329">
        <f t="shared" ref="BM239:BM245" si="58">BI239</f>
        <v>0</v>
      </c>
      <c r="BN239" s="122">
        <v>17800</v>
      </c>
      <c r="BO239" s="455">
        <v>0</v>
      </c>
      <c r="BP239" s="455">
        <v>0</v>
      </c>
      <c r="BQ239" s="455">
        <v>0</v>
      </c>
      <c r="BR239" s="245">
        <f t="shared" si="49"/>
        <v>17800</v>
      </c>
      <c r="BS239" s="122">
        <f t="shared" ca="1" si="50"/>
        <v>17800</v>
      </c>
      <c r="BT239" s="455">
        <v>0</v>
      </c>
      <c r="BU239" s="455">
        <v>0</v>
      </c>
      <c r="BV239" s="455">
        <v>0</v>
      </c>
      <c r="BW239" s="245">
        <f t="shared" ca="1" si="51"/>
        <v>17800</v>
      </c>
      <c r="BX239" s="245">
        <f t="shared" si="52"/>
        <v>17800</v>
      </c>
      <c r="BY239" s="455">
        <v>0</v>
      </c>
      <c r="BZ239" s="455">
        <v>0</v>
      </c>
      <c r="CA239" s="455">
        <v>0</v>
      </c>
      <c r="CB239" s="121">
        <v>17800</v>
      </c>
      <c r="CC239" s="251">
        <f t="shared" ref="CC239:CC266" si="59">CG239</f>
        <v>17800</v>
      </c>
      <c r="CD239" s="455">
        <v>0</v>
      </c>
      <c r="CE239" s="455">
        <v>0</v>
      </c>
      <c r="CF239" s="455">
        <v>0</v>
      </c>
      <c r="CG239" s="121">
        <v>17800</v>
      </c>
      <c r="CH239" s="122">
        <f t="shared" si="54"/>
        <v>17800</v>
      </c>
      <c r="CI239" s="455">
        <v>0</v>
      </c>
      <c r="CJ239" s="455">
        <v>0</v>
      </c>
      <c r="CK239" s="455">
        <v>0</v>
      </c>
      <c r="CL239" s="121">
        <v>17800</v>
      </c>
      <c r="CM239" s="245">
        <f t="shared" si="55"/>
        <v>17800</v>
      </c>
      <c r="CN239" s="455">
        <v>0</v>
      </c>
      <c r="CO239" s="455">
        <v>0</v>
      </c>
      <c r="CP239" s="455">
        <v>0</v>
      </c>
      <c r="CQ239" s="121">
        <v>17800</v>
      </c>
    </row>
    <row r="240" spans="1:97" ht="24.95" customHeight="1">
      <c r="A240" s="110">
        <v>605</v>
      </c>
      <c r="B240" s="17" t="s">
        <v>592</v>
      </c>
      <c r="C240" s="153">
        <v>402000008</v>
      </c>
      <c r="D240" s="19" t="s">
        <v>600</v>
      </c>
      <c r="E240" s="113" t="s">
        <v>601</v>
      </c>
      <c r="F240" s="114"/>
      <c r="G240" s="114"/>
      <c r="H240" s="115">
        <v>1</v>
      </c>
      <c r="I240" s="114"/>
      <c r="J240" s="115" t="s">
        <v>602</v>
      </c>
      <c r="K240" s="115"/>
      <c r="L240" s="115"/>
      <c r="M240" s="154"/>
      <c r="N240" s="154"/>
      <c r="O240" s="154"/>
      <c r="P240" s="116" t="s">
        <v>603</v>
      </c>
      <c r="Q240" s="117" t="s">
        <v>595</v>
      </c>
      <c r="R240" s="115"/>
      <c r="S240" s="115"/>
      <c r="T240" s="115" t="s">
        <v>47</v>
      </c>
      <c r="U240" s="115"/>
      <c r="V240" s="115" t="s">
        <v>46</v>
      </c>
      <c r="W240" s="115" t="s">
        <v>45</v>
      </c>
      <c r="X240" s="115" t="s">
        <v>47</v>
      </c>
      <c r="Y240" s="115"/>
      <c r="Z240" s="115"/>
      <c r="AA240" s="115"/>
      <c r="AB240" s="116" t="s">
        <v>257</v>
      </c>
      <c r="AC240" s="117" t="s">
        <v>604</v>
      </c>
      <c r="AD240" s="155"/>
      <c r="AE240" s="155"/>
      <c r="AF240" s="155"/>
      <c r="AG240" s="155"/>
      <c r="AH240" s="118"/>
      <c r="AI240" s="118"/>
      <c r="AJ240" s="118"/>
      <c r="AK240" s="155"/>
      <c r="AL240" s="155"/>
      <c r="AM240" s="118" t="s">
        <v>605</v>
      </c>
      <c r="AN240" s="116" t="s">
        <v>606</v>
      </c>
      <c r="AO240" s="57" t="s">
        <v>51</v>
      </c>
      <c r="AP240" s="57" t="s">
        <v>52</v>
      </c>
      <c r="AQ240" s="150" t="s">
        <v>607</v>
      </c>
      <c r="AR240" s="18" t="s">
        <v>608</v>
      </c>
      <c r="AS240" s="156" t="s">
        <v>611</v>
      </c>
      <c r="AT240" s="122">
        <v>0</v>
      </c>
      <c r="AU240" s="122">
        <v>0</v>
      </c>
      <c r="AV240" s="449">
        <v>0</v>
      </c>
      <c r="AW240" s="449">
        <v>0</v>
      </c>
      <c r="AX240" s="449">
        <v>0</v>
      </c>
      <c r="AY240" s="449">
        <v>0</v>
      </c>
      <c r="AZ240" s="449">
        <v>0</v>
      </c>
      <c r="BA240" s="449">
        <v>0</v>
      </c>
      <c r="BB240" s="450">
        <f t="shared" si="56"/>
        <v>0</v>
      </c>
      <c r="BC240" s="450">
        <f t="shared" si="56"/>
        <v>0</v>
      </c>
      <c r="BD240" s="251">
        <f t="shared" si="57"/>
        <v>0</v>
      </c>
      <c r="BE240" s="455">
        <v>0</v>
      </c>
      <c r="BF240" s="455">
        <v>0</v>
      </c>
      <c r="BG240" s="455">
        <v>0</v>
      </c>
      <c r="BH240" s="122">
        <v>0</v>
      </c>
      <c r="BI240" s="122">
        <v>0</v>
      </c>
      <c r="BJ240" s="455">
        <v>0</v>
      </c>
      <c r="BK240" s="455">
        <v>0</v>
      </c>
      <c r="BL240" s="455">
        <v>0</v>
      </c>
      <c r="BM240" s="329">
        <f t="shared" si="58"/>
        <v>0</v>
      </c>
      <c r="BN240" s="122">
        <v>18865170</v>
      </c>
      <c r="BO240" s="455">
        <v>0</v>
      </c>
      <c r="BP240" s="455">
        <v>0</v>
      </c>
      <c r="BQ240" s="455">
        <v>0</v>
      </c>
      <c r="BR240" s="245">
        <f t="shared" si="49"/>
        <v>18865170</v>
      </c>
      <c r="BS240" s="122">
        <f t="shared" ca="1" si="50"/>
        <v>18865170</v>
      </c>
      <c r="BT240" s="455">
        <v>0</v>
      </c>
      <c r="BU240" s="455">
        <v>0</v>
      </c>
      <c r="BV240" s="455">
        <v>0</v>
      </c>
      <c r="BW240" s="245">
        <f t="shared" ca="1" si="51"/>
        <v>18865170</v>
      </c>
      <c r="BX240" s="245">
        <f t="shared" si="52"/>
        <v>18865170</v>
      </c>
      <c r="BY240" s="455">
        <v>0</v>
      </c>
      <c r="BZ240" s="455">
        <v>0</v>
      </c>
      <c r="CA240" s="455">
        <v>0</v>
      </c>
      <c r="CB240" s="121">
        <v>18865170</v>
      </c>
      <c r="CC240" s="251">
        <f t="shared" si="59"/>
        <v>18865170</v>
      </c>
      <c r="CD240" s="455">
        <v>0</v>
      </c>
      <c r="CE240" s="455">
        <v>0</v>
      </c>
      <c r="CF240" s="455">
        <v>0</v>
      </c>
      <c r="CG240" s="121">
        <v>18865170</v>
      </c>
      <c r="CH240" s="122">
        <f t="shared" si="54"/>
        <v>18865170</v>
      </c>
      <c r="CI240" s="455">
        <v>0</v>
      </c>
      <c r="CJ240" s="455">
        <v>0</v>
      </c>
      <c r="CK240" s="455">
        <v>0</v>
      </c>
      <c r="CL240" s="121">
        <v>18865170</v>
      </c>
      <c r="CM240" s="245">
        <f t="shared" si="55"/>
        <v>18865170</v>
      </c>
      <c r="CN240" s="455">
        <v>0</v>
      </c>
      <c r="CO240" s="455">
        <v>0</v>
      </c>
      <c r="CP240" s="455">
        <v>0</v>
      </c>
      <c r="CQ240" s="121">
        <v>18865170</v>
      </c>
    </row>
    <row r="241" spans="1:95" ht="24.95" customHeight="1">
      <c r="A241" s="110">
        <v>605</v>
      </c>
      <c r="B241" s="17" t="s">
        <v>592</v>
      </c>
      <c r="C241" s="153">
        <v>402000008</v>
      </c>
      <c r="D241" s="19" t="s">
        <v>600</v>
      </c>
      <c r="E241" s="113" t="s">
        <v>601</v>
      </c>
      <c r="F241" s="114"/>
      <c r="G241" s="114"/>
      <c r="H241" s="115">
        <v>1</v>
      </c>
      <c r="I241" s="114"/>
      <c r="J241" s="115" t="s">
        <v>602</v>
      </c>
      <c r="K241" s="115"/>
      <c r="L241" s="115"/>
      <c r="M241" s="154"/>
      <c r="N241" s="154"/>
      <c r="O241" s="154"/>
      <c r="P241" s="116" t="s">
        <v>603</v>
      </c>
      <c r="Q241" s="117" t="s">
        <v>595</v>
      </c>
      <c r="R241" s="115"/>
      <c r="S241" s="115"/>
      <c r="T241" s="115" t="s">
        <v>47</v>
      </c>
      <c r="U241" s="115"/>
      <c r="V241" s="115" t="s">
        <v>46</v>
      </c>
      <c r="W241" s="115" t="s">
        <v>45</v>
      </c>
      <c r="X241" s="115" t="s">
        <v>47</v>
      </c>
      <c r="Y241" s="115"/>
      <c r="Z241" s="115"/>
      <c r="AA241" s="115"/>
      <c r="AB241" s="116" t="s">
        <v>257</v>
      </c>
      <c r="AC241" s="117" t="s">
        <v>604</v>
      </c>
      <c r="AD241" s="155"/>
      <c r="AE241" s="155"/>
      <c r="AF241" s="155"/>
      <c r="AG241" s="155"/>
      <c r="AH241" s="118"/>
      <c r="AI241" s="118"/>
      <c r="AJ241" s="118"/>
      <c r="AK241" s="155"/>
      <c r="AL241" s="155"/>
      <c r="AM241" s="118" t="s">
        <v>605</v>
      </c>
      <c r="AN241" s="116" t="s">
        <v>606</v>
      </c>
      <c r="AO241" s="57" t="s">
        <v>51</v>
      </c>
      <c r="AP241" s="57" t="s">
        <v>52</v>
      </c>
      <c r="AQ241" s="150" t="s">
        <v>607</v>
      </c>
      <c r="AR241" s="18" t="s">
        <v>608</v>
      </c>
      <c r="AS241" s="156" t="s">
        <v>53</v>
      </c>
      <c r="AT241" s="122">
        <v>0</v>
      </c>
      <c r="AU241" s="122">
        <v>0</v>
      </c>
      <c r="AV241" s="449">
        <v>0</v>
      </c>
      <c r="AW241" s="449">
        <v>0</v>
      </c>
      <c r="AX241" s="449">
        <v>0</v>
      </c>
      <c r="AY241" s="449">
        <v>0</v>
      </c>
      <c r="AZ241" s="449">
        <v>0</v>
      </c>
      <c r="BA241" s="449">
        <v>0</v>
      </c>
      <c r="BB241" s="450">
        <f t="shared" si="56"/>
        <v>0</v>
      </c>
      <c r="BC241" s="450">
        <f t="shared" si="56"/>
        <v>0</v>
      </c>
      <c r="BD241" s="251">
        <f t="shared" si="57"/>
        <v>0</v>
      </c>
      <c r="BE241" s="455">
        <v>0</v>
      </c>
      <c r="BF241" s="455">
        <v>0</v>
      </c>
      <c r="BG241" s="455">
        <v>0</v>
      </c>
      <c r="BH241" s="122">
        <v>0</v>
      </c>
      <c r="BI241" s="122">
        <v>0</v>
      </c>
      <c r="BJ241" s="455">
        <v>0</v>
      </c>
      <c r="BK241" s="455">
        <v>0</v>
      </c>
      <c r="BL241" s="455">
        <v>0</v>
      </c>
      <c r="BM241" s="329">
        <f t="shared" si="58"/>
        <v>0</v>
      </c>
      <c r="BN241" s="122">
        <v>16949010</v>
      </c>
      <c r="BO241" s="455">
        <v>0</v>
      </c>
      <c r="BP241" s="455">
        <v>0</v>
      </c>
      <c r="BQ241" s="455">
        <v>0</v>
      </c>
      <c r="BR241" s="245">
        <f t="shared" si="49"/>
        <v>16949010</v>
      </c>
      <c r="BS241" s="122">
        <f t="shared" si="50"/>
        <v>16899252.170000002</v>
      </c>
      <c r="BT241" s="455">
        <v>0</v>
      </c>
      <c r="BU241" s="455">
        <v>0</v>
      </c>
      <c r="BV241" s="455">
        <v>0</v>
      </c>
      <c r="BW241" s="121">
        <v>16899252.170000002</v>
      </c>
      <c r="BX241" s="245">
        <f t="shared" si="52"/>
        <v>16662780</v>
      </c>
      <c r="BY241" s="455">
        <v>0</v>
      </c>
      <c r="BZ241" s="455">
        <v>0</v>
      </c>
      <c r="CA241" s="455">
        <v>0</v>
      </c>
      <c r="CB241" s="121">
        <v>16662780</v>
      </c>
      <c r="CC241" s="251">
        <f t="shared" si="59"/>
        <v>16662780</v>
      </c>
      <c r="CD241" s="455">
        <v>0</v>
      </c>
      <c r="CE241" s="455">
        <v>0</v>
      </c>
      <c r="CF241" s="455">
        <v>0</v>
      </c>
      <c r="CG241" s="121">
        <v>16662780</v>
      </c>
      <c r="CH241" s="122">
        <f t="shared" si="54"/>
        <v>16662780</v>
      </c>
      <c r="CI241" s="455">
        <v>0</v>
      </c>
      <c r="CJ241" s="455">
        <v>0</v>
      </c>
      <c r="CK241" s="455">
        <v>0</v>
      </c>
      <c r="CL241" s="121">
        <v>16662780</v>
      </c>
      <c r="CM241" s="245">
        <f t="shared" si="55"/>
        <v>16662780</v>
      </c>
      <c r="CN241" s="455">
        <v>0</v>
      </c>
      <c r="CO241" s="455">
        <v>0</v>
      </c>
      <c r="CP241" s="455">
        <v>0</v>
      </c>
      <c r="CQ241" s="121">
        <v>16662780</v>
      </c>
    </row>
    <row r="242" spans="1:95" ht="24.95" customHeight="1">
      <c r="A242" s="107">
        <v>605</v>
      </c>
      <c r="B242" s="17" t="s">
        <v>592</v>
      </c>
      <c r="C242" s="153">
        <v>402000008</v>
      </c>
      <c r="D242" s="19" t="s">
        <v>600</v>
      </c>
      <c r="E242" s="113" t="s">
        <v>601</v>
      </c>
      <c r="F242" s="114"/>
      <c r="G242" s="114"/>
      <c r="H242" s="115">
        <v>1</v>
      </c>
      <c r="I242" s="114"/>
      <c r="J242" s="115" t="s">
        <v>602</v>
      </c>
      <c r="K242" s="115"/>
      <c r="L242" s="115"/>
      <c r="M242" s="154"/>
      <c r="N242" s="154"/>
      <c r="O242" s="154"/>
      <c r="P242" s="116" t="s">
        <v>603</v>
      </c>
      <c r="Q242" s="117" t="s">
        <v>595</v>
      </c>
      <c r="R242" s="115"/>
      <c r="S242" s="115"/>
      <c r="T242" s="115" t="s">
        <v>47</v>
      </c>
      <c r="U242" s="115"/>
      <c r="V242" s="115" t="s">
        <v>46</v>
      </c>
      <c r="W242" s="115" t="s">
        <v>45</v>
      </c>
      <c r="X242" s="115" t="s">
        <v>47</v>
      </c>
      <c r="Y242" s="115"/>
      <c r="Z242" s="115"/>
      <c r="AA242" s="115"/>
      <c r="AB242" s="116" t="s">
        <v>257</v>
      </c>
      <c r="AC242" s="117" t="s">
        <v>604</v>
      </c>
      <c r="AD242" s="155"/>
      <c r="AE242" s="155"/>
      <c r="AF242" s="155"/>
      <c r="AG242" s="155"/>
      <c r="AH242" s="118"/>
      <c r="AI242" s="118"/>
      <c r="AJ242" s="118"/>
      <c r="AK242" s="155"/>
      <c r="AL242" s="155"/>
      <c r="AM242" s="118" t="s">
        <v>605</v>
      </c>
      <c r="AN242" s="116" t="s">
        <v>606</v>
      </c>
      <c r="AO242" s="57" t="s">
        <v>51</v>
      </c>
      <c r="AP242" s="57" t="s">
        <v>52</v>
      </c>
      <c r="AQ242" s="150" t="s">
        <v>607</v>
      </c>
      <c r="AR242" s="18" t="s">
        <v>608</v>
      </c>
      <c r="AS242" s="156" t="s">
        <v>192</v>
      </c>
      <c r="AT242" s="122">
        <v>0</v>
      </c>
      <c r="AU242" s="122">
        <v>0</v>
      </c>
      <c r="AV242" s="449">
        <v>0</v>
      </c>
      <c r="AW242" s="449">
        <v>0</v>
      </c>
      <c r="AX242" s="449">
        <v>0</v>
      </c>
      <c r="AY242" s="449">
        <v>0</v>
      </c>
      <c r="AZ242" s="449">
        <v>0</v>
      </c>
      <c r="BA242" s="449">
        <v>0</v>
      </c>
      <c r="BB242" s="450">
        <f t="shared" si="56"/>
        <v>0</v>
      </c>
      <c r="BC242" s="450">
        <f t="shared" si="56"/>
        <v>0</v>
      </c>
      <c r="BD242" s="251">
        <f t="shared" si="57"/>
        <v>0</v>
      </c>
      <c r="BE242" s="455">
        <v>0</v>
      </c>
      <c r="BF242" s="455">
        <v>0</v>
      </c>
      <c r="BG242" s="455">
        <v>0</v>
      </c>
      <c r="BH242" s="122">
        <v>0</v>
      </c>
      <c r="BI242" s="122">
        <v>0</v>
      </c>
      <c r="BJ242" s="455">
        <v>0</v>
      </c>
      <c r="BK242" s="455">
        <v>0</v>
      </c>
      <c r="BL242" s="455">
        <v>0</v>
      </c>
      <c r="BM242" s="329">
        <f t="shared" si="58"/>
        <v>0</v>
      </c>
      <c r="BN242" s="122">
        <v>3171920</v>
      </c>
      <c r="BO242" s="455">
        <v>0</v>
      </c>
      <c r="BP242" s="455">
        <v>0</v>
      </c>
      <c r="BQ242" s="455">
        <v>0</v>
      </c>
      <c r="BR242" s="245">
        <f t="shared" si="49"/>
        <v>3171920</v>
      </c>
      <c r="BS242" s="122">
        <f t="shared" si="50"/>
        <v>3171920</v>
      </c>
      <c r="BT242" s="455">
        <v>0</v>
      </c>
      <c r="BU242" s="455">
        <v>0</v>
      </c>
      <c r="BV242" s="455">
        <v>0</v>
      </c>
      <c r="BW242" s="121">
        <f>BR242</f>
        <v>3171920</v>
      </c>
      <c r="BX242" s="245">
        <f t="shared" si="52"/>
        <v>3215550</v>
      </c>
      <c r="BY242" s="455">
        <v>0</v>
      </c>
      <c r="BZ242" s="455">
        <v>0</v>
      </c>
      <c r="CA242" s="455">
        <v>0</v>
      </c>
      <c r="CB242" s="121">
        <v>3215550</v>
      </c>
      <c r="CC242" s="251">
        <f t="shared" si="59"/>
        <v>3215550</v>
      </c>
      <c r="CD242" s="455">
        <v>0</v>
      </c>
      <c r="CE242" s="455">
        <v>0</v>
      </c>
      <c r="CF242" s="455">
        <v>0</v>
      </c>
      <c r="CG242" s="121">
        <v>3215550</v>
      </c>
      <c r="CH242" s="122">
        <f t="shared" si="54"/>
        <v>3215550</v>
      </c>
      <c r="CI242" s="455">
        <v>0</v>
      </c>
      <c r="CJ242" s="455">
        <v>0</v>
      </c>
      <c r="CK242" s="455">
        <v>0</v>
      </c>
      <c r="CL242" s="121">
        <v>3215550</v>
      </c>
      <c r="CM242" s="245">
        <f t="shared" si="55"/>
        <v>3215550</v>
      </c>
      <c r="CN242" s="455">
        <v>0</v>
      </c>
      <c r="CO242" s="455">
        <v>0</v>
      </c>
      <c r="CP242" s="455">
        <v>0</v>
      </c>
      <c r="CQ242" s="121">
        <v>3215550</v>
      </c>
    </row>
    <row r="243" spans="1:95" ht="24.95" customHeight="1">
      <c r="A243" s="110">
        <v>605</v>
      </c>
      <c r="B243" s="17" t="s">
        <v>592</v>
      </c>
      <c r="C243" s="153">
        <v>402000008</v>
      </c>
      <c r="D243" s="19" t="s">
        <v>600</v>
      </c>
      <c r="E243" s="113" t="s">
        <v>601</v>
      </c>
      <c r="F243" s="114"/>
      <c r="G243" s="114"/>
      <c r="H243" s="115">
        <v>1</v>
      </c>
      <c r="I243" s="114"/>
      <c r="J243" s="115" t="s">
        <v>602</v>
      </c>
      <c r="K243" s="115"/>
      <c r="L243" s="115"/>
      <c r="M243" s="154"/>
      <c r="N243" s="154"/>
      <c r="O243" s="154"/>
      <c r="P243" s="116" t="s">
        <v>603</v>
      </c>
      <c r="Q243" s="117" t="s">
        <v>595</v>
      </c>
      <c r="R243" s="115"/>
      <c r="S243" s="115"/>
      <c r="T243" s="115" t="s">
        <v>47</v>
      </c>
      <c r="U243" s="115"/>
      <c r="V243" s="115" t="s">
        <v>46</v>
      </c>
      <c r="W243" s="115" t="s">
        <v>45</v>
      </c>
      <c r="X243" s="115" t="s">
        <v>47</v>
      </c>
      <c r="Y243" s="115"/>
      <c r="Z243" s="115"/>
      <c r="AA243" s="115"/>
      <c r="AB243" s="116" t="s">
        <v>257</v>
      </c>
      <c r="AC243" s="117" t="s">
        <v>604</v>
      </c>
      <c r="AD243" s="155"/>
      <c r="AE243" s="155"/>
      <c r="AF243" s="155"/>
      <c r="AG243" s="155"/>
      <c r="AH243" s="118"/>
      <c r="AI243" s="118"/>
      <c r="AJ243" s="118"/>
      <c r="AK243" s="155"/>
      <c r="AL243" s="155"/>
      <c r="AM243" s="118" t="s">
        <v>605</v>
      </c>
      <c r="AN243" s="116" t="s">
        <v>606</v>
      </c>
      <c r="AO243" s="57" t="s">
        <v>51</v>
      </c>
      <c r="AP243" s="57" t="s">
        <v>52</v>
      </c>
      <c r="AQ243" s="150" t="s">
        <v>607</v>
      </c>
      <c r="AR243" s="18" t="s">
        <v>608</v>
      </c>
      <c r="AS243" s="156" t="s">
        <v>193</v>
      </c>
      <c r="AT243" s="122">
        <v>0</v>
      </c>
      <c r="AU243" s="122">
        <v>0</v>
      </c>
      <c r="AV243" s="449">
        <v>0</v>
      </c>
      <c r="AW243" s="449">
        <v>0</v>
      </c>
      <c r="AX243" s="449">
        <v>0</v>
      </c>
      <c r="AY243" s="449">
        <v>0</v>
      </c>
      <c r="AZ243" s="449">
        <v>0</v>
      </c>
      <c r="BA243" s="449">
        <v>0</v>
      </c>
      <c r="BB243" s="450">
        <f t="shared" si="56"/>
        <v>0</v>
      </c>
      <c r="BC243" s="450">
        <f t="shared" si="56"/>
        <v>0</v>
      </c>
      <c r="BD243" s="251">
        <f t="shared" si="57"/>
        <v>0</v>
      </c>
      <c r="BE243" s="455">
        <v>0</v>
      </c>
      <c r="BF243" s="455">
        <v>0</v>
      </c>
      <c r="BG243" s="455">
        <v>0</v>
      </c>
      <c r="BH243" s="122">
        <v>0</v>
      </c>
      <c r="BI243" s="122">
        <v>0</v>
      </c>
      <c r="BJ243" s="455">
        <v>0</v>
      </c>
      <c r="BK243" s="455">
        <v>0</v>
      </c>
      <c r="BL243" s="455">
        <v>0</v>
      </c>
      <c r="BM243" s="329">
        <f t="shared" si="58"/>
        <v>0</v>
      </c>
      <c r="BN243" s="122">
        <v>1289000</v>
      </c>
      <c r="BO243" s="455">
        <v>0</v>
      </c>
      <c r="BP243" s="455">
        <v>0</v>
      </c>
      <c r="BQ243" s="455">
        <v>0</v>
      </c>
      <c r="BR243" s="245">
        <f t="shared" si="49"/>
        <v>1289000</v>
      </c>
      <c r="BS243" s="122">
        <f t="shared" si="50"/>
        <v>1289000</v>
      </c>
      <c r="BT243" s="455">
        <v>0</v>
      </c>
      <c r="BU243" s="455">
        <v>0</v>
      </c>
      <c r="BV243" s="455">
        <v>0</v>
      </c>
      <c r="BW243" s="121">
        <f t="shared" ref="BW243:BW268" si="60">BR243</f>
        <v>1289000</v>
      </c>
      <c r="BX243" s="245">
        <f t="shared" si="52"/>
        <v>1289000</v>
      </c>
      <c r="BY243" s="455">
        <v>0</v>
      </c>
      <c r="BZ243" s="455">
        <v>0</v>
      </c>
      <c r="CA243" s="455">
        <v>0</v>
      </c>
      <c r="CB243" s="121">
        <v>1289000</v>
      </c>
      <c r="CC243" s="251">
        <f t="shared" si="59"/>
        <v>1289000</v>
      </c>
      <c r="CD243" s="455">
        <v>0</v>
      </c>
      <c r="CE243" s="455">
        <v>0</v>
      </c>
      <c r="CF243" s="455">
        <v>0</v>
      </c>
      <c r="CG243" s="121">
        <v>1289000</v>
      </c>
      <c r="CH243" s="122">
        <f t="shared" si="54"/>
        <v>1289000</v>
      </c>
      <c r="CI243" s="455">
        <v>0</v>
      </c>
      <c r="CJ243" s="455">
        <v>0</v>
      </c>
      <c r="CK243" s="455">
        <v>0</v>
      </c>
      <c r="CL243" s="121">
        <v>1289000</v>
      </c>
      <c r="CM243" s="245">
        <f t="shared" si="55"/>
        <v>1289000</v>
      </c>
      <c r="CN243" s="455">
        <v>0</v>
      </c>
      <c r="CO243" s="455">
        <v>0</v>
      </c>
      <c r="CP243" s="455">
        <v>0</v>
      </c>
      <c r="CQ243" s="121">
        <v>1289000</v>
      </c>
    </row>
    <row r="244" spans="1:95" ht="24.95" customHeight="1">
      <c r="A244" s="110">
        <v>605</v>
      </c>
      <c r="B244" s="17" t="s">
        <v>592</v>
      </c>
      <c r="C244" s="153">
        <v>402000008</v>
      </c>
      <c r="D244" s="19" t="s">
        <v>600</v>
      </c>
      <c r="E244" s="113" t="s">
        <v>601</v>
      </c>
      <c r="F244" s="114"/>
      <c r="G244" s="114"/>
      <c r="H244" s="115">
        <v>1</v>
      </c>
      <c r="I244" s="114"/>
      <c r="J244" s="115" t="s">
        <v>602</v>
      </c>
      <c r="K244" s="115"/>
      <c r="L244" s="115"/>
      <c r="M244" s="154"/>
      <c r="N244" s="154"/>
      <c r="O244" s="154"/>
      <c r="P244" s="116" t="s">
        <v>603</v>
      </c>
      <c r="Q244" s="117" t="s">
        <v>595</v>
      </c>
      <c r="R244" s="115"/>
      <c r="S244" s="115"/>
      <c r="T244" s="115" t="s">
        <v>47</v>
      </c>
      <c r="U244" s="115"/>
      <c r="V244" s="115" t="s">
        <v>46</v>
      </c>
      <c r="W244" s="115" t="s">
        <v>45</v>
      </c>
      <c r="X244" s="115" t="s">
        <v>47</v>
      </c>
      <c r="Y244" s="115"/>
      <c r="Z244" s="115"/>
      <c r="AA244" s="115"/>
      <c r="AB244" s="116" t="s">
        <v>257</v>
      </c>
      <c r="AC244" s="117" t="s">
        <v>604</v>
      </c>
      <c r="AD244" s="155"/>
      <c r="AE244" s="155"/>
      <c r="AF244" s="155"/>
      <c r="AG244" s="155"/>
      <c r="AH244" s="118"/>
      <c r="AI244" s="118"/>
      <c r="AJ244" s="118"/>
      <c r="AK244" s="155"/>
      <c r="AL244" s="155"/>
      <c r="AM244" s="118" t="s">
        <v>605</v>
      </c>
      <c r="AN244" s="116" t="s">
        <v>606</v>
      </c>
      <c r="AO244" s="57" t="s">
        <v>51</v>
      </c>
      <c r="AP244" s="57" t="s">
        <v>52</v>
      </c>
      <c r="AQ244" s="150" t="s">
        <v>607</v>
      </c>
      <c r="AR244" s="18" t="s">
        <v>608</v>
      </c>
      <c r="AS244" s="156" t="s">
        <v>58</v>
      </c>
      <c r="AT244" s="122">
        <v>0</v>
      </c>
      <c r="AU244" s="122">
        <v>0</v>
      </c>
      <c r="AV244" s="449">
        <v>0</v>
      </c>
      <c r="AW244" s="449">
        <v>0</v>
      </c>
      <c r="AX244" s="449">
        <v>0</v>
      </c>
      <c r="AY244" s="449">
        <v>0</v>
      </c>
      <c r="AZ244" s="449">
        <v>0</v>
      </c>
      <c r="BA244" s="449">
        <v>0</v>
      </c>
      <c r="BB244" s="450">
        <f t="shared" si="56"/>
        <v>0</v>
      </c>
      <c r="BC244" s="450">
        <f t="shared" si="56"/>
        <v>0</v>
      </c>
      <c r="BD244" s="251">
        <f t="shared" si="57"/>
        <v>0</v>
      </c>
      <c r="BE244" s="455">
        <v>0</v>
      </c>
      <c r="BF244" s="455">
        <v>0</v>
      </c>
      <c r="BG244" s="455">
        <v>0</v>
      </c>
      <c r="BH244" s="122">
        <v>0</v>
      </c>
      <c r="BI244" s="122">
        <v>0</v>
      </c>
      <c r="BJ244" s="455">
        <v>0</v>
      </c>
      <c r="BK244" s="455">
        <v>0</v>
      </c>
      <c r="BL244" s="455">
        <v>0</v>
      </c>
      <c r="BM244" s="329">
        <f t="shared" si="58"/>
        <v>0</v>
      </c>
      <c r="BN244" s="122">
        <v>17920</v>
      </c>
      <c r="BO244" s="455">
        <v>0</v>
      </c>
      <c r="BP244" s="455">
        <v>0</v>
      </c>
      <c r="BQ244" s="455">
        <v>0</v>
      </c>
      <c r="BR244" s="245">
        <f t="shared" si="49"/>
        <v>17920</v>
      </c>
      <c r="BS244" s="122">
        <f t="shared" si="50"/>
        <v>17920</v>
      </c>
      <c r="BT244" s="455">
        <v>0</v>
      </c>
      <c r="BU244" s="455">
        <v>0</v>
      </c>
      <c r="BV244" s="455">
        <v>0</v>
      </c>
      <c r="BW244" s="121">
        <f t="shared" si="60"/>
        <v>17920</v>
      </c>
      <c r="BX244" s="245">
        <f t="shared" si="52"/>
        <v>17920</v>
      </c>
      <c r="BY244" s="455">
        <v>0</v>
      </c>
      <c r="BZ244" s="455">
        <v>0</v>
      </c>
      <c r="CA244" s="455">
        <v>0</v>
      </c>
      <c r="CB244" s="121">
        <v>17920</v>
      </c>
      <c r="CC244" s="251">
        <f t="shared" si="59"/>
        <v>17920</v>
      </c>
      <c r="CD244" s="455">
        <v>0</v>
      </c>
      <c r="CE244" s="455">
        <v>0</v>
      </c>
      <c r="CF244" s="455">
        <v>0</v>
      </c>
      <c r="CG244" s="121">
        <v>17920</v>
      </c>
      <c r="CH244" s="122">
        <f t="shared" si="54"/>
        <v>17920</v>
      </c>
      <c r="CI244" s="455">
        <v>0</v>
      </c>
      <c r="CJ244" s="455">
        <v>0</v>
      </c>
      <c r="CK244" s="455">
        <v>0</v>
      </c>
      <c r="CL244" s="121">
        <v>17920</v>
      </c>
      <c r="CM244" s="245">
        <f t="shared" si="55"/>
        <v>17920</v>
      </c>
      <c r="CN244" s="455">
        <v>0</v>
      </c>
      <c r="CO244" s="455">
        <v>0</v>
      </c>
      <c r="CP244" s="455">
        <v>0</v>
      </c>
      <c r="CQ244" s="121">
        <v>17920</v>
      </c>
    </row>
    <row r="245" spans="1:95" ht="24.95" customHeight="1">
      <c r="A245" s="244">
        <v>605</v>
      </c>
      <c r="B245" s="17" t="s">
        <v>592</v>
      </c>
      <c r="C245" s="153">
        <v>401000028</v>
      </c>
      <c r="D245" s="19" t="s">
        <v>612</v>
      </c>
      <c r="E245" s="113" t="s">
        <v>381</v>
      </c>
      <c r="F245" s="157"/>
      <c r="G245" s="157"/>
      <c r="H245" s="154">
        <v>3</v>
      </c>
      <c r="I245" s="157"/>
      <c r="J245" s="154">
        <v>16</v>
      </c>
      <c r="K245" s="154">
        <v>1</v>
      </c>
      <c r="L245" s="154">
        <v>15</v>
      </c>
      <c r="M245" s="154"/>
      <c r="N245" s="154"/>
      <c r="O245" s="154"/>
      <c r="P245" s="116" t="s">
        <v>255</v>
      </c>
      <c r="Q245" s="117" t="s">
        <v>256</v>
      </c>
      <c r="R245" s="154"/>
      <c r="S245" s="154"/>
      <c r="T245" s="154">
        <v>3</v>
      </c>
      <c r="U245" s="154"/>
      <c r="V245" s="154">
        <v>9</v>
      </c>
      <c r="W245" s="154">
        <v>1</v>
      </c>
      <c r="X245" s="154"/>
      <c r="Y245" s="154"/>
      <c r="Z245" s="154"/>
      <c r="AA245" s="154"/>
      <c r="AB245" s="116" t="s">
        <v>257</v>
      </c>
      <c r="AC245" s="158" t="s">
        <v>613</v>
      </c>
      <c r="AD245" s="131"/>
      <c r="AE245" s="131"/>
      <c r="AF245" s="131"/>
      <c r="AG245" s="131"/>
      <c r="AH245" s="131"/>
      <c r="AI245" s="131"/>
      <c r="AJ245" s="131">
        <v>3</v>
      </c>
      <c r="AK245" s="131"/>
      <c r="AL245" s="131"/>
      <c r="AM245" s="131"/>
      <c r="AN245" s="116" t="s">
        <v>614</v>
      </c>
      <c r="AO245" s="57" t="s">
        <v>87</v>
      </c>
      <c r="AP245" s="57" t="s">
        <v>54</v>
      </c>
      <c r="AQ245" s="57" t="s">
        <v>615</v>
      </c>
      <c r="AR245" s="159" t="s">
        <v>616</v>
      </c>
      <c r="AS245" s="156">
        <v>811</v>
      </c>
      <c r="AT245" s="122">
        <v>0</v>
      </c>
      <c r="AU245" s="122">
        <v>0</v>
      </c>
      <c r="AV245" s="449">
        <v>0</v>
      </c>
      <c r="AW245" s="449">
        <v>0</v>
      </c>
      <c r="AX245" s="449">
        <v>0</v>
      </c>
      <c r="AY245" s="449">
        <v>0</v>
      </c>
      <c r="AZ245" s="449">
        <v>0</v>
      </c>
      <c r="BA245" s="449">
        <v>0</v>
      </c>
      <c r="BB245" s="450">
        <f t="shared" si="56"/>
        <v>0</v>
      </c>
      <c r="BC245" s="450">
        <f t="shared" si="56"/>
        <v>0</v>
      </c>
      <c r="BD245" s="251">
        <f t="shared" si="57"/>
        <v>0</v>
      </c>
      <c r="BE245" s="449">
        <v>0</v>
      </c>
      <c r="BF245" s="449">
        <v>0</v>
      </c>
      <c r="BG245" s="451">
        <v>0</v>
      </c>
      <c r="BH245" s="122">
        <v>0</v>
      </c>
      <c r="BI245" s="122">
        <v>0</v>
      </c>
      <c r="BJ245" s="449">
        <v>0</v>
      </c>
      <c r="BK245" s="449">
        <v>0</v>
      </c>
      <c r="BL245" s="449">
        <v>0</v>
      </c>
      <c r="BM245" s="329">
        <f t="shared" si="58"/>
        <v>0</v>
      </c>
      <c r="BN245" s="245">
        <v>3311810</v>
      </c>
      <c r="BO245" s="449">
        <v>0</v>
      </c>
      <c r="BP245" s="449">
        <v>0</v>
      </c>
      <c r="BQ245" s="449">
        <v>0</v>
      </c>
      <c r="BR245" s="245">
        <f t="shared" si="49"/>
        <v>3311810</v>
      </c>
      <c r="BS245" s="122">
        <f t="shared" si="50"/>
        <v>3311810</v>
      </c>
      <c r="BT245" s="449">
        <v>0</v>
      </c>
      <c r="BU245" s="449">
        <v>0</v>
      </c>
      <c r="BV245" s="449">
        <v>0</v>
      </c>
      <c r="BW245" s="121">
        <f t="shared" si="60"/>
        <v>3311810</v>
      </c>
      <c r="BX245" s="245">
        <f t="shared" si="52"/>
        <v>3311810</v>
      </c>
      <c r="BY245" s="449">
        <v>0</v>
      </c>
      <c r="BZ245" s="449">
        <v>0</v>
      </c>
      <c r="CA245" s="449">
        <v>0</v>
      </c>
      <c r="CB245" s="245">
        <v>3311810</v>
      </c>
      <c r="CC245" s="251">
        <f t="shared" si="59"/>
        <v>3311810</v>
      </c>
      <c r="CD245" s="449">
        <v>0</v>
      </c>
      <c r="CE245" s="449">
        <v>0</v>
      </c>
      <c r="CF245" s="449">
        <v>0</v>
      </c>
      <c r="CG245" s="245">
        <v>3311810</v>
      </c>
      <c r="CH245" s="122">
        <v>3311810</v>
      </c>
      <c r="CI245" s="449">
        <v>0</v>
      </c>
      <c r="CJ245" s="449">
        <v>0</v>
      </c>
      <c r="CK245" s="449">
        <v>0</v>
      </c>
      <c r="CL245" s="245">
        <v>3311810</v>
      </c>
      <c r="CM245" s="245">
        <f t="shared" si="55"/>
        <v>3311810</v>
      </c>
      <c r="CN245" s="449">
        <v>0</v>
      </c>
      <c r="CO245" s="449">
        <v>0</v>
      </c>
      <c r="CP245" s="449">
        <v>0</v>
      </c>
      <c r="CQ245" s="245">
        <v>3311810</v>
      </c>
    </row>
    <row r="246" spans="1:95" ht="24.95" customHeight="1">
      <c r="A246" s="244">
        <v>605</v>
      </c>
      <c r="B246" s="17" t="s">
        <v>592</v>
      </c>
      <c r="C246" s="153">
        <v>401000030</v>
      </c>
      <c r="D246" s="19" t="s">
        <v>617</v>
      </c>
      <c r="E246" s="113" t="s">
        <v>381</v>
      </c>
      <c r="F246" s="157"/>
      <c r="G246" s="157"/>
      <c r="H246" s="154">
        <v>3</v>
      </c>
      <c r="I246" s="157"/>
      <c r="J246" s="154">
        <v>16</v>
      </c>
      <c r="K246" s="154">
        <v>1</v>
      </c>
      <c r="L246" s="154">
        <v>20</v>
      </c>
      <c r="M246" s="154"/>
      <c r="N246" s="154"/>
      <c r="O246" s="154"/>
      <c r="P246" s="116" t="s">
        <v>618</v>
      </c>
      <c r="Q246" s="117" t="s">
        <v>256</v>
      </c>
      <c r="R246" s="154"/>
      <c r="S246" s="154"/>
      <c r="T246" s="154">
        <v>3</v>
      </c>
      <c r="U246" s="154"/>
      <c r="V246" s="154">
        <v>9</v>
      </c>
      <c r="W246" s="154">
        <v>1</v>
      </c>
      <c r="X246" s="154"/>
      <c r="Y246" s="154"/>
      <c r="Z246" s="154"/>
      <c r="AA246" s="154"/>
      <c r="AB246" s="116" t="s">
        <v>257</v>
      </c>
      <c r="AC246" s="117" t="s">
        <v>3541</v>
      </c>
      <c r="AD246" s="116"/>
      <c r="AE246" s="116"/>
      <c r="AF246" s="116"/>
      <c r="AG246" s="116"/>
      <c r="AH246" s="116"/>
      <c r="AI246" s="116"/>
      <c r="AJ246" s="116"/>
      <c r="AK246" s="116"/>
      <c r="AL246" s="116"/>
      <c r="AM246" s="118" t="s">
        <v>3542</v>
      </c>
      <c r="AN246" s="116" t="s">
        <v>3543</v>
      </c>
      <c r="AO246" s="57" t="s">
        <v>69</v>
      </c>
      <c r="AP246" s="57" t="s">
        <v>51</v>
      </c>
      <c r="AQ246" s="57" t="s">
        <v>619</v>
      </c>
      <c r="AR246" s="159" t="s">
        <v>620</v>
      </c>
      <c r="AS246" s="156">
        <v>244</v>
      </c>
      <c r="AT246" s="122">
        <v>0</v>
      </c>
      <c r="AU246" s="122">
        <v>0</v>
      </c>
      <c r="AV246" s="449">
        <v>0</v>
      </c>
      <c r="AW246" s="449">
        <v>0</v>
      </c>
      <c r="AX246" s="449">
        <v>0</v>
      </c>
      <c r="AY246" s="449">
        <v>0</v>
      </c>
      <c r="AZ246" s="449">
        <v>0</v>
      </c>
      <c r="BA246" s="449">
        <v>0</v>
      </c>
      <c r="BB246" s="450">
        <f t="shared" si="56"/>
        <v>0</v>
      </c>
      <c r="BC246" s="450">
        <f t="shared" si="56"/>
        <v>0</v>
      </c>
      <c r="BD246" s="251">
        <f t="shared" si="57"/>
        <v>0</v>
      </c>
      <c r="BE246" s="449">
        <v>0</v>
      </c>
      <c r="BF246" s="449">
        <v>0</v>
      </c>
      <c r="BG246" s="451">
        <v>0</v>
      </c>
      <c r="BH246" s="122">
        <v>0</v>
      </c>
      <c r="BI246" s="122">
        <v>0</v>
      </c>
      <c r="BJ246" s="449">
        <v>0</v>
      </c>
      <c r="BK246" s="449">
        <v>0</v>
      </c>
      <c r="BL246" s="449">
        <v>0</v>
      </c>
      <c r="BM246" s="329">
        <f>BI246</f>
        <v>0</v>
      </c>
      <c r="BN246" s="245">
        <v>1096200</v>
      </c>
      <c r="BO246" s="449">
        <v>0</v>
      </c>
      <c r="BP246" s="449">
        <v>0</v>
      </c>
      <c r="BQ246" s="449">
        <v>0</v>
      </c>
      <c r="BR246" s="245">
        <f t="shared" si="49"/>
        <v>1096200</v>
      </c>
      <c r="BS246" s="122">
        <f t="shared" si="50"/>
        <v>1096200</v>
      </c>
      <c r="BT246" s="449">
        <v>0</v>
      </c>
      <c r="BU246" s="449">
        <v>0</v>
      </c>
      <c r="BV246" s="449">
        <v>0</v>
      </c>
      <c r="BW246" s="121">
        <f t="shared" si="60"/>
        <v>1096200</v>
      </c>
      <c r="BX246" s="245">
        <f t="shared" si="52"/>
        <v>1096200</v>
      </c>
      <c r="BY246" s="449">
        <v>0</v>
      </c>
      <c r="BZ246" s="449">
        <v>0</v>
      </c>
      <c r="CA246" s="449">
        <v>0</v>
      </c>
      <c r="CB246" s="245">
        <v>1096200</v>
      </c>
      <c r="CC246" s="251">
        <f t="shared" si="59"/>
        <v>1096200</v>
      </c>
      <c r="CD246" s="449">
        <v>0</v>
      </c>
      <c r="CE246" s="449">
        <v>0</v>
      </c>
      <c r="CF246" s="449">
        <v>0</v>
      </c>
      <c r="CG246" s="245">
        <v>1096200</v>
      </c>
      <c r="CH246" s="122">
        <v>1096200</v>
      </c>
      <c r="CI246" s="449">
        <v>0</v>
      </c>
      <c r="CJ246" s="449">
        <v>0</v>
      </c>
      <c r="CK246" s="449">
        <v>0</v>
      </c>
      <c r="CL246" s="245">
        <v>1096200</v>
      </c>
      <c r="CM246" s="245">
        <f t="shared" si="55"/>
        <v>1096200</v>
      </c>
      <c r="CN246" s="449">
        <v>0</v>
      </c>
      <c r="CO246" s="449">
        <v>0</v>
      </c>
      <c r="CP246" s="449">
        <v>0</v>
      </c>
      <c r="CQ246" s="245">
        <v>1096200</v>
      </c>
    </row>
    <row r="247" spans="1:95" ht="24.95" customHeight="1">
      <c r="A247" s="452">
        <v>605</v>
      </c>
      <c r="B247" s="139" t="s">
        <v>592</v>
      </c>
      <c r="C247" s="140">
        <v>402000008</v>
      </c>
      <c r="D247" s="141" t="s">
        <v>600</v>
      </c>
      <c r="E247" s="142" t="s">
        <v>601</v>
      </c>
      <c r="F247" s="143"/>
      <c r="G247" s="143"/>
      <c r="H247" s="144">
        <v>1</v>
      </c>
      <c r="I247" s="143"/>
      <c r="J247" s="144" t="s">
        <v>602</v>
      </c>
      <c r="K247" s="144"/>
      <c r="L247" s="144"/>
      <c r="M247" s="145"/>
      <c r="N247" s="145"/>
      <c r="O247" s="145"/>
      <c r="P247" s="146" t="s">
        <v>603</v>
      </c>
      <c r="Q247" s="147" t="s">
        <v>595</v>
      </c>
      <c r="R247" s="144"/>
      <c r="S247" s="144"/>
      <c r="T247" s="144" t="s">
        <v>47</v>
      </c>
      <c r="U247" s="144"/>
      <c r="V247" s="144" t="s">
        <v>46</v>
      </c>
      <c r="W247" s="144" t="s">
        <v>45</v>
      </c>
      <c r="X247" s="144" t="s">
        <v>47</v>
      </c>
      <c r="Y247" s="144"/>
      <c r="Z247" s="144"/>
      <c r="AA247" s="144"/>
      <c r="AB247" s="146" t="s">
        <v>257</v>
      </c>
      <c r="AC247" s="147" t="s">
        <v>604</v>
      </c>
      <c r="AD247" s="148"/>
      <c r="AE247" s="148"/>
      <c r="AF247" s="148"/>
      <c r="AG247" s="148"/>
      <c r="AH247" s="149"/>
      <c r="AI247" s="149"/>
      <c r="AJ247" s="149"/>
      <c r="AK247" s="148"/>
      <c r="AL247" s="148"/>
      <c r="AM247" s="149" t="s">
        <v>605</v>
      </c>
      <c r="AN247" s="146" t="s">
        <v>606</v>
      </c>
      <c r="AO247" s="150" t="s">
        <v>51</v>
      </c>
      <c r="AP247" s="150" t="s">
        <v>52</v>
      </c>
      <c r="AQ247" s="150">
        <v>1420411010</v>
      </c>
      <c r="AR247" s="151" t="s">
        <v>608</v>
      </c>
      <c r="AS247" s="152" t="s">
        <v>609</v>
      </c>
      <c r="AT247" s="251">
        <v>0</v>
      </c>
      <c r="AU247" s="251">
        <v>0</v>
      </c>
      <c r="AV247" s="453">
        <v>0</v>
      </c>
      <c r="AW247" s="453">
        <v>0</v>
      </c>
      <c r="AX247" s="453">
        <v>0</v>
      </c>
      <c r="AY247" s="453">
        <v>0</v>
      </c>
      <c r="AZ247" s="453">
        <v>0</v>
      </c>
      <c r="BA247" s="453">
        <v>0</v>
      </c>
      <c r="BB247" s="450">
        <f>AT247</f>
        <v>0</v>
      </c>
      <c r="BC247" s="450">
        <f>AU247</f>
        <v>0</v>
      </c>
      <c r="BD247" s="251">
        <f>BH247</f>
        <v>62001087.609999999</v>
      </c>
      <c r="BE247" s="454">
        <v>0</v>
      </c>
      <c r="BF247" s="454">
        <v>0</v>
      </c>
      <c r="BG247" s="454">
        <v>0</v>
      </c>
      <c r="BH247" s="251">
        <v>62001087.609999999</v>
      </c>
      <c r="BI247" s="251">
        <v>62001087.609999999</v>
      </c>
      <c r="BJ247" s="454">
        <v>0</v>
      </c>
      <c r="BK247" s="454">
        <v>0</v>
      </c>
      <c r="BL247" s="454">
        <v>0</v>
      </c>
      <c r="BM247" s="329">
        <f>BI247</f>
        <v>62001087.609999999</v>
      </c>
      <c r="BN247" s="251">
        <v>0</v>
      </c>
      <c r="BO247" s="454">
        <v>0</v>
      </c>
      <c r="BP247" s="454">
        <v>0</v>
      </c>
      <c r="BQ247" s="454">
        <v>0</v>
      </c>
      <c r="BR247" s="245">
        <f t="shared" si="49"/>
        <v>0</v>
      </c>
      <c r="BS247" s="122">
        <f t="shared" si="50"/>
        <v>0</v>
      </c>
      <c r="BT247" s="454">
        <v>0</v>
      </c>
      <c r="BU247" s="454">
        <v>0</v>
      </c>
      <c r="BV247" s="454">
        <v>0</v>
      </c>
      <c r="BW247" s="121">
        <f t="shared" si="60"/>
        <v>0</v>
      </c>
      <c r="BX247" s="245">
        <f t="shared" si="52"/>
        <v>0</v>
      </c>
      <c r="BY247" s="454">
        <v>0</v>
      </c>
      <c r="BZ247" s="454">
        <v>0</v>
      </c>
      <c r="CA247" s="454">
        <v>0</v>
      </c>
      <c r="CB247" s="329">
        <v>0</v>
      </c>
      <c r="CC247" s="251">
        <f t="shared" si="59"/>
        <v>0</v>
      </c>
      <c r="CD247" s="454">
        <v>0</v>
      </c>
      <c r="CE247" s="454">
        <v>0</v>
      </c>
      <c r="CF247" s="454">
        <v>0</v>
      </c>
      <c r="CG247" s="329">
        <v>0</v>
      </c>
      <c r="CH247" s="251">
        <f>CL247</f>
        <v>0</v>
      </c>
      <c r="CI247" s="454">
        <v>0</v>
      </c>
      <c r="CJ247" s="454">
        <v>0</v>
      </c>
      <c r="CK247" s="454">
        <v>0</v>
      </c>
      <c r="CL247" s="329">
        <v>0</v>
      </c>
      <c r="CM247" s="245">
        <f t="shared" si="55"/>
        <v>0</v>
      </c>
      <c r="CN247" s="454">
        <v>0</v>
      </c>
      <c r="CO247" s="454">
        <v>0</v>
      </c>
      <c r="CP247" s="454">
        <v>0</v>
      </c>
      <c r="CQ247" s="329">
        <v>0</v>
      </c>
    </row>
    <row r="248" spans="1:95" ht="24.95" customHeight="1">
      <c r="A248" s="110">
        <v>605</v>
      </c>
      <c r="B248" s="17" t="s">
        <v>592</v>
      </c>
      <c r="C248" s="153">
        <v>402000008</v>
      </c>
      <c r="D248" s="19" t="s">
        <v>600</v>
      </c>
      <c r="E248" s="113" t="s">
        <v>601</v>
      </c>
      <c r="F248" s="114"/>
      <c r="G248" s="114"/>
      <c r="H248" s="115">
        <v>1</v>
      </c>
      <c r="I248" s="114"/>
      <c r="J248" s="115" t="s">
        <v>602</v>
      </c>
      <c r="K248" s="115"/>
      <c r="L248" s="115"/>
      <c r="M248" s="154"/>
      <c r="N248" s="154"/>
      <c r="O248" s="154"/>
      <c r="P248" s="116" t="s">
        <v>603</v>
      </c>
      <c r="Q248" s="117" t="s">
        <v>595</v>
      </c>
      <c r="R248" s="115"/>
      <c r="S248" s="115"/>
      <c r="T248" s="115" t="s">
        <v>47</v>
      </c>
      <c r="U248" s="115"/>
      <c r="V248" s="115" t="s">
        <v>46</v>
      </c>
      <c r="W248" s="115" t="s">
        <v>45</v>
      </c>
      <c r="X248" s="115" t="s">
        <v>47</v>
      </c>
      <c r="Y248" s="115"/>
      <c r="Z248" s="115"/>
      <c r="AA248" s="115"/>
      <c r="AB248" s="116" t="s">
        <v>257</v>
      </c>
      <c r="AC248" s="117" t="s">
        <v>604</v>
      </c>
      <c r="AD248" s="155"/>
      <c r="AE248" s="155"/>
      <c r="AF248" s="155"/>
      <c r="AG248" s="155"/>
      <c r="AH248" s="118"/>
      <c r="AI248" s="118"/>
      <c r="AJ248" s="118"/>
      <c r="AK248" s="155"/>
      <c r="AL248" s="155"/>
      <c r="AM248" s="118" t="s">
        <v>605</v>
      </c>
      <c r="AN248" s="116" t="s">
        <v>606</v>
      </c>
      <c r="AO248" s="57" t="s">
        <v>51</v>
      </c>
      <c r="AP248" s="57" t="s">
        <v>52</v>
      </c>
      <c r="AQ248" s="57">
        <v>1420411010</v>
      </c>
      <c r="AR248" s="18" t="s">
        <v>608</v>
      </c>
      <c r="AS248" s="156" t="s">
        <v>610</v>
      </c>
      <c r="AT248" s="122">
        <v>0</v>
      </c>
      <c r="AU248" s="122">
        <v>0</v>
      </c>
      <c r="AV248" s="449">
        <v>0</v>
      </c>
      <c r="AW248" s="449">
        <v>0</v>
      </c>
      <c r="AX248" s="449">
        <v>0</v>
      </c>
      <c r="AY248" s="449">
        <v>0</v>
      </c>
      <c r="AZ248" s="449">
        <v>0</v>
      </c>
      <c r="BA248" s="449">
        <v>0</v>
      </c>
      <c r="BB248" s="450">
        <f t="shared" ref="BB248:BC292" si="61">AT248</f>
        <v>0</v>
      </c>
      <c r="BC248" s="450">
        <f t="shared" si="61"/>
        <v>0</v>
      </c>
      <c r="BD248" s="251">
        <f t="shared" ref="BD248:BD292" si="62">BH248</f>
        <v>21071.45</v>
      </c>
      <c r="BE248" s="455">
        <v>0</v>
      </c>
      <c r="BF248" s="455">
        <v>0</v>
      </c>
      <c r="BG248" s="455">
        <v>0</v>
      </c>
      <c r="BH248" s="122">
        <v>21071.45</v>
      </c>
      <c r="BI248" s="122">
        <v>21071.45</v>
      </c>
      <c r="BJ248" s="455">
        <v>0</v>
      </c>
      <c r="BK248" s="455">
        <v>0</v>
      </c>
      <c r="BL248" s="455">
        <v>0</v>
      </c>
      <c r="BM248" s="329">
        <f t="shared" ref="BM248:BM292" si="63">BI248</f>
        <v>21071.45</v>
      </c>
      <c r="BN248" s="122">
        <v>0</v>
      </c>
      <c r="BO248" s="455">
        <v>0</v>
      </c>
      <c r="BP248" s="455">
        <v>0</v>
      </c>
      <c r="BQ248" s="455">
        <v>0</v>
      </c>
      <c r="BR248" s="245">
        <f t="shared" si="49"/>
        <v>0</v>
      </c>
      <c r="BS248" s="122">
        <f t="shared" si="50"/>
        <v>0</v>
      </c>
      <c r="BT248" s="455">
        <v>0</v>
      </c>
      <c r="BU248" s="455">
        <v>0</v>
      </c>
      <c r="BV248" s="455">
        <v>0</v>
      </c>
      <c r="BW248" s="121">
        <f t="shared" si="60"/>
        <v>0</v>
      </c>
      <c r="BX248" s="245">
        <f t="shared" si="52"/>
        <v>0</v>
      </c>
      <c r="BY248" s="455">
        <v>0</v>
      </c>
      <c r="BZ248" s="455">
        <v>0</v>
      </c>
      <c r="CA248" s="455">
        <v>0</v>
      </c>
      <c r="CB248" s="121">
        <v>0</v>
      </c>
      <c r="CC248" s="251">
        <f t="shared" si="59"/>
        <v>0</v>
      </c>
      <c r="CD248" s="455">
        <v>0</v>
      </c>
      <c r="CE248" s="455">
        <v>0</v>
      </c>
      <c r="CF248" s="455">
        <v>0</v>
      </c>
      <c r="CG248" s="121">
        <v>0</v>
      </c>
      <c r="CH248" s="251">
        <f t="shared" ref="CH248:CH264" si="64">CL248</f>
        <v>0</v>
      </c>
      <c r="CI248" s="455">
        <v>0</v>
      </c>
      <c r="CJ248" s="455">
        <v>0</v>
      </c>
      <c r="CK248" s="455">
        <v>0</v>
      </c>
      <c r="CL248" s="121">
        <v>0</v>
      </c>
      <c r="CM248" s="245">
        <f t="shared" si="55"/>
        <v>0</v>
      </c>
      <c r="CN248" s="455">
        <v>0</v>
      </c>
      <c r="CO248" s="455">
        <v>0</v>
      </c>
      <c r="CP248" s="455">
        <v>0</v>
      </c>
      <c r="CQ248" s="121">
        <v>0</v>
      </c>
    </row>
    <row r="249" spans="1:95" ht="24.95" customHeight="1">
      <c r="A249" s="110">
        <v>605</v>
      </c>
      <c r="B249" s="17" t="s">
        <v>592</v>
      </c>
      <c r="C249" s="153">
        <v>402000008</v>
      </c>
      <c r="D249" s="19" t="s">
        <v>600</v>
      </c>
      <c r="E249" s="113" t="s">
        <v>601</v>
      </c>
      <c r="F249" s="114"/>
      <c r="G249" s="114"/>
      <c r="H249" s="115">
        <v>1</v>
      </c>
      <c r="I249" s="114"/>
      <c r="J249" s="115" t="s">
        <v>602</v>
      </c>
      <c r="K249" s="115"/>
      <c r="L249" s="115"/>
      <c r="M249" s="154"/>
      <c r="N249" s="154"/>
      <c r="O249" s="154"/>
      <c r="P249" s="116" t="s">
        <v>603</v>
      </c>
      <c r="Q249" s="117" t="s">
        <v>595</v>
      </c>
      <c r="R249" s="115"/>
      <c r="S249" s="115"/>
      <c r="T249" s="115" t="s">
        <v>47</v>
      </c>
      <c r="U249" s="115"/>
      <c r="V249" s="115" t="s">
        <v>46</v>
      </c>
      <c r="W249" s="115" t="s">
        <v>45</v>
      </c>
      <c r="X249" s="115" t="s">
        <v>47</v>
      </c>
      <c r="Y249" s="115"/>
      <c r="Z249" s="115"/>
      <c r="AA249" s="115"/>
      <c r="AB249" s="116" t="s">
        <v>257</v>
      </c>
      <c r="AC249" s="117" t="s">
        <v>604</v>
      </c>
      <c r="AD249" s="155"/>
      <c r="AE249" s="155"/>
      <c r="AF249" s="155"/>
      <c r="AG249" s="155"/>
      <c r="AH249" s="118"/>
      <c r="AI249" s="118"/>
      <c r="AJ249" s="118"/>
      <c r="AK249" s="155"/>
      <c r="AL249" s="155"/>
      <c r="AM249" s="118" t="s">
        <v>605</v>
      </c>
      <c r="AN249" s="116" t="s">
        <v>606</v>
      </c>
      <c r="AO249" s="57" t="s">
        <v>51</v>
      </c>
      <c r="AP249" s="57" t="s">
        <v>52</v>
      </c>
      <c r="AQ249" s="57">
        <v>1420411010</v>
      </c>
      <c r="AR249" s="18" t="s">
        <v>608</v>
      </c>
      <c r="AS249" s="156" t="s">
        <v>611</v>
      </c>
      <c r="AT249" s="122">
        <v>0</v>
      </c>
      <c r="AU249" s="122">
        <v>0</v>
      </c>
      <c r="AV249" s="449">
        <v>0</v>
      </c>
      <c r="AW249" s="449">
        <v>0</v>
      </c>
      <c r="AX249" s="449">
        <v>0</v>
      </c>
      <c r="AY249" s="449">
        <v>0</v>
      </c>
      <c r="AZ249" s="449">
        <v>0</v>
      </c>
      <c r="BA249" s="449">
        <v>0</v>
      </c>
      <c r="BB249" s="450">
        <f t="shared" si="61"/>
        <v>0</v>
      </c>
      <c r="BC249" s="450">
        <f t="shared" si="61"/>
        <v>0</v>
      </c>
      <c r="BD249" s="251">
        <f t="shared" si="62"/>
        <v>18553849.18</v>
      </c>
      <c r="BE249" s="455">
        <v>0</v>
      </c>
      <c r="BF249" s="455">
        <v>0</v>
      </c>
      <c r="BG249" s="455">
        <v>0</v>
      </c>
      <c r="BH249" s="122">
        <v>18553849.18</v>
      </c>
      <c r="BI249" s="122">
        <v>18553849.18</v>
      </c>
      <c r="BJ249" s="455">
        <v>0</v>
      </c>
      <c r="BK249" s="455">
        <v>0</v>
      </c>
      <c r="BL249" s="455">
        <v>0</v>
      </c>
      <c r="BM249" s="329">
        <f t="shared" si="63"/>
        <v>18553849.18</v>
      </c>
      <c r="BN249" s="122">
        <v>0</v>
      </c>
      <c r="BO249" s="455">
        <v>0</v>
      </c>
      <c r="BP249" s="455">
        <v>0</v>
      </c>
      <c r="BQ249" s="455">
        <v>0</v>
      </c>
      <c r="BR249" s="245">
        <f t="shared" si="49"/>
        <v>0</v>
      </c>
      <c r="BS249" s="122">
        <f t="shared" si="50"/>
        <v>0</v>
      </c>
      <c r="BT249" s="455">
        <v>0</v>
      </c>
      <c r="BU249" s="455">
        <v>0</v>
      </c>
      <c r="BV249" s="455">
        <v>0</v>
      </c>
      <c r="BW249" s="121">
        <f t="shared" si="60"/>
        <v>0</v>
      </c>
      <c r="BX249" s="245">
        <f t="shared" si="52"/>
        <v>0</v>
      </c>
      <c r="BY249" s="455">
        <v>0</v>
      </c>
      <c r="BZ249" s="455">
        <v>0</v>
      </c>
      <c r="CA249" s="455">
        <v>0</v>
      </c>
      <c r="CB249" s="121">
        <v>0</v>
      </c>
      <c r="CC249" s="251">
        <f t="shared" si="59"/>
        <v>0</v>
      </c>
      <c r="CD249" s="455">
        <v>0</v>
      </c>
      <c r="CE249" s="455">
        <v>0</v>
      </c>
      <c r="CF249" s="455">
        <v>0</v>
      </c>
      <c r="CG249" s="121">
        <v>0</v>
      </c>
      <c r="CH249" s="251">
        <f t="shared" si="64"/>
        <v>0</v>
      </c>
      <c r="CI249" s="455">
        <v>0</v>
      </c>
      <c r="CJ249" s="455">
        <v>0</v>
      </c>
      <c r="CK249" s="455">
        <v>0</v>
      </c>
      <c r="CL249" s="121">
        <v>0</v>
      </c>
      <c r="CM249" s="245">
        <f t="shared" si="55"/>
        <v>0</v>
      </c>
      <c r="CN249" s="455">
        <v>0</v>
      </c>
      <c r="CO249" s="455">
        <v>0</v>
      </c>
      <c r="CP249" s="455">
        <v>0</v>
      </c>
      <c r="CQ249" s="121">
        <v>0</v>
      </c>
    </row>
    <row r="250" spans="1:95" ht="24.95" customHeight="1">
      <c r="A250" s="110">
        <v>605</v>
      </c>
      <c r="B250" s="17" t="s">
        <v>592</v>
      </c>
      <c r="C250" s="153">
        <v>402000025</v>
      </c>
      <c r="D250" s="19" t="s">
        <v>153</v>
      </c>
      <c r="E250" s="113" t="s">
        <v>621</v>
      </c>
      <c r="F250" s="114" t="s">
        <v>516</v>
      </c>
      <c r="G250" s="114"/>
      <c r="H250" s="115">
        <v>1</v>
      </c>
      <c r="I250" s="114"/>
      <c r="J250" s="115">
        <v>2</v>
      </c>
      <c r="K250" s="115"/>
      <c r="L250" s="115">
        <v>2</v>
      </c>
      <c r="M250" s="154"/>
      <c r="N250" s="154">
        <v>3</v>
      </c>
      <c r="O250" s="154"/>
      <c r="P250" s="116" t="s">
        <v>533</v>
      </c>
      <c r="Q250" s="117" t="s">
        <v>595</v>
      </c>
      <c r="R250" s="115"/>
      <c r="S250" s="115"/>
      <c r="T250" s="115" t="s">
        <v>47</v>
      </c>
      <c r="U250" s="115"/>
      <c r="V250" s="115">
        <v>12</v>
      </c>
      <c r="W250" s="115" t="s">
        <v>45</v>
      </c>
      <c r="X250" s="115">
        <v>15</v>
      </c>
      <c r="Y250" s="115"/>
      <c r="Z250" s="115"/>
      <c r="AA250" s="115"/>
      <c r="AB250" s="116" t="s">
        <v>257</v>
      </c>
      <c r="AC250" s="158" t="s">
        <v>622</v>
      </c>
      <c r="AD250" s="131"/>
      <c r="AE250" s="131"/>
      <c r="AF250" s="131"/>
      <c r="AG250" s="131"/>
      <c r="AH250" s="131"/>
      <c r="AI250" s="131"/>
      <c r="AJ250" s="118"/>
      <c r="AK250" s="118"/>
      <c r="AL250" s="118"/>
      <c r="AM250" s="118" t="s">
        <v>623</v>
      </c>
      <c r="AN250" s="116" t="s">
        <v>163</v>
      </c>
      <c r="AO250" s="57" t="s">
        <v>51</v>
      </c>
      <c r="AP250" s="57" t="s">
        <v>52</v>
      </c>
      <c r="AQ250" s="57" t="s">
        <v>624</v>
      </c>
      <c r="AR250" s="18" t="s">
        <v>608</v>
      </c>
      <c r="AS250" s="156" t="s">
        <v>53</v>
      </c>
      <c r="AT250" s="122">
        <v>0</v>
      </c>
      <c r="AU250" s="122">
        <v>0</v>
      </c>
      <c r="AV250" s="449">
        <v>0</v>
      </c>
      <c r="AW250" s="449">
        <v>0</v>
      </c>
      <c r="AX250" s="449">
        <v>0</v>
      </c>
      <c r="AY250" s="449">
        <v>0</v>
      </c>
      <c r="AZ250" s="449">
        <v>0</v>
      </c>
      <c r="BA250" s="449">
        <v>0</v>
      </c>
      <c r="BB250" s="450">
        <f t="shared" si="61"/>
        <v>0</v>
      </c>
      <c r="BC250" s="450">
        <f t="shared" si="61"/>
        <v>0</v>
      </c>
      <c r="BD250" s="251">
        <f t="shared" si="62"/>
        <v>33072.49</v>
      </c>
      <c r="BE250" s="455">
        <v>0</v>
      </c>
      <c r="BF250" s="455">
        <v>0</v>
      </c>
      <c r="BG250" s="455">
        <v>0</v>
      </c>
      <c r="BH250" s="122">
        <v>33072.49</v>
      </c>
      <c r="BI250" s="122">
        <v>33072.49</v>
      </c>
      <c r="BJ250" s="455">
        <v>0</v>
      </c>
      <c r="BK250" s="455">
        <v>0</v>
      </c>
      <c r="BL250" s="455">
        <v>0</v>
      </c>
      <c r="BM250" s="329">
        <f t="shared" si="63"/>
        <v>33072.49</v>
      </c>
      <c r="BN250" s="122">
        <v>0</v>
      </c>
      <c r="BO250" s="455">
        <v>0</v>
      </c>
      <c r="BP250" s="455">
        <v>0</v>
      </c>
      <c r="BQ250" s="455">
        <v>0</v>
      </c>
      <c r="BR250" s="245">
        <f t="shared" si="49"/>
        <v>0</v>
      </c>
      <c r="BS250" s="122">
        <f t="shared" si="50"/>
        <v>0</v>
      </c>
      <c r="BT250" s="455">
        <v>0</v>
      </c>
      <c r="BU250" s="455">
        <v>0</v>
      </c>
      <c r="BV250" s="455">
        <v>0</v>
      </c>
      <c r="BW250" s="121">
        <f t="shared" si="60"/>
        <v>0</v>
      </c>
      <c r="BX250" s="245">
        <f t="shared" si="52"/>
        <v>0</v>
      </c>
      <c r="BY250" s="455">
        <v>0</v>
      </c>
      <c r="BZ250" s="455">
        <v>0</v>
      </c>
      <c r="CA250" s="455">
        <v>0</v>
      </c>
      <c r="CB250" s="121">
        <v>0</v>
      </c>
      <c r="CC250" s="251">
        <f t="shared" si="59"/>
        <v>0</v>
      </c>
      <c r="CD250" s="455">
        <v>0</v>
      </c>
      <c r="CE250" s="455">
        <v>0</v>
      </c>
      <c r="CF250" s="455">
        <v>0</v>
      </c>
      <c r="CG250" s="121">
        <v>0</v>
      </c>
      <c r="CH250" s="251">
        <f t="shared" si="64"/>
        <v>0</v>
      </c>
      <c r="CI250" s="455">
        <v>0</v>
      </c>
      <c r="CJ250" s="455">
        <v>0</v>
      </c>
      <c r="CK250" s="455">
        <v>0</v>
      </c>
      <c r="CL250" s="121">
        <v>0</v>
      </c>
      <c r="CM250" s="245">
        <f t="shared" si="55"/>
        <v>0</v>
      </c>
      <c r="CN250" s="455">
        <v>0</v>
      </c>
      <c r="CO250" s="455">
        <v>0</v>
      </c>
      <c r="CP250" s="455">
        <v>0</v>
      </c>
      <c r="CQ250" s="121">
        <v>0</v>
      </c>
    </row>
    <row r="251" spans="1:95" ht="24.95" customHeight="1">
      <c r="A251" s="110">
        <v>605</v>
      </c>
      <c r="B251" s="17" t="s">
        <v>592</v>
      </c>
      <c r="C251" s="153">
        <v>402000008</v>
      </c>
      <c r="D251" s="19" t="s">
        <v>600</v>
      </c>
      <c r="E251" s="113" t="s">
        <v>601</v>
      </c>
      <c r="F251" s="114"/>
      <c r="G251" s="114"/>
      <c r="H251" s="115">
        <v>1</v>
      </c>
      <c r="I251" s="114"/>
      <c r="J251" s="115" t="s">
        <v>602</v>
      </c>
      <c r="K251" s="115"/>
      <c r="L251" s="115"/>
      <c r="M251" s="154"/>
      <c r="N251" s="154"/>
      <c r="O251" s="154"/>
      <c r="P251" s="116" t="s">
        <v>603</v>
      </c>
      <c r="Q251" s="117" t="s">
        <v>595</v>
      </c>
      <c r="R251" s="115"/>
      <c r="S251" s="115"/>
      <c r="T251" s="115" t="s">
        <v>47</v>
      </c>
      <c r="U251" s="115"/>
      <c r="V251" s="115" t="s">
        <v>46</v>
      </c>
      <c r="W251" s="115" t="s">
        <v>45</v>
      </c>
      <c r="X251" s="115" t="s">
        <v>47</v>
      </c>
      <c r="Y251" s="115"/>
      <c r="Z251" s="115"/>
      <c r="AA251" s="115"/>
      <c r="AB251" s="116" t="s">
        <v>257</v>
      </c>
      <c r="AC251" s="117" t="s">
        <v>604</v>
      </c>
      <c r="AD251" s="155"/>
      <c r="AE251" s="155"/>
      <c r="AF251" s="155"/>
      <c r="AG251" s="155"/>
      <c r="AH251" s="118"/>
      <c r="AI251" s="118"/>
      <c r="AJ251" s="118"/>
      <c r="AK251" s="155"/>
      <c r="AL251" s="155"/>
      <c r="AM251" s="118" t="s">
        <v>605</v>
      </c>
      <c r="AN251" s="116" t="s">
        <v>606</v>
      </c>
      <c r="AO251" s="57" t="s">
        <v>51</v>
      </c>
      <c r="AP251" s="57" t="s">
        <v>52</v>
      </c>
      <c r="AQ251" s="57">
        <v>1420411010</v>
      </c>
      <c r="AR251" s="18" t="s">
        <v>608</v>
      </c>
      <c r="AS251" s="156" t="s">
        <v>53</v>
      </c>
      <c r="AT251" s="122">
        <v>0</v>
      </c>
      <c r="AU251" s="122">
        <v>0</v>
      </c>
      <c r="AV251" s="449">
        <v>0</v>
      </c>
      <c r="AW251" s="449">
        <v>0</v>
      </c>
      <c r="AX251" s="449">
        <v>0</v>
      </c>
      <c r="AY251" s="449">
        <v>0</v>
      </c>
      <c r="AZ251" s="449">
        <v>0</v>
      </c>
      <c r="BA251" s="449">
        <v>0</v>
      </c>
      <c r="BB251" s="450">
        <f t="shared" si="61"/>
        <v>0</v>
      </c>
      <c r="BC251" s="450">
        <f t="shared" si="61"/>
        <v>0</v>
      </c>
      <c r="BD251" s="251">
        <f t="shared" si="62"/>
        <v>16228524.880000001</v>
      </c>
      <c r="BE251" s="455">
        <v>0</v>
      </c>
      <c r="BF251" s="455">
        <v>0</v>
      </c>
      <c r="BG251" s="455">
        <v>0</v>
      </c>
      <c r="BH251" s="122">
        <v>16228524.880000001</v>
      </c>
      <c r="BI251" s="122">
        <v>16042133.039999999</v>
      </c>
      <c r="BJ251" s="455">
        <v>0</v>
      </c>
      <c r="BK251" s="455">
        <v>0</v>
      </c>
      <c r="BL251" s="455">
        <v>0</v>
      </c>
      <c r="BM251" s="329">
        <f t="shared" si="63"/>
        <v>16042133.039999999</v>
      </c>
      <c r="BN251" s="122">
        <v>0</v>
      </c>
      <c r="BO251" s="455">
        <v>0</v>
      </c>
      <c r="BP251" s="455">
        <v>0</v>
      </c>
      <c r="BQ251" s="455">
        <v>0</v>
      </c>
      <c r="BR251" s="245">
        <f t="shared" si="49"/>
        <v>0</v>
      </c>
      <c r="BS251" s="122">
        <f t="shared" si="50"/>
        <v>0</v>
      </c>
      <c r="BT251" s="455">
        <v>0</v>
      </c>
      <c r="BU251" s="455">
        <v>0</v>
      </c>
      <c r="BV251" s="455">
        <v>0</v>
      </c>
      <c r="BW251" s="121">
        <f t="shared" si="60"/>
        <v>0</v>
      </c>
      <c r="BX251" s="245">
        <f t="shared" si="52"/>
        <v>0</v>
      </c>
      <c r="BY251" s="455">
        <v>0</v>
      </c>
      <c r="BZ251" s="455">
        <v>0</v>
      </c>
      <c r="CA251" s="455">
        <v>0</v>
      </c>
      <c r="CB251" s="121">
        <v>0</v>
      </c>
      <c r="CC251" s="251">
        <f t="shared" si="59"/>
        <v>0</v>
      </c>
      <c r="CD251" s="455">
        <v>0</v>
      </c>
      <c r="CE251" s="455">
        <v>0</v>
      </c>
      <c r="CF251" s="455">
        <v>0</v>
      </c>
      <c r="CG251" s="121">
        <v>0</v>
      </c>
      <c r="CH251" s="251">
        <f t="shared" si="64"/>
        <v>0</v>
      </c>
      <c r="CI251" s="455">
        <v>0</v>
      </c>
      <c r="CJ251" s="455">
        <v>0</v>
      </c>
      <c r="CK251" s="455">
        <v>0</v>
      </c>
      <c r="CL251" s="121">
        <v>0</v>
      </c>
      <c r="CM251" s="245">
        <f t="shared" si="55"/>
        <v>0</v>
      </c>
      <c r="CN251" s="455">
        <v>0</v>
      </c>
      <c r="CO251" s="455">
        <v>0</v>
      </c>
      <c r="CP251" s="455">
        <v>0</v>
      </c>
      <c r="CQ251" s="121">
        <v>0</v>
      </c>
    </row>
    <row r="252" spans="1:95" ht="24.95" customHeight="1">
      <c r="A252" s="110">
        <v>605</v>
      </c>
      <c r="B252" s="17" t="s">
        <v>592</v>
      </c>
      <c r="C252" s="153">
        <v>402000008</v>
      </c>
      <c r="D252" s="19" t="s">
        <v>600</v>
      </c>
      <c r="E252" s="113" t="s">
        <v>601</v>
      </c>
      <c r="F252" s="114"/>
      <c r="G252" s="114"/>
      <c r="H252" s="115">
        <v>1</v>
      </c>
      <c r="I252" s="114"/>
      <c r="J252" s="115" t="s">
        <v>602</v>
      </c>
      <c r="K252" s="115"/>
      <c r="L252" s="115"/>
      <c r="M252" s="154"/>
      <c r="N252" s="154"/>
      <c r="O252" s="154"/>
      <c r="P252" s="116" t="s">
        <v>603</v>
      </c>
      <c r="Q252" s="117" t="s">
        <v>595</v>
      </c>
      <c r="R252" s="115"/>
      <c r="S252" s="115"/>
      <c r="T252" s="115" t="s">
        <v>47</v>
      </c>
      <c r="U252" s="115"/>
      <c r="V252" s="115" t="s">
        <v>46</v>
      </c>
      <c r="W252" s="115" t="s">
        <v>45</v>
      </c>
      <c r="X252" s="115" t="s">
        <v>47</v>
      </c>
      <c r="Y252" s="115"/>
      <c r="Z252" s="115"/>
      <c r="AA252" s="115"/>
      <c r="AB252" s="116" t="s">
        <v>257</v>
      </c>
      <c r="AC252" s="117" t="s">
        <v>604</v>
      </c>
      <c r="AD252" s="155"/>
      <c r="AE252" s="155"/>
      <c r="AF252" s="155"/>
      <c r="AG252" s="155"/>
      <c r="AH252" s="118"/>
      <c r="AI252" s="118"/>
      <c r="AJ252" s="118"/>
      <c r="AK252" s="155"/>
      <c r="AL252" s="155"/>
      <c r="AM252" s="118" t="s">
        <v>605</v>
      </c>
      <c r="AN252" s="116" t="s">
        <v>606</v>
      </c>
      <c r="AO252" s="57" t="s">
        <v>51</v>
      </c>
      <c r="AP252" s="57" t="s">
        <v>52</v>
      </c>
      <c r="AQ252" s="57">
        <v>1420411010</v>
      </c>
      <c r="AR252" s="18" t="s">
        <v>608</v>
      </c>
      <c r="AS252" s="156" t="s">
        <v>192</v>
      </c>
      <c r="AT252" s="122">
        <v>0</v>
      </c>
      <c r="AU252" s="122">
        <v>0</v>
      </c>
      <c r="AV252" s="449">
        <v>0</v>
      </c>
      <c r="AW252" s="449">
        <v>0</v>
      </c>
      <c r="AX252" s="449">
        <v>0</v>
      </c>
      <c r="AY252" s="449">
        <v>0</v>
      </c>
      <c r="AZ252" s="449">
        <v>0</v>
      </c>
      <c r="BA252" s="449">
        <v>0</v>
      </c>
      <c r="BB252" s="450">
        <f t="shared" si="61"/>
        <v>0</v>
      </c>
      <c r="BC252" s="450">
        <f t="shared" si="61"/>
        <v>0</v>
      </c>
      <c r="BD252" s="251">
        <f t="shared" si="62"/>
        <v>3380147.17</v>
      </c>
      <c r="BE252" s="455">
        <v>0</v>
      </c>
      <c r="BF252" s="455">
        <v>0</v>
      </c>
      <c r="BG252" s="455">
        <v>0</v>
      </c>
      <c r="BH252" s="122">
        <v>3380147.17</v>
      </c>
      <c r="BI252" s="122">
        <v>3380147.17</v>
      </c>
      <c r="BJ252" s="455">
        <v>0</v>
      </c>
      <c r="BK252" s="455">
        <v>0</v>
      </c>
      <c r="BL252" s="455">
        <v>0</v>
      </c>
      <c r="BM252" s="329">
        <f t="shared" si="63"/>
        <v>3380147.17</v>
      </c>
      <c r="BN252" s="122">
        <v>0</v>
      </c>
      <c r="BO252" s="455">
        <v>0</v>
      </c>
      <c r="BP252" s="455">
        <v>0</v>
      </c>
      <c r="BQ252" s="455">
        <v>0</v>
      </c>
      <c r="BR252" s="245">
        <f t="shared" si="49"/>
        <v>0</v>
      </c>
      <c r="BS252" s="122">
        <f t="shared" si="50"/>
        <v>0</v>
      </c>
      <c r="BT252" s="455">
        <v>0</v>
      </c>
      <c r="BU252" s="455">
        <v>0</v>
      </c>
      <c r="BV252" s="455">
        <v>0</v>
      </c>
      <c r="BW252" s="121">
        <f t="shared" si="60"/>
        <v>0</v>
      </c>
      <c r="BX252" s="245">
        <f t="shared" si="52"/>
        <v>0</v>
      </c>
      <c r="BY252" s="455">
        <v>0</v>
      </c>
      <c r="BZ252" s="455">
        <v>0</v>
      </c>
      <c r="CA252" s="455">
        <v>0</v>
      </c>
      <c r="CB252" s="121">
        <v>0</v>
      </c>
      <c r="CC252" s="251">
        <f t="shared" si="59"/>
        <v>0</v>
      </c>
      <c r="CD252" s="455">
        <v>0</v>
      </c>
      <c r="CE252" s="455">
        <v>0</v>
      </c>
      <c r="CF252" s="455">
        <v>0</v>
      </c>
      <c r="CG252" s="121">
        <v>0</v>
      </c>
      <c r="CH252" s="251">
        <f t="shared" si="64"/>
        <v>0</v>
      </c>
      <c r="CI252" s="455">
        <v>0</v>
      </c>
      <c r="CJ252" s="455">
        <v>0</v>
      </c>
      <c r="CK252" s="455">
        <v>0</v>
      </c>
      <c r="CL252" s="121">
        <v>0</v>
      </c>
      <c r="CM252" s="245">
        <f t="shared" si="55"/>
        <v>0</v>
      </c>
      <c r="CN252" s="455">
        <v>0</v>
      </c>
      <c r="CO252" s="455">
        <v>0</v>
      </c>
      <c r="CP252" s="455">
        <v>0</v>
      </c>
      <c r="CQ252" s="121">
        <v>0</v>
      </c>
    </row>
    <row r="253" spans="1:95" ht="24.95" customHeight="1">
      <c r="A253" s="110">
        <v>605</v>
      </c>
      <c r="B253" s="17" t="s">
        <v>592</v>
      </c>
      <c r="C253" s="153">
        <v>402000008</v>
      </c>
      <c r="D253" s="19" t="s">
        <v>600</v>
      </c>
      <c r="E253" s="113" t="s">
        <v>601</v>
      </c>
      <c r="F253" s="114"/>
      <c r="G253" s="114"/>
      <c r="H253" s="115">
        <v>1</v>
      </c>
      <c r="I253" s="114"/>
      <c r="J253" s="115" t="s">
        <v>602</v>
      </c>
      <c r="K253" s="115"/>
      <c r="L253" s="115"/>
      <c r="M253" s="154"/>
      <c r="N253" s="154"/>
      <c r="O253" s="154"/>
      <c r="P253" s="116" t="s">
        <v>603</v>
      </c>
      <c r="Q253" s="117" t="s">
        <v>595</v>
      </c>
      <c r="R253" s="115"/>
      <c r="S253" s="115"/>
      <c r="T253" s="115" t="s">
        <v>47</v>
      </c>
      <c r="U253" s="115"/>
      <c r="V253" s="115" t="s">
        <v>46</v>
      </c>
      <c r="W253" s="115" t="s">
        <v>45</v>
      </c>
      <c r="X253" s="115" t="s">
        <v>47</v>
      </c>
      <c r="Y253" s="115"/>
      <c r="Z253" s="115"/>
      <c r="AA253" s="115"/>
      <c r="AB253" s="116" t="s">
        <v>257</v>
      </c>
      <c r="AC253" s="117" t="s">
        <v>604</v>
      </c>
      <c r="AD253" s="155"/>
      <c r="AE253" s="155"/>
      <c r="AF253" s="155"/>
      <c r="AG253" s="155"/>
      <c r="AH253" s="118"/>
      <c r="AI253" s="118"/>
      <c r="AJ253" s="118"/>
      <c r="AK253" s="155"/>
      <c r="AL253" s="155"/>
      <c r="AM253" s="118" t="s">
        <v>605</v>
      </c>
      <c r="AN253" s="116" t="s">
        <v>606</v>
      </c>
      <c r="AO253" s="57" t="s">
        <v>51</v>
      </c>
      <c r="AP253" s="57" t="s">
        <v>52</v>
      </c>
      <c r="AQ253" s="57">
        <v>1420411010</v>
      </c>
      <c r="AR253" s="18" t="s">
        <v>608</v>
      </c>
      <c r="AS253" s="156" t="s">
        <v>193</v>
      </c>
      <c r="AT253" s="122">
        <v>0</v>
      </c>
      <c r="AU253" s="122">
        <v>0</v>
      </c>
      <c r="AV253" s="449">
        <v>0</v>
      </c>
      <c r="AW253" s="449">
        <v>0</v>
      </c>
      <c r="AX253" s="449">
        <v>0</v>
      </c>
      <c r="AY253" s="449">
        <v>0</v>
      </c>
      <c r="AZ253" s="449">
        <v>0</v>
      </c>
      <c r="BA253" s="449">
        <v>0</v>
      </c>
      <c r="BB253" s="450">
        <f t="shared" si="61"/>
        <v>0</v>
      </c>
      <c r="BC253" s="450">
        <f t="shared" si="61"/>
        <v>0</v>
      </c>
      <c r="BD253" s="251">
        <f t="shared" si="62"/>
        <v>1233445</v>
      </c>
      <c r="BE253" s="455">
        <v>0</v>
      </c>
      <c r="BF253" s="455">
        <v>0</v>
      </c>
      <c r="BG253" s="455">
        <v>0</v>
      </c>
      <c r="BH253" s="122">
        <v>1233445</v>
      </c>
      <c r="BI253" s="122">
        <v>1233445</v>
      </c>
      <c r="BJ253" s="455">
        <v>0</v>
      </c>
      <c r="BK253" s="455">
        <v>0</v>
      </c>
      <c r="BL253" s="455">
        <v>0</v>
      </c>
      <c r="BM253" s="329">
        <f t="shared" si="63"/>
        <v>1233445</v>
      </c>
      <c r="BN253" s="122">
        <v>0</v>
      </c>
      <c r="BO253" s="455">
        <v>0</v>
      </c>
      <c r="BP253" s="455">
        <v>0</v>
      </c>
      <c r="BQ253" s="455">
        <v>0</v>
      </c>
      <c r="BR253" s="245">
        <f t="shared" si="49"/>
        <v>0</v>
      </c>
      <c r="BS253" s="122">
        <f t="shared" si="50"/>
        <v>0</v>
      </c>
      <c r="BT253" s="455">
        <v>0</v>
      </c>
      <c r="BU253" s="455">
        <v>0</v>
      </c>
      <c r="BV253" s="455">
        <v>0</v>
      </c>
      <c r="BW253" s="121">
        <f t="shared" si="60"/>
        <v>0</v>
      </c>
      <c r="BX253" s="245">
        <f t="shared" si="52"/>
        <v>0</v>
      </c>
      <c r="BY253" s="455">
        <v>0</v>
      </c>
      <c r="BZ253" s="455">
        <v>0</v>
      </c>
      <c r="CA253" s="455">
        <v>0</v>
      </c>
      <c r="CB253" s="121">
        <v>0</v>
      </c>
      <c r="CC253" s="251">
        <f t="shared" si="59"/>
        <v>0</v>
      </c>
      <c r="CD253" s="455">
        <v>0</v>
      </c>
      <c r="CE253" s="455">
        <v>0</v>
      </c>
      <c r="CF253" s="455">
        <v>0</v>
      </c>
      <c r="CG253" s="121">
        <v>0</v>
      </c>
      <c r="CH253" s="251">
        <f t="shared" si="64"/>
        <v>0</v>
      </c>
      <c r="CI253" s="455">
        <v>0</v>
      </c>
      <c r="CJ253" s="455">
        <v>0</v>
      </c>
      <c r="CK253" s="455">
        <v>0</v>
      </c>
      <c r="CL253" s="121">
        <v>0</v>
      </c>
      <c r="CM253" s="245">
        <f t="shared" si="55"/>
        <v>0</v>
      </c>
      <c r="CN253" s="455">
        <v>0</v>
      </c>
      <c r="CO253" s="455">
        <v>0</v>
      </c>
      <c r="CP253" s="455">
        <v>0</v>
      </c>
      <c r="CQ253" s="121">
        <v>0</v>
      </c>
    </row>
    <row r="254" spans="1:95" ht="24.95" customHeight="1">
      <c r="A254" s="110">
        <v>605</v>
      </c>
      <c r="B254" s="17" t="s">
        <v>592</v>
      </c>
      <c r="C254" s="153">
        <v>402000008</v>
      </c>
      <c r="D254" s="19" t="s">
        <v>600</v>
      </c>
      <c r="E254" s="113" t="s">
        <v>601</v>
      </c>
      <c r="F254" s="114"/>
      <c r="G254" s="114"/>
      <c r="H254" s="115">
        <v>1</v>
      </c>
      <c r="I254" s="114"/>
      <c r="J254" s="115" t="s">
        <v>602</v>
      </c>
      <c r="K254" s="115"/>
      <c r="L254" s="115"/>
      <c r="M254" s="154"/>
      <c r="N254" s="154"/>
      <c r="O254" s="154"/>
      <c r="P254" s="116" t="s">
        <v>603</v>
      </c>
      <c r="Q254" s="117" t="s">
        <v>595</v>
      </c>
      <c r="R254" s="115"/>
      <c r="S254" s="115"/>
      <c r="T254" s="115" t="s">
        <v>47</v>
      </c>
      <c r="U254" s="115"/>
      <c r="V254" s="115" t="s">
        <v>46</v>
      </c>
      <c r="W254" s="115" t="s">
        <v>45</v>
      </c>
      <c r="X254" s="115" t="s">
        <v>47</v>
      </c>
      <c r="Y254" s="115"/>
      <c r="Z254" s="115"/>
      <c r="AA254" s="115"/>
      <c r="AB254" s="116" t="s">
        <v>257</v>
      </c>
      <c r="AC254" s="117" t="s">
        <v>604</v>
      </c>
      <c r="AD254" s="155"/>
      <c r="AE254" s="155"/>
      <c r="AF254" s="155"/>
      <c r="AG254" s="155"/>
      <c r="AH254" s="118"/>
      <c r="AI254" s="118"/>
      <c r="AJ254" s="118"/>
      <c r="AK254" s="155"/>
      <c r="AL254" s="155"/>
      <c r="AM254" s="118" t="s">
        <v>605</v>
      </c>
      <c r="AN254" s="116" t="s">
        <v>606</v>
      </c>
      <c r="AO254" s="57" t="s">
        <v>51</v>
      </c>
      <c r="AP254" s="57" t="s">
        <v>52</v>
      </c>
      <c r="AQ254" s="57">
        <v>1420411010</v>
      </c>
      <c r="AR254" s="18" t="s">
        <v>608</v>
      </c>
      <c r="AS254" s="156" t="s">
        <v>58</v>
      </c>
      <c r="AT254" s="122">
        <v>0</v>
      </c>
      <c r="AU254" s="122">
        <v>0</v>
      </c>
      <c r="AV254" s="449">
        <v>0</v>
      </c>
      <c r="AW254" s="449">
        <v>0</v>
      </c>
      <c r="AX254" s="449">
        <v>0</v>
      </c>
      <c r="AY254" s="449">
        <v>0</v>
      </c>
      <c r="AZ254" s="449">
        <v>0</v>
      </c>
      <c r="BA254" s="449">
        <v>0</v>
      </c>
      <c r="BB254" s="450">
        <f t="shared" si="61"/>
        <v>0</v>
      </c>
      <c r="BC254" s="450">
        <f t="shared" si="61"/>
        <v>0</v>
      </c>
      <c r="BD254" s="251">
        <f t="shared" si="62"/>
        <v>7216</v>
      </c>
      <c r="BE254" s="455">
        <v>0</v>
      </c>
      <c r="BF254" s="455">
        <v>0</v>
      </c>
      <c r="BG254" s="455">
        <v>0</v>
      </c>
      <c r="BH254" s="122">
        <v>7216</v>
      </c>
      <c r="BI254" s="122">
        <v>6866</v>
      </c>
      <c r="BJ254" s="455">
        <v>0</v>
      </c>
      <c r="BK254" s="455">
        <v>0</v>
      </c>
      <c r="BL254" s="455">
        <v>0</v>
      </c>
      <c r="BM254" s="329">
        <f t="shared" si="63"/>
        <v>6866</v>
      </c>
      <c r="BN254" s="122">
        <v>0</v>
      </c>
      <c r="BO254" s="455">
        <v>0</v>
      </c>
      <c r="BP254" s="455">
        <v>0</v>
      </c>
      <c r="BQ254" s="455">
        <v>0</v>
      </c>
      <c r="BR254" s="245">
        <f t="shared" si="49"/>
        <v>0</v>
      </c>
      <c r="BS254" s="122">
        <f t="shared" si="50"/>
        <v>0</v>
      </c>
      <c r="BT254" s="455">
        <v>0</v>
      </c>
      <c r="BU254" s="455">
        <v>0</v>
      </c>
      <c r="BV254" s="455">
        <v>0</v>
      </c>
      <c r="BW254" s="121">
        <f t="shared" si="60"/>
        <v>0</v>
      </c>
      <c r="BX254" s="245">
        <f t="shared" si="52"/>
        <v>0</v>
      </c>
      <c r="BY254" s="455">
        <v>0</v>
      </c>
      <c r="BZ254" s="455">
        <v>0</v>
      </c>
      <c r="CA254" s="455">
        <v>0</v>
      </c>
      <c r="CB254" s="121">
        <v>0</v>
      </c>
      <c r="CC254" s="251">
        <f t="shared" si="59"/>
        <v>0</v>
      </c>
      <c r="CD254" s="455">
        <v>0</v>
      </c>
      <c r="CE254" s="455">
        <v>0</v>
      </c>
      <c r="CF254" s="455">
        <v>0</v>
      </c>
      <c r="CG254" s="121">
        <v>0</v>
      </c>
      <c r="CH254" s="251">
        <f t="shared" si="64"/>
        <v>0</v>
      </c>
      <c r="CI254" s="455">
        <v>0</v>
      </c>
      <c r="CJ254" s="455">
        <v>0</v>
      </c>
      <c r="CK254" s="455">
        <v>0</v>
      </c>
      <c r="CL254" s="121">
        <v>0</v>
      </c>
      <c r="CM254" s="245">
        <f t="shared" si="55"/>
        <v>0</v>
      </c>
      <c r="CN254" s="455">
        <v>0</v>
      </c>
      <c r="CO254" s="455">
        <v>0</v>
      </c>
      <c r="CP254" s="455">
        <v>0</v>
      </c>
      <c r="CQ254" s="121">
        <v>0</v>
      </c>
    </row>
    <row r="255" spans="1:95" ht="24.95" customHeight="1">
      <c r="A255" s="110">
        <v>605</v>
      </c>
      <c r="B255" s="139" t="s">
        <v>592</v>
      </c>
      <c r="C255" s="140">
        <v>402000008</v>
      </c>
      <c r="D255" s="141" t="s">
        <v>600</v>
      </c>
      <c r="E255" s="142" t="s">
        <v>601</v>
      </c>
      <c r="F255" s="143"/>
      <c r="G255" s="143"/>
      <c r="H255" s="144">
        <v>1</v>
      </c>
      <c r="I255" s="143"/>
      <c r="J255" s="144" t="s">
        <v>602</v>
      </c>
      <c r="K255" s="144"/>
      <c r="L255" s="144"/>
      <c r="M255" s="145"/>
      <c r="N255" s="145"/>
      <c r="O255" s="145"/>
      <c r="P255" s="146" t="s">
        <v>603</v>
      </c>
      <c r="Q255" s="147" t="s">
        <v>595</v>
      </c>
      <c r="R255" s="144"/>
      <c r="S255" s="144"/>
      <c r="T255" s="144" t="s">
        <v>47</v>
      </c>
      <c r="U255" s="144"/>
      <c r="V255" s="144" t="s">
        <v>46</v>
      </c>
      <c r="W255" s="144" t="s">
        <v>45</v>
      </c>
      <c r="X255" s="144" t="s">
        <v>47</v>
      </c>
      <c r="Y255" s="144"/>
      <c r="Z255" s="144"/>
      <c r="AA255" s="144"/>
      <c r="AB255" s="146" t="s">
        <v>257</v>
      </c>
      <c r="AC255" s="147" t="s">
        <v>604</v>
      </c>
      <c r="AD255" s="148"/>
      <c r="AE255" s="148"/>
      <c r="AF255" s="148"/>
      <c r="AG255" s="148"/>
      <c r="AH255" s="149"/>
      <c r="AI255" s="149"/>
      <c r="AJ255" s="149"/>
      <c r="AK255" s="148"/>
      <c r="AL255" s="148"/>
      <c r="AM255" s="149" t="s">
        <v>605</v>
      </c>
      <c r="AN255" s="146" t="s">
        <v>606</v>
      </c>
      <c r="AO255" s="57" t="s">
        <v>51</v>
      </c>
      <c r="AP255" s="57" t="s">
        <v>52</v>
      </c>
      <c r="AQ255" s="57" t="s">
        <v>625</v>
      </c>
      <c r="AR255" s="151" t="s">
        <v>608</v>
      </c>
      <c r="AS255" s="156" t="s">
        <v>609</v>
      </c>
      <c r="AT255" s="122">
        <v>0</v>
      </c>
      <c r="AU255" s="122">
        <v>0</v>
      </c>
      <c r="AV255" s="449">
        <v>0</v>
      </c>
      <c r="AW255" s="449">
        <v>0</v>
      </c>
      <c r="AX255" s="449">
        <v>0</v>
      </c>
      <c r="AY255" s="449">
        <v>0</v>
      </c>
      <c r="AZ255" s="449">
        <v>0</v>
      </c>
      <c r="BA255" s="449">
        <v>0</v>
      </c>
      <c r="BB255" s="450">
        <f t="shared" si="61"/>
        <v>0</v>
      </c>
      <c r="BC255" s="450">
        <f t="shared" si="61"/>
        <v>0</v>
      </c>
      <c r="BD255" s="251">
        <f t="shared" si="62"/>
        <v>542581.18999999994</v>
      </c>
      <c r="BE255" s="455">
        <v>0</v>
      </c>
      <c r="BF255" s="455">
        <v>0</v>
      </c>
      <c r="BG255" s="455">
        <v>0</v>
      </c>
      <c r="BH255" s="122">
        <v>542581.18999999994</v>
      </c>
      <c r="BI255" s="122">
        <v>542581.18999999994</v>
      </c>
      <c r="BJ255" s="455">
        <v>0</v>
      </c>
      <c r="BK255" s="455">
        <v>0</v>
      </c>
      <c r="BL255" s="455">
        <v>0</v>
      </c>
      <c r="BM255" s="329">
        <f t="shared" si="63"/>
        <v>542581.18999999994</v>
      </c>
      <c r="BN255" s="122">
        <v>0</v>
      </c>
      <c r="BO255" s="455">
        <v>0</v>
      </c>
      <c r="BP255" s="455">
        <v>0</v>
      </c>
      <c r="BQ255" s="455">
        <v>0</v>
      </c>
      <c r="BR255" s="245">
        <f t="shared" si="49"/>
        <v>0</v>
      </c>
      <c r="BS255" s="122">
        <f t="shared" si="50"/>
        <v>0</v>
      </c>
      <c r="BT255" s="455">
        <v>0</v>
      </c>
      <c r="BU255" s="455">
        <v>0</v>
      </c>
      <c r="BV255" s="455">
        <v>0</v>
      </c>
      <c r="BW255" s="121">
        <f t="shared" si="60"/>
        <v>0</v>
      </c>
      <c r="BX255" s="245">
        <f t="shared" si="52"/>
        <v>0</v>
      </c>
      <c r="BY255" s="455">
        <v>0</v>
      </c>
      <c r="BZ255" s="455">
        <v>0</v>
      </c>
      <c r="CA255" s="455">
        <v>0</v>
      </c>
      <c r="CB255" s="121">
        <v>0</v>
      </c>
      <c r="CC255" s="251">
        <f t="shared" si="59"/>
        <v>0</v>
      </c>
      <c r="CD255" s="455">
        <v>0</v>
      </c>
      <c r="CE255" s="455">
        <v>0</v>
      </c>
      <c r="CF255" s="455">
        <v>0</v>
      </c>
      <c r="CG255" s="121">
        <v>0</v>
      </c>
      <c r="CH255" s="251">
        <f t="shared" si="64"/>
        <v>0</v>
      </c>
      <c r="CI255" s="455">
        <v>0</v>
      </c>
      <c r="CJ255" s="455">
        <v>0</v>
      </c>
      <c r="CK255" s="455">
        <v>0</v>
      </c>
      <c r="CL255" s="121">
        <v>0</v>
      </c>
      <c r="CM255" s="245">
        <f t="shared" si="55"/>
        <v>0</v>
      </c>
      <c r="CN255" s="455">
        <v>0</v>
      </c>
      <c r="CO255" s="455">
        <v>0</v>
      </c>
      <c r="CP255" s="455">
        <v>0</v>
      </c>
      <c r="CQ255" s="121">
        <v>0</v>
      </c>
    </row>
    <row r="256" spans="1:95" ht="24.95" customHeight="1">
      <c r="A256" s="110">
        <v>605</v>
      </c>
      <c r="B256" s="17" t="s">
        <v>592</v>
      </c>
      <c r="C256" s="153">
        <v>402000008</v>
      </c>
      <c r="D256" s="19" t="s">
        <v>600</v>
      </c>
      <c r="E256" s="113" t="s">
        <v>601</v>
      </c>
      <c r="F256" s="114"/>
      <c r="G256" s="114"/>
      <c r="H256" s="115">
        <v>1</v>
      </c>
      <c r="I256" s="114"/>
      <c r="J256" s="115" t="s">
        <v>602</v>
      </c>
      <c r="K256" s="115"/>
      <c r="L256" s="115"/>
      <c r="M256" s="154"/>
      <c r="N256" s="154"/>
      <c r="O256" s="154"/>
      <c r="P256" s="116" t="s">
        <v>603</v>
      </c>
      <c r="Q256" s="117" t="s">
        <v>595</v>
      </c>
      <c r="R256" s="115"/>
      <c r="S256" s="115"/>
      <c r="T256" s="115" t="s">
        <v>47</v>
      </c>
      <c r="U256" s="115"/>
      <c r="V256" s="115" t="s">
        <v>46</v>
      </c>
      <c r="W256" s="115" t="s">
        <v>45</v>
      </c>
      <c r="X256" s="115" t="s">
        <v>47</v>
      </c>
      <c r="Y256" s="115"/>
      <c r="Z256" s="115"/>
      <c r="AA256" s="115"/>
      <c r="AB256" s="116" t="s">
        <v>257</v>
      </c>
      <c r="AC256" s="117" t="s">
        <v>604</v>
      </c>
      <c r="AD256" s="155"/>
      <c r="AE256" s="155"/>
      <c r="AF256" s="155"/>
      <c r="AG256" s="155"/>
      <c r="AH256" s="118"/>
      <c r="AI256" s="118"/>
      <c r="AJ256" s="118"/>
      <c r="AK256" s="155"/>
      <c r="AL256" s="155"/>
      <c r="AM256" s="118" t="s">
        <v>605</v>
      </c>
      <c r="AN256" s="116" t="s">
        <v>606</v>
      </c>
      <c r="AO256" s="57" t="s">
        <v>51</v>
      </c>
      <c r="AP256" s="57" t="s">
        <v>52</v>
      </c>
      <c r="AQ256" s="57" t="s">
        <v>625</v>
      </c>
      <c r="AR256" s="18" t="s">
        <v>608</v>
      </c>
      <c r="AS256" s="156" t="s">
        <v>611</v>
      </c>
      <c r="AT256" s="122">
        <v>0</v>
      </c>
      <c r="AU256" s="122">
        <v>0</v>
      </c>
      <c r="AV256" s="449">
        <v>0</v>
      </c>
      <c r="AW256" s="449">
        <v>0</v>
      </c>
      <c r="AX256" s="449">
        <v>0</v>
      </c>
      <c r="AY256" s="449">
        <v>0</v>
      </c>
      <c r="AZ256" s="449">
        <v>0</v>
      </c>
      <c r="BA256" s="449">
        <v>0</v>
      </c>
      <c r="BB256" s="450">
        <f t="shared" si="61"/>
        <v>0</v>
      </c>
      <c r="BC256" s="450">
        <f t="shared" si="61"/>
        <v>0</v>
      </c>
      <c r="BD256" s="251">
        <f t="shared" si="62"/>
        <v>163859.51999999999</v>
      </c>
      <c r="BE256" s="455">
        <v>0</v>
      </c>
      <c r="BF256" s="455">
        <v>0</v>
      </c>
      <c r="BG256" s="455">
        <v>0</v>
      </c>
      <c r="BH256" s="122">
        <v>163859.51999999999</v>
      </c>
      <c r="BI256" s="122">
        <v>163859.51999999999</v>
      </c>
      <c r="BJ256" s="455">
        <v>0</v>
      </c>
      <c r="BK256" s="455">
        <v>0</v>
      </c>
      <c r="BL256" s="455">
        <v>0</v>
      </c>
      <c r="BM256" s="329">
        <f t="shared" si="63"/>
        <v>163859.51999999999</v>
      </c>
      <c r="BN256" s="122">
        <v>0</v>
      </c>
      <c r="BO256" s="455">
        <v>0</v>
      </c>
      <c r="BP256" s="455">
        <v>0</v>
      </c>
      <c r="BQ256" s="455">
        <v>0</v>
      </c>
      <c r="BR256" s="245">
        <f t="shared" si="49"/>
        <v>0</v>
      </c>
      <c r="BS256" s="122">
        <f t="shared" si="50"/>
        <v>0</v>
      </c>
      <c r="BT256" s="455">
        <v>0</v>
      </c>
      <c r="BU256" s="455">
        <v>0</v>
      </c>
      <c r="BV256" s="455">
        <v>0</v>
      </c>
      <c r="BW256" s="121">
        <f t="shared" si="60"/>
        <v>0</v>
      </c>
      <c r="BX256" s="245">
        <f t="shared" si="52"/>
        <v>0</v>
      </c>
      <c r="BY256" s="455">
        <v>0</v>
      </c>
      <c r="BZ256" s="455">
        <v>0</v>
      </c>
      <c r="CA256" s="455">
        <v>0</v>
      </c>
      <c r="CB256" s="121">
        <v>0</v>
      </c>
      <c r="CC256" s="251">
        <f t="shared" si="59"/>
        <v>0</v>
      </c>
      <c r="CD256" s="455">
        <v>0</v>
      </c>
      <c r="CE256" s="455">
        <v>0</v>
      </c>
      <c r="CF256" s="455">
        <v>0</v>
      </c>
      <c r="CG256" s="121">
        <v>0</v>
      </c>
      <c r="CH256" s="251">
        <f t="shared" si="64"/>
        <v>0</v>
      </c>
      <c r="CI256" s="455">
        <v>0</v>
      </c>
      <c r="CJ256" s="455">
        <v>0</v>
      </c>
      <c r="CK256" s="455">
        <v>0</v>
      </c>
      <c r="CL256" s="121">
        <v>0</v>
      </c>
      <c r="CM256" s="245">
        <f t="shared" si="55"/>
        <v>0</v>
      </c>
      <c r="CN256" s="455">
        <v>0</v>
      </c>
      <c r="CO256" s="455">
        <v>0</v>
      </c>
      <c r="CP256" s="455">
        <v>0</v>
      </c>
      <c r="CQ256" s="121">
        <v>0</v>
      </c>
    </row>
    <row r="257" spans="1:95" ht="24.95" customHeight="1">
      <c r="A257" s="110">
        <v>605</v>
      </c>
      <c r="B257" s="17" t="s">
        <v>592</v>
      </c>
      <c r="C257" s="153">
        <v>402000008</v>
      </c>
      <c r="D257" s="19" t="s">
        <v>600</v>
      </c>
      <c r="E257" s="113" t="s">
        <v>601</v>
      </c>
      <c r="F257" s="114"/>
      <c r="G257" s="114"/>
      <c r="H257" s="115">
        <v>1</v>
      </c>
      <c r="I257" s="114"/>
      <c r="J257" s="115" t="s">
        <v>602</v>
      </c>
      <c r="K257" s="115"/>
      <c r="L257" s="115"/>
      <c r="M257" s="154"/>
      <c r="N257" s="154"/>
      <c r="O257" s="154"/>
      <c r="P257" s="116" t="s">
        <v>603</v>
      </c>
      <c r="Q257" s="117" t="s">
        <v>595</v>
      </c>
      <c r="R257" s="115"/>
      <c r="S257" s="115"/>
      <c r="T257" s="115" t="s">
        <v>47</v>
      </c>
      <c r="U257" s="115"/>
      <c r="V257" s="115" t="s">
        <v>46</v>
      </c>
      <c r="W257" s="115" t="s">
        <v>45</v>
      </c>
      <c r="X257" s="115" t="s">
        <v>47</v>
      </c>
      <c r="Y257" s="115"/>
      <c r="Z257" s="115"/>
      <c r="AA257" s="115"/>
      <c r="AB257" s="116" t="s">
        <v>257</v>
      </c>
      <c r="AC257" s="117" t="s">
        <v>604</v>
      </c>
      <c r="AD257" s="155"/>
      <c r="AE257" s="155"/>
      <c r="AF257" s="155"/>
      <c r="AG257" s="155"/>
      <c r="AH257" s="118"/>
      <c r="AI257" s="118"/>
      <c r="AJ257" s="118"/>
      <c r="AK257" s="155"/>
      <c r="AL257" s="155"/>
      <c r="AM257" s="118" t="s">
        <v>605</v>
      </c>
      <c r="AN257" s="116" t="s">
        <v>606</v>
      </c>
      <c r="AO257" s="57" t="s">
        <v>51</v>
      </c>
      <c r="AP257" s="57" t="s">
        <v>52</v>
      </c>
      <c r="AQ257" s="57">
        <v>1420411010</v>
      </c>
      <c r="AR257" s="18" t="s">
        <v>608</v>
      </c>
      <c r="AS257" s="156" t="s">
        <v>59</v>
      </c>
      <c r="AT257" s="122">
        <v>0</v>
      </c>
      <c r="AU257" s="122">
        <v>0</v>
      </c>
      <c r="AV257" s="449">
        <v>0</v>
      </c>
      <c r="AW257" s="449">
        <v>0</v>
      </c>
      <c r="AX257" s="449">
        <v>0</v>
      </c>
      <c r="AY257" s="449">
        <v>0</v>
      </c>
      <c r="AZ257" s="449">
        <v>0</v>
      </c>
      <c r="BA257" s="449">
        <v>0</v>
      </c>
      <c r="BB257" s="450">
        <f t="shared" si="61"/>
        <v>0</v>
      </c>
      <c r="BC257" s="450">
        <f t="shared" si="61"/>
        <v>0</v>
      </c>
      <c r="BD257" s="251">
        <f t="shared" si="62"/>
        <v>0</v>
      </c>
      <c r="BE257" s="455">
        <v>0</v>
      </c>
      <c r="BF257" s="455">
        <v>0</v>
      </c>
      <c r="BG257" s="455">
        <v>0</v>
      </c>
      <c r="BH257" s="122">
        <v>0</v>
      </c>
      <c r="BI257" s="122">
        <v>0</v>
      </c>
      <c r="BJ257" s="455">
        <v>0</v>
      </c>
      <c r="BK257" s="455">
        <v>0</v>
      </c>
      <c r="BL257" s="455">
        <v>0</v>
      </c>
      <c r="BM257" s="329">
        <f t="shared" si="63"/>
        <v>0</v>
      </c>
      <c r="BN257" s="122">
        <v>0</v>
      </c>
      <c r="BO257" s="455">
        <v>0</v>
      </c>
      <c r="BP257" s="455">
        <v>0</v>
      </c>
      <c r="BQ257" s="455">
        <v>0</v>
      </c>
      <c r="BR257" s="245">
        <f t="shared" si="49"/>
        <v>0</v>
      </c>
      <c r="BS257" s="122">
        <f t="shared" si="50"/>
        <v>0</v>
      </c>
      <c r="BT257" s="455">
        <v>0</v>
      </c>
      <c r="BU257" s="455">
        <v>0</v>
      </c>
      <c r="BV257" s="455">
        <v>0</v>
      </c>
      <c r="BW257" s="121">
        <f t="shared" si="60"/>
        <v>0</v>
      </c>
      <c r="BX257" s="245">
        <f t="shared" si="52"/>
        <v>0</v>
      </c>
      <c r="BY257" s="455">
        <v>0</v>
      </c>
      <c r="BZ257" s="455">
        <v>0</v>
      </c>
      <c r="CA257" s="455">
        <v>0</v>
      </c>
      <c r="CB257" s="121">
        <v>0</v>
      </c>
      <c r="CC257" s="251">
        <f t="shared" si="59"/>
        <v>0</v>
      </c>
      <c r="CD257" s="455">
        <v>0</v>
      </c>
      <c r="CE257" s="455">
        <v>0</v>
      </c>
      <c r="CF257" s="455">
        <v>0</v>
      </c>
      <c r="CG257" s="121">
        <v>0</v>
      </c>
      <c r="CH257" s="251">
        <f t="shared" si="64"/>
        <v>0</v>
      </c>
      <c r="CI257" s="455">
        <v>0</v>
      </c>
      <c r="CJ257" s="455">
        <v>0</v>
      </c>
      <c r="CK257" s="455">
        <v>0</v>
      </c>
      <c r="CL257" s="121">
        <v>0</v>
      </c>
      <c r="CM257" s="245">
        <f t="shared" si="55"/>
        <v>0</v>
      </c>
      <c r="CN257" s="455">
        <v>0</v>
      </c>
      <c r="CO257" s="455">
        <v>0</v>
      </c>
      <c r="CP257" s="455">
        <v>0</v>
      </c>
      <c r="CQ257" s="121">
        <v>0</v>
      </c>
    </row>
    <row r="258" spans="1:95" ht="25.5" customHeight="1">
      <c r="A258" s="110">
        <v>605</v>
      </c>
      <c r="B258" s="17" t="s">
        <v>592</v>
      </c>
      <c r="C258" s="124">
        <v>401000001</v>
      </c>
      <c r="D258" s="125" t="s">
        <v>593</v>
      </c>
      <c r="E258" s="126" t="s">
        <v>594</v>
      </c>
      <c r="F258" s="127"/>
      <c r="G258" s="127"/>
      <c r="H258" s="127">
        <v>3</v>
      </c>
      <c r="I258" s="127"/>
      <c r="J258" s="127">
        <v>16</v>
      </c>
      <c r="K258" s="127">
        <v>1</v>
      </c>
      <c r="L258" s="127">
        <v>1</v>
      </c>
      <c r="M258" s="127"/>
      <c r="N258" s="127"/>
      <c r="O258" s="127"/>
      <c r="P258" s="128" t="s">
        <v>255</v>
      </c>
      <c r="Q258" s="126" t="s">
        <v>595</v>
      </c>
      <c r="R258" s="127"/>
      <c r="S258" s="127"/>
      <c r="T258" s="127">
        <v>3</v>
      </c>
      <c r="U258" s="127"/>
      <c r="V258" s="127">
        <v>9</v>
      </c>
      <c r="W258" s="127">
        <v>1</v>
      </c>
      <c r="X258" s="127"/>
      <c r="Y258" s="127"/>
      <c r="Z258" s="127"/>
      <c r="AA258" s="127"/>
      <c r="AB258" s="129" t="s">
        <v>257</v>
      </c>
      <c r="AC258" s="117" t="s">
        <v>596</v>
      </c>
      <c r="AD258" s="130"/>
      <c r="AE258" s="130"/>
      <c r="AF258" s="130"/>
      <c r="AG258" s="130"/>
      <c r="AH258" s="131"/>
      <c r="AI258" s="130"/>
      <c r="AJ258" s="132"/>
      <c r="AK258" s="132"/>
      <c r="AL258" s="130"/>
      <c r="AM258" s="116" t="s">
        <v>597</v>
      </c>
      <c r="AN258" s="116" t="s">
        <v>598</v>
      </c>
      <c r="AO258" s="133" t="s">
        <v>51</v>
      </c>
      <c r="AP258" s="127">
        <v>13</v>
      </c>
      <c r="AQ258" s="127">
        <v>1420120710</v>
      </c>
      <c r="AR258" s="134" t="s">
        <v>599</v>
      </c>
      <c r="AS258" s="110">
        <v>244</v>
      </c>
      <c r="AT258" s="122">
        <v>0</v>
      </c>
      <c r="AU258" s="122">
        <v>0</v>
      </c>
      <c r="AV258" s="449">
        <v>0</v>
      </c>
      <c r="AW258" s="449">
        <v>0</v>
      </c>
      <c r="AX258" s="449">
        <v>0</v>
      </c>
      <c r="AY258" s="449">
        <v>0</v>
      </c>
      <c r="AZ258" s="449">
        <v>0</v>
      </c>
      <c r="BA258" s="449">
        <v>0</v>
      </c>
      <c r="BB258" s="450">
        <f t="shared" si="61"/>
        <v>0</v>
      </c>
      <c r="BC258" s="450">
        <f t="shared" si="61"/>
        <v>0</v>
      </c>
      <c r="BD258" s="251">
        <f t="shared" si="62"/>
        <v>120000</v>
      </c>
      <c r="BE258" s="449">
        <v>0</v>
      </c>
      <c r="BF258" s="449">
        <v>0</v>
      </c>
      <c r="BG258" s="451">
        <v>0</v>
      </c>
      <c r="BH258" s="122">
        <v>120000</v>
      </c>
      <c r="BI258" s="122">
        <v>120000</v>
      </c>
      <c r="BJ258" s="449">
        <v>0</v>
      </c>
      <c r="BK258" s="449">
        <v>0</v>
      </c>
      <c r="BL258" s="449">
        <v>0</v>
      </c>
      <c r="BM258" s="329">
        <f t="shared" si="63"/>
        <v>120000</v>
      </c>
      <c r="BN258" s="245">
        <v>0</v>
      </c>
      <c r="BO258" s="449">
        <v>0</v>
      </c>
      <c r="BP258" s="449">
        <v>0</v>
      </c>
      <c r="BQ258" s="449">
        <v>0</v>
      </c>
      <c r="BR258" s="245">
        <f t="shared" si="49"/>
        <v>0</v>
      </c>
      <c r="BS258" s="122">
        <f t="shared" si="50"/>
        <v>0</v>
      </c>
      <c r="BT258" s="449">
        <v>0</v>
      </c>
      <c r="BU258" s="449">
        <v>0</v>
      </c>
      <c r="BV258" s="449">
        <v>0</v>
      </c>
      <c r="BW258" s="121">
        <f t="shared" si="60"/>
        <v>0</v>
      </c>
      <c r="BX258" s="245">
        <f t="shared" si="52"/>
        <v>0</v>
      </c>
      <c r="BY258" s="449">
        <v>0</v>
      </c>
      <c r="BZ258" s="449">
        <v>0</v>
      </c>
      <c r="CA258" s="449">
        <v>0</v>
      </c>
      <c r="CB258" s="245">
        <v>0</v>
      </c>
      <c r="CC258" s="251">
        <f t="shared" si="59"/>
        <v>0</v>
      </c>
      <c r="CD258" s="449">
        <v>0</v>
      </c>
      <c r="CE258" s="449">
        <v>0</v>
      </c>
      <c r="CF258" s="449">
        <v>0</v>
      </c>
      <c r="CG258" s="245">
        <v>0</v>
      </c>
      <c r="CH258" s="251">
        <f t="shared" si="64"/>
        <v>0</v>
      </c>
      <c r="CI258" s="449">
        <v>0</v>
      </c>
      <c r="CJ258" s="449">
        <v>0</v>
      </c>
      <c r="CK258" s="449">
        <v>0</v>
      </c>
      <c r="CL258" s="245">
        <v>0</v>
      </c>
      <c r="CM258" s="245">
        <f t="shared" si="55"/>
        <v>0</v>
      </c>
      <c r="CN258" s="449">
        <v>0</v>
      </c>
      <c r="CO258" s="449">
        <v>0</v>
      </c>
      <c r="CP258" s="449">
        <v>0</v>
      </c>
      <c r="CQ258" s="245">
        <v>0</v>
      </c>
    </row>
    <row r="259" spans="1:95" ht="24.95" customHeight="1">
      <c r="A259" s="110">
        <v>605</v>
      </c>
      <c r="B259" s="17" t="s">
        <v>592</v>
      </c>
      <c r="C259" s="124">
        <v>401000001</v>
      </c>
      <c r="D259" s="125" t="s">
        <v>593</v>
      </c>
      <c r="E259" s="126" t="s">
        <v>594</v>
      </c>
      <c r="F259" s="127"/>
      <c r="G259" s="127"/>
      <c r="H259" s="127">
        <v>3</v>
      </c>
      <c r="I259" s="127"/>
      <c r="J259" s="127">
        <v>16</v>
      </c>
      <c r="K259" s="127">
        <v>1</v>
      </c>
      <c r="L259" s="127">
        <v>1</v>
      </c>
      <c r="M259" s="127"/>
      <c r="N259" s="127"/>
      <c r="O259" s="127"/>
      <c r="P259" s="128" t="s">
        <v>255</v>
      </c>
      <c r="Q259" s="126" t="s">
        <v>595</v>
      </c>
      <c r="R259" s="127"/>
      <c r="S259" s="127"/>
      <c r="T259" s="127">
        <v>3</v>
      </c>
      <c r="U259" s="127"/>
      <c r="V259" s="127">
        <v>9</v>
      </c>
      <c r="W259" s="127">
        <v>1</v>
      </c>
      <c r="X259" s="127"/>
      <c r="Y259" s="127"/>
      <c r="Z259" s="127"/>
      <c r="AA259" s="127"/>
      <c r="AB259" s="129" t="s">
        <v>257</v>
      </c>
      <c r="AC259" s="117" t="s">
        <v>596</v>
      </c>
      <c r="AD259" s="130"/>
      <c r="AE259" s="130"/>
      <c r="AF259" s="130"/>
      <c r="AG259" s="130"/>
      <c r="AH259" s="131"/>
      <c r="AI259" s="130"/>
      <c r="AJ259" s="132"/>
      <c r="AK259" s="132"/>
      <c r="AL259" s="130"/>
      <c r="AM259" s="116" t="s">
        <v>597</v>
      </c>
      <c r="AN259" s="116" t="s">
        <v>598</v>
      </c>
      <c r="AO259" s="133" t="s">
        <v>51</v>
      </c>
      <c r="AP259" s="127">
        <v>13</v>
      </c>
      <c r="AQ259" s="127">
        <v>1420220710</v>
      </c>
      <c r="AR259" s="134" t="s">
        <v>599</v>
      </c>
      <c r="AS259" s="110">
        <v>244</v>
      </c>
      <c r="AT259" s="122">
        <v>0</v>
      </c>
      <c r="AU259" s="122">
        <v>0</v>
      </c>
      <c r="AV259" s="449">
        <v>0</v>
      </c>
      <c r="AW259" s="449">
        <v>0</v>
      </c>
      <c r="AX259" s="449">
        <v>0</v>
      </c>
      <c r="AY259" s="449">
        <v>0</v>
      </c>
      <c r="AZ259" s="449">
        <v>0</v>
      </c>
      <c r="BA259" s="449">
        <v>0</v>
      </c>
      <c r="BB259" s="450">
        <f t="shared" si="61"/>
        <v>0</v>
      </c>
      <c r="BC259" s="450">
        <f t="shared" si="61"/>
        <v>0</v>
      </c>
      <c r="BD259" s="251">
        <f t="shared" si="62"/>
        <v>112665</v>
      </c>
      <c r="BE259" s="449">
        <v>0</v>
      </c>
      <c r="BF259" s="449">
        <v>0</v>
      </c>
      <c r="BG259" s="451">
        <v>0</v>
      </c>
      <c r="BH259" s="122">
        <v>112665</v>
      </c>
      <c r="BI259" s="122">
        <v>112665</v>
      </c>
      <c r="BJ259" s="449">
        <v>0</v>
      </c>
      <c r="BK259" s="449">
        <v>0</v>
      </c>
      <c r="BL259" s="449">
        <v>0</v>
      </c>
      <c r="BM259" s="329">
        <f t="shared" si="63"/>
        <v>112665</v>
      </c>
      <c r="BN259" s="245">
        <v>0</v>
      </c>
      <c r="BO259" s="449">
        <v>0</v>
      </c>
      <c r="BP259" s="449">
        <v>0</v>
      </c>
      <c r="BQ259" s="449">
        <v>0</v>
      </c>
      <c r="BR259" s="245">
        <f t="shared" si="49"/>
        <v>0</v>
      </c>
      <c r="BS259" s="122">
        <f t="shared" si="50"/>
        <v>0</v>
      </c>
      <c r="BT259" s="449">
        <v>0</v>
      </c>
      <c r="BU259" s="449">
        <v>0</v>
      </c>
      <c r="BV259" s="449">
        <v>0</v>
      </c>
      <c r="BW259" s="121">
        <f t="shared" si="60"/>
        <v>0</v>
      </c>
      <c r="BX259" s="245">
        <f t="shared" si="52"/>
        <v>0</v>
      </c>
      <c r="BY259" s="449">
        <v>0</v>
      </c>
      <c r="BZ259" s="449">
        <v>0</v>
      </c>
      <c r="CA259" s="449">
        <v>0</v>
      </c>
      <c r="CB259" s="245">
        <v>0</v>
      </c>
      <c r="CC259" s="251">
        <f t="shared" si="59"/>
        <v>0</v>
      </c>
      <c r="CD259" s="449">
        <v>0</v>
      </c>
      <c r="CE259" s="449">
        <v>0</v>
      </c>
      <c r="CF259" s="449">
        <v>0</v>
      </c>
      <c r="CG259" s="245">
        <v>0</v>
      </c>
      <c r="CH259" s="251">
        <f t="shared" si="64"/>
        <v>0</v>
      </c>
      <c r="CI259" s="449">
        <v>0</v>
      </c>
      <c r="CJ259" s="449">
        <v>0</v>
      </c>
      <c r="CK259" s="449">
        <v>0</v>
      </c>
      <c r="CL259" s="245">
        <v>0</v>
      </c>
      <c r="CM259" s="245">
        <f t="shared" si="55"/>
        <v>0</v>
      </c>
      <c r="CN259" s="449">
        <v>0</v>
      </c>
      <c r="CO259" s="449">
        <v>0</v>
      </c>
      <c r="CP259" s="449">
        <v>0</v>
      </c>
      <c r="CQ259" s="245">
        <v>0</v>
      </c>
    </row>
    <row r="260" spans="1:95" ht="24.95" customHeight="1">
      <c r="A260" s="110">
        <v>605</v>
      </c>
      <c r="B260" s="17" t="s">
        <v>592</v>
      </c>
      <c r="C260" s="124">
        <v>401000001</v>
      </c>
      <c r="D260" s="125" t="s">
        <v>593</v>
      </c>
      <c r="E260" s="126" t="s">
        <v>594</v>
      </c>
      <c r="F260" s="127"/>
      <c r="G260" s="127"/>
      <c r="H260" s="127">
        <v>3</v>
      </c>
      <c r="I260" s="127"/>
      <c r="J260" s="127">
        <v>16</v>
      </c>
      <c r="K260" s="127">
        <v>1</v>
      </c>
      <c r="L260" s="127">
        <v>1</v>
      </c>
      <c r="M260" s="127"/>
      <c r="N260" s="127"/>
      <c r="O260" s="127"/>
      <c r="P260" s="128" t="s">
        <v>255</v>
      </c>
      <c r="Q260" s="126" t="s">
        <v>595</v>
      </c>
      <c r="R260" s="127"/>
      <c r="S260" s="127"/>
      <c r="T260" s="127">
        <v>3</v>
      </c>
      <c r="U260" s="127"/>
      <c r="V260" s="127">
        <v>9</v>
      </c>
      <c r="W260" s="127">
        <v>1</v>
      </c>
      <c r="X260" s="127"/>
      <c r="Y260" s="127"/>
      <c r="Z260" s="127"/>
      <c r="AA260" s="127"/>
      <c r="AB260" s="129" t="s">
        <v>257</v>
      </c>
      <c r="AC260" s="117" t="s">
        <v>596</v>
      </c>
      <c r="AD260" s="130"/>
      <c r="AE260" s="130"/>
      <c r="AF260" s="130"/>
      <c r="AG260" s="130"/>
      <c r="AH260" s="131"/>
      <c r="AI260" s="130"/>
      <c r="AJ260" s="132"/>
      <c r="AK260" s="132"/>
      <c r="AL260" s="130"/>
      <c r="AM260" s="116" t="s">
        <v>597</v>
      </c>
      <c r="AN260" s="116" t="s">
        <v>598</v>
      </c>
      <c r="AO260" s="133" t="s">
        <v>51</v>
      </c>
      <c r="AP260" s="127">
        <v>13</v>
      </c>
      <c r="AQ260" s="127">
        <v>1420320710</v>
      </c>
      <c r="AR260" s="134" t="s">
        <v>599</v>
      </c>
      <c r="AS260" s="110">
        <v>244</v>
      </c>
      <c r="AT260" s="122">
        <v>0</v>
      </c>
      <c r="AU260" s="122">
        <v>0</v>
      </c>
      <c r="AV260" s="449">
        <v>0</v>
      </c>
      <c r="AW260" s="449">
        <v>0</v>
      </c>
      <c r="AX260" s="449">
        <v>0</v>
      </c>
      <c r="AY260" s="449">
        <v>0</v>
      </c>
      <c r="AZ260" s="449">
        <v>0</v>
      </c>
      <c r="BA260" s="449">
        <v>0</v>
      </c>
      <c r="BB260" s="450">
        <f t="shared" si="61"/>
        <v>0</v>
      </c>
      <c r="BC260" s="450">
        <f t="shared" si="61"/>
        <v>0</v>
      </c>
      <c r="BD260" s="251">
        <f t="shared" si="62"/>
        <v>71000</v>
      </c>
      <c r="BE260" s="449">
        <v>0</v>
      </c>
      <c r="BF260" s="449">
        <v>0</v>
      </c>
      <c r="BG260" s="451">
        <v>0</v>
      </c>
      <c r="BH260" s="122">
        <v>71000</v>
      </c>
      <c r="BI260" s="122">
        <v>71000</v>
      </c>
      <c r="BJ260" s="449">
        <v>0</v>
      </c>
      <c r="BK260" s="449">
        <v>0</v>
      </c>
      <c r="BL260" s="449">
        <v>0</v>
      </c>
      <c r="BM260" s="329">
        <f t="shared" si="63"/>
        <v>71000</v>
      </c>
      <c r="BN260" s="245">
        <v>0</v>
      </c>
      <c r="BO260" s="449">
        <v>0</v>
      </c>
      <c r="BP260" s="449">
        <v>0</v>
      </c>
      <c r="BQ260" s="449">
        <v>0</v>
      </c>
      <c r="BR260" s="245">
        <f t="shared" si="49"/>
        <v>0</v>
      </c>
      <c r="BS260" s="122">
        <f t="shared" si="50"/>
        <v>0</v>
      </c>
      <c r="BT260" s="449">
        <v>0</v>
      </c>
      <c r="BU260" s="449">
        <v>0</v>
      </c>
      <c r="BV260" s="449">
        <v>0</v>
      </c>
      <c r="BW260" s="121">
        <f t="shared" si="60"/>
        <v>0</v>
      </c>
      <c r="BX260" s="245">
        <f t="shared" si="52"/>
        <v>0</v>
      </c>
      <c r="BY260" s="449">
        <v>0</v>
      </c>
      <c r="BZ260" s="449">
        <v>0</v>
      </c>
      <c r="CA260" s="449">
        <v>0</v>
      </c>
      <c r="CB260" s="245">
        <v>0</v>
      </c>
      <c r="CC260" s="251">
        <f t="shared" si="59"/>
        <v>0</v>
      </c>
      <c r="CD260" s="449">
        <v>0</v>
      </c>
      <c r="CE260" s="449">
        <v>0</v>
      </c>
      <c r="CF260" s="449">
        <v>0</v>
      </c>
      <c r="CG260" s="245">
        <v>0</v>
      </c>
      <c r="CH260" s="251">
        <f t="shared" si="64"/>
        <v>0</v>
      </c>
      <c r="CI260" s="449">
        <v>0</v>
      </c>
      <c r="CJ260" s="449">
        <v>0</v>
      </c>
      <c r="CK260" s="449">
        <v>0</v>
      </c>
      <c r="CL260" s="245">
        <v>0</v>
      </c>
      <c r="CM260" s="245">
        <f t="shared" si="55"/>
        <v>0</v>
      </c>
      <c r="CN260" s="449">
        <v>0</v>
      </c>
      <c r="CO260" s="449">
        <v>0</v>
      </c>
      <c r="CP260" s="449">
        <v>0</v>
      </c>
      <c r="CQ260" s="245">
        <v>0</v>
      </c>
    </row>
    <row r="261" spans="1:95" ht="24.95" customHeight="1">
      <c r="A261" s="456">
        <v>605</v>
      </c>
      <c r="B261" s="160" t="s">
        <v>592</v>
      </c>
      <c r="C261" s="153">
        <v>401000003</v>
      </c>
      <c r="D261" s="112" t="s">
        <v>626</v>
      </c>
      <c r="E261" s="161" t="s">
        <v>381</v>
      </c>
      <c r="F261" s="162"/>
      <c r="G261" s="162"/>
      <c r="H261" s="128">
        <v>3</v>
      </c>
      <c r="I261" s="162"/>
      <c r="J261" s="128">
        <v>16</v>
      </c>
      <c r="K261" s="128">
        <v>1</v>
      </c>
      <c r="L261" s="128">
        <v>3</v>
      </c>
      <c r="M261" s="163"/>
      <c r="N261" s="163"/>
      <c r="O261" s="163"/>
      <c r="P261" s="164" t="s">
        <v>255</v>
      </c>
      <c r="Q261" s="165" t="s">
        <v>256</v>
      </c>
      <c r="R261" s="163"/>
      <c r="S261" s="163"/>
      <c r="T261" s="128">
        <v>3</v>
      </c>
      <c r="U261" s="163"/>
      <c r="V261" s="128">
        <v>9</v>
      </c>
      <c r="W261" s="128">
        <v>1</v>
      </c>
      <c r="X261" s="163"/>
      <c r="Y261" s="163"/>
      <c r="Z261" s="163"/>
      <c r="AA261" s="163"/>
      <c r="AB261" s="166" t="s">
        <v>257</v>
      </c>
      <c r="AC261" s="117" t="s">
        <v>3544</v>
      </c>
      <c r="AD261" s="116"/>
      <c r="AE261" s="116"/>
      <c r="AF261" s="116"/>
      <c r="AG261" s="116"/>
      <c r="AH261" s="116"/>
      <c r="AI261" s="116"/>
      <c r="AJ261" s="116" t="s">
        <v>3545</v>
      </c>
      <c r="AK261" s="116"/>
      <c r="AL261" s="116"/>
      <c r="AM261" s="116"/>
      <c r="AN261" s="116" t="s">
        <v>3546</v>
      </c>
      <c r="AO261" s="133" t="s">
        <v>51</v>
      </c>
      <c r="AP261" s="133" t="s">
        <v>52</v>
      </c>
      <c r="AQ261" s="133" t="s">
        <v>627</v>
      </c>
      <c r="AR261" s="167" t="s">
        <v>628</v>
      </c>
      <c r="AS261" s="168" t="s">
        <v>629</v>
      </c>
      <c r="AT261" s="122">
        <v>1500000</v>
      </c>
      <c r="AU261" s="122">
        <v>1500000</v>
      </c>
      <c r="AV261" s="449">
        <v>0</v>
      </c>
      <c r="AW261" s="449">
        <v>0</v>
      </c>
      <c r="AX261" s="449">
        <v>0</v>
      </c>
      <c r="AY261" s="449">
        <v>0</v>
      </c>
      <c r="AZ261" s="449">
        <v>0</v>
      </c>
      <c r="BA261" s="449">
        <v>0</v>
      </c>
      <c r="BB261" s="450">
        <f t="shared" si="61"/>
        <v>1500000</v>
      </c>
      <c r="BC261" s="450">
        <f t="shared" si="61"/>
        <v>1500000</v>
      </c>
      <c r="BD261" s="251">
        <f t="shared" si="62"/>
        <v>1786000</v>
      </c>
      <c r="BE261" s="449">
        <v>0</v>
      </c>
      <c r="BF261" s="449">
        <v>0</v>
      </c>
      <c r="BG261" s="451">
        <v>0</v>
      </c>
      <c r="BH261" s="122">
        <v>1786000</v>
      </c>
      <c r="BI261" s="122">
        <v>1786000</v>
      </c>
      <c r="BJ261" s="449">
        <v>0</v>
      </c>
      <c r="BK261" s="449">
        <v>0</v>
      </c>
      <c r="BL261" s="449">
        <v>0</v>
      </c>
      <c r="BM261" s="329">
        <f t="shared" si="63"/>
        <v>1786000</v>
      </c>
      <c r="BN261" s="245">
        <v>0</v>
      </c>
      <c r="BO261" s="449">
        <v>0</v>
      </c>
      <c r="BP261" s="449">
        <v>0</v>
      </c>
      <c r="BQ261" s="449">
        <v>0</v>
      </c>
      <c r="BR261" s="245">
        <f t="shared" si="49"/>
        <v>0</v>
      </c>
      <c r="BS261" s="122">
        <f t="shared" si="50"/>
        <v>0</v>
      </c>
      <c r="BT261" s="449">
        <v>0</v>
      </c>
      <c r="BU261" s="449">
        <v>0</v>
      </c>
      <c r="BV261" s="449">
        <v>0</v>
      </c>
      <c r="BW261" s="121">
        <f t="shared" si="60"/>
        <v>0</v>
      </c>
      <c r="BX261" s="245">
        <f t="shared" si="52"/>
        <v>0</v>
      </c>
      <c r="BY261" s="449">
        <v>0</v>
      </c>
      <c r="BZ261" s="449">
        <v>0</v>
      </c>
      <c r="CA261" s="449">
        <v>0</v>
      </c>
      <c r="CB261" s="245">
        <v>0</v>
      </c>
      <c r="CC261" s="251">
        <f t="shared" si="59"/>
        <v>0</v>
      </c>
      <c r="CD261" s="449">
        <v>0</v>
      </c>
      <c r="CE261" s="449">
        <v>0</v>
      </c>
      <c r="CF261" s="449">
        <v>0</v>
      </c>
      <c r="CG261" s="245">
        <v>0</v>
      </c>
      <c r="CH261" s="251">
        <f t="shared" si="64"/>
        <v>0</v>
      </c>
      <c r="CI261" s="449">
        <v>0</v>
      </c>
      <c r="CJ261" s="449">
        <v>0</v>
      </c>
      <c r="CK261" s="449">
        <v>0</v>
      </c>
      <c r="CL261" s="245">
        <v>0</v>
      </c>
      <c r="CM261" s="245">
        <f t="shared" si="55"/>
        <v>0</v>
      </c>
      <c r="CN261" s="449">
        <v>0</v>
      </c>
      <c r="CO261" s="449">
        <v>0</v>
      </c>
      <c r="CP261" s="449">
        <v>0</v>
      </c>
      <c r="CQ261" s="245">
        <v>0</v>
      </c>
    </row>
    <row r="262" spans="1:95" ht="24.95" customHeight="1">
      <c r="A262" s="244">
        <v>605</v>
      </c>
      <c r="B262" s="17" t="s">
        <v>592</v>
      </c>
      <c r="C262" s="153">
        <v>401000028</v>
      </c>
      <c r="D262" s="19" t="s">
        <v>612</v>
      </c>
      <c r="E262" s="113" t="s">
        <v>381</v>
      </c>
      <c r="F262" s="157"/>
      <c r="G262" s="157"/>
      <c r="H262" s="154">
        <v>3</v>
      </c>
      <c r="I262" s="157"/>
      <c r="J262" s="154">
        <v>16</v>
      </c>
      <c r="K262" s="154">
        <v>1</v>
      </c>
      <c r="L262" s="154">
        <v>15</v>
      </c>
      <c r="M262" s="154"/>
      <c r="N262" s="154"/>
      <c r="O262" s="154"/>
      <c r="P262" s="116" t="s">
        <v>255</v>
      </c>
      <c r="Q262" s="117" t="s">
        <v>256</v>
      </c>
      <c r="R262" s="154"/>
      <c r="S262" s="154"/>
      <c r="T262" s="154">
        <v>3</v>
      </c>
      <c r="U262" s="154"/>
      <c r="V262" s="154">
        <v>9</v>
      </c>
      <c r="W262" s="154">
        <v>1</v>
      </c>
      <c r="X262" s="154"/>
      <c r="Y262" s="154"/>
      <c r="Z262" s="154"/>
      <c r="AA262" s="154"/>
      <c r="AB262" s="116" t="s">
        <v>257</v>
      </c>
      <c r="AC262" s="158" t="s">
        <v>613</v>
      </c>
      <c r="AD262" s="131"/>
      <c r="AE262" s="131"/>
      <c r="AF262" s="131"/>
      <c r="AG262" s="131"/>
      <c r="AH262" s="131"/>
      <c r="AI262" s="131"/>
      <c r="AJ262" s="131">
        <v>3</v>
      </c>
      <c r="AK262" s="131"/>
      <c r="AL262" s="131"/>
      <c r="AM262" s="131"/>
      <c r="AN262" s="116" t="s">
        <v>614</v>
      </c>
      <c r="AO262" s="57" t="s">
        <v>87</v>
      </c>
      <c r="AP262" s="57" t="s">
        <v>54</v>
      </c>
      <c r="AQ262" s="57" t="s">
        <v>630</v>
      </c>
      <c r="AR262" s="159" t="s">
        <v>616</v>
      </c>
      <c r="AS262" s="156">
        <v>811</v>
      </c>
      <c r="AT262" s="122">
        <v>2874795</v>
      </c>
      <c r="AU262" s="122">
        <v>2874795</v>
      </c>
      <c r="AV262" s="449">
        <v>0</v>
      </c>
      <c r="AW262" s="449">
        <v>0</v>
      </c>
      <c r="AX262" s="449">
        <v>0</v>
      </c>
      <c r="AY262" s="449">
        <v>0</v>
      </c>
      <c r="AZ262" s="449">
        <v>0</v>
      </c>
      <c r="BA262" s="449">
        <v>0</v>
      </c>
      <c r="BB262" s="450">
        <f t="shared" si="61"/>
        <v>2874795</v>
      </c>
      <c r="BC262" s="450">
        <f t="shared" si="61"/>
        <v>2874795</v>
      </c>
      <c r="BD262" s="251">
        <f t="shared" si="62"/>
        <v>3311810</v>
      </c>
      <c r="BE262" s="449">
        <v>0</v>
      </c>
      <c r="BF262" s="449">
        <v>0</v>
      </c>
      <c r="BG262" s="451">
        <v>0</v>
      </c>
      <c r="BH262" s="122">
        <v>3311810</v>
      </c>
      <c r="BI262" s="122">
        <v>3311810</v>
      </c>
      <c r="BJ262" s="449">
        <v>0</v>
      </c>
      <c r="BK262" s="449">
        <v>0</v>
      </c>
      <c r="BL262" s="449">
        <v>0</v>
      </c>
      <c r="BM262" s="329">
        <f t="shared" si="63"/>
        <v>3311810</v>
      </c>
      <c r="BN262" s="245">
        <v>0</v>
      </c>
      <c r="BO262" s="449">
        <v>0</v>
      </c>
      <c r="BP262" s="449">
        <v>0</v>
      </c>
      <c r="BQ262" s="449">
        <v>0</v>
      </c>
      <c r="BR262" s="245">
        <f t="shared" si="49"/>
        <v>0</v>
      </c>
      <c r="BS262" s="122">
        <f t="shared" si="50"/>
        <v>0</v>
      </c>
      <c r="BT262" s="449">
        <v>0</v>
      </c>
      <c r="BU262" s="449">
        <v>0</v>
      </c>
      <c r="BV262" s="449">
        <v>0</v>
      </c>
      <c r="BW262" s="121">
        <f t="shared" si="60"/>
        <v>0</v>
      </c>
      <c r="BX262" s="245">
        <f t="shared" si="52"/>
        <v>0</v>
      </c>
      <c r="BY262" s="449">
        <v>0</v>
      </c>
      <c r="BZ262" s="449">
        <v>0</v>
      </c>
      <c r="CA262" s="449">
        <v>0</v>
      </c>
      <c r="CB262" s="245">
        <v>0</v>
      </c>
      <c r="CC262" s="251">
        <v>0</v>
      </c>
      <c r="CD262" s="449">
        <v>0</v>
      </c>
      <c r="CE262" s="449">
        <v>0</v>
      </c>
      <c r="CF262" s="449">
        <v>0</v>
      </c>
      <c r="CG262" s="245">
        <v>0</v>
      </c>
      <c r="CH262" s="251">
        <f t="shared" si="64"/>
        <v>0</v>
      </c>
      <c r="CI262" s="449">
        <v>0</v>
      </c>
      <c r="CJ262" s="449">
        <v>0</v>
      </c>
      <c r="CK262" s="449">
        <v>0</v>
      </c>
      <c r="CL262" s="245">
        <v>0</v>
      </c>
      <c r="CM262" s="245">
        <f t="shared" si="55"/>
        <v>0</v>
      </c>
      <c r="CN262" s="449">
        <v>0</v>
      </c>
      <c r="CO262" s="449">
        <v>0</v>
      </c>
      <c r="CP262" s="449">
        <v>0</v>
      </c>
      <c r="CQ262" s="245">
        <v>0</v>
      </c>
    </row>
    <row r="263" spans="1:95" ht="24.95" customHeight="1">
      <c r="A263" s="244">
        <v>605</v>
      </c>
      <c r="B263" s="17" t="s">
        <v>592</v>
      </c>
      <c r="C263" s="153">
        <v>401000030</v>
      </c>
      <c r="D263" s="19" t="s">
        <v>617</v>
      </c>
      <c r="E263" s="113" t="s">
        <v>381</v>
      </c>
      <c r="F263" s="157"/>
      <c r="G263" s="157"/>
      <c r="H263" s="154">
        <v>3</v>
      </c>
      <c r="I263" s="157"/>
      <c r="J263" s="154">
        <v>16</v>
      </c>
      <c r="K263" s="154">
        <v>1</v>
      </c>
      <c r="L263" s="154">
        <v>20</v>
      </c>
      <c r="M263" s="154"/>
      <c r="N263" s="154"/>
      <c r="O263" s="154"/>
      <c r="P263" s="116" t="s">
        <v>618</v>
      </c>
      <c r="Q263" s="117" t="s">
        <v>256</v>
      </c>
      <c r="R263" s="154"/>
      <c r="S263" s="154"/>
      <c r="T263" s="154">
        <v>3</v>
      </c>
      <c r="U263" s="154"/>
      <c r="V263" s="154">
        <v>9</v>
      </c>
      <c r="W263" s="154">
        <v>1</v>
      </c>
      <c r="X263" s="154"/>
      <c r="Y263" s="154"/>
      <c r="Z263" s="154"/>
      <c r="AA263" s="154"/>
      <c r="AB263" s="116" t="s">
        <v>257</v>
      </c>
      <c r="AC263" s="117" t="s">
        <v>3541</v>
      </c>
      <c r="AD263" s="116"/>
      <c r="AE263" s="116"/>
      <c r="AF263" s="116"/>
      <c r="AG263" s="116"/>
      <c r="AH263" s="116"/>
      <c r="AI263" s="116"/>
      <c r="AJ263" s="116"/>
      <c r="AK263" s="116"/>
      <c r="AL263" s="116"/>
      <c r="AM263" s="118" t="s">
        <v>3542</v>
      </c>
      <c r="AN263" s="116" t="s">
        <v>3543</v>
      </c>
      <c r="AO263" s="57" t="s">
        <v>69</v>
      </c>
      <c r="AP263" s="57" t="s">
        <v>51</v>
      </c>
      <c r="AQ263" s="57" t="s">
        <v>631</v>
      </c>
      <c r="AR263" s="159" t="s">
        <v>620</v>
      </c>
      <c r="AS263" s="156">
        <v>244</v>
      </c>
      <c r="AT263" s="122">
        <v>831948</v>
      </c>
      <c r="AU263" s="122">
        <v>831948</v>
      </c>
      <c r="AV263" s="449">
        <v>0</v>
      </c>
      <c r="AW263" s="449">
        <v>0</v>
      </c>
      <c r="AX263" s="449">
        <v>0</v>
      </c>
      <c r="AY263" s="449">
        <v>0</v>
      </c>
      <c r="AZ263" s="449">
        <v>0</v>
      </c>
      <c r="BA263" s="449">
        <v>0</v>
      </c>
      <c r="BB263" s="450">
        <f t="shared" si="61"/>
        <v>831948</v>
      </c>
      <c r="BC263" s="450">
        <f t="shared" si="61"/>
        <v>831948</v>
      </c>
      <c r="BD263" s="251">
        <f t="shared" si="62"/>
        <v>1351100</v>
      </c>
      <c r="BE263" s="449">
        <v>0</v>
      </c>
      <c r="BF263" s="449">
        <v>0</v>
      </c>
      <c r="BG263" s="451">
        <v>0</v>
      </c>
      <c r="BH263" s="122">
        <v>1351100</v>
      </c>
      <c r="BI263" s="122">
        <v>1351100</v>
      </c>
      <c r="BJ263" s="449">
        <v>0</v>
      </c>
      <c r="BK263" s="449">
        <v>0</v>
      </c>
      <c r="BL263" s="449">
        <v>0</v>
      </c>
      <c r="BM263" s="329">
        <f t="shared" si="63"/>
        <v>1351100</v>
      </c>
      <c r="BN263" s="245">
        <v>0</v>
      </c>
      <c r="BO263" s="449">
        <v>0</v>
      </c>
      <c r="BP263" s="449">
        <v>0</v>
      </c>
      <c r="BQ263" s="449">
        <v>0</v>
      </c>
      <c r="BR263" s="245">
        <f t="shared" si="49"/>
        <v>0</v>
      </c>
      <c r="BS263" s="122">
        <f t="shared" si="50"/>
        <v>0</v>
      </c>
      <c r="BT263" s="449">
        <v>0</v>
      </c>
      <c r="BU263" s="449">
        <v>0</v>
      </c>
      <c r="BV263" s="449">
        <v>0</v>
      </c>
      <c r="BW263" s="121">
        <f t="shared" si="60"/>
        <v>0</v>
      </c>
      <c r="BX263" s="245">
        <f t="shared" si="52"/>
        <v>0</v>
      </c>
      <c r="BY263" s="449">
        <v>0</v>
      </c>
      <c r="BZ263" s="449">
        <v>0</v>
      </c>
      <c r="CA263" s="449">
        <v>0</v>
      </c>
      <c r="CB263" s="245">
        <v>0</v>
      </c>
      <c r="CC263" s="251">
        <v>0</v>
      </c>
      <c r="CD263" s="449">
        <v>0</v>
      </c>
      <c r="CE263" s="449">
        <v>0</v>
      </c>
      <c r="CF263" s="449">
        <v>0</v>
      </c>
      <c r="CG263" s="245">
        <v>0</v>
      </c>
      <c r="CH263" s="251">
        <f t="shared" si="64"/>
        <v>0</v>
      </c>
      <c r="CI263" s="449">
        <v>0</v>
      </c>
      <c r="CJ263" s="449">
        <v>0</v>
      </c>
      <c r="CK263" s="449">
        <v>0</v>
      </c>
      <c r="CL263" s="245">
        <v>0</v>
      </c>
      <c r="CM263" s="245">
        <f t="shared" si="55"/>
        <v>0</v>
      </c>
      <c r="CN263" s="449">
        <v>0</v>
      </c>
      <c r="CO263" s="449">
        <v>0</v>
      </c>
      <c r="CP263" s="449">
        <v>0</v>
      </c>
      <c r="CQ263" s="245">
        <v>0</v>
      </c>
    </row>
    <row r="264" spans="1:95" ht="24.95" customHeight="1">
      <c r="A264" s="244">
        <v>605</v>
      </c>
      <c r="B264" s="17" t="s">
        <v>592</v>
      </c>
      <c r="C264" s="153">
        <v>401000043</v>
      </c>
      <c r="D264" s="169" t="s">
        <v>632</v>
      </c>
      <c r="E264" s="113" t="s">
        <v>381</v>
      </c>
      <c r="F264" s="157"/>
      <c r="G264" s="157"/>
      <c r="H264" s="154">
        <v>3</v>
      </c>
      <c r="I264" s="157"/>
      <c r="J264" s="154">
        <v>16</v>
      </c>
      <c r="K264" s="154">
        <v>1</v>
      </c>
      <c r="L264" s="154">
        <v>26</v>
      </c>
      <c r="M264" s="154"/>
      <c r="N264" s="154"/>
      <c r="O264" s="154"/>
      <c r="P264" s="116" t="s">
        <v>618</v>
      </c>
      <c r="Q264" s="117" t="s">
        <v>256</v>
      </c>
      <c r="R264" s="154"/>
      <c r="S264" s="154"/>
      <c r="T264" s="154">
        <v>3</v>
      </c>
      <c r="U264" s="154"/>
      <c r="V264" s="154">
        <v>9</v>
      </c>
      <c r="W264" s="154">
        <v>1</v>
      </c>
      <c r="X264" s="154"/>
      <c r="Y264" s="154"/>
      <c r="Z264" s="154"/>
      <c r="AA264" s="154"/>
      <c r="AB264" s="116" t="s">
        <v>257</v>
      </c>
      <c r="AC264" s="158" t="s">
        <v>633</v>
      </c>
      <c r="AD264" s="116"/>
      <c r="AE264" s="116"/>
      <c r="AF264" s="116"/>
      <c r="AG264" s="116"/>
      <c r="AH264" s="116"/>
      <c r="AI264" s="116"/>
      <c r="AJ264" s="116"/>
      <c r="AK264" s="116"/>
      <c r="AL264" s="116"/>
      <c r="AM264" s="131" t="s">
        <v>634</v>
      </c>
      <c r="AN264" s="116" t="s">
        <v>635</v>
      </c>
      <c r="AO264" s="57" t="s">
        <v>51</v>
      </c>
      <c r="AP264" s="57" t="s">
        <v>52</v>
      </c>
      <c r="AQ264" s="57" t="s">
        <v>636</v>
      </c>
      <c r="AR264" s="159" t="s">
        <v>637</v>
      </c>
      <c r="AS264" s="156" t="s">
        <v>53</v>
      </c>
      <c r="AT264" s="122">
        <v>1463.8</v>
      </c>
      <c r="AU264" s="122">
        <v>1463.8</v>
      </c>
      <c r="AV264" s="449">
        <v>0</v>
      </c>
      <c r="AW264" s="449">
        <v>0</v>
      </c>
      <c r="AX264" s="449">
        <v>0</v>
      </c>
      <c r="AY264" s="449">
        <v>0</v>
      </c>
      <c r="AZ264" s="449">
        <v>0</v>
      </c>
      <c r="BA264" s="449">
        <v>0</v>
      </c>
      <c r="BB264" s="450">
        <f t="shared" si="61"/>
        <v>1463.8</v>
      </c>
      <c r="BC264" s="450">
        <f t="shared" si="61"/>
        <v>1463.8</v>
      </c>
      <c r="BD264" s="251">
        <f t="shared" si="62"/>
        <v>0</v>
      </c>
      <c r="BE264" s="449">
        <v>0</v>
      </c>
      <c r="BF264" s="449">
        <v>0</v>
      </c>
      <c r="BG264" s="451">
        <v>0</v>
      </c>
      <c r="BH264" s="122">
        <v>0</v>
      </c>
      <c r="BI264" s="122">
        <v>0</v>
      </c>
      <c r="BJ264" s="449">
        <v>0</v>
      </c>
      <c r="BK264" s="449">
        <v>0</v>
      </c>
      <c r="BL264" s="449">
        <v>0</v>
      </c>
      <c r="BM264" s="329">
        <f t="shared" si="63"/>
        <v>0</v>
      </c>
      <c r="BN264" s="245">
        <v>0</v>
      </c>
      <c r="BO264" s="449">
        <v>0</v>
      </c>
      <c r="BP264" s="449">
        <v>0</v>
      </c>
      <c r="BQ264" s="449">
        <v>0</v>
      </c>
      <c r="BR264" s="245">
        <f t="shared" si="49"/>
        <v>0</v>
      </c>
      <c r="BS264" s="122">
        <f t="shared" si="50"/>
        <v>0</v>
      </c>
      <c r="BT264" s="449">
        <v>0</v>
      </c>
      <c r="BU264" s="449">
        <v>0</v>
      </c>
      <c r="BV264" s="449">
        <v>0</v>
      </c>
      <c r="BW264" s="121">
        <f t="shared" si="60"/>
        <v>0</v>
      </c>
      <c r="BX264" s="245">
        <f t="shared" si="52"/>
        <v>0</v>
      </c>
      <c r="BY264" s="449">
        <v>0</v>
      </c>
      <c r="BZ264" s="449">
        <v>0</v>
      </c>
      <c r="CA264" s="449">
        <v>0</v>
      </c>
      <c r="CB264" s="245">
        <v>0</v>
      </c>
      <c r="CC264" s="251">
        <f t="shared" si="59"/>
        <v>0</v>
      </c>
      <c r="CD264" s="449">
        <v>0</v>
      </c>
      <c r="CE264" s="449">
        <v>0</v>
      </c>
      <c r="CF264" s="449">
        <v>0</v>
      </c>
      <c r="CG264" s="245">
        <v>0</v>
      </c>
      <c r="CH264" s="251">
        <f t="shared" si="64"/>
        <v>0</v>
      </c>
      <c r="CI264" s="449">
        <v>0</v>
      </c>
      <c r="CJ264" s="449">
        <v>0</v>
      </c>
      <c r="CK264" s="449">
        <v>0</v>
      </c>
      <c r="CL264" s="245">
        <v>0</v>
      </c>
      <c r="CM264" s="245">
        <f t="shared" si="55"/>
        <v>0</v>
      </c>
      <c r="CN264" s="449">
        <v>0</v>
      </c>
      <c r="CO264" s="449">
        <v>0</v>
      </c>
      <c r="CP264" s="449">
        <v>0</v>
      </c>
      <c r="CQ264" s="245">
        <v>0</v>
      </c>
    </row>
    <row r="265" spans="1:95" ht="24.95" customHeight="1">
      <c r="A265" s="244" t="s">
        <v>638</v>
      </c>
      <c r="B265" s="17" t="s">
        <v>592</v>
      </c>
      <c r="C265" s="153">
        <v>401000043</v>
      </c>
      <c r="D265" s="169" t="s">
        <v>632</v>
      </c>
      <c r="E265" s="113" t="s">
        <v>381</v>
      </c>
      <c r="F265" s="157"/>
      <c r="G265" s="157"/>
      <c r="H265" s="154">
        <v>3</v>
      </c>
      <c r="I265" s="157"/>
      <c r="J265" s="154">
        <v>16</v>
      </c>
      <c r="K265" s="154">
        <v>1</v>
      </c>
      <c r="L265" s="154">
        <v>26</v>
      </c>
      <c r="M265" s="154"/>
      <c r="N265" s="154"/>
      <c r="O265" s="154"/>
      <c r="P265" s="116" t="s">
        <v>618</v>
      </c>
      <c r="Q265" s="117" t="s">
        <v>256</v>
      </c>
      <c r="R265" s="154"/>
      <c r="S265" s="154"/>
      <c r="T265" s="154">
        <v>3</v>
      </c>
      <c r="U265" s="154"/>
      <c r="V265" s="154">
        <v>9</v>
      </c>
      <c r="W265" s="154">
        <v>1</v>
      </c>
      <c r="X265" s="154"/>
      <c r="Y265" s="170"/>
      <c r="Z265" s="154"/>
      <c r="AA265" s="154"/>
      <c r="AB265" s="116" t="s">
        <v>257</v>
      </c>
      <c r="AC265" s="158" t="s">
        <v>633</v>
      </c>
      <c r="AD265" s="116"/>
      <c r="AE265" s="116"/>
      <c r="AF265" s="116"/>
      <c r="AG265" s="116"/>
      <c r="AH265" s="116"/>
      <c r="AI265" s="116"/>
      <c r="AJ265" s="116"/>
      <c r="AK265" s="116"/>
      <c r="AL265" s="116"/>
      <c r="AM265" s="131" t="s">
        <v>634</v>
      </c>
      <c r="AN265" s="116" t="s">
        <v>635</v>
      </c>
      <c r="AO265" s="57" t="s">
        <v>51</v>
      </c>
      <c r="AP265" s="57" t="s">
        <v>52</v>
      </c>
      <c r="AQ265" s="57" t="s">
        <v>639</v>
      </c>
      <c r="AR265" s="159" t="s">
        <v>637</v>
      </c>
      <c r="AS265" s="156" t="s">
        <v>53</v>
      </c>
      <c r="AT265" s="122">
        <v>0</v>
      </c>
      <c r="AU265" s="122">
        <v>0</v>
      </c>
      <c r="AV265" s="449">
        <v>0</v>
      </c>
      <c r="AW265" s="449">
        <v>0</v>
      </c>
      <c r="AX265" s="449">
        <v>0</v>
      </c>
      <c r="AY265" s="449">
        <v>0</v>
      </c>
      <c r="AZ265" s="449">
        <v>0</v>
      </c>
      <c r="BA265" s="449">
        <v>0</v>
      </c>
      <c r="BB265" s="450">
        <f t="shared" si="61"/>
        <v>0</v>
      </c>
      <c r="BC265" s="450">
        <f t="shared" si="61"/>
        <v>0</v>
      </c>
      <c r="BD265" s="251">
        <f t="shared" si="62"/>
        <v>2010.6</v>
      </c>
      <c r="BE265" s="449">
        <v>0</v>
      </c>
      <c r="BF265" s="449">
        <v>0</v>
      </c>
      <c r="BG265" s="451">
        <v>0</v>
      </c>
      <c r="BH265" s="122">
        <v>2010.6</v>
      </c>
      <c r="BI265" s="122">
        <v>2010.6</v>
      </c>
      <c r="BJ265" s="449">
        <v>0</v>
      </c>
      <c r="BK265" s="449">
        <v>0</v>
      </c>
      <c r="BL265" s="449">
        <v>0</v>
      </c>
      <c r="BM265" s="329">
        <f t="shared" si="63"/>
        <v>2010.6</v>
      </c>
      <c r="BN265" s="245">
        <v>1209900</v>
      </c>
      <c r="BO265" s="449">
        <v>0</v>
      </c>
      <c r="BP265" s="449">
        <v>0</v>
      </c>
      <c r="BQ265" s="449">
        <v>0</v>
      </c>
      <c r="BR265" s="245">
        <f t="shared" si="49"/>
        <v>1209900</v>
      </c>
      <c r="BS265" s="122">
        <f t="shared" si="50"/>
        <v>1209900</v>
      </c>
      <c r="BT265" s="449">
        <v>0</v>
      </c>
      <c r="BU265" s="449">
        <v>0</v>
      </c>
      <c r="BV265" s="449">
        <v>0</v>
      </c>
      <c r="BW265" s="121">
        <f t="shared" si="60"/>
        <v>1209900</v>
      </c>
      <c r="BX265" s="245">
        <f t="shared" si="52"/>
        <v>9900</v>
      </c>
      <c r="BY265" s="449">
        <v>0</v>
      </c>
      <c r="BZ265" s="449">
        <v>0</v>
      </c>
      <c r="CA265" s="449">
        <v>0</v>
      </c>
      <c r="CB265" s="245">
        <v>9900</v>
      </c>
      <c r="CC265" s="251">
        <f t="shared" si="59"/>
        <v>9900</v>
      </c>
      <c r="CD265" s="449">
        <v>0</v>
      </c>
      <c r="CE265" s="449">
        <v>0</v>
      </c>
      <c r="CF265" s="449">
        <v>0</v>
      </c>
      <c r="CG265" s="245">
        <v>9900</v>
      </c>
      <c r="CH265" s="122">
        <v>9900</v>
      </c>
      <c r="CI265" s="449">
        <v>0</v>
      </c>
      <c r="CJ265" s="449">
        <v>0</v>
      </c>
      <c r="CK265" s="449">
        <v>0</v>
      </c>
      <c r="CL265" s="245">
        <v>9900</v>
      </c>
      <c r="CM265" s="245">
        <f t="shared" si="55"/>
        <v>9900</v>
      </c>
      <c r="CN265" s="449">
        <v>0</v>
      </c>
      <c r="CO265" s="449">
        <v>0</v>
      </c>
      <c r="CP265" s="449">
        <v>0</v>
      </c>
      <c r="CQ265" s="245">
        <v>9900</v>
      </c>
    </row>
    <row r="266" spans="1:95" ht="24.95" customHeight="1">
      <c r="A266" s="456">
        <v>605</v>
      </c>
      <c r="B266" s="160" t="s">
        <v>592</v>
      </c>
      <c r="C266" s="153">
        <v>401000003</v>
      </c>
      <c r="D266" s="112" t="s">
        <v>626</v>
      </c>
      <c r="E266" s="161" t="s">
        <v>381</v>
      </c>
      <c r="F266" s="162"/>
      <c r="G266" s="162"/>
      <c r="H266" s="128">
        <v>3</v>
      </c>
      <c r="I266" s="162"/>
      <c r="J266" s="128">
        <v>16</v>
      </c>
      <c r="K266" s="128">
        <v>1</v>
      </c>
      <c r="L266" s="128">
        <v>3</v>
      </c>
      <c r="M266" s="163"/>
      <c r="N266" s="163"/>
      <c r="O266" s="163"/>
      <c r="P266" s="164" t="s">
        <v>255</v>
      </c>
      <c r="Q266" s="165" t="s">
        <v>256</v>
      </c>
      <c r="R266" s="163"/>
      <c r="S266" s="163"/>
      <c r="T266" s="128">
        <v>3</v>
      </c>
      <c r="U266" s="163"/>
      <c r="V266" s="128">
        <v>9</v>
      </c>
      <c r="W266" s="128">
        <v>1</v>
      </c>
      <c r="X266" s="163"/>
      <c r="Y266" s="163"/>
      <c r="Z266" s="163"/>
      <c r="AA266" s="163"/>
      <c r="AB266" s="166" t="s">
        <v>257</v>
      </c>
      <c r="AC266" s="117" t="s">
        <v>3544</v>
      </c>
      <c r="AD266" s="116"/>
      <c r="AE266" s="116"/>
      <c r="AF266" s="116"/>
      <c r="AG266" s="116"/>
      <c r="AH266" s="116"/>
      <c r="AI266" s="116"/>
      <c r="AJ266" s="116" t="s">
        <v>3545</v>
      </c>
      <c r="AK266" s="116"/>
      <c r="AL266" s="116"/>
      <c r="AM266" s="116"/>
      <c r="AN266" s="116" t="s">
        <v>3546</v>
      </c>
      <c r="AO266" s="133" t="s">
        <v>51</v>
      </c>
      <c r="AP266" s="133" t="s">
        <v>52</v>
      </c>
      <c r="AQ266" s="57" t="s">
        <v>640</v>
      </c>
      <c r="AR266" s="159" t="s">
        <v>641</v>
      </c>
      <c r="AS266" s="156" t="s">
        <v>629</v>
      </c>
      <c r="AT266" s="449">
        <v>0</v>
      </c>
      <c r="AU266" s="449">
        <v>0</v>
      </c>
      <c r="AV266" s="449">
        <v>0</v>
      </c>
      <c r="AW266" s="449">
        <v>0</v>
      </c>
      <c r="AX266" s="449">
        <v>0</v>
      </c>
      <c r="AY266" s="449">
        <v>0</v>
      </c>
      <c r="AZ266" s="449">
        <v>0</v>
      </c>
      <c r="BA266" s="449">
        <v>0</v>
      </c>
      <c r="BB266" s="449">
        <v>0</v>
      </c>
      <c r="BC266" s="449">
        <v>0</v>
      </c>
      <c r="BD266" s="449">
        <v>0</v>
      </c>
      <c r="BE266" s="449">
        <v>0</v>
      </c>
      <c r="BF266" s="449">
        <v>0</v>
      </c>
      <c r="BG266" s="449">
        <v>0</v>
      </c>
      <c r="BH266" s="449">
        <v>0</v>
      </c>
      <c r="BI266" s="449">
        <v>0</v>
      </c>
      <c r="BJ266" s="449">
        <v>0</v>
      </c>
      <c r="BK266" s="449">
        <v>0</v>
      </c>
      <c r="BL266" s="449">
        <v>0</v>
      </c>
      <c r="BM266" s="449">
        <v>0</v>
      </c>
      <c r="BN266" s="449">
        <v>0</v>
      </c>
      <c r="BO266" s="449">
        <v>0</v>
      </c>
      <c r="BP266" s="449">
        <v>0</v>
      </c>
      <c r="BQ266" s="449">
        <v>0</v>
      </c>
      <c r="BR266" s="245">
        <f t="shared" si="49"/>
        <v>0</v>
      </c>
      <c r="BS266" s="122">
        <f t="shared" si="50"/>
        <v>3820460.43</v>
      </c>
      <c r="BT266" s="449">
        <v>0</v>
      </c>
      <c r="BU266" s="449">
        <v>0</v>
      </c>
      <c r="BV266" s="449">
        <v>0</v>
      </c>
      <c r="BW266" s="121">
        <v>3820460.43</v>
      </c>
      <c r="BX266" s="245">
        <f t="shared" si="52"/>
        <v>0</v>
      </c>
      <c r="BY266" s="449">
        <v>0</v>
      </c>
      <c r="BZ266" s="449">
        <v>0</v>
      </c>
      <c r="CA266" s="449">
        <v>0</v>
      </c>
      <c r="CB266" s="245">
        <v>0</v>
      </c>
      <c r="CC266" s="251">
        <f t="shared" si="59"/>
        <v>0</v>
      </c>
      <c r="CD266" s="449">
        <v>0</v>
      </c>
      <c r="CE266" s="449">
        <v>0</v>
      </c>
      <c r="CF266" s="449">
        <v>0</v>
      </c>
      <c r="CG266" s="245">
        <v>0</v>
      </c>
      <c r="CH266" s="122">
        <v>0</v>
      </c>
      <c r="CI266" s="449">
        <v>0</v>
      </c>
      <c r="CJ266" s="449">
        <v>0</v>
      </c>
      <c r="CK266" s="449">
        <v>0</v>
      </c>
      <c r="CL266" s="245">
        <v>0</v>
      </c>
      <c r="CM266" s="245">
        <f t="shared" si="55"/>
        <v>0</v>
      </c>
      <c r="CN266" s="449">
        <v>0</v>
      </c>
      <c r="CO266" s="449">
        <v>0</v>
      </c>
      <c r="CP266" s="449">
        <v>0</v>
      </c>
      <c r="CQ266" s="245">
        <v>0</v>
      </c>
    </row>
    <row r="267" spans="1:95" ht="24.95" customHeight="1">
      <c r="A267" s="244">
        <v>605</v>
      </c>
      <c r="B267" s="17" t="s">
        <v>592</v>
      </c>
      <c r="C267" s="153">
        <v>402000001</v>
      </c>
      <c r="D267" s="19" t="s">
        <v>48</v>
      </c>
      <c r="E267" s="113" t="s">
        <v>642</v>
      </c>
      <c r="F267" s="157"/>
      <c r="G267" s="157"/>
      <c r="H267" s="154">
        <v>6</v>
      </c>
      <c r="I267" s="157"/>
      <c r="J267" s="154">
        <v>23</v>
      </c>
      <c r="K267" s="154">
        <v>3</v>
      </c>
      <c r="L267" s="154"/>
      <c r="M267" s="154"/>
      <c r="N267" s="154"/>
      <c r="O267" s="154"/>
      <c r="P267" s="116" t="s">
        <v>422</v>
      </c>
      <c r="Q267" s="117" t="s">
        <v>643</v>
      </c>
      <c r="R267" s="154"/>
      <c r="S267" s="154"/>
      <c r="T267" s="154"/>
      <c r="U267" s="154"/>
      <c r="V267" s="154">
        <v>11</v>
      </c>
      <c r="W267" s="154">
        <v>1</v>
      </c>
      <c r="X267" s="171" t="s">
        <v>64</v>
      </c>
      <c r="Y267" s="172"/>
      <c r="Z267" s="154"/>
      <c r="AA267" s="154"/>
      <c r="AB267" s="116" t="s">
        <v>424</v>
      </c>
      <c r="AC267" s="173" t="s">
        <v>644</v>
      </c>
      <c r="AD267" s="131"/>
      <c r="AE267" s="131"/>
      <c r="AF267" s="131"/>
      <c r="AG267" s="131"/>
      <c r="AH267" s="131"/>
      <c r="AI267" s="131"/>
      <c r="AJ267" s="131"/>
      <c r="AK267" s="131"/>
      <c r="AL267" s="131"/>
      <c r="AM267" s="118" t="s">
        <v>645</v>
      </c>
      <c r="AN267" s="116" t="s">
        <v>162</v>
      </c>
      <c r="AO267" s="57" t="s">
        <v>51</v>
      </c>
      <c r="AP267" s="57">
        <v>13</v>
      </c>
      <c r="AQ267" s="57">
        <v>7410010010</v>
      </c>
      <c r="AR267" s="159" t="s">
        <v>55</v>
      </c>
      <c r="AS267" s="156">
        <v>122</v>
      </c>
      <c r="AT267" s="122">
        <v>559205</v>
      </c>
      <c r="AU267" s="122">
        <v>559205</v>
      </c>
      <c r="AV267" s="449">
        <v>0</v>
      </c>
      <c r="AW267" s="449">
        <v>0</v>
      </c>
      <c r="AX267" s="449">
        <v>0</v>
      </c>
      <c r="AY267" s="449">
        <v>0</v>
      </c>
      <c r="AZ267" s="449">
        <v>0</v>
      </c>
      <c r="BA267" s="449">
        <v>0</v>
      </c>
      <c r="BB267" s="450">
        <f t="shared" si="61"/>
        <v>559205</v>
      </c>
      <c r="BC267" s="450">
        <f t="shared" si="61"/>
        <v>559205</v>
      </c>
      <c r="BD267" s="251">
        <f t="shared" si="62"/>
        <v>1062888.77</v>
      </c>
      <c r="BE267" s="449">
        <v>0</v>
      </c>
      <c r="BF267" s="449">
        <v>0</v>
      </c>
      <c r="BG267" s="451">
        <v>0</v>
      </c>
      <c r="BH267" s="122">
        <v>1062888.77</v>
      </c>
      <c r="BI267" s="122">
        <v>1062888.77</v>
      </c>
      <c r="BJ267" s="449">
        <v>0</v>
      </c>
      <c r="BK267" s="449">
        <v>0</v>
      </c>
      <c r="BL267" s="449">
        <v>0</v>
      </c>
      <c r="BM267" s="329">
        <f t="shared" si="63"/>
        <v>1062888.77</v>
      </c>
      <c r="BN267" s="245">
        <v>744577.5</v>
      </c>
      <c r="BO267" s="449">
        <v>0</v>
      </c>
      <c r="BP267" s="449">
        <v>0</v>
      </c>
      <c r="BQ267" s="449">
        <v>0</v>
      </c>
      <c r="BR267" s="245">
        <f t="shared" si="49"/>
        <v>744577.5</v>
      </c>
      <c r="BS267" s="122">
        <f t="shared" si="50"/>
        <v>744577.5</v>
      </c>
      <c r="BT267" s="449">
        <v>0</v>
      </c>
      <c r="BU267" s="449">
        <v>0</v>
      </c>
      <c r="BV267" s="449">
        <v>0</v>
      </c>
      <c r="BW267" s="121">
        <f t="shared" si="60"/>
        <v>744577.5</v>
      </c>
      <c r="BX267" s="245">
        <f t="shared" si="52"/>
        <v>743987.5</v>
      </c>
      <c r="BY267" s="449">
        <v>0</v>
      </c>
      <c r="BZ267" s="449">
        <v>0</v>
      </c>
      <c r="CA267" s="449">
        <v>0</v>
      </c>
      <c r="CB267" s="245">
        <v>743987.5</v>
      </c>
      <c r="CC267" s="245">
        <f>CG267</f>
        <v>743987.5</v>
      </c>
      <c r="CD267" s="449">
        <v>0</v>
      </c>
      <c r="CE267" s="449">
        <v>0</v>
      </c>
      <c r="CF267" s="449">
        <v>0</v>
      </c>
      <c r="CG267" s="245">
        <v>743987.5</v>
      </c>
      <c r="CH267" s="122">
        <f>CL267</f>
        <v>743987.5</v>
      </c>
      <c r="CI267" s="449">
        <v>0</v>
      </c>
      <c r="CJ267" s="449">
        <v>0</v>
      </c>
      <c r="CK267" s="449">
        <v>0</v>
      </c>
      <c r="CL267" s="245">
        <v>743987.5</v>
      </c>
      <c r="CM267" s="245">
        <f t="shared" si="55"/>
        <v>743987.5</v>
      </c>
      <c r="CN267" s="449">
        <v>0</v>
      </c>
      <c r="CO267" s="449">
        <v>0</v>
      </c>
      <c r="CP267" s="449">
        <v>0</v>
      </c>
      <c r="CQ267" s="245">
        <v>743987.5</v>
      </c>
    </row>
    <row r="268" spans="1:95" ht="24.95" customHeight="1">
      <c r="A268" s="244">
        <v>605</v>
      </c>
      <c r="B268" s="17" t="s">
        <v>592</v>
      </c>
      <c r="C268" s="153">
        <v>402000001</v>
      </c>
      <c r="D268" s="19" t="s">
        <v>48</v>
      </c>
      <c r="E268" s="113" t="s">
        <v>642</v>
      </c>
      <c r="F268" s="157"/>
      <c r="G268" s="157"/>
      <c r="H268" s="154">
        <v>6</v>
      </c>
      <c r="I268" s="157"/>
      <c r="J268" s="154">
        <v>23</v>
      </c>
      <c r="K268" s="154">
        <v>3</v>
      </c>
      <c r="L268" s="154"/>
      <c r="M268" s="154"/>
      <c r="N268" s="154"/>
      <c r="O268" s="154"/>
      <c r="P268" s="116" t="s">
        <v>422</v>
      </c>
      <c r="Q268" s="117" t="s">
        <v>643</v>
      </c>
      <c r="R268" s="154"/>
      <c r="S268" s="154"/>
      <c r="T268" s="154"/>
      <c r="U268" s="154"/>
      <c r="V268" s="154">
        <v>11</v>
      </c>
      <c r="W268" s="154">
        <v>1</v>
      </c>
      <c r="X268" s="174" t="s">
        <v>64</v>
      </c>
      <c r="Y268" s="154"/>
      <c r="Z268" s="154"/>
      <c r="AA268" s="154"/>
      <c r="AB268" s="116" t="s">
        <v>424</v>
      </c>
      <c r="AC268" s="173" t="s">
        <v>644</v>
      </c>
      <c r="AD268" s="131"/>
      <c r="AE268" s="131"/>
      <c r="AF268" s="131"/>
      <c r="AG268" s="131"/>
      <c r="AH268" s="131"/>
      <c r="AI268" s="131"/>
      <c r="AJ268" s="131"/>
      <c r="AK268" s="131"/>
      <c r="AL268" s="131"/>
      <c r="AM268" s="118" t="s">
        <v>645</v>
      </c>
      <c r="AN268" s="116" t="s">
        <v>162</v>
      </c>
      <c r="AO268" s="57" t="s">
        <v>51</v>
      </c>
      <c r="AP268" s="57">
        <v>13</v>
      </c>
      <c r="AQ268" s="57">
        <v>7410010010</v>
      </c>
      <c r="AR268" s="159" t="s">
        <v>55</v>
      </c>
      <c r="AS268" s="156">
        <v>129</v>
      </c>
      <c r="AT268" s="122">
        <v>168225.24</v>
      </c>
      <c r="AU268" s="122">
        <v>168225.23</v>
      </c>
      <c r="AV268" s="449">
        <v>0</v>
      </c>
      <c r="AW268" s="449">
        <v>0</v>
      </c>
      <c r="AX268" s="449">
        <v>0</v>
      </c>
      <c r="AY268" s="449">
        <v>0</v>
      </c>
      <c r="AZ268" s="449">
        <v>0</v>
      </c>
      <c r="BA268" s="449">
        <v>0</v>
      </c>
      <c r="BB268" s="450">
        <f t="shared" si="61"/>
        <v>168225.24</v>
      </c>
      <c r="BC268" s="450">
        <f t="shared" si="61"/>
        <v>168225.23</v>
      </c>
      <c r="BD268" s="251">
        <f t="shared" si="62"/>
        <v>200800.05</v>
      </c>
      <c r="BE268" s="449">
        <v>0</v>
      </c>
      <c r="BF268" s="449">
        <v>0</v>
      </c>
      <c r="BG268" s="451">
        <v>0</v>
      </c>
      <c r="BH268" s="122">
        <v>200800.05</v>
      </c>
      <c r="BI268" s="122">
        <v>200800.05</v>
      </c>
      <c r="BJ268" s="449">
        <v>0</v>
      </c>
      <c r="BK268" s="449">
        <v>0</v>
      </c>
      <c r="BL268" s="449">
        <v>0</v>
      </c>
      <c r="BM268" s="329">
        <f t="shared" si="63"/>
        <v>200800.05</v>
      </c>
      <c r="BN268" s="245">
        <v>221662.5</v>
      </c>
      <c r="BO268" s="449">
        <v>0</v>
      </c>
      <c r="BP268" s="449">
        <v>0</v>
      </c>
      <c r="BQ268" s="449">
        <v>0</v>
      </c>
      <c r="BR268" s="245">
        <f t="shared" si="49"/>
        <v>221662.5</v>
      </c>
      <c r="BS268" s="122">
        <f t="shared" si="50"/>
        <v>221662.5</v>
      </c>
      <c r="BT268" s="449">
        <v>0</v>
      </c>
      <c r="BU268" s="449">
        <v>0</v>
      </c>
      <c r="BV268" s="449">
        <v>0</v>
      </c>
      <c r="BW268" s="121">
        <f t="shared" si="60"/>
        <v>221662.5</v>
      </c>
      <c r="BX268" s="245">
        <f t="shared" si="52"/>
        <v>221662.5</v>
      </c>
      <c r="BY268" s="449">
        <v>0</v>
      </c>
      <c r="BZ268" s="449">
        <v>0</v>
      </c>
      <c r="CA268" s="449">
        <v>0</v>
      </c>
      <c r="CB268" s="245">
        <v>221662.5</v>
      </c>
      <c r="CC268" s="245">
        <f>CG268</f>
        <v>221662.5</v>
      </c>
      <c r="CD268" s="449">
        <v>0</v>
      </c>
      <c r="CE268" s="449">
        <v>0</v>
      </c>
      <c r="CF268" s="449">
        <v>0</v>
      </c>
      <c r="CG268" s="245">
        <v>221662.5</v>
      </c>
      <c r="CH268" s="122">
        <f t="shared" ref="CH268:CH282" si="65">CL268</f>
        <v>221662.5</v>
      </c>
      <c r="CI268" s="449">
        <v>0</v>
      </c>
      <c r="CJ268" s="449">
        <v>0</v>
      </c>
      <c r="CK268" s="449">
        <v>0</v>
      </c>
      <c r="CL268" s="245">
        <v>221662.5</v>
      </c>
      <c r="CM268" s="245">
        <f t="shared" si="55"/>
        <v>221662.5</v>
      </c>
      <c r="CN268" s="449">
        <v>0</v>
      </c>
      <c r="CO268" s="449">
        <v>0</v>
      </c>
      <c r="CP268" s="449">
        <v>0</v>
      </c>
      <c r="CQ268" s="245">
        <v>221662.5</v>
      </c>
    </row>
    <row r="269" spans="1:95" ht="24.95" customHeight="1">
      <c r="A269" s="244">
        <v>605</v>
      </c>
      <c r="B269" s="17" t="s">
        <v>592</v>
      </c>
      <c r="C269" s="153">
        <v>402000001</v>
      </c>
      <c r="D269" s="19" t="s">
        <v>48</v>
      </c>
      <c r="E269" s="113" t="s">
        <v>381</v>
      </c>
      <c r="F269" s="157"/>
      <c r="G269" s="157"/>
      <c r="H269" s="154">
        <v>3</v>
      </c>
      <c r="I269" s="157"/>
      <c r="J269" s="154">
        <v>16</v>
      </c>
      <c r="K269" s="154">
        <v>1</v>
      </c>
      <c r="L269" s="154">
        <v>15</v>
      </c>
      <c r="M269" s="154"/>
      <c r="N269" s="154"/>
      <c r="O269" s="154"/>
      <c r="P269" s="116" t="s">
        <v>255</v>
      </c>
      <c r="Q269" s="117" t="s">
        <v>256</v>
      </c>
      <c r="R269" s="154"/>
      <c r="S269" s="154"/>
      <c r="T269" s="154">
        <v>3</v>
      </c>
      <c r="U269" s="154"/>
      <c r="V269" s="154">
        <v>9</v>
      </c>
      <c r="W269" s="154">
        <v>1</v>
      </c>
      <c r="X269" s="154"/>
      <c r="Y269" s="154"/>
      <c r="Z269" s="154"/>
      <c r="AA269" s="154"/>
      <c r="AB269" s="116" t="s">
        <v>257</v>
      </c>
      <c r="AC269" s="158" t="s">
        <v>622</v>
      </c>
      <c r="AD269" s="131"/>
      <c r="AE269" s="131"/>
      <c r="AF269" s="131"/>
      <c r="AG269" s="131"/>
      <c r="AH269" s="131"/>
      <c r="AI269" s="131"/>
      <c r="AJ269" s="118"/>
      <c r="AK269" s="118"/>
      <c r="AL269" s="118"/>
      <c r="AM269" s="118" t="s">
        <v>623</v>
      </c>
      <c r="AN269" s="116" t="s">
        <v>163</v>
      </c>
      <c r="AO269" s="57" t="s">
        <v>51</v>
      </c>
      <c r="AP269" s="57">
        <v>13</v>
      </c>
      <c r="AQ269" s="57">
        <v>7410010010</v>
      </c>
      <c r="AR269" s="159" t="s">
        <v>55</v>
      </c>
      <c r="AS269" s="156" t="s">
        <v>273</v>
      </c>
      <c r="AT269" s="449">
        <v>0</v>
      </c>
      <c r="AU269" s="449">
        <v>0</v>
      </c>
      <c r="AV269" s="449">
        <v>0</v>
      </c>
      <c r="AW269" s="449">
        <v>0</v>
      </c>
      <c r="AX269" s="449">
        <v>0</v>
      </c>
      <c r="AY269" s="449">
        <v>0</v>
      </c>
      <c r="AZ269" s="449">
        <v>0</v>
      </c>
      <c r="BA269" s="449">
        <v>0</v>
      </c>
      <c r="BB269" s="449">
        <v>0</v>
      </c>
      <c r="BC269" s="449">
        <v>0</v>
      </c>
      <c r="BD269" s="449">
        <v>0</v>
      </c>
      <c r="BE269" s="449">
        <v>0</v>
      </c>
      <c r="BF269" s="449">
        <v>0</v>
      </c>
      <c r="BG269" s="451">
        <v>0</v>
      </c>
      <c r="BH269" s="451">
        <v>0</v>
      </c>
      <c r="BI269" s="451">
        <v>0</v>
      </c>
      <c r="BJ269" s="449">
        <v>0</v>
      </c>
      <c r="BK269" s="449">
        <v>0</v>
      </c>
      <c r="BL269" s="449">
        <v>0</v>
      </c>
      <c r="BM269" s="449">
        <v>0</v>
      </c>
      <c r="BN269" s="245">
        <v>7146879.5999999996</v>
      </c>
      <c r="BO269" s="449">
        <v>0</v>
      </c>
      <c r="BP269" s="449">
        <v>0</v>
      </c>
      <c r="BQ269" s="449">
        <v>0</v>
      </c>
      <c r="BR269" s="245">
        <f t="shared" si="49"/>
        <v>7146879.5999999996</v>
      </c>
      <c r="BS269" s="122">
        <f t="shared" si="50"/>
        <v>0</v>
      </c>
      <c r="BT269" s="449">
        <v>0</v>
      </c>
      <c r="BU269" s="449">
        <v>0</v>
      </c>
      <c r="BV269" s="449">
        <v>0</v>
      </c>
      <c r="BW269" s="121">
        <v>0</v>
      </c>
      <c r="BX269" s="245">
        <f t="shared" si="52"/>
        <v>0</v>
      </c>
      <c r="BY269" s="449">
        <v>0</v>
      </c>
      <c r="BZ269" s="449">
        <v>0</v>
      </c>
      <c r="CA269" s="449">
        <v>0</v>
      </c>
      <c r="CB269" s="245">
        <v>0</v>
      </c>
      <c r="CC269" s="245">
        <v>0</v>
      </c>
      <c r="CD269" s="449">
        <v>0</v>
      </c>
      <c r="CE269" s="449">
        <v>0</v>
      </c>
      <c r="CF269" s="449">
        <v>0</v>
      </c>
      <c r="CG269" s="245">
        <v>0</v>
      </c>
      <c r="CH269" s="122">
        <v>0</v>
      </c>
      <c r="CI269" s="449">
        <v>0</v>
      </c>
      <c r="CJ269" s="449">
        <v>0</v>
      </c>
      <c r="CK269" s="449">
        <v>0</v>
      </c>
      <c r="CL269" s="245">
        <v>0</v>
      </c>
      <c r="CM269" s="245">
        <f t="shared" si="55"/>
        <v>0</v>
      </c>
      <c r="CN269" s="449">
        <v>0</v>
      </c>
      <c r="CO269" s="449">
        <v>0</v>
      </c>
      <c r="CP269" s="449">
        <v>0</v>
      </c>
      <c r="CQ269" s="245">
        <v>0</v>
      </c>
    </row>
    <row r="270" spans="1:95" ht="24.95" customHeight="1">
      <c r="A270" s="244">
        <v>605</v>
      </c>
      <c r="B270" s="17" t="s">
        <v>592</v>
      </c>
      <c r="C270" s="153">
        <v>402000001</v>
      </c>
      <c r="D270" s="19" t="s">
        <v>48</v>
      </c>
      <c r="E270" s="113" t="s">
        <v>381</v>
      </c>
      <c r="F270" s="157"/>
      <c r="G270" s="157"/>
      <c r="H270" s="154">
        <v>3</v>
      </c>
      <c r="I270" s="157"/>
      <c r="J270" s="154">
        <v>16</v>
      </c>
      <c r="K270" s="154">
        <v>1</v>
      </c>
      <c r="L270" s="154">
        <v>15</v>
      </c>
      <c r="M270" s="154"/>
      <c r="N270" s="154"/>
      <c r="O270" s="154"/>
      <c r="P270" s="116" t="s">
        <v>255</v>
      </c>
      <c r="Q270" s="117" t="s">
        <v>256</v>
      </c>
      <c r="R270" s="154"/>
      <c r="S270" s="154"/>
      <c r="T270" s="154">
        <v>3</v>
      </c>
      <c r="U270" s="154"/>
      <c r="V270" s="154">
        <v>9</v>
      </c>
      <c r="W270" s="154">
        <v>1</v>
      </c>
      <c r="X270" s="154"/>
      <c r="Y270" s="154"/>
      <c r="Z270" s="154"/>
      <c r="AA270" s="154"/>
      <c r="AB270" s="116" t="s">
        <v>257</v>
      </c>
      <c r="AC270" s="158" t="s">
        <v>622</v>
      </c>
      <c r="AD270" s="131"/>
      <c r="AE270" s="131"/>
      <c r="AF270" s="131"/>
      <c r="AG270" s="131"/>
      <c r="AH270" s="131"/>
      <c r="AI270" s="131"/>
      <c r="AJ270" s="118"/>
      <c r="AK270" s="118"/>
      <c r="AL270" s="118"/>
      <c r="AM270" s="118" t="s">
        <v>623</v>
      </c>
      <c r="AN270" s="116" t="s">
        <v>163</v>
      </c>
      <c r="AO270" s="57" t="s">
        <v>51</v>
      </c>
      <c r="AP270" s="57">
        <v>13</v>
      </c>
      <c r="AQ270" s="57">
        <v>7410010010</v>
      </c>
      <c r="AR270" s="159" t="s">
        <v>55</v>
      </c>
      <c r="AS270" s="156">
        <v>244</v>
      </c>
      <c r="AT270" s="122">
        <v>2540633.7999999998</v>
      </c>
      <c r="AU270" s="122">
        <v>2512730.4500000002</v>
      </c>
      <c r="AV270" s="449">
        <v>0</v>
      </c>
      <c r="AW270" s="449">
        <v>0</v>
      </c>
      <c r="AX270" s="449">
        <v>0</v>
      </c>
      <c r="AY270" s="449">
        <v>0</v>
      </c>
      <c r="AZ270" s="449">
        <v>0</v>
      </c>
      <c r="BA270" s="449">
        <v>0</v>
      </c>
      <c r="BB270" s="450">
        <f t="shared" si="61"/>
        <v>2540633.7999999998</v>
      </c>
      <c r="BC270" s="450">
        <f t="shared" si="61"/>
        <v>2512730.4500000002</v>
      </c>
      <c r="BD270" s="251">
        <f t="shared" si="62"/>
        <v>2862975.52</v>
      </c>
      <c r="BE270" s="449">
        <v>0</v>
      </c>
      <c r="BF270" s="449">
        <v>0</v>
      </c>
      <c r="BG270" s="451">
        <v>0</v>
      </c>
      <c r="BH270" s="122">
        <v>2862975.52</v>
      </c>
      <c r="BI270" s="122">
        <v>2862975.52</v>
      </c>
      <c r="BJ270" s="449">
        <v>0</v>
      </c>
      <c r="BK270" s="449">
        <v>0</v>
      </c>
      <c r="BL270" s="449">
        <v>0</v>
      </c>
      <c r="BM270" s="329">
        <f t="shared" si="63"/>
        <v>2862975.52</v>
      </c>
      <c r="BN270" s="245">
        <v>3379704.4</v>
      </c>
      <c r="BO270" s="449">
        <v>0</v>
      </c>
      <c r="BP270" s="449">
        <v>0</v>
      </c>
      <c r="BQ270" s="449">
        <v>0</v>
      </c>
      <c r="BR270" s="245">
        <f t="shared" si="49"/>
        <v>3379704.4</v>
      </c>
      <c r="BS270" s="122">
        <f t="shared" si="50"/>
        <v>3481644.4</v>
      </c>
      <c r="BT270" s="449">
        <v>0</v>
      </c>
      <c r="BU270" s="449">
        <v>0</v>
      </c>
      <c r="BV270" s="449">
        <v>0</v>
      </c>
      <c r="BW270" s="245">
        <v>3481644.4</v>
      </c>
      <c r="BX270" s="245">
        <f t="shared" si="52"/>
        <v>3380940</v>
      </c>
      <c r="BY270" s="449">
        <v>0</v>
      </c>
      <c r="BZ270" s="449">
        <v>0</v>
      </c>
      <c r="CA270" s="449">
        <v>0</v>
      </c>
      <c r="CB270" s="245">
        <v>3380940</v>
      </c>
      <c r="CC270" s="245">
        <f t="shared" ref="CC270:CC282" si="66">CG270</f>
        <v>3542940</v>
      </c>
      <c r="CD270" s="449">
        <v>0</v>
      </c>
      <c r="CE270" s="449">
        <v>0</v>
      </c>
      <c r="CF270" s="449">
        <v>0</v>
      </c>
      <c r="CG270" s="245">
        <v>3542940</v>
      </c>
      <c r="CH270" s="122">
        <f t="shared" si="65"/>
        <v>3380940</v>
      </c>
      <c r="CI270" s="449">
        <v>0</v>
      </c>
      <c r="CJ270" s="449">
        <v>0</v>
      </c>
      <c r="CK270" s="449">
        <v>0</v>
      </c>
      <c r="CL270" s="245">
        <v>3380940</v>
      </c>
      <c r="CM270" s="245">
        <f t="shared" si="55"/>
        <v>3542940</v>
      </c>
      <c r="CN270" s="449">
        <v>0</v>
      </c>
      <c r="CO270" s="449">
        <v>0</v>
      </c>
      <c r="CP270" s="449">
        <v>0</v>
      </c>
      <c r="CQ270" s="245">
        <v>3542940</v>
      </c>
    </row>
    <row r="271" spans="1:95" ht="24.95" customHeight="1">
      <c r="A271" s="244">
        <v>605</v>
      </c>
      <c r="B271" s="17" t="s">
        <v>592</v>
      </c>
      <c r="C271" s="153">
        <v>402000025</v>
      </c>
      <c r="D271" s="19" t="s">
        <v>153</v>
      </c>
      <c r="E271" s="113" t="s">
        <v>646</v>
      </c>
      <c r="F271" s="157"/>
      <c r="G271" s="157"/>
      <c r="H271" s="154">
        <v>1</v>
      </c>
      <c r="I271" s="157"/>
      <c r="J271" s="154">
        <v>2</v>
      </c>
      <c r="K271" s="154"/>
      <c r="L271" s="154">
        <v>2</v>
      </c>
      <c r="M271" s="154"/>
      <c r="N271" s="154">
        <v>3</v>
      </c>
      <c r="O271" s="154"/>
      <c r="P271" s="116" t="s">
        <v>533</v>
      </c>
      <c r="Q271" s="117" t="s">
        <v>256</v>
      </c>
      <c r="R271" s="154"/>
      <c r="S271" s="154"/>
      <c r="T271" s="154">
        <v>3</v>
      </c>
      <c r="U271" s="154"/>
      <c r="V271" s="154">
        <v>12</v>
      </c>
      <c r="W271" s="154">
        <v>1</v>
      </c>
      <c r="X271" s="154">
        <v>15</v>
      </c>
      <c r="Y271" s="154"/>
      <c r="Z271" s="154"/>
      <c r="AA271" s="154"/>
      <c r="AB271" s="116" t="s">
        <v>257</v>
      </c>
      <c r="AC271" s="158" t="s">
        <v>622</v>
      </c>
      <c r="AD271" s="131"/>
      <c r="AE271" s="131"/>
      <c r="AF271" s="131"/>
      <c r="AG271" s="131"/>
      <c r="AH271" s="131"/>
      <c r="AI271" s="131"/>
      <c r="AJ271" s="118"/>
      <c r="AK271" s="118"/>
      <c r="AL271" s="118"/>
      <c r="AM271" s="118" t="s">
        <v>623</v>
      </c>
      <c r="AN271" s="116" t="s">
        <v>163</v>
      </c>
      <c r="AO271" s="57" t="s">
        <v>51</v>
      </c>
      <c r="AP271" s="57">
        <v>13</v>
      </c>
      <c r="AQ271" s="57">
        <v>7410010010</v>
      </c>
      <c r="AR271" s="159" t="s">
        <v>55</v>
      </c>
      <c r="AS271" s="156">
        <v>244</v>
      </c>
      <c r="AT271" s="122">
        <v>23915</v>
      </c>
      <c r="AU271" s="122">
        <v>23915</v>
      </c>
      <c r="AV271" s="449">
        <v>0</v>
      </c>
      <c r="AW271" s="449">
        <v>0</v>
      </c>
      <c r="AX271" s="449">
        <v>0</v>
      </c>
      <c r="AY271" s="449">
        <v>0</v>
      </c>
      <c r="AZ271" s="449">
        <v>0</v>
      </c>
      <c r="BA271" s="449">
        <v>0</v>
      </c>
      <c r="BB271" s="450">
        <f t="shared" si="61"/>
        <v>23915</v>
      </c>
      <c r="BC271" s="450">
        <f t="shared" si="61"/>
        <v>23915</v>
      </c>
      <c r="BD271" s="251">
        <f t="shared" si="62"/>
        <v>18550</v>
      </c>
      <c r="BE271" s="449">
        <v>0</v>
      </c>
      <c r="BF271" s="449">
        <v>0</v>
      </c>
      <c r="BG271" s="451">
        <v>0</v>
      </c>
      <c r="BH271" s="122">
        <v>18550</v>
      </c>
      <c r="BI271" s="122">
        <v>18550</v>
      </c>
      <c r="BJ271" s="449">
        <v>0</v>
      </c>
      <c r="BK271" s="449">
        <v>0</v>
      </c>
      <c r="BL271" s="449">
        <v>0</v>
      </c>
      <c r="BM271" s="329">
        <f t="shared" si="63"/>
        <v>18550</v>
      </c>
      <c r="BN271" s="245">
        <v>0</v>
      </c>
      <c r="BO271" s="449">
        <v>0</v>
      </c>
      <c r="BP271" s="449">
        <v>0</v>
      </c>
      <c r="BQ271" s="449">
        <v>0</v>
      </c>
      <c r="BR271" s="245">
        <f t="shared" si="49"/>
        <v>0</v>
      </c>
      <c r="BS271" s="122">
        <f t="shared" si="50"/>
        <v>0</v>
      </c>
      <c r="BT271" s="449">
        <v>0</v>
      </c>
      <c r="BU271" s="449">
        <v>0</v>
      </c>
      <c r="BV271" s="449">
        <v>0</v>
      </c>
      <c r="BW271" s="245">
        <v>0</v>
      </c>
      <c r="BX271" s="245">
        <f t="shared" si="52"/>
        <v>0</v>
      </c>
      <c r="BY271" s="449">
        <v>0</v>
      </c>
      <c r="BZ271" s="449">
        <v>0</v>
      </c>
      <c r="CA271" s="449">
        <v>0</v>
      </c>
      <c r="CB271" s="245">
        <v>0</v>
      </c>
      <c r="CC271" s="245">
        <f t="shared" si="66"/>
        <v>0</v>
      </c>
      <c r="CD271" s="449">
        <v>0</v>
      </c>
      <c r="CE271" s="449">
        <v>0</v>
      </c>
      <c r="CF271" s="449">
        <v>0</v>
      </c>
      <c r="CG271" s="245">
        <v>0</v>
      </c>
      <c r="CH271" s="122">
        <f t="shared" si="65"/>
        <v>0</v>
      </c>
      <c r="CI271" s="449">
        <v>0</v>
      </c>
      <c r="CJ271" s="449">
        <v>0</v>
      </c>
      <c r="CK271" s="449">
        <v>0</v>
      </c>
      <c r="CL271" s="245">
        <v>0</v>
      </c>
      <c r="CM271" s="245">
        <f t="shared" si="55"/>
        <v>0</v>
      </c>
      <c r="CN271" s="449">
        <v>0</v>
      </c>
      <c r="CO271" s="449">
        <v>0</v>
      </c>
      <c r="CP271" s="449">
        <v>0</v>
      </c>
      <c r="CQ271" s="245">
        <v>0</v>
      </c>
    </row>
    <row r="272" spans="1:95" ht="24.95" customHeight="1">
      <c r="A272" s="244">
        <v>605</v>
      </c>
      <c r="B272" s="17" t="s">
        <v>592</v>
      </c>
      <c r="C272" s="153">
        <v>402000001</v>
      </c>
      <c r="D272" s="19" t="s">
        <v>48</v>
      </c>
      <c r="E272" s="113" t="s">
        <v>381</v>
      </c>
      <c r="F272" s="157"/>
      <c r="G272" s="157"/>
      <c r="H272" s="154">
        <v>3</v>
      </c>
      <c r="I272" s="157"/>
      <c r="J272" s="154">
        <v>16</v>
      </c>
      <c r="K272" s="154">
        <v>1</v>
      </c>
      <c r="L272" s="154">
        <v>15</v>
      </c>
      <c r="M272" s="154"/>
      <c r="N272" s="154"/>
      <c r="O272" s="154"/>
      <c r="P272" s="116" t="s">
        <v>255</v>
      </c>
      <c r="Q272" s="117" t="s">
        <v>256</v>
      </c>
      <c r="R272" s="154"/>
      <c r="S272" s="154"/>
      <c r="T272" s="154">
        <v>3</v>
      </c>
      <c r="U272" s="154"/>
      <c r="V272" s="154">
        <v>9</v>
      </c>
      <c r="W272" s="154">
        <v>1</v>
      </c>
      <c r="X272" s="154"/>
      <c r="Y272" s="154"/>
      <c r="Z272" s="154"/>
      <c r="AA272" s="154"/>
      <c r="AB272" s="116" t="s">
        <v>257</v>
      </c>
      <c r="AC272" s="158" t="s">
        <v>622</v>
      </c>
      <c r="AD272" s="131"/>
      <c r="AE272" s="131"/>
      <c r="AF272" s="131"/>
      <c r="AG272" s="131"/>
      <c r="AH272" s="131"/>
      <c r="AI272" s="131"/>
      <c r="AJ272" s="118"/>
      <c r="AK272" s="118"/>
      <c r="AL272" s="118"/>
      <c r="AM272" s="118" t="s">
        <v>623</v>
      </c>
      <c r="AN272" s="116" t="s">
        <v>163</v>
      </c>
      <c r="AO272" s="57" t="s">
        <v>51</v>
      </c>
      <c r="AP272" s="57">
        <v>13</v>
      </c>
      <c r="AQ272" s="57">
        <v>7410010010</v>
      </c>
      <c r="AR272" s="159" t="s">
        <v>55</v>
      </c>
      <c r="AS272" s="156" t="s">
        <v>192</v>
      </c>
      <c r="AT272" s="122">
        <v>0</v>
      </c>
      <c r="AU272" s="122">
        <v>0</v>
      </c>
      <c r="AV272" s="449">
        <v>0</v>
      </c>
      <c r="AW272" s="449">
        <v>0</v>
      </c>
      <c r="AX272" s="449">
        <v>0</v>
      </c>
      <c r="AY272" s="449">
        <v>0</v>
      </c>
      <c r="AZ272" s="449">
        <v>0</v>
      </c>
      <c r="BA272" s="449">
        <v>0</v>
      </c>
      <c r="BB272" s="450">
        <f t="shared" si="61"/>
        <v>0</v>
      </c>
      <c r="BC272" s="450">
        <f t="shared" si="61"/>
        <v>0</v>
      </c>
      <c r="BD272" s="251">
        <f t="shared" si="62"/>
        <v>337934.52</v>
      </c>
      <c r="BE272" s="449">
        <v>0</v>
      </c>
      <c r="BF272" s="449">
        <v>0</v>
      </c>
      <c r="BG272" s="451">
        <v>0</v>
      </c>
      <c r="BH272" s="122">
        <v>337934.52</v>
      </c>
      <c r="BI272" s="122">
        <v>337934.52</v>
      </c>
      <c r="BJ272" s="449">
        <v>0</v>
      </c>
      <c r="BK272" s="449">
        <v>0</v>
      </c>
      <c r="BL272" s="449">
        <v>0</v>
      </c>
      <c r="BM272" s="329">
        <f t="shared" si="63"/>
        <v>337934.52</v>
      </c>
      <c r="BN272" s="245">
        <v>380276</v>
      </c>
      <c r="BO272" s="449">
        <v>0</v>
      </c>
      <c r="BP272" s="449">
        <v>0</v>
      </c>
      <c r="BQ272" s="449">
        <v>0</v>
      </c>
      <c r="BR272" s="245">
        <f t="shared" si="49"/>
        <v>380276</v>
      </c>
      <c r="BS272" s="122">
        <f t="shared" si="50"/>
        <v>716912</v>
      </c>
      <c r="BT272" s="449">
        <v>0</v>
      </c>
      <c r="BU272" s="449">
        <v>0</v>
      </c>
      <c r="BV272" s="449">
        <v>0</v>
      </c>
      <c r="BW272" s="245">
        <v>716912</v>
      </c>
      <c r="BX272" s="245">
        <f t="shared" si="52"/>
        <v>384840</v>
      </c>
      <c r="BY272" s="449">
        <v>0</v>
      </c>
      <c r="BZ272" s="449">
        <v>0</v>
      </c>
      <c r="CA272" s="449">
        <v>0</v>
      </c>
      <c r="CB272" s="245">
        <v>384840</v>
      </c>
      <c r="CC272" s="245">
        <f t="shared" si="66"/>
        <v>725659</v>
      </c>
      <c r="CD272" s="449">
        <v>0</v>
      </c>
      <c r="CE272" s="449">
        <v>0</v>
      </c>
      <c r="CF272" s="449">
        <v>0</v>
      </c>
      <c r="CG272" s="245">
        <v>725659</v>
      </c>
      <c r="CH272" s="122">
        <f t="shared" si="65"/>
        <v>384840</v>
      </c>
      <c r="CI272" s="449">
        <v>0</v>
      </c>
      <c r="CJ272" s="449">
        <v>0</v>
      </c>
      <c r="CK272" s="449">
        <v>0</v>
      </c>
      <c r="CL272" s="245">
        <v>384840</v>
      </c>
      <c r="CM272" s="245">
        <f t="shared" si="55"/>
        <v>725659</v>
      </c>
      <c r="CN272" s="449">
        <v>0</v>
      </c>
      <c r="CO272" s="449">
        <v>0</v>
      </c>
      <c r="CP272" s="449">
        <v>0</v>
      </c>
      <c r="CQ272" s="245">
        <v>725659</v>
      </c>
    </row>
    <row r="273" spans="1:95" ht="24.95" customHeight="1">
      <c r="A273" s="244">
        <v>605</v>
      </c>
      <c r="B273" s="17" t="s">
        <v>592</v>
      </c>
      <c r="C273" s="153">
        <v>402000001</v>
      </c>
      <c r="D273" s="19" t="s">
        <v>48</v>
      </c>
      <c r="E273" s="113" t="s">
        <v>381</v>
      </c>
      <c r="F273" s="157"/>
      <c r="G273" s="157"/>
      <c r="H273" s="154">
        <v>3</v>
      </c>
      <c r="I273" s="157"/>
      <c r="J273" s="154">
        <v>16</v>
      </c>
      <c r="K273" s="154">
        <v>1</v>
      </c>
      <c r="L273" s="154">
        <v>15</v>
      </c>
      <c r="M273" s="154"/>
      <c r="N273" s="154"/>
      <c r="O273" s="154"/>
      <c r="P273" s="116" t="s">
        <v>255</v>
      </c>
      <c r="Q273" s="117" t="s">
        <v>256</v>
      </c>
      <c r="R273" s="154"/>
      <c r="S273" s="154"/>
      <c r="T273" s="154">
        <v>3</v>
      </c>
      <c r="U273" s="154"/>
      <c r="V273" s="154">
        <v>9</v>
      </c>
      <c r="W273" s="154">
        <v>1</v>
      </c>
      <c r="X273" s="154"/>
      <c r="Y273" s="154"/>
      <c r="Z273" s="154"/>
      <c r="AA273" s="154"/>
      <c r="AB273" s="116" t="s">
        <v>257</v>
      </c>
      <c r="AC273" s="158" t="s">
        <v>622</v>
      </c>
      <c r="AD273" s="131"/>
      <c r="AE273" s="131"/>
      <c r="AF273" s="131"/>
      <c r="AG273" s="131"/>
      <c r="AH273" s="131"/>
      <c r="AI273" s="131"/>
      <c r="AJ273" s="118"/>
      <c r="AK273" s="118"/>
      <c r="AL273" s="118"/>
      <c r="AM273" s="118" t="s">
        <v>623</v>
      </c>
      <c r="AN273" s="116" t="s">
        <v>163</v>
      </c>
      <c r="AO273" s="57" t="s">
        <v>51</v>
      </c>
      <c r="AP273" s="57">
        <v>13</v>
      </c>
      <c r="AQ273" s="57">
        <v>7410010010</v>
      </c>
      <c r="AR273" s="159" t="s">
        <v>55</v>
      </c>
      <c r="AS273" s="156">
        <v>244</v>
      </c>
      <c r="AT273" s="122">
        <v>21027.14</v>
      </c>
      <c r="AU273" s="122">
        <v>21027.14</v>
      </c>
      <c r="AV273" s="449">
        <v>0</v>
      </c>
      <c r="AW273" s="449">
        <v>0</v>
      </c>
      <c r="AX273" s="449">
        <v>0</v>
      </c>
      <c r="AY273" s="449">
        <v>0</v>
      </c>
      <c r="AZ273" s="449">
        <v>0</v>
      </c>
      <c r="BA273" s="449">
        <v>0</v>
      </c>
      <c r="BB273" s="450">
        <f t="shared" si="61"/>
        <v>21027.14</v>
      </c>
      <c r="BC273" s="450">
        <f t="shared" si="61"/>
        <v>21027.14</v>
      </c>
      <c r="BD273" s="251">
        <f t="shared" si="62"/>
        <v>0</v>
      </c>
      <c r="BE273" s="449">
        <v>0</v>
      </c>
      <c r="BF273" s="449">
        <v>0</v>
      </c>
      <c r="BG273" s="451">
        <v>0</v>
      </c>
      <c r="BH273" s="122">
        <v>0</v>
      </c>
      <c r="BI273" s="122">
        <v>0</v>
      </c>
      <c r="BJ273" s="449">
        <v>0</v>
      </c>
      <c r="BK273" s="449">
        <v>0</v>
      </c>
      <c r="BL273" s="449">
        <v>0</v>
      </c>
      <c r="BM273" s="329">
        <f t="shared" si="63"/>
        <v>0</v>
      </c>
      <c r="BN273" s="245">
        <v>0</v>
      </c>
      <c r="BO273" s="449">
        <v>0</v>
      </c>
      <c r="BP273" s="449">
        <v>0</v>
      </c>
      <c r="BQ273" s="449">
        <v>0</v>
      </c>
      <c r="BR273" s="245">
        <f t="shared" si="49"/>
        <v>0</v>
      </c>
      <c r="BS273" s="122">
        <f t="shared" si="50"/>
        <v>0</v>
      </c>
      <c r="BT273" s="449">
        <v>0</v>
      </c>
      <c r="BU273" s="449">
        <v>0</v>
      </c>
      <c r="BV273" s="449">
        <v>0</v>
      </c>
      <c r="BW273" s="245">
        <v>0</v>
      </c>
      <c r="BX273" s="245">
        <f t="shared" si="52"/>
        <v>0</v>
      </c>
      <c r="BY273" s="449">
        <v>0</v>
      </c>
      <c r="BZ273" s="449">
        <v>0</v>
      </c>
      <c r="CA273" s="449">
        <v>0</v>
      </c>
      <c r="CB273" s="245">
        <v>0</v>
      </c>
      <c r="CC273" s="245">
        <f t="shared" si="66"/>
        <v>0</v>
      </c>
      <c r="CD273" s="449">
        <v>0</v>
      </c>
      <c r="CE273" s="449">
        <v>0</v>
      </c>
      <c r="CF273" s="449">
        <v>0</v>
      </c>
      <c r="CG273" s="245">
        <v>0</v>
      </c>
      <c r="CH273" s="122">
        <f t="shared" si="65"/>
        <v>0</v>
      </c>
      <c r="CI273" s="449">
        <v>0</v>
      </c>
      <c r="CJ273" s="449">
        <v>0</v>
      </c>
      <c r="CK273" s="449">
        <v>0</v>
      </c>
      <c r="CL273" s="245">
        <v>0</v>
      </c>
      <c r="CM273" s="245">
        <f t="shared" si="55"/>
        <v>0</v>
      </c>
      <c r="CN273" s="449">
        <v>0</v>
      </c>
      <c r="CO273" s="449">
        <v>0</v>
      </c>
      <c r="CP273" s="449">
        <v>0</v>
      </c>
      <c r="CQ273" s="245">
        <v>0</v>
      </c>
    </row>
    <row r="274" spans="1:95" ht="24.95" customHeight="1">
      <c r="A274" s="244">
        <v>605</v>
      </c>
      <c r="B274" s="17" t="s">
        <v>592</v>
      </c>
      <c r="C274" s="153">
        <v>402000008</v>
      </c>
      <c r="D274" s="19" t="s">
        <v>600</v>
      </c>
      <c r="E274" s="113" t="s">
        <v>601</v>
      </c>
      <c r="F274" s="114"/>
      <c r="G274" s="114"/>
      <c r="H274" s="115">
        <v>1</v>
      </c>
      <c r="I274" s="114"/>
      <c r="J274" s="115" t="s">
        <v>602</v>
      </c>
      <c r="K274" s="115"/>
      <c r="L274" s="115"/>
      <c r="M274" s="154"/>
      <c r="N274" s="154"/>
      <c r="O274" s="154"/>
      <c r="P274" s="116" t="s">
        <v>603</v>
      </c>
      <c r="Q274" s="117" t="s">
        <v>595</v>
      </c>
      <c r="R274" s="115"/>
      <c r="S274" s="115"/>
      <c r="T274" s="115" t="s">
        <v>47</v>
      </c>
      <c r="U274" s="115"/>
      <c r="V274" s="115" t="s">
        <v>46</v>
      </c>
      <c r="W274" s="115" t="s">
        <v>45</v>
      </c>
      <c r="X274" s="115" t="s">
        <v>47</v>
      </c>
      <c r="Y274" s="115"/>
      <c r="Z274" s="115"/>
      <c r="AA274" s="115"/>
      <c r="AB274" s="116" t="s">
        <v>257</v>
      </c>
      <c r="AC274" s="117" t="s">
        <v>604</v>
      </c>
      <c r="AD274" s="155"/>
      <c r="AE274" s="155"/>
      <c r="AF274" s="155"/>
      <c r="AG274" s="155"/>
      <c r="AH274" s="118"/>
      <c r="AI274" s="118"/>
      <c r="AJ274" s="118"/>
      <c r="AK274" s="155"/>
      <c r="AL274" s="155"/>
      <c r="AM274" s="118" t="s">
        <v>605</v>
      </c>
      <c r="AN274" s="116" t="s">
        <v>606</v>
      </c>
      <c r="AO274" s="57" t="s">
        <v>51</v>
      </c>
      <c r="AP274" s="57">
        <v>13</v>
      </c>
      <c r="AQ274" s="57">
        <v>7410010010</v>
      </c>
      <c r="AR274" s="18" t="s">
        <v>608</v>
      </c>
      <c r="AS274" s="156" t="s">
        <v>193</v>
      </c>
      <c r="AT274" s="449">
        <v>0</v>
      </c>
      <c r="AU274" s="449">
        <v>0</v>
      </c>
      <c r="AV274" s="449">
        <v>0</v>
      </c>
      <c r="AW274" s="449">
        <v>0</v>
      </c>
      <c r="AX274" s="449">
        <v>0</v>
      </c>
      <c r="AY274" s="449">
        <v>0</v>
      </c>
      <c r="AZ274" s="449">
        <v>0</v>
      </c>
      <c r="BA274" s="449">
        <v>0</v>
      </c>
      <c r="BB274" s="450">
        <f t="shared" si="61"/>
        <v>0</v>
      </c>
      <c r="BC274" s="450">
        <f t="shared" si="61"/>
        <v>0</v>
      </c>
      <c r="BD274" s="251">
        <f t="shared" si="62"/>
        <v>0</v>
      </c>
      <c r="BE274" s="449">
        <v>0</v>
      </c>
      <c r="BF274" s="449">
        <v>0</v>
      </c>
      <c r="BG274" s="451">
        <v>0</v>
      </c>
      <c r="BH274" s="122">
        <v>0</v>
      </c>
      <c r="BI274" s="122">
        <v>0</v>
      </c>
      <c r="BJ274" s="449">
        <v>0</v>
      </c>
      <c r="BK274" s="449">
        <v>0</v>
      </c>
      <c r="BL274" s="449">
        <v>0</v>
      </c>
      <c r="BM274" s="329">
        <f t="shared" si="63"/>
        <v>0</v>
      </c>
      <c r="BN274" s="245">
        <v>0</v>
      </c>
      <c r="BO274" s="449">
        <v>0</v>
      </c>
      <c r="BP274" s="449">
        <v>0</v>
      </c>
      <c r="BQ274" s="449">
        <v>0</v>
      </c>
      <c r="BR274" s="245">
        <f t="shared" si="49"/>
        <v>0</v>
      </c>
      <c r="BS274" s="122">
        <f t="shared" si="50"/>
        <v>6912</v>
      </c>
      <c r="BT274" s="449">
        <v>0</v>
      </c>
      <c r="BU274" s="449">
        <v>0</v>
      </c>
      <c r="BV274" s="449">
        <v>0</v>
      </c>
      <c r="BW274" s="245">
        <v>6912</v>
      </c>
      <c r="BX274" s="245">
        <f t="shared" si="52"/>
        <v>0</v>
      </c>
      <c r="BY274" s="449"/>
      <c r="BZ274" s="449"/>
      <c r="CA274" s="449"/>
      <c r="CB274" s="245">
        <v>0</v>
      </c>
      <c r="CC274" s="245">
        <f t="shared" si="66"/>
        <v>6604</v>
      </c>
      <c r="CD274" s="449">
        <v>0</v>
      </c>
      <c r="CE274" s="449"/>
      <c r="CF274" s="449"/>
      <c r="CG274" s="245">
        <v>6604</v>
      </c>
      <c r="CH274" s="122">
        <f t="shared" si="65"/>
        <v>0</v>
      </c>
      <c r="CI274" s="449">
        <v>0</v>
      </c>
      <c r="CJ274" s="449">
        <v>0</v>
      </c>
      <c r="CK274" s="449">
        <v>0</v>
      </c>
      <c r="CL274" s="245">
        <v>0</v>
      </c>
      <c r="CM274" s="245">
        <f t="shared" si="55"/>
        <v>6297</v>
      </c>
      <c r="CN274" s="449">
        <v>0</v>
      </c>
      <c r="CO274" s="449">
        <v>0</v>
      </c>
      <c r="CP274" s="449">
        <v>0</v>
      </c>
      <c r="CQ274" s="245">
        <v>6297</v>
      </c>
    </row>
    <row r="275" spans="1:95" ht="24.95" customHeight="1">
      <c r="A275" s="244">
        <v>605</v>
      </c>
      <c r="B275" s="17" t="s">
        <v>592</v>
      </c>
      <c r="C275" s="153">
        <v>402000001</v>
      </c>
      <c r="D275" s="19" t="s">
        <v>48</v>
      </c>
      <c r="E275" s="113" t="s">
        <v>381</v>
      </c>
      <c r="F275" s="157"/>
      <c r="G275" s="157"/>
      <c r="H275" s="154">
        <v>3</v>
      </c>
      <c r="I275" s="157"/>
      <c r="J275" s="154">
        <v>16</v>
      </c>
      <c r="K275" s="154">
        <v>1</v>
      </c>
      <c r="L275" s="154">
        <v>15</v>
      </c>
      <c r="M275" s="154"/>
      <c r="N275" s="154"/>
      <c r="O275" s="154"/>
      <c r="P275" s="116" t="s">
        <v>255</v>
      </c>
      <c r="Q275" s="117" t="s">
        <v>256</v>
      </c>
      <c r="R275" s="154"/>
      <c r="S275" s="154"/>
      <c r="T275" s="154">
        <v>3</v>
      </c>
      <c r="U275" s="154"/>
      <c r="V275" s="154">
        <v>9</v>
      </c>
      <c r="W275" s="154">
        <v>1</v>
      </c>
      <c r="X275" s="154"/>
      <c r="Y275" s="154"/>
      <c r="Z275" s="154"/>
      <c r="AA275" s="154"/>
      <c r="AB275" s="116" t="s">
        <v>257</v>
      </c>
      <c r="AC275" s="158" t="s">
        <v>622</v>
      </c>
      <c r="AD275" s="131"/>
      <c r="AE275" s="131"/>
      <c r="AF275" s="131"/>
      <c r="AG275" s="131"/>
      <c r="AH275" s="131"/>
      <c r="AI275" s="131"/>
      <c r="AJ275" s="118"/>
      <c r="AK275" s="118"/>
      <c r="AL275" s="118"/>
      <c r="AM275" s="118" t="s">
        <v>623</v>
      </c>
      <c r="AN275" s="116" t="s">
        <v>163</v>
      </c>
      <c r="AO275" s="57" t="s">
        <v>51</v>
      </c>
      <c r="AP275" s="57">
        <v>13</v>
      </c>
      <c r="AQ275" s="57">
        <v>7410010010</v>
      </c>
      <c r="AR275" s="159" t="s">
        <v>55</v>
      </c>
      <c r="AS275" s="156">
        <v>852</v>
      </c>
      <c r="AT275" s="122">
        <v>8524.5</v>
      </c>
      <c r="AU275" s="122">
        <v>8524.5</v>
      </c>
      <c r="AV275" s="449">
        <v>0</v>
      </c>
      <c r="AW275" s="449">
        <v>0</v>
      </c>
      <c r="AX275" s="449">
        <v>0</v>
      </c>
      <c r="AY275" s="449">
        <v>0</v>
      </c>
      <c r="AZ275" s="449">
        <v>0</v>
      </c>
      <c r="BA275" s="449">
        <v>0</v>
      </c>
      <c r="BB275" s="450">
        <f t="shared" si="61"/>
        <v>8524.5</v>
      </c>
      <c r="BC275" s="450">
        <f t="shared" si="61"/>
        <v>8524.5</v>
      </c>
      <c r="BD275" s="251">
        <f t="shared" si="62"/>
        <v>16048</v>
      </c>
      <c r="BE275" s="449">
        <v>0</v>
      </c>
      <c r="BF275" s="449">
        <v>0</v>
      </c>
      <c r="BG275" s="451">
        <v>0</v>
      </c>
      <c r="BH275" s="122">
        <v>16048</v>
      </c>
      <c r="BI275" s="122">
        <v>16048</v>
      </c>
      <c r="BJ275" s="449">
        <v>0</v>
      </c>
      <c r="BK275" s="449">
        <v>0</v>
      </c>
      <c r="BL275" s="449">
        <v>0</v>
      </c>
      <c r="BM275" s="329">
        <f t="shared" si="63"/>
        <v>16048</v>
      </c>
      <c r="BN275" s="245">
        <v>12920</v>
      </c>
      <c r="BO275" s="449">
        <v>0</v>
      </c>
      <c r="BP275" s="449">
        <v>0</v>
      </c>
      <c r="BQ275" s="449">
        <v>0</v>
      </c>
      <c r="BR275" s="245">
        <f t="shared" si="49"/>
        <v>12920</v>
      </c>
      <c r="BS275" s="122">
        <f t="shared" si="50"/>
        <v>12920</v>
      </c>
      <c r="BT275" s="449">
        <v>0</v>
      </c>
      <c r="BU275" s="449">
        <v>0</v>
      </c>
      <c r="BV275" s="449">
        <v>0</v>
      </c>
      <c r="BW275" s="245">
        <v>12920</v>
      </c>
      <c r="BX275" s="245">
        <f t="shared" si="52"/>
        <v>12920</v>
      </c>
      <c r="BY275" s="449">
        <v>0</v>
      </c>
      <c r="BZ275" s="449">
        <v>0</v>
      </c>
      <c r="CA275" s="449">
        <v>0</v>
      </c>
      <c r="CB275" s="245">
        <v>12920</v>
      </c>
      <c r="CC275" s="245">
        <f t="shared" si="66"/>
        <v>12920</v>
      </c>
      <c r="CD275" s="449">
        <v>0</v>
      </c>
      <c r="CE275" s="449">
        <v>0</v>
      </c>
      <c r="CF275" s="449">
        <v>0</v>
      </c>
      <c r="CG275" s="245">
        <v>12920</v>
      </c>
      <c r="CH275" s="122">
        <f t="shared" si="65"/>
        <v>12920</v>
      </c>
      <c r="CI275" s="449">
        <v>0</v>
      </c>
      <c r="CJ275" s="449">
        <v>0</v>
      </c>
      <c r="CK275" s="449">
        <v>0</v>
      </c>
      <c r="CL275" s="245">
        <v>12920</v>
      </c>
      <c r="CM275" s="245">
        <f t="shared" si="55"/>
        <v>12920</v>
      </c>
      <c r="CN275" s="449">
        <v>0</v>
      </c>
      <c r="CO275" s="449">
        <v>0</v>
      </c>
      <c r="CP275" s="449">
        <v>0</v>
      </c>
      <c r="CQ275" s="245">
        <v>12920</v>
      </c>
    </row>
    <row r="276" spans="1:95" ht="24.95" customHeight="1">
      <c r="A276" s="456">
        <v>605</v>
      </c>
      <c r="B276" s="175" t="s">
        <v>592</v>
      </c>
      <c r="C276" s="176">
        <v>402000001</v>
      </c>
      <c r="D276" s="177" t="s">
        <v>647</v>
      </c>
      <c r="E276" s="113" t="s">
        <v>3547</v>
      </c>
      <c r="F276" s="178"/>
      <c r="G276" s="178"/>
      <c r="H276" s="179" t="s">
        <v>3548</v>
      </c>
      <c r="I276" s="178"/>
      <c r="J276" s="179" t="s">
        <v>3549</v>
      </c>
      <c r="K276" s="179" t="s">
        <v>3550</v>
      </c>
      <c r="L276" s="179" t="s">
        <v>3551</v>
      </c>
      <c r="M276" s="180"/>
      <c r="N276" s="180"/>
      <c r="O276" s="180"/>
      <c r="P276" s="164" t="s">
        <v>3552</v>
      </c>
      <c r="Q276" s="182" t="s">
        <v>3553</v>
      </c>
      <c r="R276" s="180"/>
      <c r="S276" s="180"/>
      <c r="T276" s="179" t="s">
        <v>3554</v>
      </c>
      <c r="U276" s="180"/>
      <c r="V276" s="179" t="s">
        <v>3555</v>
      </c>
      <c r="W276" s="179" t="s">
        <v>3556</v>
      </c>
      <c r="X276" s="180"/>
      <c r="Y276" s="180"/>
      <c r="Z276" s="180"/>
      <c r="AA276" s="180"/>
      <c r="AB276" s="181" t="s">
        <v>3557</v>
      </c>
      <c r="AC276" s="182" t="s">
        <v>3558</v>
      </c>
      <c r="AD276" s="183"/>
      <c r="AE276" s="183"/>
      <c r="AF276" s="183"/>
      <c r="AG276" s="183"/>
      <c r="AH276" s="183"/>
      <c r="AI276" s="183"/>
      <c r="AJ276" s="183" t="s">
        <v>3559</v>
      </c>
      <c r="AK276" s="183"/>
      <c r="AL276" s="183"/>
      <c r="AM276" s="183"/>
      <c r="AN276" s="183" t="s">
        <v>3560</v>
      </c>
      <c r="AO276" s="133" t="s">
        <v>51</v>
      </c>
      <c r="AP276" s="133">
        <v>13</v>
      </c>
      <c r="AQ276" s="133" t="s">
        <v>648</v>
      </c>
      <c r="AR276" s="184" t="s">
        <v>649</v>
      </c>
      <c r="AS276" s="168">
        <v>129</v>
      </c>
      <c r="AT276" s="351">
        <v>7239695.3200000003</v>
      </c>
      <c r="AU276" s="457">
        <v>7239694.6299999999</v>
      </c>
      <c r="AV276" s="449">
        <v>0</v>
      </c>
      <c r="AW276" s="449">
        <v>0</v>
      </c>
      <c r="AX276" s="449">
        <v>0</v>
      </c>
      <c r="AY276" s="449">
        <v>0</v>
      </c>
      <c r="AZ276" s="449">
        <v>0</v>
      </c>
      <c r="BA276" s="449">
        <v>0</v>
      </c>
      <c r="BB276" s="450">
        <f t="shared" si="61"/>
        <v>7239695.3200000003</v>
      </c>
      <c r="BC276" s="450">
        <f t="shared" si="61"/>
        <v>7239694.6299999999</v>
      </c>
      <c r="BD276" s="251">
        <f t="shared" si="62"/>
        <v>9522384.3900000006</v>
      </c>
      <c r="BE276" s="449">
        <v>0</v>
      </c>
      <c r="BF276" s="449">
        <v>0</v>
      </c>
      <c r="BG276" s="451">
        <v>0</v>
      </c>
      <c r="BH276" s="351">
        <v>9522384.3900000006</v>
      </c>
      <c r="BI276" s="351">
        <v>9522384.3900000006</v>
      </c>
      <c r="BJ276" s="449">
        <v>0</v>
      </c>
      <c r="BK276" s="449">
        <v>0</v>
      </c>
      <c r="BL276" s="449">
        <v>0</v>
      </c>
      <c r="BM276" s="329">
        <f t="shared" si="63"/>
        <v>9522384.3900000006</v>
      </c>
      <c r="BN276" s="245">
        <v>9876854</v>
      </c>
      <c r="BO276" s="449">
        <v>0</v>
      </c>
      <c r="BP276" s="449">
        <v>0</v>
      </c>
      <c r="BQ276" s="449">
        <v>0</v>
      </c>
      <c r="BR276" s="245">
        <f t="shared" si="49"/>
        <v>9876854</v>
      </c>
      <c r="BS276" s="122">
        <f t="shared" si="50"/>
        <v>9876854</v>
      </c>
      <c r="BT276" s="449">
        <v>0</v>
      </c>
      <c r="BU276" s="449">
        <v>0</v>
      </c>
      <c r="BV276" s="449">
        <v>0</v>
      </c>
      <c r="BW276" s="457">
        <v>9876854</v>
      </c>
      <c r="BX276" s="245">
        <f t="shared" si="52"/>
        <v>9876854</v>
      </c>
      <c r="BY276" s="449">
        <v>0</v>
      </c>
      <c r="BZ276" s="449">
        <v>0</v>
      </c>
      <c r="CA276" s="449">
        <v>0</v>
      </c>
      <c r="CB276" s="457">
        <v>9876854</v>
      </c>
      <c r="CC276" s="245">
        <f t="shared" si="66"/>
        <v>9876854</v>
      </c>
      <c r="CD276" s="449">
        <v>0</v>
      </c>
      <c r="CE276" s="449">
        <v>0</v>
      </c>
      <c r="CF276" s="449">
        <v>0</v>
      </c>
      <c r="CG276" s="457">
        <v>9876854</v>
      </c>
      <c r="CH276" s="122">
        <f t="shared" si="65"/>
        <v>9876854</v>
      </c>
      <c r="CI276" s="449">
        <v>0</v>
      </c>
      <c r="CJ276" s="449">
        <v>0</v>
      </c>
      <c r="CK276" s="449">
        <v>0</v>
      </c>
      <c r="CL276" s="457">
        <v>9876854</v>
      </c>
      <c r="CM276" s="245">
        <f t="shared" si="55"/>
        <v>9876854</v>
      </c>
      <c r="CN276" s="449">
        <v>0</v>
      </c>
      <c r="CO276" s="449">
        <v>0</v>
      </c>
      <c r="CP276" s="449">
        <v>0</v>
      </c>
      <c r="CQ276" s="457">
        <v>9876854</v>
      </c>
    </row>
    <row r="277" spans="1:95" ht="24.95" customHeight="1">
      <c r="A277" s="244">
        <v>605</v>
      </c>
      <c r="B277" s="17" t="s">
        <v>592</v>
      </c>
      <c r="C277" s="153">
        <v>402000001</v>
      </c>
      <c r="D277" s="19" t="s">
        <v>48</v>
      </c>
      <c r="E277" s="113" t="s">
        <v>642</v>
      </c>
      <c r="F277" s="157"/>
      <c r="G277" s="157"/>
      <c r="H277" s="154">
        <v>7</v>
      </c>
      <c r="I277" s="157"/>
      <c r="J277" s="154">
        <v>26</v>
      </c>
      <c r="K277" s="154"/>
      <c r="L277" s="154"/>
      <c r="M277" s="154"/>
      <c r="N277" s="154"/>
      <c r="O277" s="154"/>
      <c r="P277" s="116" t="s">
        <v>422</v>
      </c>
      <c r="Q277" s="117" t="s">
        <v>643</v>
      </c>
      <c r="R277" s="154"/>
      <c r="S277" s="154"/>
      <c r="T277" s="154"/>
      <c r="U277" s="185"/>
      <c r="V277" s="185">
        <v>13</v>
      </c>
      <c r="W277" s="171" t="s">
        <v>64</v>
      </c>
      <c r="X277" s="154"/>
      <c r="Y277" s="154"/>
      <c r="Z277" s="154"/>
      <c r="AA277" s="154"/>
      <c r="AB277" s="116" t="s">
        <v>424</v>
      </c>
      <c r="AC277" s="173" t="s">
        <v>3561</v>
      </c>
      <c r="AD277" s="131"/>
      <c r="AE277" s="131"/>
      <c r="AF277" s="131"/>
      <c r="AG277" s="131"/>
      <c r="AH277" s="131"/>
      <c r="AI277" s="131"/>
      <c r="AJ277" s="131"/>
      <c r="AK277" s="131"/>
      <c r="AL277" s="131"/>
      <c r="AM277" s="118" t="s">
        <v>3562</v>
      </c>
      <c r="AN277" s="116" t="s">
        <v>3563</v>
      </c>
      <c r="AO277" s="57" t="s">
        <v>51</v>
      </c>
      <c r="AP277" s="57" t="s">
        <v>52</v>
      </c>
      <c r="AQ277" s="57" t="s">
        <v>650</v>
      </c>
      <c r="AR277" s="159" t="s">
        <v>65</v>
      </c>
      <c r="AS277" s="156" t="s">
        <v>57</v>
      </c>
      <c r="AT277" s="245">
        <v>35611.839999999997</v>
      </c>
      <c r="AU277" s="245">
        <v>35611.839999999997</v>
      </c>
      <c r="AV277" s="449">
        <v>0</v>
      </c>
      <c r="AW277" s="449">
        <v>0</v>
      </c>
      <c r="AX277" s="449">
        <v>0</v>
      </c>
      <c r="AY277" s="449">
        <v>0</v>
      </c>
      <c r="AZ277" s="449">
        <v>0</v>
      </c>
      <c r="BA277" s="449">
        <v>0</v>
      </c>
      <c r="BB277" s="450">
        <f t="shared" si="61"/>
        <v>35611.839999999997</v>
      </c>
      <c r="BC277" s="450">
        <f t="shared" si="61"/>
        <v>35611.839999999997</v>
      </c>
      <c r="BD277" s="251">
        <f t="shared" si="62"/>
        <v>104389.32</v>
      </c>
      <c r="BE277" s="449">
        <v>0</v>
      </c>
      <c r="BF277" s="449">
        <v>0</v>
      </c>
      <c r="BG277" s="451">
        <v>0</v>
      </c>
      <c r="BH277" s="245">
        <v>104389.32</v>
      </c>
      <c r="BI277" s="245">
        <v>104389.32</v>
      </c>
      <c r="BJ277" s="449">
        <v>0</v>
      </c>
      <c r="BK277" s="449">
        <v>0</v>
      </c>
      <c r="BL277" s="449">
        <v>0</v>
      </c>
      <c r="BM277" s="329">
        <f t="shared" si="63"/>
        <v>104389.32</v>
      </c>
      <c r="BN277" s="245">
        <v>0</v>
      </c>
      <c r="BO277" s="449">
        <v>0</v>
      </c>
      <c r="BP277" s="449">
        <v>0</v>
      </c>
      <c r="BQ277" s="449">
        <v>0</v>
      </c>
      <c r="BR277" s="245">
        <f t="shared" si="49"/>
        <v>0</v>
      </c>
      <c r="BS277" s="122">
        <f t="shared" si="50"/>
        <v>73790.679999999993</v>
      </c>
      <c r="BT277" s="449">
        <v>0</v>
      </c>
      <c r="BU277" s="449">
        <v>0</v>
      </c>
      <c r="BV277" s="449">
        <v>0</v>
      </c>
      <c r="BW277" s="245">
        <v>73790.679999999993</v>
      </c>
      <c r="BX277" s="245">
        <f t="shared" si="52"/>
        <v>0</v>
      </c>
      <c r="BY277" s="449">
        <v>0</v>
      </c>
      <c r="BZ277" s="449">
        <v>0</v>
      </c>
      <c r="CA277" s="449">
        <v>0</v>
      </c>
      <c r="CB277" s="245">
        <v>0</v>
      </c>
      <c r="CC277" s="245">
        <f t="shared" si="66"/>
        <v>0</v>
      </c>
      <c r="CD277" s="449">
        <v>0</v>
      </c>
      <c r="CE277" s="449">
        <v>0</v>
      </c>
      <c r="CF277" s="449">
        <v>0</v>
      </c>
      <c r="CG277" s="245">
        <v>0</v>
      </c>
      <c r="CH277" s="122">
        <f t="shared" si="65"/>
        <v>0</v>
      </c>
      <c r="CI277" s="449">
        <v>0</v>
      </c>
      <c r="CJ277" s="449">
        <v>0</v>
      </c>
      <c r="CK277" s="449">
        <v>0</v>
      </c>
      <c r="CL277" s="245">
        <v>0</v>
      </c>
      <c r="CM277" s="245">
        <f t="shared" si="55"/>
        <v>0</v>
      </c>
      <c r="CN277" s="449">
        <v>0</v>
      </c>
      <c r="CO277" s="449">
        <v>0</v>
      </c>
      <c r="CP277" s="449">
        <v>0</v>
      </c>
      <c r="CQ277" s="245">
        <v>0</v>
      </c>
    </row>
    <row r="278" spans="1:95" ht="24.95" customHeight="1">
      <c r="A278" s="244">
        <v>605</v>
      </c>
      <c r="B278" s="17" t="s">
        <v>651</v>
      </c>
      <c r="C278" s="153">
        <v>402000001</v>
      </c>
      <c r="D278" s="19" t="s">
        <v>48</v>
      </c>
      <c r="E278" s="113" t="s">
        <v>594</v>
      </c>
      <c r="F278" s="114"/>
      <c r="G278" s="114"/>
      <c r="H278" s="174">
        <v>3</v>
      </c>
      <c r="I278" s="114"/>
      <c r="J278" s="174">
        <v>17</v>
      </c>
      <c r="K278" s="115">
        <v>1</v>
      </c>
      <c r="L278" s="115">
        <v>3</v>
      </c>
      <c r="M278" s="154"/>
      <c r="N278" s="154"/>
      <c r="O278" s="154"/>
      <c r="P278" s="116" t="s">
        <v>255</v>
      </c>
      <c r="Q278" s="117" t="s">
        <v>652</v>
      </c>
      <c r="R278" s="115"/>
      <c r="S278" s="115"/>
      <c r="T278" s="115" t="s">
        <v>47</v>
      </c>
      <c r="U278" s="115"/>
      <c r="V278" s="115" t="s">
        <v>523</v>
      </c>
      <c r="W278" s="115" t="s">
        <v>45</v>
      </c>
      <c r="X278" s="115"/>
      <c r="Y278" s="115"/>
      <c r="Z278" s="115"/>
      <c r="AA278" s="115"/>
      <c r="AB278" s="116" t="s">
        <v>257</v>
      </c>
      <c r="AC278" s="117" t="s">
        <v>653</v>
      </c>
      <c r="AD278" s="155"/>
      <c r="AE278" s="155"/>
      <c r="AF278" s="155"/>
      <c r="AG278" s="155"/>
      <c r="AH278" s="118"/>
      <c r="AI278" s="155"/>
      <c r="AJ278" s="155"/>
      <c r="AK278" s="155"/>
      <c r="AL278" s="155"/>
      <c r="AM278" s="118" t="s">
        <v>597</v>
      </c>
      <c r="AN278" s="116" t="s">
        <v>606</v>
      </c>
      <c r="AO278" s="57" t="s">
        <v>51</v>
      </c>
      <c r="AP278" s="57" t="s">
        <v>52</v>
      </c>
      <c r="AQ278" s="57" t="s">
        <v>654</v>
      </c>
      <c r="AR278" s="159" t="s">
        <v>434</v>
      </c>
      <c r="AS278" s="168" t="s">
        <v>283</v>
      </c>
      <c r="AT278" s="245">
        <v>65000</v>
      </c>
      <c r="AU278" s="245">
        <v>65000</v>
      </c>
      <c r="AV278" s="449">
        <v>0</v>
      </c>
      <c r="AW278" s="449">
        <v>0</v>
      </c>
      <c r="AX278" s="449">
        <v>0</v>
      </c>
      <c r="AY278" s="449">
        <v>0</v>
      </c>
      <c r="AZ278" s="449">
        <v>0</v>
      </c>
      <c r="BA278" s="449">
        <v>0</v>
      </c>
      <c r="BB278" s="450">
        <f t="shared" si="61"/>
        <v>65000</v>
      </c>
      <c r="BC278" s="450">
        <f t="shared" si="61"/>
        <v>65000</v>
      </c>
      <c r="BD278" s="251">
        <f t="shared" si="62"/>
        <v>29000</v>
      </c>
      <c r="BE278" s="449">
        <v>0</v>
      </c>
      <c r="BF278" s="449">
        <v>0</v>
      </c>
      <c r="BG278" s="451">
        <v>0</v>
      </c>
      <c r="BH278" s="245">
        <v>29000</v>
      </c>
      <c r="BI278" s="245">
        <v>29000</v>
      </c>
      <c r="BJ278" s="449">
        <v>0</v>
      </c>
      <c r="BK278" s="449">
        <v>0</v>
      </c>
      <c r="BL278" s="449">
        <v>0</v>
      </c>
      <c r="BM278" s="329">
        <f t="shared" si="63"/>
        <v>29000</v>
      </c>
      <c r="BN278" s="245">
        <v>0</v>
      </c>
      <c r="BO278" s="449">
        <v>0</v>
      </c>
      <c r="BP278" s="449">
        <v>0</v>
      </c>
      <c r="BQ278" s="449">
        <v>0</v>
      </c>
      <c r="BR278" s="245">
        <f t="shared" si="49"/>
        <v>0</v>
      </c>
      <c r="BS278" s="122">
        <f t="shared" si="50"/>
        <v>7500</v>
      </c>
      <c r="BT278" s="449">
        <v>0</v>
      </c>
      <c r="BU278" s="449">
        <v>0</v>
      </c>
      <c r="BV278" s="449">
        <v>0</v>
      </c>
      <c r="BW278" s="245">
        <v>7500</v>
      </c>
      <c r="BX278" s="245">
        <f t="shared" si="52"/>
        <v>0</v>
      </c>
      <c r="BY278" s="449">
        <v>0</v>
      </c>
      <c r="BZ278" s="449">
        <v>0</v>
      </c>
      <c r="CA278" s="449">
        <v>0</v>
      </c>
      <c r="CB278" s="245">
        <v>0</v>
      </c>
      <c r="CC278" s="245">
        <f t="shared" si="66"/>
        <v>0</v>
      </c>
      <c r="CD278" s="449">
        <v>0</v>
      </c>
      <c r="CE278" s="449">
        <v>0</v>
      </c>
      <c r="CF278" s="449">
        <v>0</v>
      </c>
      <c r="CG278" s="245">
        <v>0</v>
      </c>
      <c r="CH278" s="122">
        <f t="shared" si="65"/>
        <v>0</v>
      </c>
      <c r="CI278" s="449">
        <v>0</v>
      </c>
      <c r="CJ278" s="449">
        <v>0</v>
      </c>
      <c r="CK278" s="449">
        <v>0</v>
      </c>
      <c r="CL278" s="245">
        <v>0</v>
      </c>
      <c r="CM278" s="245">
        <f t="shared" si="55"/>
        <v>0</v>
      </c>
      <c r="CN278" s="449">
        <v>0</v>
      </c>
      <c r="CO278" s="449">
        <v>0</v>
      </c>
      <c r="CP278" s="449">
        <v>0</v>
      </c>
      <c r="CQ278" s="245">
        <v>0</v>
      </c>
    </row>
    <row r="279" spans="1:95" ht="24.95" customHeight="1">
      <c r="A279" s="346">
        <v>605</v>
      </c>
      <c r="B279" s="160" t="s">
        <v>592</v>
      </c>
      <c r="C279" s="176">
        <v>402000002</v>
      </c>
      <c r="D279" s="177" t="s">
        <v>49</v>
      </c>
      <c r="E279" s="186" t="s">
        <v>3564</v>
      </c>
      <c r="F279" s="178"/>
      <c r="G279" s="178"/>
      <c r="H279" s="179" t="s">
        <v>3565</v>
      </c>
      <c r="I279" s="178"/>
      <c r="J279" s="179" t="s">
        <v>3566</v>
      </c>
      <c r="K279" s="179" t="s">
        <v>3567</v>
      </c>
      <c r="L279" s="179" t="s">
        <v>3568</v>
      </c>
      <c r="M279" s="180"/>
      <c r="N279" s="180"/>
      <c r="O279" s="180"/>
      <c r="P279" s="164" t="s">
        <v>3569</v>
      </c>
      <c r="Q279" s="182" t="s">
        <v>3570</v>
      </c>
      <c r="R279" s="180"/>
      <c r="S279" s="180"/>
      <c r="T279" s="179" t="s">
        <v>3571</v>
      </c>
      <c r="U279" s="180"/>
      <c r="V279" s="179" t="s">
        <v>3572</v>
      </c>
      <c r="W279" s="179" t="s">
        <v>3573</v>
      </c>
      <c r="X279" s="180"/>
      <c r="Y279" s="180"/>
      <c r="Z279" s="180"/>
      <c r="AA279" s="180"/>
      <c r="AB279" s="183" t="s">
        <v>3574</v>
      </c>
      <c r="AC279" s="182" t="s">
        <v>3575</v>
      </c>
      <c r="AD279" s="183"/>
      <c r="AE279" s="183"/>
      <c r="AF279" s="183"/>
      <c r="AG279" s="183"/>
      <c r="AH279" s="183"/>
      <c r="AI279" s="183"/>
      <c r="AJ279" s="183" t="s">
        <v>3576</v>
      </c>
      <c r="AK279" s="183"/>
      <c r="AL279" s="183"/>
      <c r="AM279" s="183"/>
      <c r="AN279" s="183" t="s">
        <v>3577</v>
      </c>
      <c r="AO279" s="133" t="s">
        <v>51</v>
      </c>
      <c r="AP279" s="133" t="s">
        <v>52</v>
      </c>
      <c r="AQ279" s="133">
        <v>7410010020</v>
      </c>
      <c r="AR279" s="184" t="s">
        <v>649</v>
      </c>
      <c r="AS279" s="156">
        <v>121</v>
      </c>
      <c r="AT279" s="457">
        <v>24384477.68</v>
      </c>
      <c r="AU279" s="457">
        <v>24384477.68</v>
      </c>
      <c r="AV279" s="449">
        <v>0</v>
      </c>
      <c r="AW279" s="449">
        <v>0</v>
      </c>
      <c r="AX279" s="449">
        <v>0</v>
      </c>
      <c r="AY279" s="449">
        <v>0</v>
      </c>
      <c r="AZ279" s="449">
        <v>0</v>
      </c>
      <c r="BA279" s="449">
        <v>0</v>
      </c>
      <c r="BB279" s="450">
        <f t="shared" si="61"/>
        <v>24384477.68</v>
      </c>
      <c r="BC279" s="450">
        <f t="shared" si="61"/>
        <v>24384477.68</v>
      </c>
      <c r="BD279" s="251">
        <f t="shared" si="62"/>
        <v>31847447.25</v>
      </c>
      <c r="BE279" s="449">
        <v>0</v>
      </c>
      <c r="BF279" s="449">
        <v>0</v>
      </c>
      <c r="BG279" s="451">
        <v>0</v>
      </c>
      <c r="BH279" s="457">
        <v>31847447.25</v>
      </c>
      <c r="BI279" s="457">
        <v>31847447.25</v>
      </c>
      <c r="BJ279" s="449">
        <v>0</v>
      </c>
      <c r="BK279" s="449">
        <v>0</v>
      </c>
      <c r="BL279" s="449">
        <v>0</v>
      </c>
      <c r="BM279" s="329">
        <f t="shared" si="63"/>
        <v>31847447.25</v>
      </c>
      <c r="BN279" s="245">
        <v>32704816</v>
      </c>
      <c r="BO279" s="449">
        <v>0</v>
      </c>
      <c r="BP279" s="449">
        <v>0</v>
      </c>
      <c r="BQ279" s="449">
        <v>0</v>
      </c>
      <c r="BR279" s="245">
        <f t="shared" si="49"/>
        <v>32704816</v>
      </c>
      <c r="BS279" s="122">
        <f t="shared" si="50"/>
        <v>32704816</v>
      </c>
      <c r="BT279" s="449">
        <v>0</v>
      </c>
      <c r="BU279" s="449">
        <v>0</v>
      </c>
      <c r="BV279" s="449">
        <v>0</v>
      </c>
      <c r="BW279" s="457">
        <v>32704816</v>
      </c>
      <c r="BX279" s="245">
        <f t="shared" si="52"/>
        <v>32704816</v>
      </c>
      <c r="BY279" s="449">
        <v>0</v>
      </c>
      <c r="BZ279" s="449">
        <v>0</v>
      </c>
      <c r="CA279" s="449">
        <v>0</v>
      </c>
      <c r="CB279" s="457">
        <v>32704816</v>
      </c>
      <c r="CC279" s="245">
        <f t="shared" si="66"/>
        <v>32704816</v>
      </c>
      <c r="CD279" s="449">
        <v>0</v>
      </c>
      <c r="CE279" s="449">
        <v>0</v>
      </c>
      <c r="CF279" s="449">
        <v>0</v>
      </c>
      <c r="CG279" s="457">
        <v>32704816</v>
      </c>
      <c r="CH279" s="122">
        <f t="shared" si="65"/>
        <v>32704816</v>
      </c>
      <c r="CI279" s="449">
        <v>0</v>
      </c>
      <c r="CJ279" s="449">
        <v>0</v>
      </c>
      <c r="CK279" s="449">
        <v>0</v>
      </c>
      <c r="CL279" s="457">
        <v>32704816</v>
      </c>
      <c r="CM279" s="245">
        <f t="shared" si="55"/>
        <v>32704816</v>
      </c>
      <c r="CN279" s="449">
        <v>0</v>
      </c>
      <c r="CO279" s="449">
        <v>0</v>
      </c>
      <c r="CP279" s="449">
        <v>0</v>
      </c>
      <c r="CQ279" s="457">
        <v>32704816</v>
      </c>
    </row>
    <row r="280" spans="1:95" ht="24.95" customHeight="1">
      <c r="A280" s="244">
        <v>605</v>
      </c>
      <c r="B280" s="17" t="s">
        <v>592</v>
      </c>
      <c r="C280" s="153">
        <v>402000001</v>
      </c>
      <c r="D280" s="19" t="s">
        <v>48</v>
      </c>
      <c r="E280" s="113" t="s">
        <v>642</v>
      </c>
      <c r="F280" s="157"/>
      <c r="G280" s="157"/>
      <c r="H280" s="154">
        <v>7</v>
      </c>
      <c r="I280" s="157"/>
      <c r="J280" s="154">
        <v>26</v>
      </c>
      <c r="K280" s="154"/>
      <c r="L280" s="154"/>
      <c r="M280" s="154"/>
      <c r="N280" s="154"/>
      <c r="O280" s="154"/>
      <c r="P280" s="116" t="s">
        <v>422</v>
      </c>
      <c r="Q280" s="117" t="s">
        <v>643</v>
      </c>
      <c r="R280" s="154"/>
      <c r="S280" s="154"/>
      <c r="T280" s="154"/>
      <c r="U280" s="185"/>
      <c r="V280" s="185">
        <v>13</v>
      </c>
      <c r="W280" s="171" t="s">
        <v>64</v>
      </c>
      <c r="X280" s="154"/>
      <c r="Y280" s="154"/>
      <c r="Z280" s="154"/>
      <c r="AA280" s="154"/>
      <c r="AB280" s="116" t="s">
        <v>424</v>
      </c>
      <c r="AC280" s="173" t="s">
        <v>3578</v>
      </c>
      <c r="AD280" s="131"/>
      <c r="AE280" s="131"/>
      <c r="AF280" s="131"/>
      <c r="AG280" s="131"/>
      <c r="AH280" s="131"/>
      <c r="AI280" s="131"/>
      <c r="AJ280" s="131"/>
      <c r="AK280" s="131"/>
      <c r="AL280" s="131"/>
      <c r="AM280" s="118" t="s">
        <v>3562</v>
      </c>
      <c r="AN280" s="116" t="s">
        <v>3579</v>
      </c>
      <c r="AO280" s="57" t="s">
        <v>51</v>
      </c>
      <c r="AP280" s="57">
        <v>13</v>
      </c>
      <c r="AQ280" s="57" t="s">
        <v>650</v>
      </c>
      <c r="AR280" s="159" t="s">
        <v>65</v>
      </c>
      <c r="AS280" s="187" t="s">
        <v>60</v>
      </c>
      <c r="AT280" s="245">
        <v>117920</v>
      </c>
      <c r="AU280" s="245">
        <v>117920</v>
      </c>
      <c r="AV280" s="449">
        <v>0</v>
      </c>
      <c r="AW280" s="449">
        <v>0</v>
      </c>
      <c r="AX280" s="449">
        <v>0</v>
      </c>
      <c r="AY280" s="449">
        <v>0</v>
      </c>
      <c r="AZ280" s="449">
        <v>0</v>
      </c>
      <c r="BA280" s="449">
        <v>0</v>
      </c>
      <c r="BB280" s="450">
        <f t="shared" si="61"/>
        <v>117920</v>
      </c>
      <c r="BC280" s="450">
        <f t="shared" si="61"/>
        <v>117920</v>
      </c>
      <c r="BD280" s="251">
        <f t="shared" si="62"/>
        <v>345660</v>
      </c>
      <c r="BE280" s="449">
        <v>0</v>
      </c>
      <c r="BF280" s="449">
        <v>0</v>
      </c>
      <c r="BG280" s="451">
        <v>0</v>
      </c>
      <c r="BH280" s="245">
        <v>345660</v>
      </c>
      <c r="BI280" s="245">
        <v>345660</v>
      </c>
      <c r="BJ280" s="449">
        <v>0</v>
      </c>
      <c r="BK280" s="449">
        <v>0</v>
      </c>
      <c r="BL280" s="449">
        <v>0</v>
      </c>
      <c r="BM280" s="329">
        <f t="shared" si="63"/>
        <v>345660</v>
      </c>
      <c r="BN280" s="245">
        <v>0</v>
      </c>
      <c r="BO280" s="449">
        <v>0</v>
      </c>
      <c r="BP280" s="449">
        <v>0</v>
      </c>
      <c r="BQ280" s="449">
        <v>0</v>
      </c>
      <c r="BR280" s="245">
        <f t="shared" si="49"/>
        <v>0</v>
      </c>
      <c r="BS280" s="122">
        <f t="shared" si="50"/>
        <v>244340</v>
      </c>
      <c r="BT280" s="449">
        <v>0</v>
      </c>
      <c r="BU280" s="449">
        <v>0</v>
      </c>
      <c r="BV280" s="449">
        <v>0</v>
      </c>
      <c r="BW280" s="245">
        <v>244340</v>
      </c>
      <c r="BX280" s="245">
        <f t="shared" si="52"/>
        <v>0</v>
      </c>
      <c r="BY280" s="449">
        <v>0</v>
      </c>
      <c r="BZ280" s="449">
        <v>0</v>
      </c>
      <c r="CA280" s="449">
        <v>0</v>
      </c>
      <c r="CB280" s="245">
        <v>0</v>
      </c>
      <c r="CC280" s="245">
        <f t="shared" si="66"/>
        <v>0</v>
      </c>
      <c r="CD280" s="449">
        <v>0</v>
      </c>
      <c r="CE280" s="449">
        <v>0</v>
      </c>
      <c r="CF280" s="449">
        <v>0</v>
      </c>
      <c r="CG280" s="245">
        <v>0</v>
      </c>
      <c r="CH280" s="122">
        <f t="shared" si="65"/>
        <v>0</v>
      </c>
      <c r="CI280" s="449">
        <v>0</v>
      </c>
      <c r="CJ280" s="449">
        <v>0</v>
      </c>
      <c r="CK280" s="449">
        <v>0</v>
      </c>
      <c r="CL280" s="245">
        <v>0</v>
      </c>
      <c r="CM280" s="245">
        <f t="shared" si="55"/>
        <v>0</v>
      </c>
      <c r="CN280" s="449">
        <v>0</v>
      </c>
      <c r="CO280" s="449">
        <v>0</v>
      </c>
      <c r="CP280" s="449">
        <v>0</v>
      </c>
      <c r="CQ280" s="245">
        <v>0</v>
      </c>
    </row>
    <row r="281" spans="1:95" ht="24.95" customHeight="1">
      <c r="A281" s="244">
        <v>605</v>
      </c>
      <c r="B281" s="17" t="s">
        <v>592</v>
      </c>
      <c r="C281" s="176">
        <v>402000002</v>
      </c>
      <c r="D281" s="177" t="s">
        <v>49</v>
      </c>
      <c r="E281" s="186" t="s">
        <v>3564</v>
      </c>
      <c r="F281" s="178"/>
      <c r="G281" s="178"/>
      <c r="H281" s="179" t="s">
        <v>3565</v>
      </c>
      <c r="I281" s="178"/>
      <c r="J281" s="179" t="s">
        <v>3566</v>
      </c>
      <c r="K281" s="179" t="s">
        <v>3567</v>
      </c>
      <c r="L281" s="179" t="s">
        <v>3568</v>
      </c>
      <c r="M281" s="180"/>
      <c r="N281" s="180"/>
      <c r="O281" s="180"/>
      <c r="P281" s="164" t="s">
        <v>3569</v>
      </c>
      <c r="Q281" s="182" t="s">
        <v>3570</v>
      </c>
      <c r="R281" s="180"/>
      <c r="S281" s="180"/>
      <c r="T281" s="179" t="s">
        <v>3571</v>
      </c>
      <c r="U281" s="180"/>
      <c r="V281" s="179" t="s">
        <v>3572</v>
      </c>
      <c r="W281" s="179" t="s">
        <v>3573</v>
      </c>
      <c r="X281" s="180"/>
      <c r="Y281" s="180"/>
      <c r="Z281" s="180"/>
      <c r="AA281" s="180"/>
      <c r="AB281" s="183" t="s">
        <v>3574</v>
      </c>
      <c r="AC281" s="182" t="s">
        <v>3575</v>
      </c>
      <c r="AD281" s="183"/>
      <c r="AE281" s="183"/>
      <c r="AF281" s="183"/>
      <c r="AG281" s="183"/>
      <c r="AH281" s="183"/>
      <c r="AI281" s="183"/>
      <c r="AJ281" s="183" t="s">
        <v>3576</v>
      </c>
      <c r="AK281" s="183"/>
      <c r="AL281" s="183"/>
      <c r="AM281" s="183"/>
      <c r="AN281" s="183" t="s">
        <v>3577</v>
      </c>
      <c r="AO281" s="133" t="s">
        <v>51</v>
      </c>
      <c r="AP281" s="133" t="s">
        <v>52</v>
      </c>
      <c r="AQ281" s="57" t="s">
        <v>655</v>
      </c>
      <c r="AR281" s="184" t="s">
        <v>649</v>
      </c>
      <c r="AS281" s="187" t="s">
        <v>60</v>
      </c>
      <c r="AT281" s="245">
        <v>0</v>
      </c>
      <c r="AU281" s="245">
        <v>0</v>
      </c>
      <c r="AV281" s="449">
        <v>0</v>
      </c>
      <c r="AW281" s="449">
        <v>0</v>
      </c>
      <c r="AX281" s="449">
        <v>0</v>
      </c>
      <c r="AY281" s="449">
        <v>0</v>
      </c>
      <c r="AZ281" s="449">
        <v>0</v>
      </c>
      <c r="BA281" s="449">
        <v>0</v>
      </c>
      <c r="BB281" s="450">
        <f t="shared" si="61"/>
        <v>0</v>
      </c>
      <c r="BC281" s="450">
        <f t="shared" si="61"/>
        <v>0</v>
      </c>
      <c r="BD281" s="251">
        <f t="shared" si="62"/>
        <v>284419.88</v>
      </c>
      <c r="BE281" s="449">
        <v>0</v>
      </c>
      <c r="BF281" s="449">
        <v>0</v>
      </c>
      <c r="BG281" s="451">
        <v>0</v>
      </c>
      <c r="BH281" s="245">
        <v>284419.88</v>
      </c>
      <c r="BI281" s="245">
        <v>284419.88</v>
      </c>
      <c r="BJ281" s="449">
        <v>0</v>
      </c>
      <c r="BK281" s="449">
        <v>0</v>
      </c>
      <c r="BL281" s="449">
        <v>0</v>
      </c>
      <c r="BM281" s="329">
        <f t="shared" si="63"/>
        <v>284419.88</v>
      </c>
      <c r="BN281" s="245">
        <v>0</v>
      </c>
      <c r="BO281" s="449">
        <v>0</v>
      </c>
      <c r="BP281" s="449">
        <v>0</v>
      </c>
      <c r="BQ281" s="449">
        <v>0</v>
      </c>
      <c r="BR281" s="245">
        <f t="shared" si="49"/>
        <v>0</v>
      </c>
      <c r="BS281" s="122">
        <f t="shared" si="50"/>
        <v>0</v>
      </c>
      <c r="BT281" s="449">
        <v>0</v>
      </c>
      <c r="BU281" s="449">
        <v>0</v>
      </c>
      <c r="BV281" s="449">
        <v>0</v>
      </c>
      <c r="BW281" s="245">
        <v>0</v>
      </c>
      <c r="BX281" s="245">
        <f t="shared" si="52"/>
        <v>0</v>
      </c>
      <c r="BY281" s="449">
        <v>0</v>
      </c>
      <c r="BZ281" s="449">
        <v>0</v>
      </c>
      <c r="CA281" s="449">
        <v>0</v>
      </c>
      <c r="CB281" s="245">
        <v>0</v>
      </c>
      <c r="CC281" s="245">
        <f t="shared" si="66"/>
        <v>0</v>
      </c>
      <c r="CD281" s="449">
        <v>0</v>
      </c>
      <c r="CE281" s="449">
        <v>0</v>
      </c>
      <c r="CF281" s="449">
        <v>0</v>
      </c>
      <c r="CG281" s="245">
        <v>0</v>
      </c>
      <c r="CH281" s="122">
        <f t="shared" si="65"/>
        <v>0</v>
      </c>
      <c r="CI281" s="449">
        <v>0</v>
      </c>
      <c r="CJ281" s="449">
        <v>0</v>
      </c>
      <c r="CK281" s="449">
        <v>0</v>
      </c>
      <c r="CL281" s="245">
        <v>0</v>
      </c>
      <c r="CM281" s="245">
        <f t="shared" si="55"/>
        <v>0</v>
      </c>
      <c r="CN281" s="449">
        <v>0</v>
      </c>
      <c r="CO281" s="449">
        <v>0</v>
      </c>
      <c r="CP281" s="449">
        <v>0</v>
      </c>
      <c r="CQ281" s="245">
        <v>0</v>
      </c>
    </row>
    <row r="282" spans="1:95" ht="24.95" customHeight="1">
      <c r="A282" s="244">
        <v>605</v>
      </c>
      <c r="B282" s="17" t="s">
        <v>592</v>
      </c>
      <c r="C282" s="153">
        <v>402000001</v>
      </c>
      <c r="D282" s="19" t="s">
        <v>48</v>
      </c>
      <c r="E282" s="113" t="s">
        <v>642</v>
      </c>
      <c r="F282" s="157"/>
      <c r="G282" s="157"/>
      <c r="H282" s="154">
        <v>6</v>
      </c>
      <c r="I282" s="157"/>
      <c r="J282" s="154">
        <v>23</v>
      </c>
      <c r="K282" s="154">
        <v>3</v>
      </c>
      <c r="L282" s="154"/>
      <c r="M282" s="154"/>
      <c r="N282" s="154"/>
      <c r="O282" s="154"/>
      <c r="P282" s="116" t="s">
        <v>422</v>
      </c>
      <c r="Q282" s="117" t="s">
        <v>643</v>
      </c>
      <c r="R282" s="154"/>
      <c r="S282" s="154"/>
      <c r="T282" s="154"/>
      <c r="U282" s="154"/>
      <c r="V282" s="154">
        <v>11</v>
      </c>
      <c r="W282" s="154">
        <v>1</v>
      </c>
      <c r="X282" s="174" t="s">
        <v>64</v>
      </c>
      <c r="Y282" s="154"/>
      <c r="Z282" s="154"/>
      <c r="AA282" s="154"/>
      <c r="AB282" s="116" t="s">
        <v>424</v>
      </c>
      <c r="AC282" s="173" t="s">
        <v>644</v>
      </c>
      <c r="AD282" s="131"/>
      <c r="AE282" s="131"/>
      <c r="AF282" s="131"/>
      <c r="AG282" s="131"/>
      <c r="AH282" s="131"/>
      <c r="AI282" s="131"/>
      <c r="AJ282" s="131"/>
      <c r="AK282" s="131"/>
      <c r="AL282" s="131"/>
      <c r="AM282" s="118" t="s">
        <v>645</v>
      </c>
      <c r="AN282" s="116" t="s">
        <v>162</v>
      </c>
      <c r="AO282" s="57" t="s">
        <v>51</v>
      </c>
      <c r="AP282" s="57">
        <v>13</v>
      </c>
      <c r="AQ282" s="57" t="s">
        <v>655</v>
      </c>
      <c r="AR282" s="159" t="s">
        <v>55</v>
      </c>
      <c r="AS282" s="187" t="s">
        <v>57</v>
      </c>
      <c r="AT282" s="245">
        <v>0</v>
      </c>
      <c r="AU282" s="245">
        <v>0</v>
      </c>
      <c r="AV282" s="449">
        <v>0</v>
      </c>
      <c r="AW282" s="449">
        <v>0</v>
      </c>
      <c r="AX282" s="449">
        <v>0</v>
      </c>
      <c r="AY282" s="449">
        <v>0</v>
      </c>
      <c r="AZ282" s="449">
        <v>0</v>
      </c>
      <c r="BA282" s="449">
        <v>0</v>
      </c>
      <c r="BB282" s="450">
        <f t="shared" si="61"/>
        <v>0</v>
      </c>
      <c r="BC282" s="450">
        <f t="shared" si="61"/>
        <v>0</v>
      </c>
      <c r="BD282" s="251">
        <f t="shared" si="62"/>
        <v>85894.8</v>
      </c>
      <c r="BE282" s="449">
        <v>0</v>
      </c>
      <c r="BF282" s="449">
        <v>0</v>
      </c>
      <c r="BG282" s="451">
        <v>0</v>
      </c>
      <c r="BH282" s="245">
        <v>85894.8</v>
      </c>
      <c r="BI282" s="245">
        <v>85894.8</v>
      </c>
      <c r="BJ282" s="449">
        <v>0</v>
      </c>
      <c r="BK282" s="449">
        <v>0</v>
      </c>
      <c r="BL282" s="449">
        <v>0</v>
      </c>
      <c r="BM282" s="329">
        <f t="shared" si="63"/>
        <v>85894.8</v>
      </c>
      <c r="BN282" s="245">
        <v>0</v>
      </c>
      <c r="BO282" s="449">
        <v>0</v>
      </c>
      <c r="BP282" s="449">
        <v>0</v>
      </c>
      <c r="BQ282" s="449">
        <v>0</v>
      </c>
      <c r="BR282" s="245">
        <f t="shared" si="49"/>
        <v>0</v>
      </c>
      <c r="BS282" s="122">
        <f t="shared" si="50"/>
        <v>0</v>
      </c>
      <c r="BT282" s="449">
        <v>0</v>
      </c>
      <c r="BU282" s="449">
        <v>0</v>
      </c>
      <c r="BV282" s="449">
        <v>0</v>
      </c>
      <c r="BW282" s="245">
        <v>0</v>
      </c>
      <c r="BX282" s="245">
        <f t="shared" si="52"/>
        <v>0</v>
      </c>
      <c r="BY282" s="449">
        <v>0</v>
      </c>
      <c r="BZ282" s="449">
        <v>0</v>
      </c>
      <c r="CA282" s="449">
        <v>0</v>
      </c>
      <c r="CB282" s="245">
        <v>0</v>
      </c>
      <c r="CC282" s="245">
        <f t="shared" si="66"/>
        <v>0</v>
      </c>
      <c r="CD282" s="449">
        <v>0</v>
      </c>
      <c r="CE282" s="449">
        <v>0</v>
      </c>
      <c r="CF282" s="449">
        <v>0</v>
      </c>
      <c r="CG282" s="245">
        <v>0</v>
      </c>
      <c r="CH282" s="122">
        <f t="shared" si="65"/>
        <v>0</v>
      </c>
      <c r="CI282" s="449">
        <v>0</v>
      </c>
      <c r="CJ282" s="449">
        <v>0</v>
      </c>
      <c r="CK282" s="449">
        <v>0</v>
      </c>
      <c r="CL282" s="245">
        <v>0</v>
      </c>
      <c r="CM282" s="245">
        <f t="shared" si="55"/>
        <v>0</v>
      </c>
      <c r="CN282" s="449">
        <v>0</v>
      </c>
      <c r="CO282" s="449">
        <v>0</v>
      </c>
      <c r="CP282" s="449">
        <v>0</v>
      </c>
      <c r="CQ282" s="245">
        <v>0</v>
      </c>
    </row>
    <row r="283" spans="1:95" ht="24.95" customHeight="1">
      <c r="A283" s="244">
        <v>605</v>
      </c>
      <c r="B283" s="17" t="s">
        <v>592</v>
      </c>
      <c r="C283" s="153">
        <v>403010014</v>
      </c>
      <c r="D283" s="19" t="s">
        <v>94</v>
      </c>
      <c r="E283" s="113" t="s">
        <v>381</v>
      </c>
      <c r="F283" s="157"/>
      <c r="G283" s="157"/>
      <c r="H283" s="154">
        <v>3</v>
      </c>
      <c r="I283" s="157"/>
      <c r="J283" s="154">
        <v>16</v>
      </c>
      <c r="K283" s="154">
        <v>1</v>
      </c>
      <c r="L283" s="154">
        <v>9</v>
      </c>
      <c r="M283" s="154"/>
      <c r="N283" s="154"/>
      <c r="O283" s="154"/>
      <c r="P283" s="116" t="s">
        <v>255</v>
      </c>
      <c r="Q283" s="117" t="s">
        <v>256</v>
      </c>
      <c r="R283" s="154"/>
      <c r="S283" s="154"/>
      <c r="T283" s="154">
        <v>3</v>
      </c>
      <c r="U283" s="154"/>
      <c r="V283" s="154">
        <v>9</v>
      </c>
      <c r="W283" s="154">
        <v>1</v>
      </c>
      <c r="X283" s="154"/>
      <c r="Y283" s="154"/>
      <c r="Z283" s="154"/>
      <c r="AA283" s="154"/>
      <c r="AB283" s="116" t="s">
        <v>257</v>
      </c>
      <c r="AC283" s="117" t="s">
        <v>656</v>
      </c>
      <c r="AD283" s="131"/>
      <c r="AE283" s="131"/>
      <c r="AF283" s="131"/>
      <c r="AG283" s="131"/>
      <c r="AH283" s="131"/>
      <c r="AI283" s="131"/>
      <c r="AJ283" s="131"/>
      <c r="AK283" s="131"/>
      <c r="AL283" s="131"/>
      <c r="AM283" s="131" t="s">
        <v>657</v>
      </c>
      <c r="AN283" s="116" t="s">
        <v>658</v>
      </c>
      <c r="AO283" s="150" t="s">
        <v>51</v>
      </c>
      <c r="AP283" s="150" t="s">
        <v>52</v>
      </c>
      <c r="AQ283" s="57" t="s">
        <v>659</v>
      </c>
      <c r="AR283" s="159" t="s">
        <v>660</v>
      </c>
      <c r="AS283" s="156">
        <v>244</v>
      </c>
      <c r="AT283" s="245">
        <v>0</v>
      </c>
      <c r="AU283" s="245">
        <v>0</v>
      </c>
      <c r="AV283" s="449">
        <v>0</v>
      </c>
      <c r="AW283" s="449">
        <v>0</v>
      </c>
      <c r="AX283" s="449">
        <v>0</v>
      </c>
      <c r="AY283" s="449">
        <v>0</v>
      </c>
      <c r="AZ283" s="449">
        <v>0</v>
      </c>
      <c r="BA283" s="449">
        <v>0</v>
      </c>
      <c r="BB283" s="450">
        <f t="shared" si="61"/>
        <v>0</v>
      </c>
      <c r="BC283" s="450">
        <f t="shared" si="61"/>
        <v>0</v>
      </c>
      <c r="BD283" s="251">
        <f t="shared" si="62"/>
        <v>7650</v>
      </c>
      <c r="BE283" s="449">
        <v>0</v>
      </c>
      <c r="BF283" s="449">
        <v>0</v>
      </c>
      <c r="BG283" s="451">
        <v>0</v>
      </c>
      <c r="BH283" s="245">
        <v>7650</v>
      </c>
      <c r="BI283" s="245">
        <v>7650</v>
      </c>
      <c r="BJ283" s="449">
        <v>0</v>
      </c>
      <c r="BK283" s="449">
        <v>0</v>
      </c>
      <c r="BL283" s="449">
        <v>0</v>
      </c>
      <c r="BM283" s="329">
        <f t="shared" si="63"/>
        <v>7650</v>
      </c>
      <c r="BN283" s="245">
        <v>7650</v>
      </c>
      <c r="BO283" s="449">
        <v>0</v>
      </c>
      <c r="BP283" s="449">
        <v>0</v>
      </c>
      <c r="BQ283" s="449">
        <v>0</v>
      </c>
      <c r="BR283" s="245">
        <f t="shared" si="49"/>
        <v>7650</v>
      </c>
      <c r="BS283" s="122">
        <f t="shared" si="50"/>
        <v>7650</v>
      </c>
      <c r="BT283" s="449">
        <v>0</v>
      </c>
      <c r="BU283" s="449">
        <v>0</v>
      </c>
      <c r="BV283" s="449">
        <v>0</v>
      </c>
      <c r="BW283" s="245">
        <v>7650</v>
      </c>
      <c r="BX283" s="245">
        <f t="shared" si="52"/>
        <v>7650</v>
      </c>
      <c r="BY283" s="449">
        <v>0</v>
      </c>
      <c r="BZ283" s="449">
        <v>0</v>
      </c>
      <c r="CA283" s="449">
        <v>0</v>
      </c>
      <c r="CB283" s="245">
        <v>7650</v>
      </c>
      <c r="CC283" s="245">
        <v>7650</v>
      </c>
      <c r="CD283" s="449">
        <v>0</v>
      </c>
      <c r="CE283" s="449">
        <v>0</v>
      </c>
      <c r="CF283" s="449">
        <v>0</v>
      </c>
      <c r="CG283" s="245">
        <v>7650</v>
      </c>
      <c r="CH283" s="122">
        <v>7650</v>
      </c>
      <c r="CI283" s="449">
        <v>0</v>
      </c>
      <c r="CJ283" s="449">
        <v>0</v>
      </c>
      <c r="CK283" s="449">
        <v>0</v>
      </c>
      <c r="CL283" s="245">
        <v>7650</v>
      </c>
      <c r="CM283" s="245">
        <f t="shared" si="55"/>
        <v>7650</v>
      </c>
      <c r="CN283" s="449">
        <v>0</v>
      </c>
      <c r="CO283" s="449">
        <v>0</v>
      </c>
      <c r="CP283" s="449">
        <v>0</v>
      </c>
      <c r="CQ283" s="245">
        <v>7650</v>
      </c>
    </row>
    <row r="284" spans="1:95" ht="24.95" customHeight="1">
      <c r="A284" s="244" t="s">
        <v>638</v>
      </c>
      <c r="B284" s="17" t="s">
        <v>592</v>
      </c>
      <c r="C284" s="153">
        <v>401000052</v>
      </c>
      <c r="D284" s="19" t="s">
        <v>71</v>
      </c>
      <c r="E284" s="113" t="s">
        <v>594</v>
      </c>
      <c r="F284" s="114"/>
      <c r="G284" s="114"/>
      <c r="H284" s="115">
        <v>3</v>
      </c>
      <c r="I284" s="114"/>
      <c r="J284" s="115">
        <v>16</v>
      </c>
      <c r="K284" s="115">
        <v>1</v>
      </c>
      <c r="L284" s="115">
        <v>33</v>
      </c>
      <c r="M284" s="154"/>
      <c r="N284" s="154"/>
      <c r="O284" s="154"/>
      <c r="P284" s="116" t="s">
        <v>255</v>
      </c>
      <c r="Q284" s="117" t="s">
        <v>661</v>
      </c>
      <c r="R284" s="115"/>
      <c r="S284" s="115"/>
      <c r="T284" s="115"/>
      <c r="U284" s="115"/>
      <c r="V284" s="115" t="s">
        <v>662</v>
      </c>
      <c r="W284" s="154"/>
      <c r="X284" s="154"/>
      <c r="Y284" s="154"/>
      <c r="Z284" s="154"/>
      <c r="AA284" s="154"/>
      <c r="AB284" s="116" t="s">
        <v>663</v>
      </c>
      <c r="AC284" s="117" t="s">
        <v>664</v>
      </c>
      <c r="AD284" s="155"/>
      <c r="AE284" s="155"/>
      <c r="AF284" s="155"/>
      <c r="AG284" s="155"/>
      <c r="AH284" s="155"/>
      <c r="AI284" s="155"/>
      <c r="AJ284" s="155" t="s">
        <v>45</v>
      </c>
      <c r="AK284" s="155"/>
      <c r="AL284" s="155"/>
      <c r="AM284" s="118"/>
      <c r="AN284" s="116" t="s">
        <v>665</v>
      </c>
      <c r="AO284" s="57" t="s">
        <v>66</v>
      </c>
      <c r="AP284" s="57" t="s">
        <v>46</v>
      </c>
      <c r="AQ284" s="57" t="s">
        <v>666</v>
      </c>
      <c r="AR284" s="159" t="s">
        <v>667</v>
      </c>
      <c r="AS284" s="156" t="s">
        <v>668</v>
      </c>
      <c r="AT284" s="245">
        <v>0</v>
      </c>
      <c r="AU284" s="245">
        <v>0</v>
      </c>
      <c r="AV284" s="449">
        <v>0</v>
      </c>
      <c r="AW284" s="449">
        <v>0</v>
      </c>
      <c r="AX284" s="449">
        <v>0</v>
      </c>
      <c r="AY284" s="449">
        <v>0</v>
      </c>
      <c r="AZ284" s="449">
        <v>0</v>
      </c>
      <c r="BA284" s="449">
        <v>0</v>
      </c>
      <c r="BB284" s="450">
        <f t="shared" si="61"/>
        <v>0</v>
      </c>
      <c r="BC284" s="450">
        <f t="shared" si="61"/>
        <v>0</v>
      </c>
      <c r="BD284" s="251">
        <f t="shared" si="62"/>
        <v>3150000</v>
      </c>
      <c r="BE284" s="449">
        <v>0</v>
      </c>
      <c r="BF284" s="449">
        <v>0</v>
      </c>
      <c r="BG284" s="451">
        <v>0</v>
      </c>
      <c r="BH284" s="245">
        <v>3150000</v>
      </c>
      <c r="BI284" s="245">
        <v>3150000</v>
      </c>
      <c r="BJ284" s="449">
        <v>0</v>
      </c>
      <c r="BK284" s="449">
        <v>0</v>
      </c>
      <c r="BL284" s="449">
        <v>0</v>
      </c>
      <c r="BM284" s="329">
        <f t="shared" si="63"/>
        <v>3150000</v>
      </c>
      <c r="BN284" s="245">
        <v>2100000</v>
      </c>
      <c r="BO284" s="449">
        <v>0</v>
      </c>
      <c r="BP284" s="449">
        <v>0</v>
      </c>
      <c r="BQ284" s="449">
        <v>0</v>
      </c>
      <c r="BR284" s="245">
        <f t="shared" si="49"/>
        <v>2100000</v>
      </c>
      <c r="BS284" s="122">
        <f t="shared" si="50"/>
        <v>2100000</v>
      </c>
      <c r="BT284" s="449">
        <v>0</v>
      </c>
      <c r="BU284" s="449">
        <v>0</v>
      </c>
      <c r="BV284" s="449">
        <v>0</v>
      </c>
      <c r="BW284" s="245">
        <v>2100000</v>
      </c>
      <c r="BX284" s="245">
        <f t="shared" si="52"/>
        <v>2100000</v>
      </c>
      <c r="BY284" s="449">
        <v>0</v>
      </c>
      <c r="BZ284" s="449">
        <v>0</v>
      </c>
      <c r="CA284" s="449">
        <v>0</v>
      </c>
      <c r="CB284" s="245">
        <v>2100000</v>
      </c>
      <c r="CC284" s="245">
        <f>CG284</f>
        <v>2100000</v>
      </c>
      <c r="CD284" s="449">
        <v>0</v>
      </c>
      <c r="CE284" s="449">
        <v>0</v>
      </c>
      <c r="CF284" s="449">
        <v>0</v>
      </c>
      <c r="CG284" s="245">
        <v>2100000</v>
      </c>
      <c r="CH284" s="122">
        <v>1410000</v>
      </c>
      <c r="CI284" s="449">
        <v>0</v>
      </c>
      <c r="CJ284" s="449">
        <v>0</v>
      </c>
      <c r="CK284" s="449">
        <v>0</v>
      </c>
      <c r="CL284" s="245">
        <v>2100000</v>
      </c>
      <c r="CM284" s="245">
        <f t="shared" si="55"/>
        <v>2100000</v>
      </c>
      <c r="CN284" s="449">
        <v>0</v>
      </c>
      <c r="CO284" s="449">
        <v>0</v>
      </c>
      <c r="CP284" s="449">
        <v>0</v>
      </c>
      <c r="CQ284" s="245">
        <v>2100000</v>
      </c>
    </row>
    <row r="285" spans="1:95" ht="24.95" customHeight="1">
      <c r="A285" s="244" t="s">
        <v>638</v>
      </c>
      <c r="B285" s="17" t="s">
        <v>592</v>
      </c>
      <c r="C285" s="153">
        <v>401000052</v>
      </c>
      <c r="D285" s="19" t="s">
        <v>71</v>
      </c>
      <c r="E285" s="113" t="s">
        <v>594</v>
      </c>
      <c r="F285" s="114"/>
      <c r="G285" s="114"/>
      <c r="H285" s="115">
        <v>3</v>
      </c>
      <c r="I285" s="114"/>
      <c r="J285" s="115">
        <v>16</v>
      </c>
      <c r="K285" s="115">
        <v>1</v>
      </c>
      <c r="L285" s="115">
        <v>33</v>
      </c>
      <c r="M285" s="154"/>
      <c r="N285" s="154"/>
      <c r="O285" s="154"/>
      <c r="P285" s="116" t="s">
        <v>255</v>
      </c>
      <c r="Q285" s="117" t="s">
        <v>661</v>
      </c>
      <c r="R285" s="115"/>
      <c r="S285" s="115"/>
      <c r="T285" s="115"/>
      <c r="U285" s="115"/>
      <c r="V285" s="115" t="s">
        <v>662</v>
      </c>
      <c r="W285" s="115"/>
      <c r="X285" s="115"/>
      <c r="Y285" s="115"/>
      <c r="Z285" s="115"/>
      <c r="AA285" s="115"/>
      <c r="AB285" s="116" t="s">
        <v>663</v>
      </c>
      <c r="AC285" s="117" t="s">
        <v>3580</v>
      </c>
      <c r="AD285" s="155"/>
      <c r="AE285" s="155"/>
      <c r="AF285" s="155"/>
      <c r="AG285" s="155"/>
      <c r="AH285" s="155"/>
      <c r="AI285" s="155"/>
      <c r="AJ285" s="118" t="s">
        <v>3581</v>
      </c>
      <c r="AK285" s="155"/>
      <c r="AL285" s="155"/>
      <c r="AM285" s="118"/>
      <c r="AN285" s="116" t="s">
        <v>3582</v>
      </c>
      <c r="AO285" s="57" t="s">
        <v>66</v>
      </c>
      <c r="AP285" s="57" t="s">
        <v>46</v>
      </c>
      <c r="AQ285" s="57">
        <v>1210160130</v>
      </c>
      <c r="AR285" s="159" t="s">
        <v>669</v>
      </c>
      <c r="AS285" s="156" t="s">
        <v>629</v>
      </c>
      <c r="AT285" s="245">
        <v>0</v>
      </c>
      <c r="AU285" s="245">
        <v>0</v>
      </c>
      <c r="AV285" s="449">
        <v>0</v>
      </c>
      <c r="AW285" s="449">
        <v>0</v>
      </c>
      <c r="AX285" s="449">
        <v>0</v>
      </c>
      <c r="AY285" s="449">
        <v>0</v>
      </c>
      <c r="AZ285" s="449">
        <v>0</v>
      </c>
      <c r="BA285" s="449">
        <v>0</v>
      </c>
      <c r="BB285" s="450">
        <f t="shared" si="61"/>
        <v>0</v>
      </c>
      <c r="BC285" s="450">
        <f t="shared" si="61"/>
        <v>0</v>
      </c>
      <c r="BD285" s="251">
        <f t="shared" si="62"/>
        <v>2150000</v>
      </c>
      <c r="BE285" s="449">
        <v>0</v>
      </c>
      <c r="BF285" s="449">
        <v>0</v>
      </c>
      <c r="BG285" s="451">
        <v>0</v>
      </c>
      <c r="BH285" s="245">
        <v>2150000</v>
      </c>
      <c r="BI285" s="245">
        <v>2150000</v>
      </c>
      <c r="BJ285" s="449">
        <v>0</v>
      </c>
      <c r="BK285" s="449">
        <v>0</v>
      </c>
      <c r="BL285" s="449">
        <v>0</v>
      </c>
      <c r="BM285" s="329">
        <f t="shared" si="63"/>
        <v>2150000</v>
      </c>
      <c r="BN285" s="245">
        <v>1410000</v>
      </c>
      <c r="BO285" s="449">
        <v>0</v>
      </c>
      <c r="BP285" s="449">
        <v>0</v>
      </c>
      <c r="BQ285" s="449">
        <v>0</v>
      </c>
      <c r="BR285" s="245">
        <f t="shared" si="49"/>
        <v>1410000</v>
      </c>
      <c r="BS285" s="122">
        <f t="shared" si="50"/>
        <v>1410000</v>
      </c>
      <c r="BT285" s="449">
        <v>0</v>
      </c>
      <c r="BU285" s="449">
        <v>0</v>
      </c>
      <c r="BV285" s="449">
        <v>0</v>
      </c>
      <c r="BW285" s="245">
        <v>1410000</v>
      </c>
      <c r="BX285" s="245">
        <f t="shared" si="52"/>
        <v>1410000</v>
      </c>
      <c r="BY285" s="449">
        <v>0</v>
      </c>
      <c r="BZ285" s="449">
        <v>0</v>
      </c>
      <c r="CA285" s="449">
        <v>0</v>
      </c>
      <c r="CB285" s="245">
        <v>1410000</v>
      </c>
      <c r="CC285" s="245">
        <f t="shared" ref="CC285:CC294" si="67">CG285</f>
        <v>1410000</v>
      </c>
      <c r="CD285" s="449">
        <v>0</v>
      </c>
      <c r="CE285" s="449">
        <v>0</v>
      </c>
      <c r="CF285" s="449">
        <v>0</v>
      </c>
      <c r="CG285" s="245">
        <v>1410000</v>
      </c>
      <c r="CH285" s="122">
        <v>2100000</v>
      </c>
      <c r="CI285" s="449">
        <v>0</v>
      </c>
      <c r="CJ285" s="449">
        <v>0</v>
      </c>
      <c r="CK285" s="449">
        <v>0</v>
      </c>
      <c r="CL285" s="245">
        <v>1410000</v>
      </c>
      <c r="CM285" s="245">
        <f t="shared" si="55"/>
        <v>1410000</v>
      </c>
      <c r="CN285" s="449">
        <v>0</v>
      </c>
      <c r="CO285" s="449">
        <v>0</v>
      </c>
      <c r="CP285" s="449">
        <v>0</v>
      </c>
      <c r="CQ285" s="245">
        <v>1410000</v>
      </c>
    </row>
    <row r="286" spans="1:95" ht="24.95" customHeight="1">
      <c r="A286" s="244" t="s">
        <v>638</v>
      </c>
      <c r="B286" s="17" t="s">
        <v>592</v>
      </c>
      <c r="C286" s="153">
        <v>401000052</v>
      </c>
      <c r="D286" s="19" t="s">
        <v>71</v>
      </c>
      <c r="E286" s="113" t="s">
        <v>594</v>
      </c>
      <c r="F286" s="114"/>
      <c r="G286" s="114"/>
      <c r="H286" s="115">
        <v>3</v>
      </c>
      <c r="I286" s="114"/>
      <c r="J286" s="115">
        <v>16</v>
      </c>
      <c r="K286" s="115">
        <v>1</v>
      </c>
      <c r="L286" s="115">
        <v>33</v>
      </c>
      <c r="M286" s="154"/>
      <c r="N286" s="154"/>
      <c r="O286" s="154"/>
      <c r="P286" s="116" t="s">
        <v>255</v>
      </c>
      <c r="Q286" s="117" t="s">
        <v>661</v>
      </c>
      <c r="R286" s="115"/>
      <c r="S286" s="115"/>
      <c r="T286" s="115"/>
      <c r="U286" s="115"/>
      <c r="V286" s="115" t="s">
        <v>662</v>
      </c>
      <c r="W286" s="115"/>
      <c r="X286" s="115"/>
      <c r="Y286" s="115"/>
      <c r="Z286" s="115"/>
      <c r="AA286" s="115"/>
      <c r="AB286" s="116" t="s">
        <v>663</v>
      </c>
      <c r="AC286" s="117" t="s">
        <v>596</v>
      </c>
      <c r="AD286" s="155"/>
      <c r="AE286" s="155"/>
      <c r="AF286" s="155"/>
      <c r="AG286" s="155"/>
      <c r="AH286" s="118"/>
      <c r="AI286" s="155"/>
      <c r="AJ286" s="118"/>
      <c r="AK286" s="155"/>
      <c r="AL286" s="155"/>
      <c r="AM286" s="118" t="s">
        <v>670</v>
      </c>
      <c r="AN286" s="116" t="s">
        <v>598</v>
      </c>
      <c r="AO286" s="57" t="s">
        <v>66</v>
      </c>
      <c r="AP286" s="57" t="s">
        <v>46</v>
      </c>
      <c r="AQ286" s="57" t="s">
        <v>671</v>
      </c>
      <c r="AR286" s="159" t="s">
        <v>672</v>
      </c>
      <c r="AS286" s="156" t="s">
        <v>673</v>
      </c>
      <c r="AT286" s="245">
        <v>0</v>
      </c>
      <c r="AU286" s="245">
        <v>0</v>
      </c>
      <c r="AV286" s="449">
        <v>0</v>
      </c>
      <c r="AW286" s="449">
        <v>0</v>
      </c>
      <c r="AX286" s="449">
        <v>0</v>
      </c>
      <c r="AY286" s="449">
        <v>0</v>
      </c>
      <c r="AZ286" s="449">
        <v>0</v>
      </c>
      <c r="BA286" s="449">
        <v>0</v>
      </c>
      <c r="BB286" s="450">
        <f t="shared" si="61"/>
        <v>0</v>
      </c>
      <c r="BC286" s="450">
        <f t="shared" si="61"/>
        <v>0</v>
      </c>
      <c r="BD286" s="251">
        <f t="shared" si="62"/>
        <v>3234549</v>
      </c>
      <c r="BE286" s="449">
        <v>0</v>
      </c>
      <c r="BF286" s="449">
        <v>0</v>
      </c>
      <c r="BG286" s="451">
        <v>0</v>
      </c>
      <c r="BH286" s="245">
        <v>3234549</v>
      </c>
      <c r="BI286" s="245">
        <v>3234549</v>
      </c>
      <c r="BJ286" s="449">
        <v>0</v>
      </c>
      <c r="BK286" s="449">
        <v>0</v>
      </c>
      <c r="BL286" s="449">
        <v>0</v>
      </c>
      <c r="BM286" s="329">
        <f t="shared" si="63"/>
        <v>3234549</v>
      </c>
      <c r="BN286" s="245">
        <v>1080000</v>
      </c>
      <c r="BO286" s="449">
        <v>0</v>
      </c>
      <c r="BP286" s="449">
        <v>0</v>
      </c>
      <c r="BQ286" s="449">
        <v>0</v>
      </c>
      <c r="BR286" s="245">
        <f t="shared" si="49"/>
        <v>1080000</v>
      </c>
      <c r="BS286" s="122">
        <f t="shared" si="50"/>
        <v>1677000</v>
      </c>
      <c r="BT286" s="449">
        <v>0</v>
      </c>
      <c r="BU286" s="449">
        <v>0</v>
      </c>
      <c r="BV286" s="449">
        <v>0</v>
      </c>
      <c r="BW286" s="245">
        <v>1677000</v>
      </c>
      <c r="BX286" s="245">
        <f t="shared" si="52"/>
        <v>1080000</v>
      </c>
      <c r="BY286" s="449">
        <v>0</v>
      </c>
      <c r="BZ286" s="449">
        <v>0</v>
      </c>
      <c r="CA286" s="449">
        <v>0</v>
      </c>
      <c r="CB286" s="245">
        <v>1080000</v>
      </c>
      <c r="CC286" s="245">
        <f t="shared" si="67"/>
        <v>1080000</v>
      </c>
      <c r="CD286" s="449">
        <v>0</v>
      </c>
      <c r="CE286" s="449">
        <v>0</v>
      </c>
      <c r="CF286" s="449">
        <v>0</v>
      </c>
      <c r="CG286" s="245">
        <v>1080000</v>
      </c>
      <c r="CH286" s="122">
        <v>1080000</v>
      </c>
      <c r="CI286" s="449">
        <v>0</v>
      </c>
      <c r="CJ286" s="449">
        <v>0</v>
      </c>
      <c r="CK286" s="449">
        <v>0</v>
      </c>
      <c r="CL286" s="245">
        <v>1080000</v>
      </c>
      <c r="CM286" s="245">
        <f t="shared" si="55"/>
        <v>1080000</v>
      </c>
      <c r="CN286" s="449">
        <v>0</v>
      </c>
      <c r="CO286" s="449">
        <v>0</v>
      </c>
      <c r="CP286" s="449">
        <v>0</v>
      </c>
      <c r="CQ286" s="245">
        <v>1080000</v>
      </c>
    </row>
    <row r="287" spans="1:95" ht="24.95" customHeight="1">
      <c r="A287" s="244" t="s">
        <v>638</v>
      </c>
      <c r="B287" s="17" t="s">
        <v>592</v>
      </c>
      <c r="C287" s="153">
        <v>401000052</v>
      </c>
      <c r="D287" s="19" t="s">
        <v>71</v>
      </c>
      <c r="E287" s="113" t="s">
        <v>594</v>
      </c>
      <c r="F287" s="114"/>
      <c r="G287" s="114"/>
      <c r="H287" s="115">
        <v>3</v>
      </c>
      <c r="I287" s="114"/>
      <c r="J287" s="115">
        <v>16</v>
      </c>
      <c r="K287" s="115">
        <v>1</v>
      </c>
      <c r="L287" s="115">
        <v>33</v>
      </c>
      <c r="M287" s="154"/>
      <c r="N287" s="154"/>
      <c r="O287" s="154"/>
      <c r="P287" s="116" t="s">
        <v>255</v>
      </c>
      <c r="Q287" s="117" t="s">
        <v>661</v>
      </c>
      <c r="R287" s="115"/>
      <c r="S287" s="115"/>
      <c r="T287" s="115"/>
      <c r="U287" s="115"/>
      <c r="V287" s="115" t="s">
        <v>662</v>
      </c>
      <c r="W287" s="115"/>
      <c r="X287" s="115"/>
      <c r="Y287" s="115"/>
      <c r="Z287" s="115"/>
      <c r="AA287" s="115"/>
      <c r="AB287" s="116" t="s">
        <v>663</v>
      </c>
      <c r="AC287" s="117" t="s">
        <v>596</v>
      </c>
      <c r="AD287" s="155"/>
      <c r="AE287" s="155"/>
      <c r="AF287" s="155"/>
      <c r="AG287" s="155"/>
      <c r="AH287" s="118"/>
      <c r="AI287" s="155"/>
      <c r="AJ287" s="118"/>
      <c r="AK287" s="155"/>
      <c r="AL287" s="155"/>
      <c r="AM287" s="118" t="s">
        <v>670</v>
      </c>
      <c r="AN287" s="116" t="s">
        <v>598</v>
      </c>
      <c r="AO287" s="57" t="s">
        <v>66</v>
      </c>
      <c r="AP287" s="57" t="s">
        <v>46</v>
      </c>
      <c r="AQ287" s="57">
        <v>1210220480</v>
      </c>
      <c r="AR287" s="159" t="s">
        <v>672</v>
      </c>
      <c r="AS287" s="156" t="s">
        <v>53</v>
      </c>
      <c r="AT287" s="245">
        <v>0</v>
      </c>
      <c r="AU287" s="245">
        <v>0</v>
      </c>
      <c r="AV287" s="449">
        <v>0</v>
      </c>
      <c r="AW287" s="449">
        <v>0</v>
      </c>
      <c r="AX287" s="449">
        <v>0</v>
      </c>
      <c r="AY287" s="449">
        <v>0</v>
      </c>
      <c r="AZ287" s="449">
        <v>0</v>
      </c>
      <c r="BA287" s="449">
        <v>0</v>
      </c>
      <c r="BB287" s="450">
        <f t="shared" si="61"/>
        <v>0</v>
      </c>
      <c r="BC287" s="450">
        <f t="shared" si="61"/>
        <v>0</v>
      </c>
      <c r="BD287" s="251">
        <f t="shared" si="62"/>
        <v>0</v>
      </c>
      <c r="BE287" s="449">
        <v>0</v>
      </c>
      <c r="BF287" s="449">
        <v>0</v>
      </c>
      <c r="BG287" s="451">
        <v>0</v>
      </c>
      <c r="BH287" s="245">
        <v>0</v>
      </c>
      <c r="BI287" s="245">
        <v>0</v>
      </c>
      <c r="BJ287" s="449">
        <v>0</v>
      </c>
      <c r="BK287" s="449">
        <v>0</v>
      </c>
      <c r="BL287" s="449">
        <v>0</v>
      </c>
      <c r="BM287" s="329">
        <f t="shared" si="63"/>
        <v>0</v>
      </c>
      <c r="BN287" s="245">
        <v>70000</v>
      </c>
      <c r="BO287" s="449">
        <v>0</v>
      </c>
      <c r="BP287" s="449">
        <v>0</v>
      </c>
      <c r="BQ287" s="449">
        <v>0</v>
      </c>
      <c r="BR287" s="245">
        <f t="shared" si="49"/>
        <v>70000</v>
      </c>
      <c r="BS287" s="122">
        <f t="shared" si="50"/>
        <v>0</v>
      </c>
      <c r="BT287" s="449">
        <v>0</v>
      </c>
      <c r="BU287" s="449">
        <v>0</v>
      </c>
      <c r="BV287" s="449">
        <v>0</v>
      </c>
      <c r="BW287" s="245">
        <v>0</v>
      </c>
      <c r="BX287" s="245">
        <f t="shared" si="52"/>
        <v>70000</v>
      </c>
      <c r="BY287" s="449">
        <v>0</v>
      </c>
      <c r="BZ287" s="449">
        <v>0</v>
      </c>
      <c r="CA287" s="449">
        <v>0</v>
      </c>
      <c r="CB287" s="245">
        <v>70000</v>
      </c>
      <c r="CC287" s="245">
        <f t="shared" si="67"/>
        <v>70000</v>
      </c>
      <c r="CD287" s="449">
        <v>0</v>
      </c>
      <c r="CE287" s="449">
        <v>0</v>
      </c>
      <c r="CF287" s="449">
        <v>0</v>
      </c>
      <c r="CG287" s="245">
        <v>70000</v>
      </c>
      <c r="CH287" s="122">
        <v>70000</v>
      </c>
      <c r="CI287" s="449">
        <v>0</v>
      </c>
      <c r="CJ287" s="449">
        <v>0</v>
      </c>
      <c r="CK287" s="449">
        <v>0</v>
      </c>
      <c r="CL287" s="245">
        <v>70000</v>
      </c>
      <c r="CM287" s="245">
        <f t="shared" si="55"/>
        <v>70000</v>
      </c>
      <c r="CN287" s="449">
        <v>0</v>
      </c>
      <c r="CO287" s="449">
        <v>0</v>
      </c>
      <c r="CP287" s="449">
        <v>0</v>
      </c>
      <c r="CQ287" s="245">
        <v>70000</v>
      </c>
    </row>
    <row r="288" spans="1:95" ht="24.95" customHeight="1">
      <c r="A288" s="244" t="s">
        <v>638</v>
      </c>
      <c r="B288" s="17" t="s">
        <v>592</v>
      </c>
      <c r="C288" s="153">
        <v>401000052</v>
      </c>
      <c r="D288" s="19" t="s">
        <v>71</v>
      </c>
      <c r="E288" s="113" t="s">
        <v>594</v>
      </c>
      <c r="F288" s="114"/>
      <c r="G288" s="114"/>
      <c r="H288" s="115">
        <v>3</v>
      </c>
      <c r="I288" s="114"/>
      <c r="J288" s="115">
        <v>16</v>
      </c>
      <c r="K288" s="115">
        <v>1</v>
      </c>
      <c r="L288" s="115">
        <v>33</v>
      </c>
      <c r="M288" s="154"/>
      <c r="N288" s="154"/>
      <c r="O288" s="154"/>
      <c r="P288" s="116" t="s">
        <v>255</v>
      </c>
      <c r="Q288" s="117" t="s">
        <v>661</v>
      </c>
      <c r="R288" s="115"/>
      <c r="S288" s="115"/>
      <c r="T288" s="115"/>
      <c r="U288" s="115"/>
      <c r="V288" s="115" t="s">
        <v>662</v>
      </c>
      <c r="W288" s="115"/>
      <c r="X288" s="115"/>
      <c r="Y288" s="115"/>
      <c r="Z288" s="115"/>
      <c r="AA288" s="115"/>
      <c r="AB288" s="116" t="s">
        <v>663</v>
      </c>
      <c r="AC288" s="117" t="s">
        <v>596</v>
      </c>
      <c r="AD288" s="155"/>
      <c r="AE288" s="155"/>
      <c r="AF288" s="155"/>
      <c r="AG288" s="155"/>
      <c r="AH288" s="118"/>
      <c r="AI288" s="155"/>
      <c r="AJ288" s="118"/>
      <c r="AK288" s="155"/>
      <c r="AL288" s="155"/>
      <c r="AM288" s="118" t="s">
        <v>670</v>
      </c>
      <c r="AN288" s="116" t="s">
        <v>598</v>
      </c>
      <c r="AO288" s="57" t="s">
        <v>66</v>
      </c>
      <c r="AP288" s="57" t="s">
        <v>46</v>
      </c>
      <c r="AQ288" s="57" t="s">
        <v>674</v>
      </c>
      <c r="AR288" s="159" t="s">
        <v>672</v>
      </c>
      <c r="AS288" s="156" t="s">
        <v>53</v>
      </c>
      <c r="AT288" s="245">
        <v>0</v>
      </c>
      <c r="AU288" s="245">
        <v>0</v>
      </c>
      <c r="AV288" s="449">
        <v>0</v>
      </c>
      <c r="AW288" s="449">
        <v>0</v>
      </c>
      <c r="AX288" s="449">
        <v>0</v>
      </c>
      <c r="AY288" s="449">
        <v>0</v>
      </c>
      <c r="AZ288" s="449">
        <v>0</v>
      </c>
      <c r="BA288" s="449">
        <v>0</v>
      </c>
      <c r="BB288" s="450">
        <f t="shared" si="61"/>
        <v>0</v>
      </c>
      <c r="BC288" s="450">
        <f t="shared" si="61"/>
        <v>0</v>
      </c>
      <c r="BD288" s="251">
        <f t="shared" si="62"/>
        <v>18800</v>
      </c>
      <c r="BE288" s="449">
        <v>0</v>
      </c>
      <c r="BF288" s="449">
        <v>0</v>
      </c>
      <c r="BG288" s="451">
        <v>0</v>
      </c>
      <c r="BH288" s="245">
        <v>18800</v>
      </c>
      <c r="BI288" s="245">
        <v>18800</v>
      </c>
      <c r="BJ288" s="449">
        <v>0</v>
      </c>
      <c r="BK288" s="449">
        <v>0</v>
      </c>
      <c r="BL288" s="449">
        <v>0</v>
      </c>
      <c r="BM288" s="329">
        <f t="shared" si="63"/>
        <v>18800</v>
      </c>
      <c r="BN288" s="245">
        <v>407000</v>
      </c>
      <c r="BO288" s="449">
        <v>0</v>
      </c>
      <c r="BP288" s="449">
        <v>0</v>
      </c>
      <c r="BQ288" s="449">
        <v>0</v>
      </c>
      <c r="BR288" s="245">
        <f t="shared" si="49"/>
        <v>407000</v>
      </c>
      <c r="BS288" s="122">
        <f t="shared" si="50"/>
        <v>60000</v>
      </c>
      <c r="BT288" s="449">
        <v>0</v>
      </c>
      <c r="BU288" s="449">
        <v>0</v>
      </c>
      <c r="BV288" s="449">
        <v>0</v>
      </c>
      <c r="BW288" s="245">
        <v>60000</v>
      </c>
      <c r="BX288" s="245">
        <f t="shared" si="52"/>
        <v>407000</v>
      </c>
      <c r="BY288" s="449">
        <v>0</v>
      </c>
      <c r="BZ288" s="449">
        <v>0</v>
      </c>
      <c r="CA288" s="449">
        <v>0</v>
      </c>
      <c r="CB288" s="245">
        <v>407000</v>
      </c>
      <c r="CC288" s="245">
        <f t="shared" si="67"/>
        <v>407000</v>
      </c>
      <c r="CD288" s="449">
        <v>0</v>
      </c>
      <c r="CE288" s="449">
        <v>0</v>
      </c>
      <c r="CF288" s="449">
        <v>0</v>
      </c>
      <c r="CG288" s="245">
        <v>407000</v>
      </c>
      <c r="CH288" s="245">
        <v>407000</v>
      </c>
      <c r="CI288" s="449">
        <v>0</v>
      </c>
      <c r="CJ288" s="449">
        <v>0</v>
      </c>
      <c r="CK288" s="449">
        <v>0</v>
      </c>
      <c r="CL288" s="245">
        <v>407000</v>
      </c>
      <c r="CM288" s="245">
        <f t="shared" si="55"/>
        <v>407000</v>
      </c>
      <c r="CN288" s="449">
        <v>0</v>
      </c>
      <c r="CO288" s="449">
        <v>0</v>
      </c>
      <c r="CP288" s="449">
        <v>0</v>
      </c>
      <c r="CQ288" s="245">
        <v>407000</v>
      </c>
    </row>
    <row r="289" spans="1:97" ht="24.95" customHeight="1">
      <c r="A289" s="244" t="s">
        <v>638</v>
      </c>
      <c r="B289" s="17" t="s">
        <v>592</v>
      </c>
      <c r="C289" s="153">
        <v>401000052</v>
      </c>
      <c r="D289" s="188" t="s">
        <v>71</v>
      </c>
      <c r="E289" s="113" t="s">
        <v>594</v>
      </c>
      <c r="F289" s="114"/>
      <c r="G289" s="114"/>
      <c r="H289" s="115">
        <v>3</v>
      </c>
      <c r="I289" s="114"/>
      <c r="J289" s="115">
        <v>16</v>
      </c>
      <c r="K289" s="115">
        <v>1</v>
      </c>
      <c r="L289" s="115">
        <v>33</v>
      </c>
      <c r="M289" s="154"/>
      <c r="N289" s="154"/>
      <c r="O289" s="154"/>
      <c r="P289" s="116" t="s">
        <v>255</v>
      </c>
      <c r="Q289" s="117" t="s">
        <v>595</v>
      </c>
      <c r="R289" s="115"/>
      <c r="S289" s="115"/>
      <c r="T289" s="115" t="s">
        <v>47</v>
      </c>
      <c r="U289" s="115"/>
      <c r="V289" s="115">
        <v>9</v>
      </c>
      <c r="W289" s="115" t="s">
        <v>45</v>
      </c>
      <c r="X289" s="115"/>
      <c r="Y289" s="115"/>
      <c r="Z289" s="115"/>
      <c r="AA289" s="115"/>
      <c r="AB289" s="116" t="s">
        <v>257</v>
      </c>
      <c r="AC289" s="117" t="s">
        <v>653</v>
      </c>
      <c r="AD289" s="155"/>
      <c r="AE289" s="155"/>
      <c r="AF289" s="155"/>
      <c r="AG289" s="155"/>
      <c r="AH289" s="155"/>
      <c r="AI289" s="155"/>
      <c r="AJ289" s="155"/>
      <c r="AK289" s="155"/>
      <c r="AL289" s="155"/>
      <c r="AM289" s="118" t="s">
        <v>675</v>
      </c>
      <c r="AN289" s="116" t="s">
        <v>606</v>
      </c>
      <c r="AO289" s="57" t="s">
        <v>66</v>
      </c>
      <c r="AP289" s="57" t="s">
        <v>46</v>
      </c>
      <c r="AQ289" s="57">
        <v>1220120650</v>
      </c>
      <c r="AR289" s="159" t="s">
        <v>676</v>
      </c>
      <c r="AS289" s="156" t="s">
        <v>53</v>
      </c>
      <c r="AT289" s="245">
        <v>0</v>
      </c>
      <c r="AU289" s="245">
        <v>0</v>
      </c>
      <c r="AV289" s="449">
        <v>0</v>
      </c>
      <c r="AW289" s="449">
        <v>0</v>
      </c>
      <c r="AX289" s="449">
        <v>0</v>
      </c>
      <c r="AY289" s="449">
        <v>0</v>
      </c>
      <c r="AZ289" s="449">
        <v>0</v>
      </c>
      <c r="BA289" s="449">
        <v>0</v>
      </c>
      <c r="BB289" s="450">
        <f t="shared" si="61"/>
        <v>0</v>
      </c>
      <c r="BC289" s="450">
        <f t="shared" si="61"/>
        <v>0</v>
      </c>
      <c r="BD289" s="251">
        <f t="shared" si="62"/>
        <v>22800</v>
      </c>
      <c r="BE289" s="449">
        <v>0</v>
      </c>
      <c r="BF289" s="449">
        <v>0</v>
      </c>
      <c r="BG289" s="451">
        <v>0</v>
      </c>
      <c r="BH289" s="245">
        <v>22800</v>
      </c>
      <c r="BI289" s="245">
        <v>22800</v>
      </c>
      <c r="BJ289" s="449">
        <v>0</v>
      </c>
      <c r="BK289" s="449">
        <v>0</v>
      </c>
      <c r="BL289" s="449">
        <v>0</v>
      </c>
      <c r="BM289" s="329">
        <f t="shared" si="63"/>
        <v>22800</v>
      </c>
      <c r="BN289" s="245">
        <v>72000</v>
      </c>
      <c r="BO289" s="449">
        <v>0</v>
      </c>
      <c r="BP289" s="449">
        <v>0</v>
      </c>
      <c r="BQ289" s="449">
        <v>0</v>
      </c>
      <c r="BR289" s="245">
        <f t="shared" si="49"/>
        <v>72000</v>
      </c>
      <c r="BS289" s="122">
        <f t="shared" si="50"/>
        <v>72000</v>
      </c>
      <c r="BT289" s="449">
        <v>0</v>
      </c>
      <c r="BU289" s="449">
        <v>0</v>
      </c>
      <c r="BV289" s="449">
        <v>0</v>
      </c>
      <c r="BW289" s="245">
        <v>72000</v>
      </c>
      <c r="BX289" s="245">
        <f t="shared" si="52"/>
        <v>72000</v>
      </c>
      <c r="BY289" s="449">
        <v>0</v>
      </c>
      <c r="BZ289" s="449">
        <v>0</v>
      </c>
      <c r="CA289" s="449">
        <v>0</v>
      </c>
      <c r="CB289" s="245">
        <v>72000</v>
      </c>
      <c r="CC289" s="245">
        <f t="shared" si="67"/>
        <v>72000</v>
      </c>
      <c r="CD289" s="449">
        <v>0</v>
      </c>
      <c r="CE289" s="449">
        <v>0</v>
      </c>
      <c r="CF289" s="449">
        <v>0</v>
      </c>
      <c r="CG289" s="245">
        <v>72000</v>
      </c>
      <c r="CH289" s="245">
        <v>72000</v>
      </c>
      <c r="CI289" s="449">
        <v>0</v>
      </c>
      <c r="CJ289" s="449">
        <v>0</v>
      </c>
      <c r="CK289" s="449">
        <v>0</v>
      </c>
      <c r="CL289" s="245">
        <v>72000</v>
      </c>
      <c r="CM289" s="245">
        <f t="shared" si="55"/>
        <v>72000</v>
      </c>
      <c r="CN289" s="449">
        <v>0</v>
      </c>
      <c r="CO289" s="449">
        <v>0</v>
      </c>
      <c r="CP289" s="449">
        <v>0</v>
      </c>
      <c r="CQ289" s="245">
        <v>72000</v>
      </c>
    </row>
    <row r="290" spans="1:97" ht="24.95" customHeight="1">
      <c r="A290" s="244" t="s">
        <v>638</v>
      </c>
      <c r="B290" s="17" t="s">
        <v>592</v>
      </c>
      <c r="C290" s="153">
        <v>403010007</v>
      </c>
      <c r="D290" s="19" t="s">
        <v>81</v>
      </c>
      <c r="E290" s="113" t="s">
        <v>594</v>
      </c>
      <c r="F290" s="114"/>
      <c r="G290" s="114"/>
      <c r="H290" s="115">
        <v>3</v>
      </c>
      <c r="I290" s="114"/>
      <c r="J290" s="115" t="s">
        <v>677</v>
      </c>
      <c r="K290" s="115">
        <v>1</v>
      </c>
      <c r="L290" s="115">
        <v>9</v>
      </c>
      <c r="M290" s="154"/>
      <c r="N290" s="154"/>
      <c r="O290" s="154"/>
      <c r="P290" s="116" t="s">
        <v>255</v>
      </c>
      <c r="Q290" s="117" t="s">
        <v>595</v>
      </c>
      <c r="R290" s="115"/>
      <c r="S290" s="115"/>
      <c r="T290" s="115" t="s">
        <v>47</v>
      </c>
      <c r="U290" s="115"/>
      <c r="V290" s="115" t="s">
        <v>523</v>
      </c>
      <c r="W290" s="115" t="s">
        <v>45</v>
      </c>
      <c r="X290" s="115"/>
      <c r="Y290" s="115"/>
      <c r="Z290" s="115"/>
      <c r="AA290" s="115"/>
      <c r="AB290" s="116" t="s">
        <v>257</v>
      </c>
      <c r="AC290" s="117" t="s">
        <v>653</v>
      </c>
      <c r="AD290" s="155"/>
      <c r="AE290" s="155"/>
      <c r="AF290" s="155"/>
      <c r="AG290" s="155"/>
      <c r="AH290" s="155"/>
      <c r="AI290" s="155"/>
      <c r="AJ290" s="155"/>
      <c r="AK290" s="155"/>
      <c r="AL290" s="155"/>
      <c r="AM290" s="118" t="s">
        <v>675</v>
      </c>
      <c r="AN290" s="116" t="s">
        <v>606</v>
      </c>
      <c r="AO290" s="57" t="s">
        <v>66</v>
      </c>
      <c r="AP290" s="57" t="s">
        <v>46</v>
      </c>
      <c r="AQ290" s="57">
        <v>1220220640</v>
      </c>
      <c r="AR290" s="159" t="s">
        <v>678</v>
      </c>
      <c r="AS290" s="156" t="s">
        <v>53</v>
      </c>
      <c r="AT290" s="245">
        <v>0</v>
      </c>
      <c r="AU290" s="245">
        <v>0</v>
      </c>
      <c r="AV290" s="449">
        <v>0</v>
      </c>
      <c r="AW290" s="449">
        <v>0</v>
      </c>
      <c r="AX290" s="449">
        <v>0</v>
      </c>
      <c r="AY290" s="449">
        <v>0</v>
      </c>
      <c r="AZ290" s="449">
        <v>0</v>
      </c>
      <c r="BA290" s="449">
        <v>0</v>
      </c>
      <c r="BB290" s="450">
        <f t="shared" si="61"/>
        <v>0</v>
      </c>
      <c r="BC290" s="450">
        <f t="shared" si="61"/>
        <v>0</v>
      </c>
      <c r="BD290" s="251">
        <f t="shared" si="62"/>
        <v>651355</v>
      </c>
      <c r="BE290" s="449">
        <v>0</v>
      </c>
      <c r="BF290" s="449">
        <v>0</v>
      </c>
      <c r="BG290" s="451">
        <v>0</v>
      </c>
      <c r="BH290" s="245">
        <v>651355</v>
      </c>
      <c r="BI290" s="245">
        <v>651355</v>
      </c>
      <c r="BJ290" s="449">
        <v>0</v>
      </c>
      <c r="BK290" s="449">
        <v>0</v>
      </c>
      <c r="BL290" s="449">
        <v>0</v>
      </c>
      <c r="BM290" s="329">
        <f t="shared" si="63"/>
        <v>651355</v>
      </c>
      <c r="BN290" s="245">
        <v>828500</v>
      </c>
      <c r="BO290" s="449">
        <v>0</v>
      </c>
      <c r="BP290" s="449">
        <v>0</v>
      </c>
      <c r="BQ290" s="449">
        <v>0</v>
      </c>
      <c r="BR290" s="245">
        <f t="shared" si="49"/>
        <v>828500</v>
      </c>
      <c r="BS290" s="122">
        <f t="shared" si="50"/>
        <v>828500</v>
      </c>
      <c r="BT290" s="449">
        <v>0</v>
      </c>
      <c r="BU290" s="449">
        <v>0</v>
      </c>
      <c r="BV290" s="449">
        <v>0</v>
      </c>
      <c r="BW290" s="245">
        <v>828500</v>
      </c>
      <c r="BX290" s="245">
        <f t="shared" si="52"/>
        <v>328500</v>
      </c>
      <c r="BY290" s="449">
        <v>0</v>
      </c>
      <c r="BZ290" s="449">
        <v>0</v>
      </c>
      <c r="CA290" s="449">
        <v>0</v>
      </c>
      <c r="CB290" s="245">
        <v>328500</v>
      </c>
      <c r="CC290" s="245">
        <f t="shared" si="67"/>
        <v>328500</v>
      </c>
      <c r="CD290" s="449">
        <v>0</v>
      </c>
      <c r="CE290" s="449">
        <v>0</v>
      </c>
      <c r="CF290" s="449">
        <v>0</v>
      </c>
      <c r="CG290" s="245">
        <v>328500</v>
      </c>
      <c r="CH290" s="245">
        <v>328500</v>
      </c>
      <c r="CI290" s="449">
        <v>0</v>
      </c>
      <c r="CJ290" s="449">
        <v>0</v>
      </c>
      <c r="CK290" s="449">
        <v>0</v>
      </c>
      <c r="CL290" s="245">
        <v>328500</v>
      </c>
      <c r="CM290" s="245">
        <f t="shared" si="55"/>
        <v>328500</v>
      </c>
      <c r="CN290" s="449">
        <v>0</v>
      </c>
      <c r="CO290" s="449">
        <v>0</v>
      </c>
      <c r="CP290" s="449">
        <v>0</v>
      </c>
      <c r="CQ290" s="245">
        <v>328500</v>
      </c>
    </row>
    <row r="291" spans="1:97" ht="24.95" customHeight="1">
      <c r="A291" s="244" t="s">
        <v>638</v>
      </c>
      <c r="B291" s="17" t="s">
        <v>592</v>
      </c>
      <c r="C291" s="153">
        <v>403010007</v>
      </c>
      <c r="D291" s="19" t="s">
        <v>81</v>
      </c>
      <c r="E291" s="113" t="s">
        <v>594</v>
      </c>
      <c r="F291" s="114"/>
      <c r="G291" s="114"/>
      <c r="H291" s="115">
        <v>3</v>
      </c>
      <c r="I291" s="114"/>
      <c r="J291" s="115" t="s">
        <v>677</v>
      </c>
      <c r="K291" s="115">
        <v>1</v>
      </c>
      <c r="L291" s="115">
        <v>9</v>
      </c>
      <c r="M291" s="154"/>
      <c r="N291" s="154"/>
      <c r="O291" s="154"/>
      <c r="P291" s="116" t="s">
        <v>255</v>
      </c>
      <c r="Q291" s="117" t="s">
        <v>595</v>
      </c>
      <c r="R291" s="115"/>
      <c r="S291" s="115"/>
      <c r="T291" s="115" t="s">
        <v>47</v>
      </c>
      <c r="U291" s="115"/>
      <c r="V291" s="115" t="s">
        <v>523</v>
      </c>
      <c r="W291" s="115" t="s">
        <v>45</v>
      </c>
      <c r="X291" s="115"/>
      <c r="Y291" s="115"/>
      <c r="Z291" s="115"/>
      <c r="AA291" s="115"/>
      <c r="AB291" s="116" t="s">
        <v>257</v>
      </c>
      <c r="AC291" s="117" t="s">
        <v>653</v>
      </c>
      <c r="AD291" s="155"/>
      <c r="AE291" s="155"/>
      <c r="AF291" s="155"/>
      <c r="AG291" s="155"/>
      <c r="AH291" s="155"/>
      <c r="AI291" s="155"/>
      <c r="AJ291" s="155"/>
      <c r="AK291" s="155"/>
      <c r="AL291" s="155"/>
      <c r="AM291" s="118" t="s">
        <v>675</v>
      </c>
      <c r="AN291" s="116" t="s">
        <v>606</v>
      </c>
      <c r="AO291" s="57" t="s">
        <v>66</v>
      </c>
      <c r="AP291" s="57" t="s">
        <v>46</v>
      </c>
      <c r="AQ291" s="57" t="s">
        <v>679</v>
      </c>
      <c r="AR291" s="159" t="s">
        <v>680</v>
      </c>
      <c r="AS291" s="156" t="s">
        <v>53</v>
      </c>
      <c r="AT291" s="245">
        <v>0</v>
      </c>
      <c r="AU291" s="245">
        <v>0</v>
      </c>
      <c r="AV291" s="449">
        <v>0</v>
      </c>
      <c r="AW291" s="449">
        <v>0</v>
      </c>
      <c r="AX291" s="449">
        <v>0</v>
      </c>
      <c r="AY291" s="449">
        <v>0</v>
      </c>
      <c r="AZ291" s="449">
        <v>0</v>
      </c>
      <c r="BA291" s="449">
        <v>0</v>
      </c>
      <c r="BB291" s="450">
        <f t="shared" si="61"/>
        <v>0</v>
      </c>
      <c r="BC291" s="450">
        <f t="shared" si="61"/>
        <v>0</v>
      </c>
      <c r="BD291" s="251">
        <f t="shared" si="62"/>
        <v>0</v>
      </c>
      <c r="BE291" s="449">
        <v>0</v>
      </c>
      <c r="BF291" s="449">
        <v>0</v>
      </c>
      <c r="BG291" s="451">
        <v>0</v>
      </c>
      <c r="BH291" s="245">
        <v>0</v>
      </c>
      <c r="BI291" s="245">
        <v>0</v>
      </c>
      <c r="BJ291" s="449">
        <v>0</v>
      </c>
      <c r="BK291" s="449">
        <v>0</v>
      </c>
      <c r="BL291" s="449">
        <v>0</v>
      </c>
      <c r="BM291" s="329">
        <f t="shared" si="63"/>
        <v>0</v>
      </c>
      <c r="BN291" s="245">
        <v>180000</v>
      </c>
      <c r="BO291" s="449">
        <v>0</v>
      </c>
      <c r="BP291" s="449">
        <v>0</v>
      </c>
      <c r="BQ291" s="449">
        <v>0</v>
      </c>
      <c r="BR291" s="245">
        <f t="shared" si="49"/>
        <v>180000</v>
      </c>
      <c r="BS291" s="122">
        <f t="shared" si="50"/>
        <v>0</v>
      </c>
      <c r="BT291" s="449">
        <v>0</v>
      </c>
      <c r="BU291" s="449">
        <v>0</v>
      </c>
      <c r="BV291" s="449">
        <v>0</v>
      </c>
      <c r="BW291" s="245">
        <v>0</v>
      </c>
      <c r="BX291" s="245">
        <f t="shared" si="52"/>
        <v>180000</v>
      </c>
      <c r="BY291" s="449">
        <v>0</v>
      </c>
      <c r="BZ291" s="449">
        <v>0</v>
      </c>
      <c r="CA291" s="449">
        <v>0</v>
      </c>
      <c r="CB291" s="245">
        <v>180000</v>
      </c>
      <c r="CC291" s="245">
        <f t="shared" si="67"/>
        <v>180000</v>
      </c>
      <c r="CD291" s="449">
        <v>0</v>
      </c>
      <c r="CE291" s="449">
        <v>0</v>
      </c>
      <c r="CF291" s="449">
        <v>0</v>
      </c>
      <c r="CG291" s="245">
        <v>180000</v>
      </c>
      <c r="CH291" s="245">
        <v>180000</v>
      </c>
      <c r="CI291" s="449">
        <v>0</v>
      </c>
      <c r="CJ291" s="449">
        <v>0</v>
      </c>
      <c r="CK291" s="449">
        <v>0</v>
      </c>
      <c r="CL291" s="245">
        <v>180000</v>
      </c>
      <c r="CM291" s="245">
        <f t="shared" si="55"/>
        <v>180000</v>
      </c>
      <c r="CN291" s="449">
        <v>0</v>
      </c>
      <c r="CO291" s="449">
        <v>0</v>
      </c>
      <c r="CP291" s="449">
        <v>0</v>
      </c>
      <c r="CQ291" s="245">
        <v>180000</v>
      </c>
    </row>
    <row r="292" spans="1:97" ht="24.95" customHeight="1">
      <c r="A292" s="244" t="s">
        <v>638</v>
      </c>
      <c r="B292" s="17" t="s">
        <v>592</v>
      </c>
      <c r="C292" s="153">
        <v>403010007</v>
      </c>
      <c r="D292" s="19" t="s">
        <v>81</v>
      </c>
      <c r="E292" s="113" t="s">
        <v>594</v>
      </c>
      <c r="F292" s="114"/>
      <c r="G292" s="114"/>
      <c r="H292" s="115">
        <v>3</v>
      </c>
      <c r="I292" s="114"/>
      <c r="J292" s="115" t="s">
        <v>677</v>
      </c>
      <c r="K292" s="115">
        <v>1</v>
      </c>
      <c r="L292" s="115">
        <v>9</v>
      </c>
      <c r="M292" s="154"/>
      <c r="N292" s="154"/>
      <c r="O292" s="154"/>
      <c r="P292" s="116" t="s">
        <v>255</v>
      </c>
      <c r="Q292" s="117" t="s">
        <v>595</v>
      </c>
      <c r="R292" s="115"/>
      <c r="S292" s="115"/>
      <c r="T292" s="115" t="s">
        <v>47</v>
      </c>
      <c r="U292" s="115"/>
      <c r="V292" s="115" t="s">
        <v>523</v>
      </c>
      <c r="W292" s="115" t="s">
        <v>45</v>
      </c>
      <c r="X292" s="115"/>
      <c r="Y292" s="115"/>
      <c r="Z292" s="115"/>
      <c r="AA292" s="115"/>
      <c r="AB292" s="116" t="s">
        <v>257</v>
      </c>
      <c r="AC292" s="117" t="s">
        <v>653</v>
      </c>
      <c r="AD292" s="155"/>
      <c r="AE292" s="155"/>
      <c r="AF292" s="155"/>
      <c r="AG292" s="155"/>
      <c r="AH292" s="155"/>
      <c r="AI292" s="155"/>
      <c r="AJ292" s="155"/>
      <c r="AK292" s="155"/>
      <c r="AL292" s="155"/>
      <c r="AM292" s="118" t="s">
        <v>675</v>
      </c>
      <c r="AN292" s="116" t="s">
        <v>606</v>
      </c>
      <c r="AO292" s="57" t="s">
        <v>66</v>
      </c>
      <c r="AP292" s="57" t="s">
        <v>46</v>
      </c>
      <c r="AQ292" s="57">
        <v>1220220640</v>
      </c>
      <c r="AR292" s="159" t="s">
        <v>681</v>
      </c>
      <c r="AS292" s="156" t="s">
        <v>629</v>
      </c>
      <c r="AT292" s="245">
        <v>0</v>
      </c>
      <c r="AU292" s="245">
        <v>0</v>
      </c>
      <c r="AV292" s="449">
        <v>0</v>
      </c>
      <c r="AW292" s="449">
        <v>0</v>
      </c>
      <c r="AX292" s="449">
        <v>0</v>
      </c>
      <c r="AY292" s="449">
        <v>0</v>
      </c>
      <c r="AZ292" s="449">
        <v>0</v>
      </c>
      <c r="BA292" s="449">
        <v>0</v>
      </c>
      <c r="BB292" s="450">
        <f t="shared" si="61"/>
        <v>0</v>
      </c>
      <c r="BC292" s="450">
        <f t="shared" si="61"/>
        <v>0</v>
      </c>
      <c r="BD292" s="251">
        <f t="shared" si="62"/>
        <v>100000</v>
      </c>
      <c r="BE292" s="449">
        <v>0</v>
      </c>
      <c r="BF292" s="449">
        <v>0</v>
      </c>
      <c r="BG292" s="451">
        <v>0</v>
      </c>
      <c r="BH292" s="245">
        <v>100000</v>
      </c>
      <c r="BI292" s="245">
        <v>100000</v>
      </c>
      <c r="BJ292" s="449">
        <v>0</v>
      </c>
      <c r="BK292" s="449">
        <v>0</v>
      </c>
      <c r="BL292" s="449">
        <v>0</v>
      </c>
      <c r="BM292" s="329">
        <f t="shared" si="63"/>
        <v>100000</v>
      </c>
      <c r="BN292" s="245">
        <v>0</v>
      </c>
      <c r="BO292" s="449">
        <v>0</v>
      </c>
      <c r="BP292" s="449">
        <v>0</v>
      </c>
      <c r="BQ292" s="449">
        <v>0</v>
      </c>
      <c r="BR292" s="245">
        <f t="shared" si="49"/>
        <v>0</v>
      </c>
      <c r="BS292" s="122">
        <f t="shared" si="50"/>
        <v>0</v>
      </c>
      <c r="BT292" s="449">
        <v>0</v>
      </c>
      <c r="BU292" s="449">
        <v>0</v>
      </c>
      <c r="BV292" s="449">
        <v>0</v>
      </c>
      <c r="BW292" s="245">
        <v>0</v>
      </c>
      <c r="BX292" s="245">
        <f t="shared" si="52"/>
        <v>0</v>
      </c>
      <c r="BY292" s="449">
        <v>0</v>
      </c>
      <c r="BZ292" s="449">
        <v>0</v>
      </c>
      <c r="CA292" s="449">
        <v>0</v>
      </c>
      <c r="CB292" s="245">
        <v>0</v>
      </c>
      <c r="CC292" s="245">
        <f t="shared" si="67"/>
        <v>0</v>
      </c>
      <c r="CD292" s="449">
        <v>0</v>
      </c>
      <c r="CE292" s="449">
        <v>0</v>
      </c>
      <c r="CF292" s="449">
        <v>0</v>
      </c>
      <c r="CG292" s="245">
        <v>0</v>
      </c>
      <c r="CH292" s="245">
        <v>0</v>
      </c>
      <c r="CI292" s="449">
        <v>0</v>
      </c>
      <c r="CJ292" s="449">
        <v>0</v>
      </c>
      <c r="CK292" s="449">
        <v>0</v>
      </c>
      <c r="CL292" s="245">
        <v>0</v>
      </c>
      <c r="CM292" s="245">
        <f t="shared" si="55"/>
        <v>0</v>
      </c>
      <c r="CN292" s="449">
        <v>0</v>
      </c>
      <c r="CO292" s="449">
        <v>0</v>
      </c>
      <c r="CP292" s="449">
        <v>0</v>
      </c>
      <c r="CQ292" s="245">
        <v>0</v>
      </c>
    </row>
    <row r="293" spans="1:97" ht="24.95" customHeight="1">
      <c r="A293" s="244" t="s">
        <v>638</v>
      </c>
      <c r="B293" s="17" t="s">
        <v>592</v>
      </c>
      <c r="C293" s="176">
        <v>402000002</v>
      </c>
      <c r="D293" s="19" t="s">
        <v>49</v>
      </c>
      <c r="E293" s="113" t="s">
        <v>682</v>
      </c>
      <c r="F293" s="157"/>
      <c r="G293" s="157"/>
      <c r="H293" s="154"/>
      <c r="I293" s="157"/>
      <c r="J293" s="154"/>
      <c r="K293" s="154"/>
      <c r="L293" s="154"/>
      <c r="M293" s="154"/>
      <c r="N293" s="154"/>
      <c r="O293" s="154"/>
      <c r="P293" s="116">
        <v>44355</v>
      </c>
      <c r="Q293" s="117" t="s">
        <v>683</v>
      </c>
      <c r="R293" s="154"/>
      <c r="S293" s="154"/>
      <c r="T293" s="154"/>
      <c r="U293" s="185"/>
      <c r="V293" s="185"/>
      <c r="W293" s="171" t="s">
        <v>440</v>
      </c>
      <c r="X293" s="154"/>
      <c r="Y293" s="154"/>
      <c r="Z293" s="154"/>
      <c r="AA293" s="154"/>
      <c r="AB293" s="116">
        <v>44419</v>
      </c>
      <c r="AC293" s="173" t="s">
        <v>684</v>
      </c>
      <c r="AD293" s="131"/>
      <c r="AE293" s="131"/>
      <c r="AF293" s="131"/>
      <c r="AG293" s="131"/>
      <c r="AH293" s="131"/>
      <c r="AI293" s="131"/>
      <c r="AJ293" s="131">
        <v>1</v>
      </c>
      <c r="AK293" s="131"/>
      <c r="AL293" s="131"/>
      <c r="AM293" s="118"/>
      <c r="AN293" s="116">
        <v>44449</v>
      </c>
      <c r="AO293" s="57" t="s">
        <v>51</v>
      </c>
      <c r="AP293" s="57" t="s">
        <v>52</v>
      </c>
      <c r="AQ293" s="57" t="s">
        <v>444</v>
      </c>
      <c r="AR293" s="159" t="s">
        <v>445</v>
      </c>
      <c r="AS293" s="156" t="s">
        <v>60</v>
      </c>
      <c r="AT293" s="245">
        <v>0</v>
      </c>
      <c r="AU293" s="245">
        <v>0</v>
      </c>
      <c r="AV293" s="245">
        <v>0</v>
      </c>
      <c r="AW293" s="449">
        <v>0</v>
      </c>
      <c r="AX293" s="449">
        <v>0</v>
      </c>
      <c r="AY293" s="449">
        <v>0</v>
      </c>
      <c r="AZ293" s="449">
        <v>0</v>
      </c>
      <c r="BA293" s="449">
        <v>0</v>
      </c>
      <c r="BB293" s="245">
        <v>0</v>
      </c>
      <c r="BC293" s="245">
        <v>0</v>
      </c>
      <c r="BD293" s="245">
        <v>375794.26</v>
      </c>
      <c r="BE293" s="245">
        <v>375794.26</v>
      </c>
      <c r="BF293" s="449">
        <v>0</v>
      </c>
      <c r="BG293" s="451">
        <v>0</v>
      </c>
      <c r="BH293" s="245">
        <v>0</v>
      </c>
      <c r="BI293" s="245">
        <v>375794.26</v>
      </c>
      <c r="BJ293" s="245">
        <v>375794.26</v>
      </c>
      <c r="BK293" s="449">
        <v>0</v>
      </c>
      <c r="BL293" s="449">
        <v>0</v>
      </c>
      <c r="BM293" s="245">
        <v>0</v>
      </c>
      <c r="BN293" s="245">
        <v>0</v>
      </c>
      <c r="BO293" s="449">
        <v>0</v>
      </c>
      <c r="BP293" s="449">
        <v>0</v>
      </c>
      <c r="BQ293" s="449">
        <v>0</v>
      </c>
      <c r="BR293" s="245">
        <f t="shared" si="49"/>
        <v>0</v>
      </c>
      <c r="BS293" s="122">
        <f t="shared" si="50"/>
        <v>0</v>
      </c>
      <c r="BT293" s="449">
        <v>0</v>
      </c>
      <c r="BU293" s="449">
        <v>0</v>
      </c>
      <c r="BV293" s="449">
        <v>0</v>
      </c>
      <c r="BW293" s="245">
        <v>0</v>
      </c>
      <c r="BX293" s="245">
        <f t="shared" si="52"/>
        <v>0</v>
      </c>
      <c r="BY293" s="449">
        <v>0</v>
      </c>
      <c r="BZ293" s="449">
        <v>0</v>
      </c>
      <c r="CA293" s="449">
        <v>0</v>
      </c>
      <c r="CB293" s="245">
        <v>0</v>
      </c>
      <c r="CC293" s="245">
        <f t="shared" si="67"/>
        <v>0</v>
      </c>
      <c r="CD293" s="449">
        <v>0</v>
      </c>
      <c r="CE293" s="449">
        <v>0</v>
      </c>
      <c r="CF293" s="449">
        <v>0</v>
      </c>
      <c r="CG293" s="245">
        <v>0</v>
      </c>
      <c r="CH293" s="245">
        <v>0</v>
      </c>
      <c r="CI293" s="449">
        <v>0</v>
      </c>
      <c r="CJ293" s="449">
        <v>0</v>
      </c>
      <c r="CK293" s="449">
        <v>0</v>
      </c>
      <c r="CL293" s="245">
        <v>0</v>
      </c>
      <c r="CM293" s="245">
        <f t="shared" si="55"/>
        <v>0</v>
      </c>
      <c r="CN293" s="449">
        <v>0</v>
      </c>
      <c r="CO293" s="449">
        <v>0</v>
      </c>
      <c r="CP293" s="449">
        <v>0</v>
      </c>
      <c r="CQ293" s="245">
        <v>0</v>
      </c>
    </row>
    <row r="294" spans="1:97" ht="24.95" customHeight="1">
      <c r="A294" s="244" t="s">
        <v>638</v>
      </c>
      <c r="B294" s="17" t="s">
        <v>592</v>
      </c>
      <c r="C294" s="176">
        <v>402000001</v>
      </c>
      <c r="D294" s="177" t="s">
        <v>647</v>
      </c>
      <c r="E294" s="113" t="s">
        <v>682</v>
      </c>
      <c r="F294" s="178"/>
      <c r="G294" s="178"/>
      <c r="H294" s="179"/>
      <c r="I294" s="178"/>
      <c r="J294" s="179"/>
      <c r="K294" s="179"/>
      <c r="L294" s="179"/>
      <c r="M294" s="180"/>
      <c r="N294" s="180"/>
      <c r="O294" s="180"/>
      <c r="P294" s="116">
        <v>44355</v>
      </c>
      <c r="Q294" s="117" t="s">
        <v>683</v>
      </c>
      <c r="R294" s="180"/>
      <c r="S294" s="180"/>
      <c r="T294" s="179"/>
      <c r="U294" s="180"/>
      <c r="V294" s="179"/>
      <c r="W294" s="171" t="s">
        <v>440</v>
      </c>
      <c r="X294" s="180"/>
      <c r="Y294" s="180"/>
      <c r="Z294" s="180"/>
      <c r="AA294" s="180"/>
      <c r="AB294" s="116">
        <v>44419</v>
      </c>
      <c r="AC294" s="173" t="s">
        <v>684</v>
      </c>
      <c r="AD294" s="131"/>
      <c r="AE294" s="131"/>
      <c r="AF294" s="131"/>
      <c r="AG294" s="131"/>
      <c r="AH294" s="131"/>
      <c r="AI294" s="131"/>
      <c r="AJ294" s="131">
        <v>1</v>
      </c>
      <c r="AK294" s="131"/>
      <c r="AL294" s="131"/>
      <c r="AM294" s="118"/>
      <c r="AN294" s="116">
        <v>44449</v>
      </c>
      <c r="AO294" s="57" t="s">
        <v>51</v>
      </c>
      <c r="AP294" s="57" t="s">
        <v>52</v>
      </c>
      <c r="AQ294" s="57" t="s">
        <v>444</v>
      </c>
      <c r="AR294" s="159" t="s">
        <v>445</v>
      </c>
      <c r="AS294" s="156" t="s">
        <v>57</v>
      </c>
      <c r="AT294" s="245">
        <v>0</v>
      </c>
      <c r="AU294" s="245">
        <v>0</v>
      </c>
      <c r="AV294" s="245">
        <v>0</v>
      </c>
      <c r="AW294" s="449">
        <v>0</v>
      </c>
      <c r="AX294" s="449">
        <v>0</v>
      </c>
      <c r="AY294" s="449">
        <v>0</v>
      </c>
      <c r="AZ294" s="449">
        <v>0</v>
      </c>
      <c r="BA294" s="449">
        <v>0</v>
      </c>
      <c r="BB294" s="245">
        <v>0</v>
      </c>
      <c r="BC294" s="245">
        <v>0</v>
      </c>
      <c r="BD294" s="245">
        <v>113489.87</v>
      </c>
      <c r="BE294" s="245">
        <v>113489.87</v>
      </c>
      <c r="BF294" s="449">
        <v>0</v>
      </c>
      <c r="BG294" s="451">
        <v>0</v>
      </c>
      <c r="BH294" s="245">
        <v>0</v>
      </c>
      <c r="BI294" s="245">
        <v>113489.87</v>
      </c>
      <c r="BJ294" s="245">
        <v>113489.87</v>
      </c>
      <c r="BK294" s="449">
        <v>0</v>
      </c>
      <c r="BL294" s="449">
        <v>0</v>
      </c>
      <c r="BM294" s="245">
        <v>0</v>
      </c>
      <c r="BN294" s="245">
        <v>0</v>
      </c>
      <c r="BO294" s="449">
        <v>0</v>
      </c>
      <c r="BP294" s="449">
        <v>0</v>
      </c>
      <c r="BQ294" s="449">
        <v>0</v>
      </c>
      <c r="BR294" s="245">
        <f t="shared" si="49"/>
        <v>0</v>
      </c>
      <c r="BS294" s="122">
        <f t="shared" si="50"/>
        <v>0</v>
      </c>
      <c r="BT294" s="449">
        <v>0</v>
      </c>
      <c r="BU294" s="449">
        <v>0</v>
      </c>
      <c r="BV294" s="449">
        <v>0</v>
      </c>
      <c r="BW294" s="245">
        <v>0</v>
      </c>
      <c r="BX294" s="245">
        <f t="shared" si="52"/>
        <v>0</v>
      </c>
      <c r="BY294" s="449">
        <v>0</v>
      </c>
      <c r="BZ294" s="449">
        <v>0</v>
      </c>
      <c r="CA294" s="449">
        <v>0</v>
      </c>
      <c r="CB294" s="245">
        <v>0</v>
      </c>
      <c r="CC294" s="245">
        <f t="shared" si="67"/>
        <v>0</v>
      </c>
      <c r="CD294" s="449">
        <v>0</v>
      </c>
      <c r="CE294" s="449">
        <v>0</v>
      </c>
      <c r="CF294" s="449">
        <v>0</v>
      </c>
      <c r="CG294" s="245">
        <v>0</v>
      </c>
      <c r="CH294" s="245">
        <v>0</v>
      </c>
      <c r="CI294" s="449">
        <v>0</v>
      </c>
      <c r="CJ294" s="449">
        <v>0</v>
      </c>
      <c r="CK294" s="449">
        <v>0</v>
      </c>
      <c r="CL294" s="245">
        <v>0</v>
      </c>
      <c r="CM294" s="245">
        <f t="shared" si="55"/>
        <v>0</v>
      </c>
      <c r="CN294" s="449">
        <v>0</v>
      </c>
      <c r="CO294" s="449">
        <v>0</v>
      </c>
      <c r="CP294" s="449">
        <v>0</v>
      </c>
      <c r="CQ294" s="245">
        <v>0</v>
      </c>
    </row>
    <row r="295" spans="1:97" s="189" customFormat="1" ht="24.95" customHeight="1">
      <c r="A295" s="392" t="s">
        <v>685</v>
      </c>
      <c r="B295" s="390"/>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c r="AG295" s="393"/>
      <c r="AH295" s="393"/>
      <c r="AI295" s="393"/>
      <c r="AJ295" s="393"/>
      <c r="AK295" s="393"/>
      <c r="AL295" s="393"/>
      <c r="AM295" s="393"/>
      <c r="AN295" s="393"/>
      <c r="AO295" s="393"/>
      <c r="AP295" s="393"/>
      <c r="AQ295" s="393"/>
      <c r="AR295" s="393"/>
      <c r="AS295" s="394"/>
      <c r="AT295" s="200">
        <f>SUM(AT235:AT294)</f>
        <v>40372442.32</v>
      </c>
      <c r="AU295" s="200">
        <f t="shared" ref="AU295:CQ295" si="68">SUM(AU235:AU294)</f>
        <v>40344538.269999996</v>
      </c>
      <c r="AV295" s="200">
        <f t="shared" si="68"/>
        <v>0</v>
      </c>
      <c r="AW295" s="200">
        <f t="shared" si="68"/>
        <v>0</v>
      </c>
      <c r="AX295" s="200">
        <f t="shared" si="68"/>
        <v>0</v>
      </c>
      <c r="AY295" s="200">
        <f t="shared" si="68"/>
        <v>0</v>
      </c>
      <c r="AZ295" s="200">
        <f t="shared" si="68"/>
        <v>0</v>
      </c>
      <c r="BA295" s="200">
        <f t="shared" si="68"/>
        <v>0</v>
      </c>
      <c r="BB295" s="200">
        <f t="shared" si="68"/>
        <v>40372442.32</v>
      </c>
      <c r="BC295" s="200">
        <f t="shared" si="68"/>
        <v>40344538.269999996</v>
      </c>
      <c r="BD295" s="200">
        <f t="shared" si="68"/>
        <v>165462270.71999997</v>
      </c>
      <c r="BE295" s="200">
        <f t="shared" si="68"/>
        <v>489284.13</v>
      </c>
      <c r="BF295" s="200">
        <f t="shared" si="68"/>
        <v>0</v>
      </c>
      <c r="BG295" s="200">
        <f t="shared" si="68"/>
        <v>0</v>
      </c>
      <c r="BH295" s="200">
        <f t="shared" si="68"/>
        <v>164972986.58999997</v>
      </c>
      <c r="BI295" s="200">
        <f t="shared" si="68"/>
        <v>165275528.88</v>
      </c>
      <c r="BJ295" s="200">
        <f t="shared" si="68"/>
        <v>489284.13</v>
      </c>
      <c r="BK295" s="200">
        <f t="shared" si="68"/>
        <v>0</v>
      </c>
      <c r="BL295" s="200">
        <f t="shared" si="68"/>
        <v>0</v>
      </c>
      <c r="BM295" s="200">
        <f t="shared" si="68"/>
        <v>164786244.75</v>
      </c>
      <c r="BN295" s="200">
        <f t="shared" si="68"/>
        <v>169622020</v>
      </c>
      <c r="BO295" s="200">
        <f t="shared" si="68"/>
        <v>0</v>
      </c>
      <c r="BP295" s="200">
        <f t="shared" si="68"/>
        <v>0</v>
      </c>
      <c r="BQ295" s="200">
        <f t="shared" si="68"/>
        <v>0</v>
      </c>
      <c r="BR295" s="200">
        <f t="shared" si="68"/>
        <v>169622020</v>
      </c>
      <c r="BS295" s="200">
        <f t="shared" ca="1" si="68"/>
        <v>167016961.68000001</v>
      </c>
      <c r="BT295" s="200">
        <f t="shared" si="68"/>
        <v>0</v>
      </c>
      <c r="BU295" s="200">
        <f t="shared" si="68"/>
        <v>0</v>
      </c>
      <c r="BV295" s="200">
        <f t="shared" si="68"/>
        <v>0</v>
      </c>
      <c r="BW295" s="200">
        <f t="shared" ca="1" si="68"/>
        <v>167016961.68000001</v>
      </c>
      <c r="BX295" s="200">
        <f t="shared" si="68"/>
        <v>160537750</v>
      </c>
      <c r="BY295" s="200">
        <f t="shared" si="68"/>
        <v>0</v>
      </c>
      <c r="BZ295" s="200">
        <f t="shared" si="68"/>
        <v>0</v>
      </c>
      <c r="CA295" s="200">
        <f t="shared" si="68"/>
        <v>0</v>
      </c>
      <c r="CB295" s="200">
        <f t="shared" si="68"/>
        <v>160537750</v>
      </c>
      <c r="CC295" s="200">
        <f t="shared" si="68"/>
        <v>161047173</v>
      </c>
      <c r="CD295" s="200">
        <f t="shared" si="68"/>
        <v>0</v>
      </c>
      <c r="CE295" s="200">
        <f t="shared" si="68"/>
        <v>0</v>
      </c>
      <c r="CF295" s="200">
        <f t="shared" si="68"/>
        <v>0</v>
      </c>
      <c r="CG295" s="200">
        <f t="shared" si="68"/>
        <v>161047173</v>
      </c>
      <c r="CH295" s="200">
        <f t="shared" si="68"/>
        <v>160537750</v>
      </c>
      <c r="CI295" s="200">
        <f t="shared" si="68"/>
        <v>0</v>
      </c>
      <c r="CJ295" s="200">
        <f t="shared" si="68"/>
        <v>0</v>
      </c>
      <c r="CK295" s="200">
        <f t="shared" si="68"/>
        <v>0</v>
      </c>
      <c r="CL295" s="200">
        <f t="shared" si="68"/>
        <v>160537750</v>
      </c>
      <c r="CM295" s="200">
        <f t="shared" si="68"/>
        <v>161046866</v>
      </c>
      <c r="CN295" s="200">
        <f t="shared" si="68"/>
        <v>0</v>
      </c>
      <c r="CO295" s="200">
        <f t="shared" si="68"/>
        <v>0</v>
      </c>
      <c r="CP295" s="200">
        <f t="shared" si="68"/>
        <v>0</v>
      </c>
      <c r="CQ295" s="200">
        <f t="shared" si="68"/>
        <v>161046866</v>
      </c>
      <c r="CR295" s="438">
        <f>IF(BD295=BE295+BF295+BG295+BH295,1,0)</f>
        <v>1</v>
      </c>
      <c r="CS295" s="438">
        <f>IF(BI295=BJ295+BK295+BL295+BM295,1,0)</f>
        <v>1</v>
      </c>
    </row>
    <row r="296" spans="1:97" s="193" customFormat="1" ht="267.75">
      <c r="A296" s="326" t="s">
        <v>686</v>
      </c>
      <c r="B296" s="139" t="s">
        <v>687</v>
      </c>
      <c r="C296" s="190">
        <v>401000001</v>
      </c>
      <c r="D296" s="141" t="s">
        <v>44</v>
      </c>
      <c r="E296" s="142" t="s">
        <v>381</v>
      </c>
      <c r="F296" s="143"/>
      <c r="G296" s="143"/>
      <c r="H296" s="144">
        <v>3</v>
      </c>
      <c r="I296" s="143"/>
      <c r="J296" s="144">
        <v>17</v>
      </c>
      <c r="K296" s="144">
        <v>1</v>
      </c>
      <c r="L296" s="144">
        <v>3</v>
      </c>
      <c r="M296" s="144"/>
      <c r="N296" s="144"/>
      <c r="O296" s="144"/>
      <c r="P296" s="146" t="s">
        <v>255</v>
      </c>
      <c r="Q296" s="147" t="s">
        <v>688</v>
      </c>
      <c r="R296" s="144"/>
      <c r="S296" s="144"/>
      <c r="T296" s="144">
        <v>3</v>
      </c>
      <c r="U296" s="144"/>
      <c r="V296" s="144">
        <v>9</v>
      </c>
      <c r="W296" s="144">
        <v>1</v>
      </c>
      <c r="X296" s="144"/>
      <c r="Y296" s="144"/>
      <c r="Z296" s="144"/>
      <c r="AA296" s="144"/>
      <c r="AB296" s="146" t="s">
        <v>257</v>
      </c>
      <c r="AC296" s="147" t="s">
        <v>689</v>
      </c>
      <c r="AD296" s="146"/>
      <c r="AE296" s="146"/>
      <c r="AF296" s="146"/>
      <c r="AG296" s="146"/>
      <c r="AH296" s="146"/>
      <c r="AI296" s="146"/>
      <c r="AJ296" s="146"/>
      <c r="AK296" s="146"/>
      <c r="AL296" s="146"/>
      <c r="AM296" s="146" t="s">
        <v>690</v>
      </c>
      <c r="AN296" s="146" t="s">
        <v>691</v>
      </c>
      <c r="AO296" s="327" t="s">
        <v>79</v>
      </c>
      <c r="AP296" s="327" t="s">
        <v>97</v>
      </c>
      <c r="AQ296" s="458" t="s">
        <v>504</v>
      </c>
      <c r="AR296" s="151" t="s">
        <v>505</v>
      </c>
      <c r="AS296" s="328" t="s">
        <v>53</v>
      </c>
      <c r="AT296" s="191">
        <v>0</v>
      </c>
      <c r="AU296" s="192">
        <v>0</v>
      </c>
      <c r="AV296" s="192">
        <v>0</v>
      </c>
      <c r="AW296" s="192">
        <v>0</v>
      </c>
      <c r="AX296" s="192">
        <v>0</v>
      </c>
      <c r="AY296" s="192">
        <v>0</v>
      </c>
      <c r="AZ296" s="192">
        <v>0</v>
      </c>
      <c r="BA296" s="192">
        <v>0</v>
      </c>
      <c r="BB296" s="192">
        <v>0</v>
      </c>
      <c r="BC296" s="192">
        <v>0</v>
      </c>
      <c r="BD296" s="192">
        <f>SUM(BE296:BH296)</f>
        <v>244155</v>
      </c>
      <c r="BE296" s="192"/>
      <c r="BF296" s="192"/>
      <c r="BG296" s="192"/>
      <c r="BH296" s="459">
        <v>244155</v>
      </c>
      <c r="BI296" s="192">
        <f>SUM(BJ296:BM296)</f>
        <v>244155</v>
      </c>
      <c r="BJ296" s="192"/>
      <c r="BK296" s="192"/>
      <c r="BL296" s="192"/>
      <c r="BM296" s="459">
        <v>244155</v>
      </c>
      <c r="BN296" s="192">
        <f>SUM(BO296:BR296)</f>
        <v>0</v>
      </c>
      <c r="BO296" s="192"/>
      <c r="BP296" s="192"/>
      <c r="BQ296" s="192"/>
      <c r="BR296" s="192"/>
      <c r="BS296" s="192">
        <f>SUM(BT296:BW296)</f>
        <v>0</v>
      </c>
      <c r="BT296" s="192"/>
      <c r="BU296" s="192"/>
      <c r="BV296" s="192"/>
      <c r="BW296" s="192"/>
      <c r="BX296" s="192">
        <f>SUM(BY296:CB296)</f>
        <v>0</v>
      </c>
      <c r="BY296" s="192"/>
      <c r="BZ296" s="192"/>
      <c r="CA296" s="192"/>
      <c r="CB296" s="192"/>
      <c r="CC296" s="192">
        <f>SUM(CD296:CG296)</f>
        <v>0</v>
      </c>
      <c r="CD296" s="192"/>
      <c r="CE296" s="192"/>
      <c r="CF296" s="192"/>
      <c r="CG296" s="192"/>
      <c r="CH296" s="192">
        <f>SUM(CI296:CL296)</f>
        <v>0</v>
      </c>
      <c r="CI296" s="192"/>
      <c r="CJ296" s="192"/>
      <c r="CK296" s="192"/>
      <c r="CL296" s="192"/>
      <c r="CM296" s="192">
        <f>SUM(CN296:CQ296)</f>
        <v>0</v>
      </c>
      <c r="CN296" s="192"/>
      <c r="CO296" s="192"/>
      <c r="CP296" s="192"/>
      <c r="CQ296" s="192"/>
    </row>
    <row r="297" spans="1:97" s="193" customFormat="1" ht="409.5">
      <c r="A297" s="194">
        <v>606</v>
      </c>
      <c r="B297" s="17" t="s">
        <v>687</v>
      </c>
      <c r="C297" s="111">
        <v>401000021</v>
      </c>
      <c r="D297" s="19" t="s">
        <v>692</v>
      </c>
      <c r="E297" s="113" t="s">
        <v>693</v>
      </c>
      <c r="F297" s="114"/>
      <c r="G297" s="114"/>
      <c r="H297" s="115">
        <v>1</v>
      </c>
      <c r="I297" s="114"/>
      <c r="J297" s="115">
        <v>9</v>
      </c>
      <c r="K297" s="115">
        <v>1</v>
      </c>
      <c r="L297" s="115" t="s">
        <v>694</v>
      </c>
      <c r="M297" s="115"/>
      <c r="N297" s="115"/>
      <c r="O297" s="115"/>
      <c r="P297" s="116" t="s">
        <v>695</v>
      </c>
      <c r="Q297" s="117" t="s">
        <v>696</v>
      </c>
      <c r="R297" s="115"/>
      <c r="S297" s="115"/>
      <c r="T297" s="115"/>
      <c r="U297" s="115"/>
      <c r="V297" s="115">
        <v>11</v>
      </c>
      <c r="W297" s="115">
        <v>1</v>
      </c>
      <c r="X297" s="115"/>
      <c r="Y297" s="115"/>
      <c r="Z297" s="115"/>
      <c r="AA297" s="115"/>
      <c r="AB297" s="116" t="s">
        <v>695</v>
      </c>
      <c r="AC297" s="117" t="s">
        <v>689</v>
      </c>
      <c r="AD297" s="116"/>
      <c r="AE297" s="116"/>
      <c r="AF297" s="116"/>
      <c r="AG297" s="116"/>
      <c r="AH297" s="116"/>
      <c r="AI297" s="116"/>
      <c r="AJ297" s="116"/>
      <c r="AK297" s="116"/>
      <c r="AL297" s="116"/>
      <c r="AM297" s="116" t="s">
        <v>697</v>
      </c>
      <c r="AN297" s="116" t="s">
        <v>691</v>
      </c>
      <c r="AO297" s="119" t="s">
        <v>79</v>
      </c>
      <c r="AP297" s="119" t="s">
        <v>51</v>
      </c>
      <c r="AQ297" s="119" t="s">
        <v>698</v>
      </c>
      <c r="AR297" s="18" t="s">
        <v>608</v>
      </c>
      <c r="AS297" s="120">
        <v>611</v>
      </c>
      <c r="AT297" s="195">
        <v>899510907.66999996</v>
      </c>
      <c r="AU297" s="196">
        <v>899510907.66999996</v>
      </c>
      <c r="AV297" s="196">
        <v>0</v>
      </c>
      <c r="AW297" s="196">
        <v>0</v>
      </c>
      <c r="AX297" s="196">
        <v>0</v>
      </c>
      <c r="AY297" s="196">
        <v>0</v>
      </c>
      <c r="AZ297" s="196">
        <v>0</v>
      </c>
      <c r="BA297" s="196">
        <v>0</v>
      </c>
      <c r="BB297" s="196">
        <v>899510907.66999996</v>
      </c>
      <c r="BC297" s="196">
        <v>899510907.66999996</v>
      </c>
      <c r="BD297" s="192">
        <f t="shared" ref="BD297:BD377" si="69">SUM(BE297:BH297)</f>
        <v>1094456049.8499999</v>
      </c>
      <c r="BE297" s="196"/>
      <c r="BF297" s="196"/>
      <c r="BG297" s="196"/>
      <c r="BH297" s="196">
        <f>1099167292.73-4711242.88</f>
        <v>1094456049.8499999</v>
      </c>
      <c r="BI297" s="192">
        <f t="shared" ref="BI297:BI377" si="70">SUM(BJ297:BM297)</f>
        <v>1094456049.8499999</v>
      </c>
      <c r="BJ297" s="196"/>
      <c r="BK297" s="196"/>
      <c r="BL297" s="196"/>
      <c r="BM297" s="196">
        <f>1099167292.73-4711242.88</f>
        <v>1094456049.8499999</v>
      </c>
      <c r="BN297" s="192">
        <f t="shared" ref="BN297:BN377" si="71">SUM(BO297:BR297)</f>
        <v>1086128530</v>
      </c>
      <c r="BO297" s="196"/>
      <c r="BP297" s="196"/>
      <c r="BQ297" s="196"/>
      <c r="BR297" s="197">
        <v>1086128530</v>
      </c>
      <c r="BS297" s="192">
        <f t="shared" ref="BS297:BS360" si="72">SUM(BT297:BW297)</f>
        <v>1086128530</v>
      </c>
      <c r="BT297" s="196"/>
      <c r="BU297" s="196"/>
      <c r="BV297" s="196"/>
      <c r="BW297" s="197">
        <v>1086128530</v>
      </c>
      <c r="BX297" s="192">
        <f t="shared" ref="BX297:BX377" si="73">SUM(BY297:CB297)</f>
        <v>1088023400</v>
      </c>
      <c r="BY297" s="196"/>
      <c r="BZ297" s="196"/>
      <c r="CA297" s="196"/>
      <c r="CB297" s="197">
        <v>1088023400</v>
      </c>
      <c r="CC297" s="192">
        <f t="shared" ref="CC297:CC377" si="74">SUM(CD297:CG297)</f>
        <v>1088023400</v>
      </c>
      <c r="CD297" s="196"/>
      <c r="CE297" s="196"/>
      <c r="CF297" s="196"/>
      <c r="CG297" s="197">
        <v>1088023400</v>
      </c>
      <c r="CH297" s="192">
        <f t="shared" ref="CH297:CH377" si="75">SUM(CI297:CL297)</f>
        <v>1088023400</v>
      </c>
      <c r="CI297" s="196"/>
      <c r="CJ297" s="196"/>
      <c r="CK297" s="196"/>
      <c r="CL297" s="197">
        <v>1088023400</v>
      </c>
      <c r="CM297" s="192">
        <f t="shared" ref="CM297:CM377" si="76">SUM(CN297:CQ297)</f>
        <v>1088023400</v>
      </c>
      <c r="CN297" s="196"/>
      <c r="CO297" s="196"/>
      <c r="CP297" s="196"/>
      <c r="CQ297" s="197">
        <v>1088023400</v>
      </c>
    </row>
    <row r="298" spans="1:97" s="193" customFormat="1" ht="409.5">
      <c r="A298" s="194">
        <v>606</v>
      </c>
      <c r="B298" s="17" t="s">
        <v>687</v>
      </c>
      <c r="C298" s="111">
        <v>401000021</v>
      </c>
      <c r="D298" s="19" t="s">
        <v>692</v>
      </c>
      <c r="E298" s="113" t="s">
        <v>693</v>
      </c>
      <c r="F298" s="114"/>
      <c r="G298" s="114"/>
      <c r="H298" s="115">
        <v>1</v>
      </c>
      <c r="I298" s="114"/>
      <c r="J298" s="115">
        <v>9</v>
      </c>
      <c r="K298" s="115">
        <v>1</v>
      </c>
      <c r="L298" s="115">
        <v>7</v>
      </c>
      <c r="M298" s="115"/>
      <c r="N298" s="115"/>
      <c r="O298" s="115"/>
      <c r="P298" s="116" t="s">
        <v>695</v>
      </c>
      <c r="Q298" s="117" t="s">
        <v>696</v>
      </c>
      <c r="R298" s="115"/>
      <c r="S298" s="115"/>
      <c r="T298" s="115"/>
      <c r="U298" s="115"/>
      <c r="V298" s="115">
        <v>11</v>
      </c>
      <c r="W298" s="115">
        <v>1</v>
      </c>
      <c r="X298" s="115"/>
      <c r="Y298" s="115"/>
      <c r="Z298" s="115"/>
      <c r="AA298" s="115"/>
      <c r="AB298" s="116" t="s">
        <v>695</v>
      </c>
      <c r="AC298" s="117" t="s">
        <v>689</v>
      </c>
      <c r="AD298" s="116"/>
      <c r="AE298" s="116"/>
      <c r="AF298" s="116"/>
      <c r="AG298" s="116"/>
      <c r="AH298" s="116"/>
      <c r="AI298" s="116"/>
      <c r="AJ298" s="116"/>
      <c r="AK298" s="116"/>
      <c r="AL298" s="116"/>
      <c r="AM298" s="116" t="s">
        <v>699</v>
      </c>
      <c r="AN298" s="116" t="s">
        <v>691</v>
      </c>
      <c r="AO298" s="119" t="s">
        <v>79</v>
      </c>
      <c r="AP298" s="119" t="s">
        <v>51</v>
      </c>
      <c r="AQ298" s="119" t="s">
        <v>698</v>
      </c>
      <c r="AR298" s="18" t="s">
        <v>608</v>
      </c>
      <c r="AS298" s="120" t="s">
        <v>700</v>
      </c>
      <c r="AT298" s="195">
        <v>3241600</v>
      </c>
      <c r="AU298" s="196">
        <v>3241600</v>
      </c>
      <c r="AV298" s="196">
        <v>0</v>
      </c>
      <c r="AW298" s="196">
        <v>0</v>
      </c>
      <c r="AX298" s="196">
        <v>0</v>
      </c>
      <c r="AY298" s="196">
        <v>0</v>
      </c>
      <c r="AZ298" s="196">
        <v>0</v>
      </c>
      <c r="BA298" s="196">
        <v>0</v>
      </c>
      <c r="BB298" s="196">
        <v>3241600</v>
      </c>
      <c r="BC298" s="196">
        <v>3241600</v>
      </c>
      <c r="BD298" s="192">
        <f t="shared" si="69"/>
        <v>6170273.1399999997</v>
      </c>
      <c r="BE298" s="196"/>
      <c r="BF298" s="196"/>
      <c r="BG298" s="196"/>
      <c r="BH298" s="197">
        <v>6170273.1399999997</v>
      </c>
      <c r="BI298" s="192">
        <f t="shared" si="70"/>
        <v>6170273.1399999997</v>
      </c>
      <c r="BJ298" s="196"/>
      <c r="BK298" s="196"/>
      <c r="BL298" s="196"/>
      <c r="BM298" s="197">
        <v>6170273.1399999997</v>
      </c>
      <c r="BN298" s="192">
        <f t="shared" si="71"/>
        <v>3311600</v>
      </c>
      <c r="BO298" s="196"/>
      <c r="BP298" s="196"/>
      <c r="BQ298" s="196"/>
      <c r="BR298" s="197">
        <v>3311600</v>
      </c>
      <c r="BS298" s="192">
        <f t="shared" si="72"/>
        <v>3311600</v>
      </c>
      <c r="BT298" s="196"/>
      <c r="BU298" s="196"/>
      <c r="BV298" s="196"/>
      <c r="BW298" s="197">
        <v>3311600</v>
      </c>
      <c r="BX298" s="192">
        <f t="shared" si="73"/>
        <v>3311600</v>
      </c>
      <c r="BY298" s="196"/>
      <c r="BZ298" s="196"/>
      <c r="CA298" s="196"/>
      <c r="CB298" s="197">
        <v>3311600</v>
      </c>
      <c r="CC298" s="192">
        <f t="shared" si="74"/>
        <v>3311600</v>
      </c>
      <c r="CD298" s="196"/>
      <c r="CE298" s="196"/>
      <c r="CF298" s="196"/>
      <c r="CG298" s="197">
        <v>3311600</v>
      </c>
      <c r="CH298" s="192">
        <f t="shared" si="75"/>
        <v>3311600</v>
      </c>
      <c r="CI298" s="196"/>
      <c r="CJ298" s="196"/>
      <c r="CK298" s="196"/>
      <c r="CL298" s="197">
        <v>3311600</v>
      </c>
      <c r="CM298" s="192">
        <f t="shared" si="76"/>
        <v>3311600</v>
      </c>
      <c r="CN298" s="196"/>
      <c r="CO298" s="196"/>
      <c r="CP298" s="196"/>
      <c r="CQ298" s="197">
        <v>3311600</v>
      </c>
    </row>
    <row r="299" spans="1:97" s="193" customFormat="1" ht="409.5">
      <c r="A299" s="194">
        <v>606</v>
      </c>
      <c r="B299" s="17" t="s">
        <v>687</v>
      </c>
      <c r="C299" s="111">
        <v>401000021</v>
      </c>
      <c r="D299" s="19" t="s">
        <v>692</v>
      </c>
      <c r="E299" s="113" t="s">
        <v>693</v>
      </c>
      <c r="F299" s="114"/>
      <c r="G299" s="114"/>
      <c r="H299" s="115">
        <v>1</v>
      </c>
      <c r="I299" s="114"/>
      <c r="J299" s="115">
        <v>9</v>
      </c>
      <c r="K299" s="115">
        <v>1</v>
      </c>
      <c r="L299" s="115" t="s">
        <v>694</v>
      </c>
      <c r="M299" s="115"/>
      <c r="N299" s="115"/>
      <c r="O299" s="115"/>
      <c r="P299" s="116" t="s">
        <v>695</v>
      </c>
      <c r="Q299" s="117" t="s">
        <v>696</v>
      </c>
      <c r="R299" s="115"/>
      <c r="S299" s="115"/>
      <c r="T299" s="115"/>
      <c r="U299" s="115"/>
      <c r="V299" s="115">
        <v>11</v>
      </c>
      <c r="W299" s="115">
        <v>1</v>
      </c>
      <c r="X299" s="115"/>
      <c r="Y299" s="115"/>
      <c r="Z299" s="115"/>
      <c r="AA299" s="115"/>
      <c r="AB299" s="116" t="s">
        <v>695</v>
      </c>
      <c r="AC299" s="117" t="s">
        <v>689</v>
      </c>
      <c r="AD299" s="116"/>
      <c r="AE299" s="116"/>
      <c r="AF299" s="116"/>
      <c r="AG299" s="116"/>
      <c r="AH299" s="116"/>
      <c r="AI299" s="116"/>
      <c r="AJ299" s="116"/>
      <c r="AK299" s="116"/>
      <c r="AL299" s="116"/>
      <c r="AM299" s="116" t="s">
        <v>697</v>
      </c>
      <c r="AN299" s="116" t="s">
        <v>691</v>
      </c>
      <c r="AO299" s="119" t="s">
        <v>79</v>
      </c>
      <c r="AP299" s="119" t="s">
        <v>51</v>
      </c>
      <c r="AQ299" s="119" t="s">
        <v>698</v>
      </c>
      <c r="AR299" s="18" t="s">
        <v>608</v>
      </c>
      <c r="AS299" s="120">
        <v>621</v>
      </c>
      <c r="AT299" s="195">
        <v>34988194.359999999</v>
      </c>
      <c r="AU299" s="196">
        <v>34988194.359999999</v>
      </c>
      <c r="AV299" s="196">
        <v>0</v>
      </c>
      <c r="AW299" s="196">
        <v>0</v>
      </c>
      <c r="AX299" s="196">
        <v>0</v>
      </c>
      <c r="AY299" s="196">
        <v>0</v>
      </c>
      <c r="AZ299" s="196">
        <v>0</v>
      </c>
      <c r="BA299" s="196">
        <v>0</v>
      </c>
      <c r="BB299" s="197">
        <v>34988194.359999999</v>
      </c>
      <c r="BC299" s="197">
        <v>34988194.359999999</v>
      </c>
      <c r="BD299" s="192">
        <f t="shared" si="69"/>
        <v>36875913.059999995</v>
      </c>
      <c r="BE299" s="196"/>
      <c r="BF299" s="196"/>
      <c r="BG299" s="196"/>
      <c r="BH299" s="197">
        <f>37089780.58-213867.52</f>
        <v>36875913.059999995</v>
      </c>
      <c r="BI299" s="192">
        <f t="shared" si="70"/>
        <v>36875913.059999995</v>
      </c>
      <c r="BJ299" s="196"/>
      <c r="BK299" s="196"/>
      <c r="BL299" s="196"/>
      <c r="BM299" s="197">
        <f>37089780.58-213867.52</f>
        <v>36875913.059999995</v>
      </c>
      <c r="BN299" s="192">
        <f t="shared" si="71"/>
        <v>37201110</v>
      </c>
      <c r="BO299" s="196"/>
      <c r="BP299" s="196"/>
      <c r="BQ299" s="196"/>
      <c r="BR299" s="197">
        <v>37201110</v>
      </c>
      <c r="BS299" s="192">
        <f t="shared" si="72"/>
        <v>37201110</v>
      </c>
      <c r="BT299" s="196"/>
      <c r="BU299" s="196"/>
      <c r="BV299" s="196"/>
      <c r="BW299" s="197">
        <v>37201110</v>
      </c>
      <c r="BX299" s="192">
        <f t="shared" si="73"/>
        <v>37154510</v>
      </c>
      <c r="BY299" s="196"/>
      <c r="BZ299" s="196"/>
      <c r="CA299" s="196"/>
      <c r="CB299" s="197">
        <v>37154510</v>
      </c>
      <c r="CC299" s="192">
        <f t="shared" si="74"/>
        <v>37154510</v>
      </c>
      <c r="CD299" s="196"/>
      <c r="CE299" s="196"/>
      <c r="CF299" s="196"/>
      <c r="CG299" s="197">
        <v>37154510</v>
      </c>
      <c r="CH299" s="192">
        <f t="shared" si="75"/>
        <v>37154510</v>
      </c>
      <c r="CI299" s="196"/>
      <c r="CJ299" s="196"/>
      <c r="CK299" s="196"/>
      <c r="CL299" s="197">
        <v>37154510</v>
      </c>
      <c r="CM299" s="192">
        <f t="shared" si="76"/>
        <v>37154510</v>
      </c>
      <c r="CN299" s="196"/>
      <c r="CO299" s="196"/>
      <c r="CP299" s="196"/>
      <c r="CQ299" s="197">
        <v>37154510</v>
      </c>
    </row>
    <row r="300" spans="1:97" s="193" customFormat="1" ht="409.5">
      <c r="A300" s="194">
        <v>606</v>
      </c>
      <c r="B300" s="17" t="s">
        <v>687</v>
      </c>
      <c r="C300" s="111">
        <v>401000021</v>
      </c>
      <c r="D300" s="19" t="s">
        <v>692</v>
      </c>
      <c r="E300" s="113" t="s">
        <v>693</v>
      </c>
      <c r="F300" s="114"/>
      <c r="G300" s="114"/>
      <c r="H300" s="115">
        <v>1</v>
      </c>
      <c r="I300" s="114"/>
      <c r="J300" s="115">
        <v>9</v>
      </c>
      <c r="K300" s="115">
        <v>1</v>
      </c>
      <c r="L300" s="115">
        <v>7</v>
      </c>
      <c r="M300" s="115"/>
      <c r="N300" s="115"/>
      <c r="O300" s="115"/>
      <c r="P300" s="116" t="s">
        <v>695</v>
      </c>
      <c r="Q300" s="117" t="s">
        <v>696</v>
      </c>
      <c r="R300" s="115"/>
      <c r="S300" s="115"/>
      <c r="T300" s="115"/>
      <c r="U300" s="115"/>
      <c r="V300" s="115">
        <v>11</v>
      </c>
      <c r="W300" s="115">
        <v>1</v>
      </c>
      <c r="X300" s="115"/>
      <c r="Y300" s="115"/>
      <c r="Z300" s="115"/>
      <c r="AA300" s="115"/>
      <c r="AB300" s="116" t="s">
        <v>695</v>
      </c>
      <c r="AC300" s="117" t="s">
        <v>689</v>
      </c>
      <c r="AD300" s="116"/>
      <c r="AE300" s="116"/>
      <c r="AF300" s="116"/>
      <c r="AG300" s="116"/>
      <c r="AH300" s="116"/>
      <c r="AI300" s="116"/>
      <c r="AJ300" s="116"/>
      <c r="AK300" s="116"/>
      <c r="AL300" s="116"/>
      <c r="AM300" s="116" t="s">
        <v>699</v>
      </c>
      <c r="AN300" s="116" t="s">
        <v>691</v>
      </c>
      <c r="AO300" s="119" t="s">
        <v>79</v>
      </c>
      <c r="AP300" s="119" t="s">
        <v>51</v>
      </c>
      <c r="AQ300" s="119" t="s">
        <v>698</v>
      </c>
      <c r="AR300" s="18" t="s">
        <v>608</v>
      </c>
      <c r="AS300" s="120" t="s">
        <v>701</v>
      </c>
      <c r="AT300" s="195">
        <v>120000</v>
      </c>
      <c r="AU300" s="196">
        <v>120000</v>
      </c>
      <c r="AV300" s="196">
        <v>0</v>
      </c>
      <c r="AW300" s="196">
        <v>0</v>
      </c>
      <c r="AX300" s="196">
        <v>0</v>
      </c>
      <c r="AY300" s="196">
        <v>0</v>
      </c>
      <c r="AZ300" s="196">
        <v>0</v>
      </c>
      <c r="BA300" s="196">
        <v>0</v>
      </c>
      <c r="BB300" s="196">
        <v>120000</v>
      </c>
      <c r="BC300" s="196">
        <v>120000</v>
      </c>
      <c r="BD300" s="192">
        <f t="shared" si="69"/>
        <v>192745</v>
      </c>
      <c r="BE300" s="196"/>
      <c r="BF300" s="196"/>
      <c r="BG300" s="196"/>
      <c r="BH300" s="197">
        <v>192745</v>
      </c>
      <c r="BI300" s="192">
        <f t="shared" si="70"/>
        <v>192745</v>
      </c>
      <c r="BJ300" s="196"/>
      <c r="BK300" s="196"/>
      <c r="BL300" s="196"/>
      <c r="BM300" s="197">
        <v>192745</v>
      </c>
      <c r="BN300" s="192">
        <f t="shared" si="71"/>
        <v>50000</v>
      </c>
      <c r="BO300" s="196"/>
      <c r="BP300" s="196"/>
      <c r="BQ300" s="196"/>
      <c r="BR300" s="197">
        <v>50000</v>
      </c>
      <c r="BS300" s="192">
        <f t="shared" si="72"/>
        <v>50000</v>
      </c>
      <c r="BT300" s="196"/>
      <c r="BU300" s="196"/>
      <c r="BV300" s="196"/>
      <c r="BW300" s="197">
        <v>50000</v>
      </c>
      <c r="BX300" s="192">
        <f t="shared" si="73"/>
        <v>50000</v>
      </c>
      <c r="BY300" s="196"/>
      <c r="BZ300" s="196"/>
      <c r="CA300" s="196"/>
      <c r="CB300" s="197">
        <v>50000</v>
      </c>
      <c r="CC300" s="192">
        <f t="shared" si="74"/>
        <v>50000</v>
      </c>
      <c r="CD300" s="196"/>
      <c r="CE300" s="196"/>
      <c r="CF300" s="196"/>
      <c r="CG300" s="197">
        <v>50000</v>
      </c>
      <c r="CH300" s="192">
        <f t="shared" si="75"/>
        <v>50000</v>
      </c>
      <c r="CI300" s="196"/>
      <c r="CJ300" s="196"/>
      <c r="CK300" s="196"/>
      <c r="CL300" s="197">
        <v>50000</v>
      </c>
      <c r="CM300" s="192">
        <f t="shared" si="76"/>
        <v>50000</v>
      </c>
      <c r="CN300" s="196"/>
      <c r="CO300" s="196"/>
      <c r="CP300" s="196"/>
      <c r="CQ300" s="197">
        <v>50000</v>
      </c>
    </row>
    <row r="301" spans="1:97" s="193" customFormat="1" ht="358.5" customHeight="1">
      <c r="A301" s="194">
        <v>606</v>
      </c>
      <c r="B301" s="17" t="s">
        <v>687</v>
      </c>
      <c r="C301" s="111">
        <v>401000021</v>
      </c>
      <c r="D301" s="19" t="s">
        <v>692</v>
      </c>
      <c r="E301" s="113" t="s">
        <v>693</v>
      </c>
      <c r="F301" s="114"/>
      <c r="G301" s="114"/>
      <c r="H301" s="115">
        <v>1</v>
      </c>
      <c r="I301" s="114"/>
      <c r="J301" s="115">
        <v>9</v>
      </c>
      <c r="K301" s="115">
        <v>1</v>
      </c>
      <c r="L301" s="115" t="s">
        <v>702</v>
      </c>
      <c r="M301" s="115"/>
      <c r="N301" s="115"/>
      <c r="O301" s="115"/>
      <c r="P301" s="116" t="s">
        <v>695</v>
      </c>
      <c r="Q301" s="117" t="s">
        <v>696</v>
      </c>
      <c r="R301" s="115"/>
      <c r="S301" s="115"/>
      <c r="T301" s="115"/>
      <c r="U301" s="115"/>
      <c r="V301" s="115">
        <v>11</v>
      </c>
      <c r="W301" s="115">
        <v>1</v>
      </c>
      <c r="X301" s="115"/>
      <c r="Y301" s="115"/>
      <c r="Z301" s="115"/>
      <c r="AA301" s="115"/>
      <c r="AB301" s="116" t="s">
        <v>695</v>
      </c>
      <c r="AC301" s="117" t="s">
        <v>689</v>
      </c>
      <c r="AD301" s="116"/>
      <c r="AE301" s="116"/>
      <c r="AF301" s="116"/>
      <c r="AG301" s="116"/>
      <c r="AH301" s="116"/>
      <c r="AI301" s="116"/>
      <c r="AJ301" s="116"/>
      <c r="AK301" s="116"/>
      <c r="AL301" s="116"/>
      <c r="AM301" s="116" t="s">
        <v>697</v>
      </c>
      <c r="AN301" s="116" t="s">
        <v>691</v>
      </c>
      <c r="AO301" s="119" t="s">
        <v>79</v>
      </c>
      <c r="AP301" s="119" t="s">
        <v>51</v>
      </c>
      <c r="AQ301" s="119" t="s">
        <v>703</v>
      </c>
      <c r="AR301" s="18" t="s">
        <v>249</v>
      </c>
      <c r="AS301" s="120" t="s">
        <v>704</v>
      </c>
      <c r="AT301" s="195"/>
      <c r="AU301" s="196"/>
      <c r="AV301" s="196"/>
      <c r="AW301" s="196"/>
      <c r="AX301" s="196"/>
      <c r="AY301" s="196"/>
      <c r="AZ301" s="196"/>
      <c r="BA301" s="196"/>
      <c r="BB301" s="196"/>
      <c r="BC301" s="196"/>
      <c r="BD301" s="192">
        <f>SUBTOTAL(9,BE301:BH301)</f>
        <v>817316.67</v>
      </c>
      <c r="BE301" s="196"/>
      <c r="BF301" s="196">
        <v>817316.67</v>
      </c>
      <c r="BG301" s="196"/>
      <c r="BH301" s="197"/>
      <c r="BI301" s="192">
        <f>SUBTOTAL(9,BJ301:BM301)</f>
        <v>817316.67</v>
      </c>
      <c r="BJ301" s="196"/>
      <c r="BK301" s="196">
        <v>817316.67</v>
      </c>
      <c r="BL301" s="196"/>
      <c r="BM301" s="197"/>
      <c r="BN301" s="192"/>
      <c r="BO301" s="196"/>
      <c r="BP301" s="196"/>
      <c r="BQ301" s="196"/>
      <c r="BR301" s="197"/>
      <c r="BS301" s="192">
        <f t="shared" si="72"/>
        <v>0</v>
      </c>
      <c r="BT301" s="196"/>
      <c r="BU301" s="196"/>
      <c r="BV301" s="196"/>
      <c r="BW301" s="197"/>
      <c r="BX301" s="192"/>
      <c r="BY301" s="196"/>
      <c r="BZ301" s="196"/>
      <c r="CA301" s="196"/>
      <c r="CB301" s="197"/>
      <c r="CC301" s="192"/>
      <c r="CD301" s="196"/>
      <c r="CE301" s="196"/>
      <c r="CF301" s="196"/>
      <c r="CG301" s="197"/>
      <c r="CH301" s="192"/>
      <c r="CI301" s="196"/>
      <c r="CJ301" s="196"/>
      <c r="CK301" s="196"/>
      <c r="CL301" s="197"/>
      <c r="CM301" s="192"/>
      <c r="CN301" s="196"/>
      <c r="CO301" s="196"/>
      <c r="CP301" s="196"/>
      <c r="CQ301" s="197"/>
    </row>
    <row r="302" spans="1:97" s="193" customFormat="1" ht="358.5" customHeight="1">
      <c r="A302" s="194">
        <v>606</v>
      </c>
      <c r="B302" s="17" t="s">
        <v>687</v>
      </c>
      <c r="C302" s="111">
        <v>401000021</v>
      </c>
      <c r="D302" s="19" t="s">
        <v>692</v>
      </c>
      <c r="E302" s="113" t="s">
        <v>693</v>
      </c>
      <c r="F302" s="114"/>
      <c r="G302" s="114"/>
      <c r="H302" s="115">
        <v>1</v>
      </c>
      <c r="I302" s="114"/>
      <c r="J302" s="115">
        <v>9</v>
      </c>
      <c r="K302" s="115">
        <v>1</v>
      </c>
      <c r="L302" s="115" t="s">
        <v>702</v>
      </c>
      <c r="M302" s="115"/>
      <c r="N302" s="115"/>
      <c r="O302" s="115"/>
      <c r="P302" s="116" t="s">
        <v>695</v>
      </c>
      <c r="Q302" s="117" t="s">
        <v>696</v>
      </c>
      <c r="R302" s="115"/>
      <c r="S302" s="115"/>
      <c r="T302" s="115"/>
      <c r="U302" s="115"/>
      <c r="V302" s="115">
        <v>11</v>
      </c>
      <c r="W302" s="115">
        <v>1</v>
      </c>
      <c r="X302" s="115"/>
      <c r="Y302" s="115"/>
      <c r="Z302" s="115"/>
      <c r="AA302" s="115"/>
      <c r="AB302" s="116" t="s">
        <v>695</v>
      </c>
      <c r="AC302" s="117" t="s">
        <v>689</v>
      </c>
      <c r="AD302" s="116"/>
      <c r="AE302" s="116"/>
      <c r="AF302" s="116"/>
      <c r="AG302" s="116"/>
      <c r="AH302" s="116"/>
      <c r="AI302" s="116"/>
      <c r="AJ302" s="116"/>
      <c r="AK302" s="116"/>
      <c r="AL302" s="116"/>
      <c r="AM302" s="116" t="s">
        <v>697</v>
      </c>
      <c r="AN302" s="116" t="s">
        <v>691</v>
      </c>
      <c r="AO302" s="119" t="s">
        <v>79</v>
      </c>
      <c r="AP302" s="119" t="s">
        <v>51</v>
      </c>
      <c r="AQ302" s="119" t="s">
        <v>703</v>
      </c>
      <c r="AR302" s="18" t="s">
        <v>249</v>
      </c>
      <c r="AS302" s="120" t="s">
        <v>705</v>
      </c>
      <c r="AT302" s="195"/>
      <c r="AU302" s="196"/>
      <c r="AV302" s="196"/>
      <c r="AW302" s="196"/>
      <c r="AX302" s="196"/>
      <c r="AY302" s="196"/>
      <c r="AZ302" s="196"/>
      <c r="BA302" s="196"/>
      <c r="BB302" s="196"/>
      <c r="BC302" s="196"/>
      <c r="BD302" s="192">
        <f>SUBTOTAL(9,BE302:BH302)</f>
        <v>24809.69</v>
      </c>
      <c r="BE302" s="196"/>
      <c r="BF302" s="196">
        <v>24809.69</v>
      </c>
      <c r="BG302" s="196"/>
      <c r="BH302" s="197"/>
      <c r="BI302" s="192">
        <f>SUBTOTAL(9,BJ302:BM302)</f>
        <v>24809.69</v>
      </c>
      <c r="BJ302" s="196"/>
      <c r="BK302" s="196">
        <v>24809.69</v>
      </c>
      <c r="BL302" s="196"/>
      <c r="BM302" s="197"/>
      <c r="BN302" s="192"/>
      <c r="BO302" s="196"/>
      <c r="BP302" s="196"/>
      <c r="BQ302" s="196"/>
      <c r="BR302" s="197"/>
      <c r="BS302" s="192">
        <f t="shared" si="72"/>
        <v>0</v>
      </c>
      <c r="BT302" s="196"/>
      <c r="BU302" s="196"/>
      <c r="BV302" s="196"/>
      <c r="BW302" s="197"/>
      <c r="BX302" s="192"/>
      <c r="BY302" s="196"/>
      <c r="BZ302" s="196"/>
      <c r="CA302" s="196"/>
      <c r="CB302" s="197"/>
      <c r="CC302" s="192"/>
      <c r="CD302" s="196"/>
      <c r="CE302" s="196"/>
      <c r="CF302" s="196"/>
      <c r="CG302" s="197"/>
      <c r="CH302" s="192"/>
      <c r="CI302" s="196"/>
      <c r="CJ302" s="196"/>
      <c r="CK302" s="196"/>
      <c r="CL302" s="197"/>
      <c r="CM302" s="192"/>
      <c r="CN302" s="196"/>
      <c r="CO302" s="196"/>
      <c r="CP302" s="196"/>
      <c r="CQ302" s="197"/>
    </row>
    <row r="303" spans="1:97" s="193" customFormat="1" ht="409.5">
      <c r="A303" s="194">
        <v>606</v>
      </c>
      <c r="B303" s="17" t="s">
        <v>687</v>
      </c>
      <c r="C303" s="111">
        <v>401000021</v>
      </c>
      <c r="D303" s="19" t="s">
        <v>692</v>
      </c>
      <c r="E303" s="113" t="s">
        <v>693</v>
      </c>
      <c r="F303" s="114"/>
      <c r="G303" s="114"/>
      <c r="H303" s="115">
        <v>1</v>
      </c>
      <c r="I303" s="114"/>
      <c r="J303" s="115">
        <v>9</v>
      </c>
      <c r="K303" s="115">
        <v>1</v>
      </c>
      <c r="L303" s="115" t="s">
        <v>706</v>
      </c>
      <c r="M303" s="115"/>
      <c r="N303" s="115"/>
      <c r="O303" s="115"/>
      <c r="P303" s="116" t="s">
        <v>695</v>
      </c>
      <c r="Q303" s="117" t="s">
        <v>696</v>
      </c>
      <c r="R303" s="115"/>
      <c r="S303" s="115"/>
      <c r="T303" s="115"/>
      <c r="U303" s="115"/>
      <c r="V303" s="115">
        <v>11</v>
      </c>
      <c r="W303" s="115">
        <v>1</v>
      </c>
      <c r="X303" s="115"/>
      <c r="Y303" s="115"/>
      <c r="Z303" s="115"/>
      <c r="AA303" s="115"/>
      <c r="AB303" s="116" t="s">
        <v>695</v>
      </c>
      <c r="AC303" s="117" t="s">
        <v>689</v>
      </c>
      <c r="AD303" s="116"/>
      <c r="AE303" s="116"/>
      <c r="AF303" s="116"/>
      <c r="AG303" s="116"/>
      <c r="AH303" s="116"/>
      <c r="AI303" s="116"/>
      <c r="AJ303" s="116"/>
      <c r="AK303" s="116"/>
      <c r="AL303" s="116"/>
      <c r="AM303" s="116" t="s">
        <v>699</v>
      </c>
      <c r="AN303" s="116" t="s">
        <v>691</v>
      </c>
      <c r="AO303" s="119" t="s">
        <v>79</v>
      </c>
      <c r="AP303" s="119" t="s">
        <v>51</v>
      </c>
      <c r="AQ303" s="119" t="s">
        <v>707</v>
      </c>
      <c r="AR303" s="18" t="s">
        <v>608</v>
      </c>
      <c r="AS303" s="120" t="s">
        <v>700</v>
      </c>
      <c r="AT303" s="195">
        <v>38175787.420000002</v>
      </c>
      <c r="AU303" s="196">
        <v>38175787.420000002</v>
      </c>
      <c r="AV303" s="196">
        <v>0</v>
      </c>
      <c r="AW303" s="196">
        <v>0</v>
      </c>
      <c r="AX303" s="196">
        <v>0</v>
      </c>
      <c r="AY303" s="196">
        <v>0</v>
      </c>
      <c r="AZ303" s="196">
        <v>0</v>
      </c>
      <c r="BA303" s="196">
        <v>0</v>
      </c>
      <c r="BB303" s="197">
        <v>38175787.420000002</v>
      </c>
      <c r="BC303" s="197">
        <v>38175787.420000002</v>
      </c>
      <c r="BD303" s="192">
        <f t="shared" si="69"/>
        <v>17364953.329999998</v>
      </c>
      <c r="BE303" s="196"/>
      <c r="BF303" s="196"/>
      <c r="BG303" s="196"/>
      <c r="BH303" s="197">
        <v>17364953.329999998</v>
      </c>
      <c r="BI303" s="192">
        <f t="shared" si="70"/>
        <v>17364953.329999998</v>
      </c>
      <c r="BJ303" s="196"/>
      <c r="BK303" s="196"/>
      <c r="BL303" s="196"/>
      <c r="BM303" s="196">
        <v>17364953.329999998</v>
      </c>
      <c r="BN303" s="192">
        <f t="shared" si="71"/>
        <v>0</v>
      </c>
      <c r="BO303" s="196"/>
      <c r="BP303" s="196"/>
      <c r="BQ303" s="196"/>
      <c r="BR303" s="196"/>
      <c r="BS303" s="192">
        <f t="shared" si="72"/>
        <v>0</v>
      </c>
      <c r="BT303" s="196"/>
      <c r="BU303" s="196"/>
      <c r="BV303" s="196"/>
      <c r="BW303" s="196"/>
      <c r="BX303" s="192">
        <f t="shared" si="73"/>
        <v>0</v>
      </c>
      <c r="BY303" s="196"/>
      <c r="BZ303" s="196"/>
      <c r="CA303" s="196"/>
      <c r="CB303" s="196"/>
      <c r="CC303" s="192">
        <f t="shared" si="74"/>
        <v>0</v>
      </c>
      <c r="CD303" s="196"/>
      <c r="CE303" s="196"/>
      <c r="CF303" s="196"/>
      <c r="CG303" s="196"/>
      <c r="CH303" s="192">
        <f t="shared" si="75"/>
        <v>0</v>
      </c>
      <c r="CI303" s="196"/>
      <c r="CJ303" s="196"/>
      <c r="CK303" s="196"/>
      <c r="CL303" s="196"/>
      <c r="CM303" s="192">
        <f t="shared" si="76"/>
        <v>0</v>
      </c>
      <c r="CN303" s="196"/>
      <c r="CO303" s="196"/>
      <c r="CP303" s="196"/>
      <c r="CQ303" s="196"/>
    </row>
    <row r="304" spans="1:97" s="193" customFormat="1" ht="409.5">
      <c r="A304" s="194">
        <v>606</v>
      </c>
      <c r="B304" s="17" t="s">
        <v>687</v>
      </c>
      <c r="C304" s="111">
        <v>401000021</v>
      </c>
      <c r="D304" s="19" t="s">
        <v>692</v>
      </c>
      <c r="E304" s="113" t="s">
        <v>693</v>
      </c>
      <c r="F304" s="114"/>
      <c r="G304" s="114"/>
      <c r="H304" s="115">
        <v>1</v>
      </c>
      <c r="I304" s="114"/>
      <c r="J304" s="115">
        <v>9</v>
      </c>
      <c r="K304" s="115">
        <v>1</v>
      </c>
      <c r="L304" s="115" t="s">
        <v>706</v>
      </c>
      <c r="M304" s="115"/>
      <c r="N304" s="115"/>
      <c r="O304" s="115"/>
      <c r="P304" s="116" t="s">
        <v>695</v>
      </c>
      <c r="Q304" s="117" t="s">
        <v>696</v>
      </c>
      <c r="R304" s="115"/>
      <c r="S304" s="115"/>
      <c r="T304" s="115"/>
      <c r="U304" s="115"/>
      <c r="V304" s="115">
        <v>11</v>
      </c>
      <c r="W304" s="115">
        <v>1</v>
      </c>
      <c r="X304" s="115"/>
      <c r="Y304" s="115"/>
      <c r="Z304" s="115"/>
      <c r="AA304" s="115"/>
      <c r="AB304" s="116" t="s">
        <v>695</v>
      </c>
      <c r="AC304" s="117" t="s">
        <v>689</v>
      </c>
      <c r="AD304" s="116"/>
      <c r="AE304" s="116"/>
      <c r="AF304" s="116"/>
      <c r="AG304" s="116"/>
      <c r="AH304" s="116"/>
      <c r="AI304" s="116"/>
      <c r="AJ304" s="116"/>
      <c r="AK304" s="116"/>
      <c r="AL304" s="116"/>
      <c r="AM304" s="116" t="s">
        <v>699</v>
      </c>
      <c r="AN304" s="116" t="s">
        <v>691</v>
      </c>
      <c r="AO304" s="119" t="s">
        <v>79</v>
      </c>
      <c r="AP304" s="119" t="s">
        <v>51</v>
      </c>
      <c r="AQ304" s="119" t="s">
        <v>707</v>
      </c>
      <c r="AR304" s="18" t="s">
        <v>608</v>
      </c>
      <c r="AS304" s="120" t="s">
        <v>701</v>
      </c>
      <c r="AT304" s="195">
        <v>155617.60000000001</v>
      </c>
      <c r="AU304" s="196">
        <v>155617.60000000001</v>
      </c>
      <c r="AV304" s="196">
        <v>0</v>
      </c>
      <c r="AW304" s="196">
        <v>0</v>
      </c>
      <c r="AX304" s="196">
        <v>0</v>
      </c>
      <c r="AY304" s="196">
        <v>0</v>
      </c>
      <c r="AZ304" s="196">
        <v>0</v>
      </c>
      <c r="BA304" s="196">
        <v>0</v>
      </c>
      <c r="BB304" s="197">
        <v>155617.60000000001</v>
      </c>
      <c r="BC304" s="197">
        <v>155617.60000000001</v>
      </c>
      <c r="BD304" s="192">
        <f t="shared" si="69"/>
        <v>0</v>
      </c>
      <c r="BE304" s="196"/>
      <c r="BF304" s="196"/>
      <c r="BG304" s="196"/>
      <c r="BH304" s="196"/>
      <c r="BI304" s="192">
        <f t="shared" si="70"/>
        <v>0</v>
      </c>
      <c r="BJ304" s="196"/>
      <c r="BK304" s="196"/>
      <c r="BL304" s="196"/>
      <c r="BM304" s="196"/>
      <c r="BN304" s="192">
        <f t="shared" si="71"/>
        <v>0</v>
      </c>
      <c r="BO304" s="196"/>
      <c r="BP304" s="196"/>
      <c r="BQ304" s="196"/>
      <c r="BR304" s="196"/>
      <c r="BS304" s="192">
        <f t="shared" si="72"/>
        <v>0</v>
      </c>
      <c r="BT304" s="196"/>
      <c r="BU304" s="196"/>
      <c r="BV304" s="196"/>
      <c r="BW304" s="196"/>
      <c r="BX304" s="192">
        <f t="shared" si="73"/>
        <v>0</v>
      </c>
      <c r="BY304" s="196"/>
      <c r="BZ304" s="196"/>
      <c r="CA304" s="196"/>
      <c r="CB304" s="196"/>
      <c r="CC304" s="192">
        <f t="shared" si="74"/>
        <v>0</v>
      </c>
      <c r="CD304" s="196"/>
      <c r="CE304" s="196"/>
      <c r="CF304" s="196"/>
      <c r="CG304" s="196"/>
      <c r="CH304" s="192">
        <f t="shared" si="75"/>
        <v>0</v>
      </c>
      <c r="CI304" s="196"/>
      <c r="CJ304" s="196"/>
      <c r="CK304" s="196"/>
      <c r="CL304" s="196"/>
      <c r="CM304" s="192">
        <f t="shared" si="76"/>
        <v>0</v>
      </c>
      <c r="CN304" s="196"/>
      <c r="CO304" s="196"/>
      <c r="CP304" s="196"/>
      <c r="CQ304" s="196"/>
    </row>
    <row r="305" spans="1:95" s="193" customFormat="1" ht="409.5">
      <c r="A305" s="194">
        <v>606</v>
      </c>
      <c r="B305" s="17" t="s">
        <v>687</v>
      </c>
      <c r="C305" s="111">
        <v>401000021</v>
      </c>
      <c r="D305" s="19" t="s">
        <v>692</v>
      </c>
      <c r="E305" s="113" t="s">
        <v>693</v>
      </c>
      <c r="F305" s="114"/>
      <c r="G305" s="114"/>
      <c r="H305" s="115">
        <v>1</v>
      </c>
      <c r="I305" s="114"/>
      <c r="J305" s="115">
        <v>9</v>
      </c>
      <c r="K305" s="115">
        <v>1</v>
      </c>
      <c r="L305" s="115">
        <v>7</v>
      </c>
      <c r="M305" s="115"/>
      <c r="N305" s="115"/>
      <c r="O305" s="115"/>
      <c r="P305" s="116" t="s">
        <v>695</v>
      </c>
      <c r="Q305" s="117" t="s">
        <v>696</v>
      </c>
      <c r="R305" s="115"/>
      <c r="S305" s="115"/>
      <c r="T305" s="115"/>
      <c r="U305" s="115"/>
      <c r="V305" s="115">
        <v>11</v>
      </c>
      <c r="W305" s="115">
        <v>1</v>
      </c>
      <c r="X305" s="115"/>
      <c r="Y305" s="115"/>
      <c r="Z305" s="115"/>
      <c r="AA305" s="115"/>
      <c r="AB305" s="116" t="s">
        <v>695</v>
      </c>
      <c r="AC305" s="117" t="s">
        <v>689</v>
      </c>
      <c r="AD305" s="116"/>
      <c r="AE305" s="116"/>
      <c r="AF305" s="116"/>
      <c r="AG305" s="116"/>
      <c r="AH305" s="116"/>
      <c r="AI305" s="116"/>
      <c r="AJ305" s="116"/>
      <c r="AK305" s="116"/>
      <c r="AL305" s="116"/>
      <c r="AM305" s="116" t="s">
        <v>708</v>
      </c>
      <c r="AN305" s="116" t="s">
        <v>691</v>
      </c>
      <c r="AO305" s="119" t="s">
        <v>79</v>
      </c>
      <c r="AP305" s="119" t="s">
        <v>51</v>
      </c>
      <c r="AQ305" s="119" t="s">
        <v>709</v>
      </c>
      <c r="AR305" s="18" t="s">
        <v>710</v>
      </c>
      <c r="AS305" s="120" t="s">
        <v>700</v>
      </c>
      <c r="AT305" s="195">
        <v>0</v>
      </c>
      <c r="AU305" s="196">
        <v>0</v>
      </c>
      <c r="AV305" s="196">
        <v>0</v>
      </c>
      <c r="AW305" s="196">
        <v>0</v>
      </c>
      <c r="AX305" s="196">
        <v>0</v>
      </c>
      <c r="AY305" s="196">
        <v>0</v>
      </c>
      <c r="AZ305" s="196">
        <v>0</v>
      </c>
      <c r="BA305" s="196">
        <v>0</v>
      </c>
      <c r="BB305" s="196">
        <v>0</v>
      </c>
      <c r="BC305" s="196">
        <v>0</v>
      </c>
      <c r="BD305" s="192">
        <f t="shared" si="69"/>
        <v>0</v>
      </c>
      <c r="BE305" s="196"/>
      <c r="BF305" s="196"/>
      <c r="BG305" s="196"/>
      <c r="BH305" s="196"/>
      <c r="BI305" s="192">
        <f t="shared" si="70"/>
        <v>0</v>
      </c>
      <c r="BJ305" s="196"/>
      <c r="BK305" s="196"/>
      <c r="BL305" s="196"/>
      <c r="BM305" s="196"/>
      <c r="BN305" s="192">
        <f t="shared" si="71"/>
        <v>48667860</v>
      </c>
      <c r="BO305" s="196"/>
      <c r="BP305" s="196"/>
      <c r="BQ305" s="196"/>
      <c r="BR305" s="196">
        <v>48667860</v>
      </c>
      <c r="BS305" s="192">
        <f t="shared" si="72"/>
        <v>48667858</v>
      </c>
      <c r="BT305" s="196"/>
      <c r="BU305" s="196"/>
      <c r="BV305" s="196"/>
      <c r="BW305" s="196">
        <v>48667858</v>
      </c>
      <c r="BX305" s="192">
        <f t="shared" si="73"/>
        <v>48667860</v>
      </c>
      <c r="BY305" s="196"/>
      <c r="BZ305" s="196"/>
      <c r="CA305" s="196"/>
      <c r="CB305" s="196">
        <v>48667860</v>
      </c>
      <c r="CC305" s="192">
        <f t="shared" si="74"/>
        <v>48667860</v>
      </c>
      <c r="CD305" s="196"/>
      <c r="CE305" s="196"/>
      <c r="CF305" s="196"/>
      <c r="CG305" s="196">
        <v>48667860</v>
      </c>
      <c r="CH305" s="192">
        <f t="shared" si="75"/>
        <v>48667860</v>
      </c>
      <c r="CI305" s="196"/>
      <c r="CJ305" s="196"/>
      <c r="CK305" s="196"/>
      <c r="CL305" s="196">
        <v>48667860</v>
      </c>
      <c r="CM305" s="192">
        <f t="shared" si="76"/>
        <v>48667860</v>
      </c>
      <c r="CN305" s="196"/>
      <c r="CO305" s="196"/>
      <c r="CP305" s="196"/>
      <c r="CQ305" s="196">
        <v>48667860</v>
      </c>
    </row>
    <row r="306" spans="1:95" s="193" customFormat="1" ht="409.5">
      <c r="A306" s="194">
        <v>606</v>
      </c>
      <c r="B306" s="17" t="s">
        <v>687</v>
      </c>
      <c r="C306" s="111">
        <v>401000021</v>
      </c>
      <c r="D306" s="19" t="s">
        <v>692</v>
      </c>
      <c r="E306" s="113" t="s">
        <v>693</v>
      </c>
      <c r="F306" s="114"/>
      <c r="G306" s="114"/>
      <c r="H306" s="115">
        <v>1</v>
      </c>
      <c r="I306" s="114"/>
      <c r="J306" s="115">
        <v>9</v>
      </c>
      <c r="K306" s="115">
        <v>1</v>
      </c>
      <c r="L306" s="115">
        <v>7</v>
      </c>
      <c r="M306" s="115"/>
      <c r="N306" s="115"/>
      <c r="O306" s="115"/>
      <c r="P306" s="116" t="s">
        <v>695</v>
      </c>
      <c r="Q306" s="117" t="s">
        <v>696</v>
      </c>
      <c r="R306" s="115"/>
      <c r="S306" s="115"/>
      <c r="T306" s="115"/>
      <c r="U306" s="115"/>
      <c r="V306" s="115">
        <v>11</v>
      </c>
      <c r="W306" s="115">
        <v>1</v>
      </c>
      <c r="X306" s="115"/>
      <c r="Y306" s="115"/>
      <c r="Z306" s="115"/>
      <c r="AA306" s="115"/>
      <c r="AB306" s="116" t="s">
        <v>695</v>
      </c>
      <c r="AC306" s="117" t="s">
        <v>689</v>
      </c>
      <c r="AD306" s="116"/>
      <c r="AE306" s="116"/>
      <c r="AF306" s="116"/>
      <c r="AG306" s="116"/>
      <c r="AH306" s="116"/>
      <c r="AI306" s="116"/>
      <c r="AJ306" s="116"/>
      <c r="AK306" s="116"/>
      <c r="AL306" s="116"/>
      <c r="AM306" s="116" t="s">
        <v>708</v>
      </c>
      <c r="AN306" s="116" t="s">
        <v>691</v>
      </c>
      <c r="AO306" s="119" t="s">
        <v>79</v>
      </c>
      <c r="AP306" s="119" t="s">
        <v>51</v>
      </c>
      <c r="AQ306" s="119" t="s">
        <v>709</v>
      </c>
      <c r="AR306" s="18" t="s">
        <v>710</v>
      </c>
      <c r="AS306" s="120" t="s">
        <v>701</v>
      </c>
      <c r="AT306" s="195">
        <v>0</v>
      </c>
      <c r="AU306" s="196">
        <v>0</v>
      </c>
      <c r="AV306" s="196">
        <v>0</v>
      </c>
      <c r="AW306" s="196">
        <v>0</v>
      </c>
      <c r="AX306" s="196">
        <v>0</v>
      </c>
      <c r="AY306" s="196">
        <v>0</v>
      </c>
      <c r="AZ306" s="196">
        <v>0</v>
      </c>
      <c r="BA306" s="196">
        <v>0</v>
      </c>
      <c r="BB306" s="196">
        <v>0</v>
      </c>
      <c r="BC306" s="196">
        <v>0</v>
      </c>
      <c r="BD306" s="192">
        <f t="shared" si="69"/>
        <v>0</v>
      </c>
      <c r="BE306" s="196"/>
      <c r="BF306" s="196"/>
      <c r="BG306" s="196"/>
      <c r="BH306" s="197"/>
      <c r="BI306" s="192">
        <f t="shared" si="70"/>
        <v>0</v>
      </c>
      <c r="BJ306" s="196"/>
      <c r="BK306" s="196"/>
      <c r="BL306" s="196"/>
      <c r="BM306" s="196"/>
      <c r="BN306" s="192">
        <f t="shared" si="71"/>
        <v>1248166</v>
      </c>
      <c r="BO306" s="196"/>
      <c r="BP306" s="196"/>
      <c r="BQ306" s="196"/>
      <c r="BR306" s="196">
        <v>1248166</v>
      </c>
      <c r="BS306" s="192">
        <f t="shared" si="72"/>
        <v>1248168</v>
      </c>
      <c r="BT306" s="196"/>
      <c r="BU306" s="196"/>
      <c r="BV306" s="196"/>
      <c r="BW306" s="196">
        <v>1248168</v>
      </c>
      <c r="BX306" s="192">
        <f t="shared" si="73"/>
        <v>1248166</v>
      </c>
      <c r="BY306" s="196"/>
      <c r="BZ306" s="196"/>
      <c r="CA306" s="196"/>
      <c r="CB306" s="196">
        <v>1248166</v>
      </c>
      <c r="CC306" s="192">
        <f t="shared" si="74"/>
        <v>1248166</v>
      </c>
      <c r="CD306" s="196"/>
      <c r="CE306" s="196"/>
      <c r="CF306" s="196"/>
      <c r="CG306" s="196">
        <v>1248166</v>
      </c>
      <c r="CH306" s="192">
        <f t="shared" si="75"/>
        <v>1248166</v>
      </c>
      <c r="CI306" s="196"/>
      <c r="CJ306" s="196"/>
      <c r="CK306" s="196"/>
      <c r="CL306" s="196">
        <v>1248166</v>
      </c>
      <c r="CM306" s="192">
        <f t="shared" si="76"/>
        <v>1248166</v>
      </c>
      <c r="CN306" s="196"/>
      <c r="CO306" s="196"/>
      <c r="CP306" s="196"/>
      <c r="CQ306" s="196">
        <v>1248166</v>
      </c>
    </row>
    <row r="307" spans="1:95" s="193" customFormat="1" ht="409.5">
      <c r="A307" s="194">
        <v>606</v>
      </c>
      <c r="B307" s="17" t="s">
        <v>687</v>
      </c>
      <c r="C307" s="111">
        <v>401000021</v>
      </c>
      <c r="D307" s="19" t="s">
        <v>692</v>
      </c>
      <c r="E307" s="113" t="s">
        <v>693</v>
      </c>
      <c r="F307" s="114"/>
      <c r="G307" s="114"/>
      <c r="H307" s="115">
        <v>1</v>
      </c>
      <c r="I307" s="114"/>
      <c r="J307" s="115">
        <v>9</v>
      </c>
      <c r="K307" s="115">
        <v>1</v>
      </c>
      <c r="L307" s="115" t="s">
        <v>702</v>
      </c>
      <c r="M307" s="115"/>
      <c r="N307" s="115"/>
      <c r="O307" s="115"/>
      <c r="P307" s="116" t="s">
        <v>695</v>
      </c>
      <c r="Q307" s="117" t="s">
        <v>696</v>
      </c>
      <c r="R307" s="115"/>
      <c r="S307" s="115"/>
      <c r="T307" s="115"/>
      <c r="U307" s="115"/>
      <c r="V307" s="115">
        <v>11</v>
      </c>
      <c r="W307" s="115">
        <v>1</v>
      </c>
      <c r="X307" s="115"/>
      <c r="Y307" s="115"/>
      <c r="Z307" s="115"/>
      <c r="AA307" s="115"/>
      <c r="AB307" s="116" t="s">
        <v>695</v>
      </c>
      <c r="AC307" s="117" t="s">
        <v>689</v>
      </c>
      <c r="AD307" s="116"/>
      <c r="AE307" s="116"/>
      <c r="AF307" s="116"/>
      <c r="AG307" s="116"/>
      <c r="AH307" s="116"/>
      <c r="AI307" s="116"/>
      <c r="AJ307" s="116"/>
      <c r="AK307" s="116"/>
      <c r="AL307" s="116"/>
      <c r="AM307" s="116" t="s">
        <v>708</v>
      </c>
      <c r="AN307" s="116" t="s">
        <v>691</v>
      </c>
      <c r="AO307" s="119" t="s">
        <v>79</v>
      </c>
      <c r="AP307" s="119" t="s">
        <v>51</v>
      </c>
      <c r="AQ307" s="119" t="s">
        <v>507</v>
      </c>
      <c r="AR307" s="18" t="s">
        <v>508</v>
      </c>
      <c r="AS307" s="120" t="s">
        <v>700</v>
      </c>
      <c r="AT307" s="192">
        <v>0</v>
      </c>
      <c r="AU307" s="196"/>
      <c r="AV307" s="196"/>
      <c r="AW307" s="196"/>
      <c r="AX307" s="196"/>
      <c r="AY307" s="196"/>
      <c r="AZ307" s="196"/>
      <c r="BA307" s="196"/>
      <c r="BB307" s="196"/>
      <c r="BC307" s="196"/>
      <c r="BD307" s="192">
        <f t="shared" si="69"/>
        <v>345000</v>
      </c>
      <c r="BE307" s="196"/>
      <c r="BF307" s="196"/>
      <c r="BG307" s="196"/>
      <c r="BH307" s="197">
        <v>345000</v>
      </c>
      <c r="BI307" s="192">
        <f t="shared" si="70"/>
        <v>345000</v>
      </c>
      <c r="BJ307" s="196"/>
      <c r="BK307" s="196"/>
      <c r="BL307" s="196"/>
      <c r="BM307" s="197">
        <v>345000</v>
      </c>
      <c r="BN307" s="192"/>
      <c r="BO307" s="196"/>
      <c r="BP307" s="196"/>
      <c r="BQ307" s="196"/>
      <c r="BR307" s="196"/>
      <c r="BS307" s="192">
        <f t="shared" si="72"/>
        <v>0</v>
      </c>
      <c r="BT307" s="196"/>
      <c r="BU307" s="196"/>
      <c r="BV307" s="196"/>
      <c r="BW307" s="196"/>
      <c r="BX307" s="192"/>
      <c r="BY307" s="196"/>
      <c r="BZ307" s="196"/>
      <c r="CA307" s="196"/>
      <c r="CB307" s="196"/>
      <c r="CC307" s="192"/>
      <c r="CD307" s="196"/>
      <c r="CE307" s="196"/>
      <c r="CF307" s="196"/>
      <c r="CG307" s="196"/>
      <c r="CH307" s="192"/>
      <c r="CI307" s="196"/>
      <c r="CJ307" s="196"/>
      <c r="CK307" s="196"/>
      <c r="CL307" s="196"/>
      <c r="CM307" s="192"/>
      <c r="CN307" s="196"/>
      <c r="CO307" s="196"/>
      <c r="CP307" s="196"/>
      <c r="CQ307" s="196"/>
    </row>
    <row r="308" spans="1:95" s="193" customFormat="1" ht="409.5">
      <c r="A308" s="194">
        <v>606</v>
      </c>
      <c r="B308" s="17" t="s">
        <v>687</v>
      </c>
      <c r="C308" s="111">
        <v>401000021</v>
      </c>
      <c r="D308" s="19" t="s">
        <v>692</v>
      </c>
      <c r="E308" s="113" t="s">
        <v>693</v>
      </c>
      <c r="F308" s="114"/>
      <c r="G308" s="114"/>
      <c r="H308" s="115">
        <v>1</v>
      </c>
      <c r="I308" s="114"/>
      <c r="J308" s="115">
        <v>9</v>
      </c>
      <c r="K308" s="115">
        <v>1</v>
      </c>
      <c r="L308" s="115" t="s">
        <v>702</v>
      </c>
      <c r="M308" s="115"/>
      <c r="N308" s="115"/>
      <c r="O308" s="115"/>
      <c r="P308" s="116" t="s">
        <v>695</v>
      </c>
      <c r="Q308" s="117" t="s">
        <v>696</v>
      </c>
      <c r="R308" s="115"/>
      <c r="S308" s="115"/>
      <c r="T308" s="115"/>
      <c r="U308" s="115"/>
      <c r="V308" s="115">
        <v>11</v>
      </c>
      <c r="W308" s="115">
        <v>1</v>
      </c>
      <c r="X308" s="115"/>
      <c r="Y308" s="115"/>
      <c r="Z308" s="115"/>
      <c r="AA308" s="115"/>
      <c r="AB308" s="116" t="s">
        <v>695</v>
      </c>
      <c r="AC308" s="117" t="s">
        <v>689</v>
      </c>
      <c r="AD308" s="116"/>
      <c r="AE308" s="116"/>
      <c r="AF308" s="116"/>
      <c r="AG308" s="116"/>
      <c r="AH308" s="116"/>
      <c r="AI308" s="116"/>
      <c r="AJ308" s="116"/>
      <c r="AK308" s="116"/>
      <c r="AL308" s="116"/>
      <c r="AM308" s="116" t="s">
        <v>708</v>
      </c>
      <c r="AN308" s="116" t="s">
        <v>691</v>
      </c>
      <c r="AO308" s="119" t="s">
        <v>79</v>
      </c>
      <c r="AP308" s="119" t="s">
        <v>51</v>
      </c>
      <c r="AQ308" s="119" t="s">
        <v>507</v>
      </c>
      <c r="AR308" s="18" t="s">
        <v>508</v>
      </c>
      <c r="AS308" s="120" t="s">
        <v>701</v>
      </c>
      <c r="AT308" s="192"/>
      <c r="AU308" s="196"/>
      <c r="AV308" s="196"/>
      <c r="AW308" s="196"/>
      <c r="AX308" s="196"/>
      <c r="AY308" s="196"/>
      <c r="AZ308" s="196"/>
      <c r="BA308" s="196"/>
      <c r="BB308" s="196"/>
      <c r="BC308" s="196"/>
      <c r="BD308" s="192">
        <f t="shared" si="69"/>
        <v>10000</v>
      </c>
      <c r="BE308" s="196"/>
      <c r="BF308" s="196"/>
      <c r="BG308" s="196"/>
      <c r="BH308" s="197">
        <v>10000</v>
      </c>
      <c r="BI308" s="192">
        <f t="shared" si="70"/>
        <v>10000</v>
      </c>
      <c r="BJ308" s="196"/>
      <c r="BK308" s="196"/>
      <c r="BL308" s="196"/>
      <c r="BM308" s="197">
        <v>10000</v>
      </c>
      <c r="BN308" s="192"/>
      <c r="BO308" s="196"/>
      <c r="BP308" s="196"/>
      <c r="BQ308" s="196"/>
      <c r="BR308" s="196"/>
      <c r="BS308" s="192">
        <f t="shared" si="72"/>
        <v>0</v>
      </c>
      <c r="BT308" s="196"/>
      <c r="BU308" s="196"/>
      <c r="BV308" s="196"/>
      <c r="BW308" s="196"/>
      <c r="BX308" s="192"/>
      <c r="BY308" s="196"/>
      <c r="BZ308" s="196"/>
      <c r="CA308" s="196"/>
      <c r="CB308" s="196"/>
      <c r="CC308" s="192"/>
      <c r="CD308" s="196"/>
      <c r="CE308" s="196"/>
      <c r="CF308" s="196"/>
      <c r="CG308" s="196"/>
      <c r="CH308" s="192"/>
      <c r="CI308" s="196"/>
      <c r="CJ308" s="196"/>
      <c r="CK308" s="196"/>
      <c r="CL308" s="196"/>
      <c r="CM308" s="192"/>
      <c r="CN308" s="196"/>
      <c r="CO308" s="196"/>
      <c r="CP308" s="196"/>
      <c r="CQ308" s="196"/>
    </row>
    <row r="309" spans="1:95" s="193" customFormat="1" ht="409.5">
      <c r="A309" s="194">
        <v>606</v>
      </c>
      <c r="B309" s="17" t="s">
        <v>687</v>
      </c>
      <c r="C309" s="111">
        <v>401000021</v>
      </c>
      <c r="D309" s="19" t="s">
        <v>692</v>
      </c>
      <c r="E309" s="113" t="s">
        <v>693</v>
      </c>
      <c r="F309" s="114"/>
      <c r="G309" s="114"/>
      <c r="H309" s="115">
        <v>1</v>
      </c>
      <c r="I309" s="114"/>
      <c r="J309" s="115">
        <v>9</v>
      </c>
      <c r="K309" s="115">
        <v>1</v>
      </c>
      <c r="L309" s="115">
        <v>5</v>
      </c>
      <c r="M309" s="115"/>
      <c r="N309" s="115"/>
      <c r="O309" s="115"/>
      <c r="P309" s="116" t="s">
        <v>695</v>
      </c>
      <c r="Q309" s="117" t="s">
        <v>711</v>
      </c>
      <c r="R309" s="115"/>
      <c r="S309" s="115"/>
      <c r="T309" s="115"/>
      <c r="U309" s="115"/>
      <c r="V309" s="115" t="s">
        <v>712</v>
      </c>
      <c r="W309" s="115" t="s">
        <v>567</v>
      </c>
      <c r="X309" s="115" t="s">
        <v>713</v>
      </c>
      <c r="Y309" s="115"/>
      <c r="Z309" s="115"/>
      <c r="AA309" s="115"/>
      <c r="AB309" s="116" t="s">
        <v>714</v>
      </c>
      <c r="AC309" s="117" t="s">
        <v>689</v>
      </c>
      <c r="AD309" s="116"/>
      <c r="AE309" s="116"/>
      <c r="AF309" s="116"/>
      <c r="AG309" s="116"/>
      <c r="AH309" s="116"/>
      <c r="AI309" s="116"/>
      <c r="AJ309" s="116"/>
      <c r="AK309" s="116"/>
      <c r="AL309" s="116"/>
      <c r="AM309" s="116" t="s">
        <v>699</v>
      </c>
      <c r="AN309" s="116" t="s">
        <v>691</v>
      </c>
      <c r="AO309" s="119" t="s">
        <v>79</v>
      </c>
      <c r="AP309" s="119" t="s">
        <v>51</v>
      </c>
      <c r="AQ309" s="119" t="s">
        <v>715</v>
      </c>
      <c r="AR309" s="18" t="s">
        <v>716</v>
      </c>
      <c r="AS309" s="120" t="s">
        <v>700</v>
      </c>
      <c r="AT309" s="195">
        <v>9342976.2599999998</v>
      </c>
      <c r="AU309" s="196">
        <v>9342976.2400000002</v>
      </c>
      <c r="AV309" s="197">
        <v>8343302.2199999997</v>
      </c>
      <c r="AW309" s="197">
        <v>8343302.2000000002</v>
      </c>
      <c r="AX309" s="197">
        <v>532525.23</v>
      </c>
      <c r="AY309" s="197">
        <v>532525.23</v>
      </c>
      <c r="AZ309" s="196">
        <v>0</v>
      </c>
      <c r="BA309" s="196">
        <v>0</v>
      </c>
      <c r="BB309" s="197">
        <v>467148.81</v>
      </c>
      <c r="BC309" s="197">
        <v>467148.81</v>
      </c>
      <c r="BD309" s="192">
        <f t="shared" si="69"/>
        <v>0</v>
      </c>
      <c r="BE309" s="196"/>
      <c r="BF309" s="196"/>
      <c r="BG309" s="196"/>
      <c r="BH309" s="196"/>
      <c r="BI309" s="192">
        <f t="shared" si="70"/>
        <v>0</v>
      </c>
      <c r="BJ309" s="196"/>
      <c r="BK309" s="196"/>
      <c r="BL309" s="196"/>
      <c r="BM309" s="196"/>
      <c r="BN309" s="192">
        <f t="shared" si="71"/>
        <v>0</v>
      </c>
      <c r="BO309" s="196"/>
      <c r="BP309" s="196"/>
      <c r="BQ309" s="196"/>
      <c r="BR309" s="196"/>
      <c r="BS309" s="192">
        <f t="shared" si="72"/>
        <v>0</v>
      </c>
      <c r="BT309" s="196"/>
      <c r="BU309" s="196"/>
      <c r="BV309" s="196"/>
      <c r="BW309" s="196"/>
      <c r="BX309" s="192">
        <f t="shared" si="73"/>
        <v>0</v>
      </c>
      <c r="BY309" s="196"/>
      <c r="BZ309" s="196"/>
      <c r="CA309" s="196"/>
      <c r="CB309" s="196"/>
      <c r="CC309" s="192">
        <f t="shared" si="74"/>
        <v>0</v>
      </c>
      <c r="CD309" s="196"/>
      <c r="CE309" s="196"/>
      <c r="CF309" s="196"/>
      <c r="CG309" s="196"/>
      <c r="CH309" s="192">
        <f t="shared" si="75"/>
        <v>0</v>
      </c>
      <c r="CI309" s="196"/>
      <c r="CJ309" s="196"/>
      <c r="CK309" s="196"/>
      <c r="CL309" s="196"/>
      <c r="CM309" s="192">
        <f t="shared" si="76"/>
        <v>0</v>
      </c>
      <c r="CN309" s="196"/>
      <c r="CO309" s="196"/>
      <c r="CP309" s="196"/>
      <c r="CQ309" s="196"/>
    </row>
    <row r="310" spans="1:95" s="193" customFormat="1" ht="409.5">
      <c r="A310" s="194">
        <v>606</v>
      </c>
      <c r="B310" s="17" t="s">
        <v>687</v>
      </c>
      <c r="C310" s="111">
        <v>401000021</v>
      </c>
      <c r="D310" s="19" t="s">
        <v>692</v>
      </c>
      <c r="E310" s="113" t="s">
        <v>693</v>
      </c>
      <c r="F310" s="114"/>
      <c r="G310" s="114"/>
      <c r="H310" s="115">
        <v>1</v>
      </c>
      <c r="I310" s="114"/>
      <c r="J310" s="115">
        <v>9</v>
      </c>
      <c r="K310" s="115">
        <v>1</v>
      </c>
      <c r="L310" s="115">
        <v>5</v>
      </c>
      <c r="M310" s="115"/>
      <c r="N310" s="115"/>
      <c r="O310" s="115"/>
      <c r="P310" s="116" t="s">
        <v>695</v>
      </c>
      <c r="Q310" s="117" t="s">
        <v>711</v>
      </c>
      <c r="R310" s="115"/>
      <c r="S310" s="115"/>
      <c r="T310" s="115"/>
      <c r="U310" s="115"/>
      <c r="V310" s="115" t="s">
        <v>712</v>
      </c>
      <c r="W310" s="115" t="s">
        <v>567</v>
      </c>
      <c r="X310" s="115" t="s">
        <v>713</v>
      </c>
      <c r="Y310" s="115"/>
      <c r="Z310" s="115"/>
      <c r="AA310" s="115"/>
      <c r="AB310" s="116" t="s">
        <v>714</v>
      </c>
      <c r="AC310" s="117" t="s">
        <v>689</v>
      </c>
      <c r="AD310" s="116"/>
      <c r="AE310" s="116"/>
      <c r="AF310" s="116"/>
      <c r="AG310" s="116"/>
      <c r="AH310" s="116"/>
      <c r="AI310" s="116"/>
      <c r="AJ310" s="116"/>
      <c r="AK310" s="116"/>
      <c r="AL310" s="116"/>
      <c r="AM310" s="116" t="s">
        <v>699</v>
      </c>
      <c r="AN310" s="116" t="s">
        <v>691</v>
      </c>
      <c r="AO310" s="119" t="s">
        <v>79</v>
      </c>
      <c r="AP310" s="119" t="s">
        <v>51</v>
      </c>
      <c r="AQ310" s="119" t="s">
        <v>715</v>
      </c>
      <c r="AR310" s="18" t="s">
        <v>716</v>
      </c>
      <c r="AS310" s="120" t="s">
        <v>701</v>
      </c>
      <c r="AT310" s="195">
        <v>1000000</v>
      </c>
      <c r="AU310" s="196">
        <v>1000000</v>
      </c>
      <c r="AV310" s="197">
        <v>893002.61</v>
      </c>
      <c r="AW310" s="197">
        <v>893002.61</v>
      </c>
      <c r="AX310" s="197">
        <v>56997.39</v>
      </c>
      <c r="AY310" s="197">
        <v>56997.39</v>
      </c>
      <c r="AZ310" s="196">
        <v>0</v>
      </c>
      <c r="BA310" s="196">
        <v>0</v>
      </c>
      <c r="BB310" s="197">
        <v>50000</v>
      </c>
      <c r="BC310" s="197">
        <v>50000</v>
      </c>
      <c r="BD310" s="192">
        <f t="shared" si="69"/>
        <v>0</v>
      </c>
      <c r="BE310" s="196"/>
      <c r="BF310" s="196"/>
      <c r="BG310" s="196"/>
      <c r="BH310" s="196"/>
      <c r="BI310" s="192">
        <f t="shared" si="70"/>
        <v>0</v>
      </c>
      <c r="BJ310" s="196"/>
      <c r="BK310" s="196"/>
      <c r="BL310" s="196"/>
      <c r="BM310" s="196"/>
      <c r="BN310" s="192">
        <f t="shared" si="71"/>
        <v>0</v>
      </c>
      <c r="BO310" s="196"/>
      <c r="BP310" s="196"/>
      <c r="BQ310" s="196"/>
      <c r="BR310" s="196"/>
      <c r="BS310" s="192">
        <f t="shared" si="72"/>
        <v>0</v>
      </c>
      <c r="BT310" s="196"/>
      <c r="BU310" s="196"/>
      <c r="BV310" s="196"/>
      <c r="BW310" s="196"/>
      <c r="BX310" s="192">
        <f t="shared" si="73"/>
        <v>0</v>
      </c>
      <c r="BY310" s="196"/>
      <c r="BZ310" s="196"/>
      <c r="CA310" s="196"/>
      <c r="CB310" s="196"/>
      <c r="CC310" s="192">
        <f t="shared" si="74"/>
        <v>0</v>
      </c>
      <c r="CD310" s="196"/>
      <c r="CE310" s="196"/>
      <c r="CF310" s="196"/>
      <c r="CG310" s="196"/>
      <c r="CH310" s="192">
        <f t="shared" si="75"/>
        <v>0</v>
      </c>
      <c r="CI310" s="196"/>
      <c r="CJ310" s="196"/>
      <c r="CK310" s="196"/>
      <c r="CL310" s="196"/>
      <c r="CM310" s="192">
        <f t="shared" si="76"/>
        <v>0</v>
      </c>
      <c r="CN310" s="196"/>
      <c r="CO310" s="196"/>
      <c r="CP310" s="196"/>
      <c r="CQ310" s="196"/>
    </row>
    <row r="311" spans="1:95" s="193" customFormat="1" ht="409.5">
      <c r="A311" s="194">
        <v>606</v>
      </c>
      <c r="B311" s="17" t="s">
        <v>687</v>
      </c>
      <c r="C311" s="111">
        <v>401000021</v>
      </c>
      <c r="D311" s="19" t="s">
        <v>692</v>
      </c>
      <c r="E311" s="113" t="s">
        <v>693</v>
      </c>
      <c r="F311" s="114"/>
      <c r="G311" s="114"/>
      <c r="H311" s="115">
        <v>1</v>
      </c>
      <c r="I311" s="114"/>
      <c r="J311" s="115">
        <v>9</v>
      </c>
      <c r="K311" s="115">
        <v>1</v>
      </c>
      <c r="L311" s="115" t="s">
        <v>702</v>
      </c>
      <c r="M311" s="115"/>
      <c r="N311" s="115"/>
      <c r="O311" s="115"/>
      <c r="P311" s="116" t="s">
        <v>695</v>
      </c>
      <c r="Q311" s="117" t="s">
        <v>696</v>
      </c>
      <c r="R311" s="115"/>
      <c r="S311" s="115"/>
      <c r="T311" s="115"/>
      <c r="U311" s="115"/>
      <c r="V311" s="115">
        <v>11</v>
      </c>
      <c r="W311" s="115">
        <v>1</v>
      </c>
      <c r="X311" s="115"/>
      <c r="Y311" s="115"/>
      <c r="Z311" s="115"/>
      <c r="AA311" s="115"/>
      <c r="AB311" s="116" t="s">
        <v>695</v>
      </c>
      <c r="AC311" s="117" t="s">
        <v>689</v>
      </c>
      <c r="AD311" s="116"/>
      <c r="AE311" s="116"/>
      <c r="AF311" s="116"/>
      <c r="AG311" s="116"/>
      <c r="AH311" s="116"/>
      <c r="AI311" s="116"/>
      <c r="AJ311" s="116"/>
      <c r="AK311" s="116"/>
      <c r="AL311" s="116"/>
      <c r="AM311" s="116" t="s">
        <v>699</v>
      </c>
      <c r="AN311" s="116" t="s">
        <v>691</v>
      </c>
      <c r="AO311" s="119" t="s">
        <v>79</v>
      </c>
      <c r="AP311" s="119" t="s">
        <v>51</v>
      </c>
      <c r="AQ311" s="119" t="s">
        <v>717</v>
      </c>
      <c r="AR311" s="18" t="s">
        <v>508</v>
      </c>
      <c r="AS311" s="120" t="s">
        <v>700</v>
      </c>
      <c r="AT311" s="195">
        <v>1805340.15</v>
      </c>
      <c r="AU311" s="196">
        <v>1805340.15</v>
      </c>
      <c r="AV311" s="196">
        <v>0</v>
      </c>
      <c r="AW311" s="196">
        <v>0</v>
      </c>
      <c r="AX311" s="196">
        <v>0</v>
      </c>
      <c r="AY311" s="196">
        <v>0</v>
      </c>
      <c r="AZ311" s="196">
        <v>0</v>
      </c>
      <c r="BA311" s="196">
        <v>0</v>
      </c>
      <c r="BB311" s="197">
        <v>1805340.15</v>
      </c>
      <c r="BC311" s="197">
        <v>1805340.15</v>
      </c>
      <c r="BD311" s="192">
        <f t="shared" si="69"/>
        <v>0</v>
      </c>
      <c r="BE311" s="196"/>
      <c r="BF311" s="196"/>
      <c r="BG311" s="196"/>
      <c r="BH311" s="196"/>
      <c r="BI311" s="192">
        <f t="shared" si="70"/>
        <v>0</v>
      </c>
      <c r="BJ311" s="196"/>
      <c r="BK311" s="196"/>
      <c r="BL311" s="196"/>
      <c r="BM311" s="196"/>
      <c r="BN311" s="192">
        <f t="shared" si="71"/>
        <v>0</v>
      </c>
      <c r="BO311" s="196"/>
      <c r="BP311" s="196"/>
      <c r="BQ311" s="196"/>
      <c r="BR311" s="196"/>
      <c r="BS311" s="192">
        <f t="shared" si="72"/>
        <v>0</v>
      </c>
      <c r="BT311" s="196"/>
      <c r="BU311" s="196"/>
      <c r="BV311" s="196"/>
      <c r="BW311" s="196"/>
      <c r="BX311" s="192">
        <f t="shared" si="73"/>
        <v>0</v>
      </c>
      <c r="BY311" s="196"/>
      <c r="BZ311" s="196"/>
      <c r="CA311" s="196"/>
      <c r="CB311" s="196"/>
      <c r="CC311" s="192">
        <f t="shared" si="74"/>
        <v>0</v>
      </c>
      <c r="CD311" s="196"/>
      <c r="CE311" s="196"/>
      <c r="CF311" s="196"/>
      <c r="CG311" s="196"/>
      <c r="CH311" s="192">
        <f t="shared" si="75"/>
        <v>0</v>
      </c>
      <c r="CI311" s="196"/>
      <c r="CJ311" s="196"/>
      <c r="CK311" s="196"/>
      <c r="CL311" s="196"/>
      <c r="CM311" s="192">
        <f t="shared" si="76"/>
        <v>0</v>
      </c>
      <c r="CN311" s="196"/>
      <c r="CO311" s="196"/>
      <c r="CP311" s="196"/>
      <c r="CQ311" s="196"/>
    </row>
    <row r="312" spans="1:95" s="193" customFormat="1" ht="409.5">
      <c r="A312" s="194">
        <v>606</v>
      </c>
      <c r="B312" s="17" t="s">
        <v>687</v>
      </c>
      <c r="C312" s="111">
        <v>401000021</v>
      </c>
      <c r="D312" s="19" t="s">
        <v>692</v>
      </c>
      <c r="E312" s="113" t="s">
        <v>718</v>
      </c>
      <c r="F312" s="114"/>
      <c r="G312" s="114"/>
      <c r="H312" s="115" t="s">
        <v>719</v>
      </c>
      <c r="I312" s="114"/>
      <c r="J312" s="115" t="s">
        <v>720</v>
      </c>
      <c r="K312" s="115" t="s">
        <v>567</v>
      </c>
      <c r="L312" s="115" t="s">
        <v>721</v>
      </c>
      <c r="M312" s="115"/>
      <c r="N312" s="115" t="s">
        <v>722</v>
      </c>
      <c r="O312" s="115"/>
      <c r="P312" s="116" t="s">
        <v>723</v>
      </c>
      <c r="Q312" s="117" t="s">
        <v>724</v>
      </c>
      <c r="R312" s="115"/>
      <c r="S312" s="115"/>
      <c r="T312" s="115"/>
      <c r="U312" s="115"/>
      <c r="V312" s="115" t="s">
        <v>725</v>
      </c>
      <c r="W312" s="115" t="s">
        <v>726</v>
      </c>
      <c r="X312" s="115"/>
      <c r="Y312" s="115"/>
      <c r="Z312" s="115"/>
      <c r="AA312" s="115"/>
      <c r="AB312" s="116" t="s">
        <v>727</v>
      </c>
      <c r="AC312" s="117" t="s">
        <v>728</v>
      </c>
      <c r="AD312" s="116"/>
      <c r="AE312" s="116"/>
      <c r="AF312" s="116"/>
      <c r="AG312" s="116"/>
      <c r="AH312" s="116"/>
      <c r="AI312" s="116"/>
      <c r="AJ312" s="116" t="s">
        <v>567</v>
      </c>
      <c r="AK312" s="116" t="s">
        <v>729</v>
      </c>
      <c r="AL312" s="116"/>
      <c r="AM312" s="116" t="s">
        <v>730</v>
      </c>
      <c r="AN312" s="116" t="s">
        <v>731</v>
      </c>
      <c r="AO312" s="119" t="s">
        <v>79</v>
      </c>
      <c r="AP312" s="119" t="s">
        <v>51</v>
      </c>
      <c r="AQ312" s="119" t="s">
        <v>732</v>
      </c>
      <c r="AR312" s="18" t="s">
        <v>733</v>
      </c>
      <c r="AS312" s="120" t="s">
        <v>700</v>
      </c>
      <c r="AT312" s="195">
        <v>4408347</v>
      </c>
      <c r="AU312" s="196">
        <v>4408347</v>
      </c>
      <c r="AV312" s="196">
        <v>0</v>
      </c>
      <c r="AW312" s="196">
        <v>0</v>
      </c>
      <c r="AX312" s="196">
        <v>0</v>
      </c>
      <c r="AY312" s="196">
        <v>0</v>
      </c>
      <c r="AZ312" s="196">
        <v>0</v>
      </c>
      <c r="BA312" s="196">
        <v>0</v>
      </c>
      <c r="BB312" s="197">
        <v>4408347</v>
      </c>
      <c r="BC312" s="197">
        <v>4408347</v>
      </c>
      <c r="BD312" s="192">
        <f t="shared" si="69"/>
        <v>12441011.17</v>
      </c>
      <c r="BE312" s="196"/>
      <c r="BF312" s="196"/>
      <c r="BG312" s="196"/>
      <c r="BH312" s="197">
        <v>12441011.17</v>
      </c>
      <c r="BI312" s="192">
        <f t="shared" si="70"/>
        <v>12441011.17</v>
      </c>
      <c r="BJ312" s="196"/>
      <c r="BK312" s="196"/>
      <c r="BL312" s="196"/>
      <c r="BM312" s="197">
        <v>12441011.17</v>
      </c>
      <c r="BN312" s="192">
        <f t="shared" si="71"/>
        <v>4761650</v>
      </c>
      <c r="BO312" s="196"/>
      <c r="BP312" s="196"/>
      <c r="BQ312" s="196"/>
      <c r="BR312" s="197">
        <v>4761650</v>
      </c>
      <c r="BS312" s="192">
        <f t="shared" si="72"/>
        <v>4749747.93</v>
      </c>
      <c r="BT312" s="196"/>
      <c r="BU312" s="196"/>
      <c r="BV312" s="196"/>
      <c r="BW312" s="197">
        <v>4749747.93</v>
      </c>
      <c r="BX312" s="192">
        <f t="shared" si="73"/>
        <v>4761650</v>
      </c>
      <c r="BY312" s="196"/>
      <c r="BZ312" s="196"/>
      <c r="CA312" s="196"/>
      <c r="CB312" s="197">
        <v>4761650</v>
      </c>
      <c r="CC312" s="192">
        <f t="shared" si="74"/>
        <v>4761650</v>
      </c>
      <c r="CD312" s="196"/>
      <c r="CE312" s="196"/>
      <c r="CF312" s="196"/>
      <c r="CG312" s="197">
        <v>4761650</v>
      </c>
      <c r="CH312" s="192">
        <f t="shared" si="75"/>
        <v>4761650</v>
      </c>
      <c r="CI312" s="196"/>
      <c r="CJ312" s="196"/>
      <c r="CK312" s="196"/>
      <c r="CL312" s="197">
        <v>4761650</v>
      </c>
      <c r="CM312" s="192">
        <f t="shared" si="76"/>
        <v>4761650</v>
      </c>
      <c r="CN312" s="196"/>
      <c r="CO312" s="196"/>
      <c r="CP312" s="196"/>
      <c r="CQ312" s="197">
        <v>4761650</v>
      </c>
    </row>
    <row r="313" spans="1:95" s="193" customFormat="1" ht="409.5">
      <c r="A313" s="194">
        <v>606</v>
      </c>
      <c r="B313" s="17" t="s">
        <v>687</v>
      </c>
      <c r="C313" s="111">
        <v>401000021</v>
      </c>
      <c r="D313" s="19" t="s">
        <v>692</v>
      </c>
      <c r="E313" s="113" t="s">
        <v>718</v>
      </c>
      <c r="F313" s="114"/>
      <c r="G313" s="114"/>
      <c r="H313" s="115" t="s">
        <v>734</v>
      </c>
      <c r="I313" s="114"/>
      <c r="J313" s="115" t="s">
        <v>735</v>
      </c>
      <c r="K313" s="115" t="s">
        <v>567</v>
      </c>
      <c r="L313" s="115" t="s">
        <v>721</v>
      </c>
      <c r="M313" s="115"/>
      <c r="N313" s="115" t="s">
        <v>736</v>
      </c>
      <c r="O313" s="115"/>
      <c r="P313" s="116" t="s">
        <v>737</v>
      </c>
      <c r="Q313" s="117" t="s">
        <v>738</v>
      </c>
      <c r="R313" s="115"/>
      <c r="S313" s="115"/>
      <c r="T313" s="115"/>
      <c r="U313" s="115"/>
      <c r="V313" s="115" t="s">
        <v>725</v>
      </c>
      <c r="W313" s="115" t="s">
        <v>726</v>
      </c>
      <c r="X313" s="115"/>
      <c r="Y313" s="115"/>
      <c r="Z313" s="115"/>
      <c r="AA313" s="115"/>
      <c r="AB313" s="116" t="s">
        <v>727</v>
      </c>
      <c r="AC313" s="117" t="s">
        <v>728</v>
      </c>
      <c r="AD313" s="116"/>
      <c r="AE313" s="116"/>
      <c r="AF313" s="116"/>
      <c r="AG313" s="116"/>
      <c r="AH313" s="116"/>
      <c r="AI313" s="116"/>
      <c r="AJ313" s="116" t="s">
        <v>567</v>
      </c>
      <c r="AK313" s="116" t="s">
        <v>729</v>
      </c>
      <c r="AL313" s="116"/>
      <c r="AM313" s="116" t="s">
        <v>730</v>
      </c>
      <c r="AN313" s="116" t="s">
        <v>731</v>
      </c>
      <c r="AO313" s="119" t="s">
        <v>79</v>
      </c>
      <c r="AP313" s="119" t="s">
        <v>51</v>
      </c>
      <c r="AQ313" s="119" t="s">
        <v>732</v>
      </c>
      <c r="AR313" s="18" t="s">
        <v>733</v>
      </c>
      <c r="AS313" s="120" t="s">
        <v>701</v>
      </c>
      <c r="AT313" s="195">
        <v>189669</v>
      </c>
      <c r="AU313" s="196">
        <v>189669</v>
      </c>
      <c r="AV313" s="196">
        <v>0</v>
      </c>
      <c r="AW313" s="196">
        <v>0</v>
      </c>
      <c r="AX313" s="196">
        <v>0</v>
      </c>
      <c r="AY313" s="196">
        <v>0</v>
      </c>
      <c r="AZ313" s="196">
        <v>0</v>
      </c>
      <c r="BA313" s="196">
        <v>0</v>
      </c>
      <c r="BB313" s="197">
        <v>189669</v>
      </c>
      <c r="BC313" s="197">
        <v>189669</v>
      </c>
      <c r="BD313" s="192">
        <f t="shared" si="69"/>
        <v>164110</v>
      </c>
      <c r="BE313" s="196"/>
      <c r="BF313" s="196"/>
      <c r="BG313" s="196"/>
      <c r="BH313" s="197">
        <v>164110</v>
      </c>
      <c r="BI313" s="192">
        <f t="shared" si="70"/>
        <v>164110</v>
      </c>
      <c r="BJ313" s="196"/>
      <c r="BK313" s="196"/>
      <c r="BL313" s="196"/>
      <c r="BM313" s="197">
        <v>164110</v>
      </c>
      <c r="BN313" s="192">
        <f t="shared" si="71"/>
        <v>131400</v>
      </c>
      <c r="BO313" s="196"/>
      <c r="BP313" s="196"/>
      <c r="BQ313" s="196"/>
      <c r="BR313" s="197">
        <v>131400</v>
      </c>
      <c r="BS313" s="192">
        <f t="shared" si="72"/>
        <v>143302.07</v>
      </c>
      <c r="BT313" s="196"/>
      <c r="BU313" s="196"/>
      <c r="BV313" s="196"/>
      <c r="BW313" s="197">
        <v>143302.07</v>
      </c>
      <c r="BX313" s="192">
        <f t="shared" si="73"/>
        <v>131400</v>
      </c>
      <c r="BY313" s="196"/>
      <c r="BZ313" s="196"/>
      <c r="CA313" s="196"/>
      <c r="CB313" s="197">
        <v>131400</v>
      </c>
      <c r="CC313" s="192">
        <f t="shared" si="74"/>
        <v>131400</v>
      </c>
      <c r="CD313" s="196"/>
      <c r="CE313" s="196"/>
      <c r="CF313" s="196"/>
      <c r="CG313" s="197">
        <v>131400</v>
      </c>
      <c r="CH313" s="192">
        <f t="shared" si="75"/>
        <v>131400</v>
      </c>
      <c r="CI313" s="196"/>
      <c r="CJ313" s="196"/>
      <c r="CK313" s="196"/>
      <c r="CL313" s="197">
        <v>131400</v>
      </c>
      <c r="CM313" s="192">
        <f t="shared" si="76"/>
        <v>131400</v>
      </c>
      <c r="CN313" s="196"/>
      <c r="CO313" s="196"/>
      <c r="CP313" s="196"/>
      <c r="CQ313" s="197">
        <v>131400</v>
      </c>
    </row>
    <row r="314" spans="1:95" s="193" customFormat="1" ht="409.5">
      <c r="A314" s="194">
        <v>606</v>
      </c>
      <c r="B314" s="17" t="s">
        <v>687</v>
      </c>
      <c r="C314" s="111">
        <v>401000021</v>
      </c>
      <c r="D314" s="19" t="s">
        <v>692</v>
      </c>
      <c r="E314" s="113" t="s">
        <v>739</v>
      </c>
      <c r="F314" s="114"/>
      <c r="G314" s="114"/>
      <c r="H314" s="115" t="s">
        <v>740</v>
      </c>
      <c r="I314" s="114"/>
      <c r="J314" s="115" t="s">
        <v>741</v>
      </c>
      <c r="K314" s="115" t="s">
        <v>567</v>
      </c>
      <c r="L314" s="115" t="s">
        <v>721</v>
      </c>
      <c r="M314" s="115"/>
      <c r="N314" s="115"/>
      <c r="O314" s="115"/>
      <c r="P314" s="116" t="s">
        <v>742</v>
      </c>
      <c r="Q314" s="117" t="s">
        <v>743</v>
      </c>
      <c r="R314" s="115"/>
      <c r="S314" s="115"/>
      <c r="T314" s="115" t="s">
        <v>744</v>
      </c>
      <c r="U314" s="115"/>
      <c r="V314" s="115" t="s">
        <v>745</v>
      </c>
      <c r="W314" s="115" t="s">
        <v>746</v>
      </c>
      <c r="X314" s="115" t="s">
        <v>747</v>
      </c>
      <c r="Y314" s="115"/>
      <c r="Z314" s="115"/>
      <c r="AA314" s="115"/>
      <c r="AB314" s="116" t="s">
        <v>748</v>
      </c>
      <c r="AC314" s="117" t="s">
        <v>689</v>
      </c>
      <c r="AD314" s="116"/>
      <c r="AE314" s="116"/>
      <c r="AF314" s="116"/>
      <c r="AG314" s="116"/>
      <c r="AH314" s="116"/>
      <c r="AI314" s="116"/>
      <c r="AJ314" s="116"/>
      <c r="AK314" s="116"/>
      <c r="AL314" s="116"/>
      <c r="AM314" s="116" t="s">
        <v>699</v>
      </c>
      <c r="AN314" s="116" t="s">
        <v>691</v>
      </c>
      <c r="AO314" s="119" t="s">
        <v>79</v>
      </c>
      <c r="AP314" s="119" t="s">
        <v>51</v>
      </c>
      <c r="AQ314" s="119" t="s">
        <v>749</v>
      </c>
      <c r="AR314" s="18" t="s">
        <v>750</v>
      </c>
      <c r="AS314" s="120" t="s">
        <v>700</v>
      </c>
      <c r="AT314" s="195">
        <v>3472277.39</v>
      </c>
      <c r="AU314" s="196">
        <v>3472277.39</v>
      </c>
      <c r="AV314" s="196">
        <v>0</v>
      </c>
      <c r="AW314" s="196">
        <v>0</v>
      </c>
      <c r="AX314" s="196">
        <v>0</v>
      </c>
      <c r="AY314" s="196">
        <v>0</v>
      </c>
      <c r="AZ314" s="196">
        <v>0</v>
      </c>
      <c r="BA314" s="196">
        <v>0</v>
      </c>
      <c r="BB314" s="197">
        <v>3472277.39</v>
      </c>
      <c r="BC314" s="197">
        <v>3472277.39</v>
      </c>
      <c r="BD314" s="192">
        <f t="shared" si="69"/>
        <v>4867740</v>
      </c>
      <c r="BE314" s="196"/>
      <c r="BF314" s="196"/>
      <c r="BG314" s="196"/>
      <c r="BH314" s="197">
        <v>4867740</v>
      </c>
      <c r="BI314" s="192">
        <f t="shared" si="70"/>
        <v>4867740</v>
      </c>
      <c r="BJ314" s="196"/>
      <c r="BK314" s="196"/>
      <c r="BL314" s="196"/>
      <c r="BM314" s="197">
        <v>4867740</v>
      </c>
      <c r="BN314" s="192">
        <f t="shared" si="71"/>
        <v>2077740</v>
      </c>
      <c r="BO314" s="196"/>
      <c r="BP314" s="196"/>
      <c r="BQ314" s="196"/>
      <c r="BR314" s="197">
        <v>2077740</v>
      </c>
      <c r="BS314" s="192">
        <f t="shared" si="72"/>
        <v>2077740</v>
      </c>
      <c r="BT314" s="196"/>
      <c r="BU314" s="196"/>
      <c r="BV314" s="196"/>
      <c r="BW314" s="197">
        <v>2077740</v>
      </c>
      <c r="BX314" s="192">
        <f t="shared" si="73"/>
        <v>2077740</v>
      </c>
      <c r="BY314" s="196"/>
      <c r="BZ314" s="196"/>
      <c r="CA314" s="196"/>
      <c r="CB314" s="197">
        <v>2077740</v>
      </c>
      <c r="CC314" s="192">
        <f t="shared" si="74"/>
        <v>2077740</v>
      </c>
      <c r="CD314" s="196"/>
      <c r="CE314" s="196"/>
      <c r="CF314" s="196"/>
      <c r="CG314" s="197">
        <v>2077740</v>
      </c>
      <c r="CH314" s="192">
        <f t="shared" si="75"/>
        <v>2077740</v>
      </c>
      <c r="CI314" s="196"/>
      <c r="CJ314" s="196"/>
      <c r="CK314" s="196"/>
      <c r="CL314" s="197">
        <v>2077740</v>
      </c>
      <c r="CM314" s="192">
        <f t="shared" si="76"/>
        <v>2077740</v>
      </c>
      <c r="CN314" s="196"/>
      <c r="CO314" s="196"/>
      <c r="CP314" s="196"/>
      <c r="CQ314" s="197">
        <v>2077740</v>
      </c>
    </row>
    <row r="315" spans="1:95" s="193" customFormat="1" ht="409.5">
      <c r="A315" s="194">
        <v>606</v>
      </c>
      <c r="B315" s="17" t="s">
        <v>687</v>
      </c>
      <c r="C315" s="111">
        <v>401000021</v>
      </c>
      <c r="D315" s="19" t="s">
        <v>692</v>
      </c>
      <c r="E315" s="113" t="s">
        <v>739</v>
      </c>
      <c r="F315" s="114"/>
      <c r="G315" s="114"/>
      <c r="H315" s="115" t="s">
        <v>740</v>
      </c>
      <c r="I315" s="114"/>
      <c r="J315" s="115" t="s">
        <v>741</v>
      </c>
      <c r="K315" s="115" t="s">
        <v>567</v>
      </c>
      <c r="L315" s="115" t="s">
        <v>721</v>
      </c>
      <c r="M315" s="115"/>
      <c r="N315" s="115"/>
      <c r="O315" s="115"/>
      <c r="P315" s="116" t="s">
        <v>742</v>
      </c>
      <c r="Q315" s="117" t="s">
        <v>743</v>
      </c>
      <c r="R315" s="115"/>
      <c r="S315" s="115"/>
      <c r="T315" s="115" t="s">
        <v>744</v>
      </c>
      <c r="U315" s="115"/>
      <c r="V315" s="115" t="s">
        <v>745</v>
      </c>
      <c r="W315" s="115" t="s">
        <v>746</v>
      </c>
      <c r="X315" s="115" t="s">
        <v>747</v>
      </c>
      <c r="Y315" s="115"/>
      <c r="Z315" s="115"/>
      <c r="AA315" s="115"/>
      <c r="AB315" s="116" t="s">
        <v>748</v>
      </c>
      <c r="AC315" s="117" t="s">
        <v>689</v>
      </c>
      <c r="AD315" s="116"/>
      <c r="AE315" s="116"/>
      <c r="AF315" s="116"/>
      <c r="AG315" s="116"/>
      <c r="AH315" s="116"/>
      <c r="AI315" s="116"/>
      <c r="AJ315" s="116"/>
      <c r="AK315" s="116"/>
      <c r="AL315" s="116"/>
      <c r="AM315" s="116" t="s">
        <v>699</v>
      </c>
      <c r="AN315" s="116" t="s">
        <v>691</v>
      </c>
      <c r="AO315" s="119" t="s">
        <v>79</v>
      </c>
      <c r="AP315" s="119" t="s">
        <v>51</v>
      </c>
      <c r="AQ315" s="119" t="s">
        <v>749</v>
      </c>
      <c r="AR315" s="18" t="s">
        <v>750</v>
      </c>
      <c r="AS315" s="120" t="s">
        <v>701</v>
      </c>
      <c r="AT315" s="195">
        <v>89312.18</v>
      </c>
      <c r="AU315" s="196">
        <v>89312.18</v>
      </c>
      <c r="AV315" s="196">
        <v>0</v>
      </c>
      <c r="AW315" s="196">
        <v>0</v>
      </c>
      <c r="AX315" s="196">
        <v>0</v>
      </c>
      <c r="AY315" s="196">
        <v>0</v>
      </c>
      <c r="AZ315" s="196">
        <v>0</v>
      </c>
      <c r="BA315" s="196">
        <v>0</v>
      </c>
      <c r="BB315" s="197">
        <v>89312.18</v>
      </c>
      <c r="BC315" s="197">
        <v>89312.18</v>
      </c>
      <c r="BD315" s="192">
        <f t="shared" si="69"/>
        <v>0</v>
      </c>
      <c r="BE315" s="196"/>
      <c r="BF315" s="196"/>
      <c r="BG315" s="196"/>
      <c r="BH315" s="196"/>
      <c r="BI315" s="192">
        <f t="shared" si="70"/>
        <v>0</v>
      </c>
      <c r="BJ315" s="196"/>
      <c r="BK315" s="196"/>
      <c r="BL315" s="196"/>
      <c r="BM315" s="196"/>
      <c r="BN315" s="192">
        <f t="shared" si="71"/>
        <v>0</v>
      </c>
      <c r="BO315" s="196"/>
      <c r="BP315" s="196"/>
      <c r="BQ315" s="196"/>
      <c r="BR315" s="196"/>
      <c r="BS315" s="192">
        <f t="shared" si="72"/>
        <v>0</v>
      </c>
      <c r="BT315" s="196"/>
      <c r="BU315" s="196"/>
      <c r="BV315" s="196"/>
      <c r="BW315" s="196"/>
      <c r="BX315" s="192">
        <f t="shared" si="73"/>
        <v>0</v>
      </c>
      <c r="BY315" s="196"/>
      <c r="BZ315" s="196"/>
      <c r="CA315" s="196"/>
      <c r="CB315" s="196"/>
      <c r="CC315" s="192">
        <f t="shared" si="74"/>
        <v>0</v>
      </c>
      <c r="CD315" s="196"/>
      <c r="CE315" s="196"/>
      <c r="CF315" s="196"/>
      <c r="CG315" s="196"/>
      <c r="CH315" s="192">
        <f t="shared" si="75"/>
        <v>0</v>
      </c>
      <c r="CI315" s="196"/>
      <c r="CJ315" s="196"/>
      <c r="CK315" s="196"/>
      <c r="CL315" s="196"/>
      <c r="CM315" s="192">
        <f t="shared" si="76"/>
        <v>0</v>
      </c>
      <c r="CN315" s="196"/>
      <c r="CO315" s="196"/>
      <c r="CP315" s="196"/>
      <c r="CQ315" s="196"/>
    </row>
    <row r="316" spans="1:95" s="193" customFormat="1" ht="409.5">
      <c r="A316" s="194">
        <v>606</v>
      </c>
      <c r="B316" s="17" t="s">
        <v>687</v>
      </c>
      <c r="C316" s="111">
        <v>401000022</v>
      </c>
      <c r="D316" s="19" t="s">
        <v>751</v>
      </c>
      <c r="E316" s="113" t="s">
        <v>693</v>
      </c>
      <c r="F316" s="114"/>
      <c r="G316" s="114"/>
      <c r="H316" s="115">
        <v>1</v>
      </c>
      <c r="I316" s="114"/>
      <c r="J316" s="115">
        <v>9</v>
      </c>
      <c r="K316" s="115">
        <v>1</v>
      </c>
      <c r="L316" s="115" t="s">
        <v>694</v>
      </c>
      <c r="M316" s="115"/>
      <c r="N316" s="115"/>
      <c r="O316" s="115"/>
      <c r="P316" s="116" t="s">
        <v>695</v>
      </c>
      <c r="Q316" s="117" t="s">
        <v>696</v>
      </c>
      <c r="R316" s="115"/>
      <c r="S316" s="115"/>
      <c r="T316" s="115"/>
      <c r="U316" s="115"/>
      <c r="V316" s="115">
        <v>11</v>
      </c>
      <c r="W316" s="115">
        <v>1</v>
      </c>
      <c r="X316" s="115"/>
      <c r="Y316" s="115"/>
      <c r="Z316" s="115"/>
      <c r="AA316" s="115"/>
      <c r="AB316" s="116" t="s">
        <v>695</v>
      </c>
      <c r="AC316" s="117" t="s">
        <v>689</v>
      </c>
      <c r="AD316" s="116"/>
      <c r="AE316" s="116"/>
      <c r="AF316" s="116"/>
      <c r="AG316" s="116"/>
      <c r="AH316" s="116"/>
      <c r="AI316" s="116"/>
      <c r="AJ316" s="116"/>
      <c r="AK316" s="116"/>
      <c r="AL316" s="116"/>
      <c r="AM316" s="116" t="s">
        <v>697</v>
      </c>
      <c r="AN316" s="116" t="s">
        <v>691</v>
      </c>
      <c r="AO316" s="119" t="s">
        <v>79</v>
      </c>
      <c r="AP316" s="119" t="s">
        <v>61</v>
      </c>
      <c r="AQ316" s="119" t="s">
        <v>752</v>
      </c>
      <c r="AR316" s="18" t="s">
        <v>608</v>
      </c>
      <c r="AS316" s="120" t="s">
        <v>704</v>
      </c>
      <c r="AT316" s="195">
        <v>655828970.57000005</v>
      </c>
      <c r="AU316" s="196">
        <v>655828970.57000005</v>
      </c>
      <c r="AV316" s="196">
        <v>0</v>
      </c>
      <c r="AW316" s="196">
        <v>0</v>
      </c>
      <c r="AX316" s="196">
        <v>0</v>
      </c>
      <c r="AY316" s="196">
        <v>0</v>
      </c>
      <c r="AZ316" s="196">
        <v>0</v>
      </c>
      <c r="BA316" s="196">
        <v>0</v>
      </c>
      <c r="BB316" s="197">
        <v>655828970.57000005</v>
      </c>
      <c r="BC316" s="197">
        <v>655828970.57000005</v>
      </c>
      <c r="BD316" s="192">
        <f t="shared" si="69"/>
        <v>604940961.00999999</v>
      </c>
      <c r="BE316" s="196"/>
      <c r="BF316" s="196"/>
      <c r="BG316" s="196"/>
      <c r="BH316" s="197">
        <f>615579372.28-10638411.27</f>
        <v>604940961.00999999</v>
      </c>
      <c r="BI316" s="192">
        <f t="shared" si="70"/>
        <v>604940961.00999999</v>
      </c>
      <c r="BJ316" s="196"/>
      <c r="BK316" s="196"/>
      <c r="BL316" s="196"/>
      <c r="BM316" s="197">
        <f>615579372.28-10638411.27</f>
        <v>604940961.00999999</v>
      </c>
      <c r="BN316" s="192">
        <f t="shared" si="71"/>
        <v>567765450</v>
      </c>
      <c r="BO316" s="196"/>
      <c r="BP316" s="196"/>
      <c r="BQ316" s="196"/>
      <c r="BR316" s="197">
        <v>567765450</v>
      </c>
      <c r="BS316" s="192">
        <f t="shared" si="72"/>
        <v>567765450</v>
      </c>
      <c r="BT316" s="196"/>
      <c r="BU316" s="196"/>
      <c r="BV316" s="196"/>
      <c r="BW316" s="197">
        <v>567765450</v>
      </c>
      <c r="BX316" s="192">
        <f t="shared" si="73"/>
        <v>569433960</v>
      </c>
      <c r="BY316" s="196"/>
      <c r="BZ316" s="196"/>
      <c r="CA316" s="196"/>
      <c r="CB316" s="197">
        <v>569433960</v>
      </c>
      <c r="CC316" s="192">
        <f t="shared" si="74"/>
        <v>569433960</v>
      </c>
      <c r="CD316" s="196"/>
      <c r="CE316" s="196"/>
      <c r="CF316" s="196"/>
      <c r="CG316" s="197">
        <v>569433960</v>
      </c>
      <c r="CH316" s="192">
        <f t="shared" si="75"/>
        <v>569433960</v>
      </c>
      <c r="CI316" s="196"/>
      <c r="CJ316" s="196"/>
      <c r="CK316" s="196"/>
      <c r="CL316" s="197">
        <v>569433960</v>
      </c>
      <c r="CM316" s="192">
        <f t="shared" si="76"/>
        <v>569433960</v>
      </c>
      <c r="CN316" s="196"/>
      <c r="CO316" s="196"/>
      <c r="CP316" s="196"/>
      <c r="CQ316" s="197">
        <v>569433960</v>
      </c>
    </row>
    <row r="317" spans="1:95" s="193" customFormat="1" ht="409.5">
      <c r="A317" s="194">
        <v>606</v>
      </c>
      <c r="B317" s="17" t="s">
        <v>687</v>
      </c>
      <c r="C317" s="111">
        <v>401000022</v>
      </c>
      <c r="D317" s="19" t="s">
        <v>751</v>
      </c>
      <c r="E317" s="113" t="s">
        <v>753</v>
      </c>
      <c r="F317" s="114"/>
      <c r="G317" s="114"/>
      <c r="H317" s="115" t="s">
        <v>3583</v>
      </c>
      <c r="I317" s="114"/>
      <c r="J317" s="115" t="s">
        <v>3584</v>
      </c>
      <c r="K317" s="115" t="s">
        <v>3585</v>
      </c>
      <c r="L317" s="115" t="s">
        <v>3586</v>
      </c>
      <c r="M317" s="115"/>
      <c r="N317" s="115"/>
      <c r="O317" s="115"/>
      <c r="P317" s="116" t="s">
        <v>754</v>
      </c>
      <c r="Q317" s="117" t="s">
        <v>696</v>
      </c>
      <c r="R317" s="115"/>
      <c r="S317" s="115"/>
      <c r="T317" s="115"/>
      <c r="U317" s="115"/>
      <c r="V317" s="115">
        <v>11</v>
      </c>
      <c r="W317" s="115">
        <v>1</v>
      </c>
      <c r="X317" s="115"/>
      <c r="Y317" s="115"/>
      <c r="Z317" s="115"/>
      <c r="AA317" s="115"/>
      <c r="AB317" s="116" t="s">
        <v>695</v>
      </c>
      <c r="AC317" s="117" t="s">
        <v>755</v>
      </c>
      <c r="AD317" s="116"/>
      <c r="AE317" s="116"/>
      <c r="AF317" s="116"/>
      <c r="AG317" s="116"/>
      <c r="AH317" s="116"/>
      <c r="AI317" s="116"/>
      <c r="AJ317" s="116"/>
      <c r="AK317" s="116"/>
      <c r="AL317" s="116"/>
      <c r="AM317" s="116" t="s">
        <v>756</v>
      </c>
      <c r="AN317" s="116" t="s">
        <v>757</v>
      </c>
      <c r="AO317" s="119" t="s">
        <v>79</v>
      </c>
      <c r="AP317" s="119" t="s">
        <v>61</v>
      </c>
      <c r="AQ317" s="119" t="s">
        <v>752</v>
      </c>
      <c r="AR317" s="18" t="s">
        <v>608</v>
      </c>
      <c r="AS317" s="120" t="s">
        <v>700</v>
      </c>
      <c r="AT317" s="195">
        <v>3817667.87</v>
      </c>
      <c r="AU317" s="196">
        <v>3817667.87</v>
      </c>
      <c r="AV317" s="196">
        <v>0</v>
      </c>
      <c r="AW317" s="196">
        <v>0</v>
      </c>
      <c r="AX317" s="196">
        <v>0</v>
      </c>
      <c r="AY317" s="196">
        <v>0</v>
      </c>
      <c r="AZ317" s="196">
        <v>0</v>
      </c>
      <c r="BA317" s="196">
        <v>0</v>
      </c>
      <c r="BB317" s="196">
        <v>3817667.87</v>
      </c>
      <c r="BC317" s="196">
        <v>3817667.87</v>
      </c>
      <c r="BD317" s="192">
        <f t="shared" si="69"/>
        <v>48412631.100000001</v>
      </c>
      <c r="BE317" s="196"/>
      <c r="BF317" s="196"/>
      <c r="BG317" s="196"/>
      <c r="BH317" s="197">
        <v>48412631.100000001</v>
      </c>
      <c r="BI317" s="192">
        <f t="shared" si="70"/>
        <v>48412631.100000001</v>
      </c>
      <c r="BJ317" s="196"/>
      <c r="BK317" s="196"/>
      <c r="BL317" s="196"/>
      <c r="BM317" s="197">
        <v>48412631.100000001</v>
      </c>
      <c r="BN317" s="192">
        <f t="shared" si="71"/>
        <v>73309388.219999999</v>
      </c>
      <c r="BO317" s="196"/>
      <c r="BP317" s="196"/>
      <c r="BQ317" s="196"/>
      <c r="BR317" s="197">
        <v>73309388.219999999</v>
      </c>
      <c r="BS317" s="192">
        <f t="shared" si="72"/>
        <v>72672278.700000003</v>
      </c>
      <c r="BT317" s="196"/>
      <c r="BU317" s="196"/>
      <c r="BV317" s="196"/>
      <c r="BW317" s="197">
        <v>72672278.700000003</v>
      </c>
      <c r="BX317" s="192">
        <f t="shared" si="73"/>
        <v>73309388.219999999</v>
      </c>
      <c r="BY317" s="196"/>
      <c r="BZ317" s="196"/>
      <c r="CA317" s="196"/>
      <c r="CB317" s="197">
        <v>73309388.219999999</v>
      </c>
      <c r="CC317" s="192">
        <f t="shared" si="74"/>
        <v>73309388.219999999</v>
      </c>
      <c r="CD317" s="196"/>
      <c r="CE317" s="196"/>
      <c r="CF317" s="196"/>
      <c r="CG317" s="197">
        <v>73309388.219999999</v>
      </c>
      <c r="CH317" s="192">
        <f t="shared" si="75"/>
        <v>73309389.840000004</v>
      </c>
      <c r="CI317" s="196"/>
      <c r="CJ317" s="196"/>
      <c r="CK317" s="196"/>
      <c r="CL317" s="197">
        <v>73309389.840000004</v>
      </c>
      <c r="CM317" s="192">
        <f t="shared" si="76"/>
        <v>73309389.840000004</v>
      </c>
      <c r="CN317" s="196"/>
      <c r="CO317" s="196"/>
      <c r="CP317" s="196"/>
      <c r="CQ317" s="197">
        <v>73309389.840000004</v>
      </c>
    </row>
    <row r="318" spans="1:95" s="193" customFormat="1" ht="409.5">
      <c r="A318" s="194">
        <v>606</v>
      </c>
      <c r="B318" s="17" t="s">
        <v>687</v>
      </c>
      <c r="C318" s="111">
        <v>401000022</v>
      </c>
      <c r="D318" s="19" t="s">
        <v>751</v>
      </c>
      <c r="E318" s="113" t="s">
        <v>693</v>
      </c>
      <c r="F318" s="114"/>
      <c r="G318" s="114"/>
      <c r="H318" s="115">
        <v>1</v>
      </c>
      <c r="I318" s="114"/>
      <c r="J318" s="115">
        <v>9</v>
      </c>
      <c r="K318" s="115">
        <v>1</v>
      </c>
      <c r="L318" s="115" t="s">
        <v>694</v>
      </c>
      <c r="M318" s="115"/>
      <c r="N318" s="115"/>
      <c r="O318" s="115"/>
      <c r="P318" s="116" t="s">
        <v>695</v>
      </c>
      <c r="Q318" s="117" t="s">
        <v>696</v>
      </c>
      <c r="R318" s="115"/>
      <c r="S318" s="115"/>
      <c r="T318" s="115"/>
      <c r="U318" s="115"/>
      <c r="V318" s="115">
        <v>11</v>
      </c>
      <c r="W318" s="115">
        <v>1</v>
      </c>
      <c r="X318" s="115"/>
      <c r="Y318" s="115"/>
      <c r="Z318" s="115"/>
      <c r="AA318" s="115"/>
      <c r="AB318" s="116" t="s">
        <v>695</v>
      </c>
      <c r="AC318" s="117" t="s">
        <v>689</v>
      </c>
      <c r="AD318" s="116"/>
      <c r="AE318" s="116"/>
      <c r="AF318" s="116"/>
      <c r="AG318" s="116"/>
      <c r="AH318" s="116"/>
      <c r="AI318" s="116"/>
      <c r="AJ318" s="116"/>
      <c r="AK318" s="116"/>
      <c r="AL318" s="116"/>
      <c r="AM318" s="116" t="s">
        <v>699</v>
      </c>
      <c r="AN318" s="116" t="s">
        <v>691</v>
      </c>
      <c r="AO318" s="119" t="s">
        <v>79</v>
      </c>
      <c r="AP318" s="119" t="s">
        <v>61</v>
      </c>
      <c r="AQ318" s="119" t="s">
        <v>758</v>
      </c>
      <c r="AR318" s="18" t="s">
        <v>608</v>
      </c>
      <c r="AS318" s="120" t="s">
        <v>700</v>
      </c>
      <c r="AT318" s="195">
        <v>331844</v>
      </c>
      <c r="AU318" s="196">
        <v>331844</v>
      </c>
      <c r="AV318" s="196">
        <v>0</v>
      </c>
      <c r="AW318" s="196">
        <v>0</v>
      </c>
      <c r="AX318" s="196">
        <v>0</v>
      </c>
      <c r="AY318" s="196">
        <v>0</v>
      </c>
      <c r="AZ318" s="196">
        <v>0</v>
      </c>
      <c r="BA318" s="196">
        <v>0</v>
      </c>
      <c r="BB318" s="197">
        <v>331844</v>
      </c>
      <c r="BC318" s="197">
        <v>331844</v>
      </c>
      <c r="BD318" s="192">
        <f t="shared" si="69"/>
        <v>0</v>
      </c>
      <c r="BE318" s="196"/>
      <c r="BF318" s="196"/>
      <c r="BG318" s="196"/>
      <c r="BH318" s="196"/>
      <c r="BI318" s="192">
        <f t="shared" si="70"/>
        <v>0</v>
      </c>
      <c r="BJ318" s="196"/>
      <c r="BK318" s="196"/>
      <c r="BL318" s="196"/>
      <c r="BM318" s="196"/>
      <c r="BN318" s="192">
        <f t="shared" si="71"/>
        <v>0</v>
      </c>
      <c r="BO318" s="196"/>
      <c r="BP318" s="196"/>
      <c r="BQ318" s="196"/>
      <c r="BR318" s="196"/>
      <c r="BS318" s="192">
        <f t="shared" si="72"/>
        <v>0</v>
      </c>
      <c r="BT318" s="196"/>
      <c r="BU318" s="196"/>
      <c r="BV318" s="196"/>
      <c r="BW318" s="196"/>
      <c r="BX318" s="192">
        <f t="shared" si="73"/>
        <v>0</v>
      </c>
      <c r="BY318" s="196"/>
      <c r="BZ318" s="196"/>
      <c r="CA318" s="196"/>
      <c r="CB318" s="196"/>
      <c r="CC318" s="192">
        <f t="shared" si="74"/>
        <v>0</v>
      </c>
      <c r="CD318" s="196"/>
      <c r="CE318" s="196"/>
      <c r="CF318" s="196"/>
      <c r="CG318" s="196"/>
      <c r="CH318" s="192">
        <f t="shared" si="75"/>
        <v>0</v>
      </c>
      <c r="CI318" s="196"/>
      <c r="CJ318" s="196"/>
      <c r="CK318" s="196"/>
      <c r="CL318" s="196"/>
      <c r="CM318" s="192">
        <f t="shared" si="76"/>
        <v>0</v>
      </c>
      <c r="CN318" s="196"/>
      <c r="CO318" s="196"/>
      <c r="CP318" s="196"/>
      <c r="CQ318" s="196"/>
    </row>
    <row r="319" spans="1:95" s="193" customFormat="1" ht="409.5">
      <c r="A319" s="194">
        <v>606</v>
      </c>
      <c r="B319" s="17" t="s">
        <v>687</v>
      </c>
      <c r="C319" s="111">
        <v>401000022</v>
      </c>
      <c r="D319" s="19" t="s">
        <v>751</v>
      </c>
      <c r="E319" s="113" t="s">
        <v>693</v>
      </c>
      <c r="F319" s="114"/>
      <c r="G319" s="114"/>
      <c r="H319" s="115">
        <v>1</v>
      </c>
      <c r="I319" s="114"/>
      <c r="J319" s="115">
        <v>9</v>
      </c>
      <c r="K319" s="115">
        <v>1</v>
      </c>
      <c r="L319" s="115" t="s">
        <v>694</v>
      </c>
      <c r="M319" s="115"/>
      <c r="N319" s="115"/>
      <c r="O319" s="115"/>
      <c r="P319" s="116" t="s">
        <v>695</v>
      </c>
      <c r="Q319" s="117" t="s">
        <v>696</v>
      </c>
      <c r="R319" s="115"/>
      <c r="S319" s="115"/>
      <c r="T319" s="115"/>
      <c r="U319" s="115"/>
      <c r="V319" s="115">
        <v>11</v>
      </c>
      <c r="W319" s="115">
        <v>1</v>
      </c>
      <c r="X319" s="115"/>
      <c r="Y319" s="115"/>
      <c r="Z319" s="115"/>
      <c r="AA319" s="115"/>
      <c r="AB319" s="116" t="s">
        <v>695</v>
      </c>
      <c r="AC319" s="117" t="s">
        <v>689</v>
      </c>
      <c r="AD319" s="116"/>
      <c r="AE319" s="116"/>
      <c r="AF319" s="116"/>
      <c r="AG319" s="116"/>
      <c r="AH319" s="116"/>
      <c r="AI319" s="116"/>
      <c r="AJ319" s="116"/>
      <c r="AK319" s="116"/>
      <c r="AL319" s="116"/>
      <c r="AM319" s="116" t="s">
        <v>697</v>
      </c>
      <c r="AN319" s="116" t="s">
        <v>691</v>
      </c>
      <c r="AO319" s="119" t="s">
        <v>79</v>
      </c>
      <c r="AP319" s="119" t="s">
        <v>61</v>
      </c>
      <c r="AQ319" s="119" t="s">
        <v>752</v>
      </c>
      <c r="AR319" s="18" t="s">
        <v>608</v>
      </c>
      <c r="AS319" s="120" t="s">
        <v>705</v>
      </c>
      <c r="AT319" s="195">
        <v>44542087.18</v>
      </c>
      <c r="AU319" s="196">
        <v>44542087.18</v>
      </c>
      <c r="AV319" s="196">
        <v>0</v>
      </c>
      <c r="AW319" s="196">
        <v>0</v>
      </c>
      <c r="AX319" s="196">
        <v>0</v>
      </c>
      <c r="AY319" s="196">
        <v>0</v>
      </c>
      <c r="AZ319" s="196">
        <v>0</v>
      </c>
      <c r="BA319" s="196">
        <v>0</v>
      </c>
      <c r="BB319" s="197">
        <v>44542087.18</v>
      </c>
      <c r="BC319" s="197">
        <v>44542087.18</v>
      </c>
      <c r="BD319" s="192">
        <f t="shared" si="69"/>
        <v>43094774.32</v>
      </c>
      <c r="BE319" s="196"/>
      <c r="BF319" s="196"/>
      <c r="BG319" s="196"/>
      <c r="BH319" s="197">
        <f>44051461.61-956687.29</f>
        <v>43094774.32</v>
      </c>
      <c r="BI319" s="192">
        <f t="shared" si="70"/>
        <v>43094774.32</v>
      </c>
      <c r="BJ319" s="196"/>
      <c r="BK319" s="196"/>
      <c r="BL319" s="196"/>
      <c r="BM319" s="197">
        <f>44051461.61-956687.29</f>
        <v>43094774.32</v>
      </c>
      <c r="BN319" s="192">
        <f t="shared" si="71"/>
        <v>38715870</v>
      </c>
      <c r="BO319" s="196"/>
      <c r="BP319" s="196"/>
      <c r="BQ319" s="196"/>
      <c r="BR319" s="197">
        <v>38715870</v>
      </c>
      <c r="BS319" s="192">
        <f t="shared" si="72"/>
        <v>38715870</v>
      </c>
      <c r="BT319" s="196"/>
      <c r="BU319" s="196"/>
      <c r="BV319" s="196"/>
      <c r="BW319" s="197">
        <v>38715870</v>
      </c>
      <c r="BX319" s="192">
        <f t="shared" si="73"/>
        <v>38837050</v>
      </c>
      <c r="BY319" s="196"/>
      <c r="BZ319" s="196"/>
      <c r="CA319" s="196"/>
      <c r="CB319" s="197">
        <v>38837050</v>
      </c>
      <c r="CC319" s="192">
        <f t="shared" si="74"/>
        <v>38837050</v>
      </c>
      <c r="CD319" s="196"/>
      <c r="CE319" s="196"/>
      <c r="CF319" s="196"/>
      <c r="CG319" s="197">
        <v>38837050</v>
      </c>
      <c r="CH319" s="192">
        <f t="shared" si="75"/>
        <v>38837050</v>
      </c>
      <c r="CI319" s="196"/>
      <c r="CJ319" s="196"/>
      <c r="CK319" s="196"/>
      <c r="CL319" s="197">
        <v>38837050</v>
      </c>
      <c r="CM319" s="192">
        <f t="shared" si="76"/>
        <v>38837050</v>
      </c>
      <c r="CN319" s="196"/>
      <c r="CO319" s="196"/>
      <c r="CP319" s="196"/>
      <c r="CQ319" s="197">
        <v>38837050</v>
      </c>
    </row>
    <row r="320" spans="1:95" s="193" customFormat="1" ht="409.5">
      <c r="A320" s="194">
        <v>606</v>
      </c>
      <c r="B320" s="17" t="s">
        <v>687</v>
      </c>
      <c r="C320" s="111">
        <v>401000022</v>
      </c>
      <c r="D320" s="19" t="s">
        <v>751</v>
      </c>
      <c r="E320" s="113" t="s">
        <v>753</v>
      </c>
      <c r="F320" s="114"/>
      <c r="G320" s="114"/>
      <c r="H320" s="115" t="s">
        <v>3583</v>
      </c>
      <c r="I320" s="114"/>
      <c r="J320" s="115" t="s">
        <v>3584</v>
      </c>
      <c r="K320" s="115" t="s">
        <v>3585</v>
      </c>
      <c r="L320" s="115" t="s">
        <v>3586</v>
      </c>
      <c r="M320" s="115"/>
      <c r="N320" s="115"/>
      <c r="O320" s="115"/>
      <c r="P320" s="116" t="s">
        <v>754</v>
      </c>
      <c r="Q320" s="117" t="s">
        <v>696</v>
      </c>
      <c r="R320" s="115"/>
      <c r="S320" s="115"/>
      <c r="T320" s="115"/>
      <c r="U320" s="115"/>
      <c r="V320" s="115">
        <v>11</v>
      </c>
      <c r="W320" s="115">
        <v>1</v>
      </c>
      <c r="X320" s="115"/>
      <c r="Y320" s="115"/>
      <c r="Z320" s="115"/>
      <c r="AA320" s="115"/>
      <c r="AB320" s="116" t="s">
        <v>695</v>
      </c>
      <c r="AC320" s="117" t="s">
        <v>759</v>
      </c>
      <c r="AD320" s="116"/>
      <c r="AE320" s="116"/>
      <c r="AF320" s="116"/>
      <c r="AG320" s="116"/>
      <c r="AH320" s="116"/>
      <c r="AI320" s="116"/>
      <c r="AJ320" s="116"/>
      <c r="AK320" s="116"/>
      <c r="AL320" s="116"/>
      <c r="AM320" s="116" t="s">
        <v>760</v>
      </c>
      <c r="AN320" s="116" t="s">
        <v>761</v>
      </c>
      <c r="AO320" s="119" t="s">
        <v>79</v>
      </c>
      <c r="AP320" s="119" t="s">
        <v>61</v>
      </c>
      <c r="AQ320" s="119" t="s">
        <v>752</v>
      </c>
      <c r="AR320" s="18" t="s">
        <v>608</v>
      </c>
      <c r="AS320" s="120" t="s">
        <v>701</v>
      </c>
      <c r="AT320" s="195">
        <v>2260220</v>
      </c>
      <c r="AU320" s="196">
        <v>2260220</v>
      </c>
      <c r="AV320" s="196">
        <v>0</v>
      </c>
      <c r="AW320" s="196">
        <v>0</v>
      </c>
      <c r="AX320" s="196">
        <v>0</v>
      </c>
      <c r="AY320" s="196">
        <v>0</v>
      </c>
      <c r="AZ320" s="196">
        <v>0</v>
      </c>
      <c r="BA320" s="196">
        <v>0</v>
      </c>
      <c r="BB320" s="196">
        <v>2260220</v>
      </c>
      <c r="BC320" s="196">
        <v>2260220</v>
      </c>
      <c r="BD320" s="192">
        <f t="shared" si="69"/>
        <v>7200459.7999999998</v>
      </c>
      <c r="BE320" s="196"/>
      <c r="BF320" s="196"/>
      <c r="BG320" s="196"/>
      <c r="BH320" s="197">
        <v>7200459.7999999998</v>
      </c>
      <c r="BI320" s="192">
        <f t="shared" si="70"/>
        <v>7200459.7999999998</v>
      </c>
      <c r="BJ320" s="196"/>
      <c r="BK320" s="196"/>
      <c r="BL320" s="196"/>
      <c r="BM320" s="197">
        <v>7200459.7999999998</v>
      </c>
      <c r="BN320" s="192">
        <f t="shared" si="71"/>
        <v>7743730.4800000004</v>
      </c>
      <c r="BO320" s="196"/>
      <c r="BP320" s="196"/>
      <c r="BQ320" s="196"/>
      <c r="BR320" s="197">
        <v>7743730.4800000004</v>
      </c>
      <c r="BS320" s="192">
        <f t="shared" si="72"/>
        <v>8380840</v>
      </c>
      <c r="BT320" s="196"/>
      <c r="BU320" s="196"/>
      <c r="BV320" s="196"/>
      <c r="BW320" s="197">
        <v>8380840</v>
      </c>
      <c r="BX320" s="192">
        <f t="shared" si="73"/>
        <v>7743730.4800000004</v>
      </c>
      <c r="BY320" s="196"/>
      <c r="BZ320" s="196"/>
      <c r="CA320" s="196"/>
      <c r="CB320" s="197">
        <v>7743730.4800000004</v>
      </c>
      <c r="CC320" s="192">
        <f t="shared" si="74"/>
        <v>7743730.4800000004</v>
      </c>
      <c r="CD320" s="196"/>
      <c r="CE320" s="196"/>
      <c r="CF320" s="196"/>
      <c r="CG320" s="197">
        <v>7743730.4800000004</v>
      </c>
      <c r="CH320" s="192">
        <f t="shared" si="75"/>
        <v>7743730.4800000004</v>
      </c>
      <c r="CI320" s="196"/>
      <c r="CJ320" s="196"/>
      <c r="CK320" s="196"/>
      <c r="CL320" s="197">
        <v>7743730.4800000004</v>
      </c>
      <c r="CM320" s="192">
        <f t="shared" si="76"/>
        <v>7743730.4800000004</v>
      </c>
      <c r="CN320" s="196"/>
      <c r="CO320" s="196"/>
      <c r="CP320" s="196"/>
      <c r="CQ320" s="197">
        <v>7743730.4800000004</v>
      </c>
    </row>
    <row r="321" spans="1:95" s="193" customFormat="1" ht="409.5">
      <c r="A321" s="194">
        <v>606</v>
      </c>
      <c r="B321" s="17" t="s">
        <v>687</v>
      </c>
      <c r="C321" s="111">
        <v>401000022</v>
      </c>
      <c r="D321" s="19" t="s">
        <v>751</v>
      </c>
      <c r="E321" s="113" t="s">
        <v>381</v>
      </c>
      <c r="F321" s="114"/>
      <c r="G321" s="114"/>
      <c r="H321" s="115">
        <v>3</v>
      </c>
      <c r="I321" s="114"/>
      <c r="J321" s="115">
        <v>17</v>
      </c>
      <c r="K321" s="115">
        <v>1</v>
      </c>
      <c r="L321" s="115">
        <v>9</v>
      </c>
      <c r="M321" s="115"/>
      <c r="N321" s="115"/>
      <c r="O321" s="115"/>
      <c r="P321" s="116" t="s">
        <v>255</v>
      </c>
      <c r="Q321" s="117" t="s">
        <v>688</v>
      </c>
      <c r="R321" s="115"/>
      <c r="S321" s="115"/>
      <c r="T321" s="115">
        <v>3</v>
      </c>
      <c r="U321" s="115"/>
      <c r="V321" s="115">
        <v>12</v>
      </c>
      <c r="W321" s="115" t="s">
        <v>45</v>
      </c>
      <c r="X321" s="115" t="s">
        <v>183</v>
      </c>
      <c r="Y321" s="115"/>
      <c r="Z321" s="115"/>
      <c r="AA321" s="115"/>
      <c r="AB321" s="116" t="s">
        <v>257</v>
      </c>
      <c r="AC321" s="117" t="s">
        <v>762</v>
      </c>
      <c r="AD321" s="116"/>
      <c r="AE321" s="116"/>
      <c r="AF321" s="116"/>
      <c r="AG321" s="116"/>
      <c r="AH321" s="116"/>
      <c r="AI321" s="116"/>
      <c r="AJ321" s="116"/>
      <c r="AK321" s="116"/>
      <c r="AL321" s="116"/>
      <c r="AM321" s="116" t="s">
        <v>763</v>
      </c>
      <c r="AN321" s="116" t="s">
        <v>764</v>
      </c>
      <c r="AO321" s="119" t="s">
        <v>79</v>
      </c>
      <c r="AP321" s="119" t="s">
        <v>61</v>
      </c>
      <c r="AQ321" s="119" t="s">
        <v>752</v>
      </c>
      <c r="AR321" s="18" t="s">
        <v>608</v>
      </c>
      <c r="AS321" s="120" t="s">
        <v>673</v>
      </c>
      <c r="AT321" s="195">
        <v>3076980</v>
      </c>
      <c r="AU321" s="196">
        <v>3076980</v>
      </c>
      <c r="AV321" s="196">
        <v>0</v>
      </c>
      <c r="AW321" s="196">
        <v>0</v>
      </c>
      <c r="AX321" s="196">
        <v>0</v>
      </c>
      <c r="AY321" s="196">
        <v>0</v>
      </c>
      <c r="AZ321" s="196">
        <v>0</v>
      </c>
      <c r="BA321" s="196">
        <v>0</v>
      </c>
      <c r="BB321" s="197">
        <v>3076980</v>
      </c>
      <c r="BC321" s="197">
        <v>3076980</v>
      </c>
      <c r="BD321" s="192">
        <f t="shared" si="69"/>
        <v>3076980</v>
      </c>
      <c r="BE321" s="196"/>
      <c r="BF321" s="196"/>
      <c r="BG321" s="196"/>
      <c r="BH321" s="197">
        <v>3076980</v>
      </c>
      <c r="BI321" s="192">
        <f t="shared" si="70"/>
        <v>3076980</v>
      </c>
      <c r="BJ321" s="196"/>
      <c r="BK321" s="196"/>
      <c r="BL321" s="196"/>
      <c r="BM321" s="197">
        <v>3076980</v>
      </c>
      <c r="BN321" s="192">
        <f t="shared" si="71"/>
        <v>11606170</v>
      </c>
      <c r="BO321" s="196"/>
      <c r="BP321" s="196"/>
      <c r="BQ321" s="196"/>
      <c r="BR321" s="197">
        <v>11606170</v>
      </c>
      <c r="BS321" s="192">
        <f t="shared" si="72"/>
        <v>11606170</v>
      </c>
      <c r="BT321" s="196"/>
      <c r="BU321" s="196"/>
      <c r="BV321" s="196"/>
      <c r="BW321" s="197">
        <v>11606170</v>
      </c>
      <c r="BX321" s="192">
        <f t="shared" si="73"/>
        <v>11606170</v>
      </c>
      <c r="BY321" s="196"/>
      <c r="BZ321" s="196"/>
      <c r="CA321" s="196"/>
      <c r="CB321" s="197">
        <v>11606170</v>
      </c>
      <c r="CC321" s="192">
        <f t="shared" si="74"/>
        <v>11606170</v>
      </c>
      <c r="CD321" s="196"/>
      <c r="CE321" s="196"/>
      <c r="CF321" s="196"/>
      <c r="CG321" s="197">
        <v>11606170</v>
      </c>
      <c r="CH321" s="192">
        <f t="shared" si="75"/>
        <v>11606170</v>
      </c>
      <c r="CI321" s="196"/>
      <c r="CJ321" s="196"/>
      <c r="CK321" s="196"/>
      <c r="CL321" s="197">
        <v>11606170</v>
      </c>
      <c r="CM321" s="192">
        <f t="shared" si="76"/>
        <v>11606170</v>
      </c>
      <c r="CN321" s="196"/>
      <c r="CO321" s="196"/>
      <c r="CP321" s="196"/>
      <c r="CQ321" s="197">
        <v>11606170</v>
      </c>
    </row>
    <row r="322" spans="1:95" s="193" customFormat="1" ht="409.5">
      <c r="A322" s="194">
        <v>606</v>
      </c>
      <c r="B322" s="17" t="s">
        <v>687</v>
      </c>
      <c r="C322" s="111">
        <v>401000022</v>
      </c>
      <c r="D322" s="19" t="s">
        <v>751</v>
      </c>
      <c r="E322" s="113" t="s">
        <v>693</v>
      </c>
      <c r="F322" s="114"/>
      <c r="G322" s="114"/>
      <c r="H322" s="115">
        <v>1</v>
      </c>
      <c r="I322" s="114"/>
      <c r="J322" s="115">
        <v>9</v>
      </c>
      <c r="K322" s="115">
        <v>1</v>
      </c>
      <c r="L322" s="115" t="s">
        <v>694</v>
      </c>
      <c r="M322" s="115"/>
      <c r="N322" s="115"/>
      <c r="O322" s="115"/>
      <c r="P322" s="116" t="s">
        <v>695</v>
      </c>
      <c r="Q322" s="117" t="s">
        <v>696</v>
      </c>
      <c r="R322" s="115"/>
      <c r="S322" s="115"/>
      <c r="T322" s="115"/>
      <c r="U322" s="115"/>
      <c r="V322" s="115">
        <v>11</v>
      </c>
      <c r="W322" s="115">
        <v>1</v>
      </c>
      <c r="X322" s="115"/>
      <c r="Y322" s="115"/>
      <c r="Z322" s="115"/>
      <c r="AA322" s="115"/>
      <c r="AB322" s="116" t="s">
        <v>695</v>
      </c>
      <c r="AC322" s="117" t="s">
        <v>689</v>
      </c>
      <c r="AD322" s="116"/>
      <c r="AE322" s="116"/>
      <c r="AF322" s="116"/>
      <c r="AG322" s="116"/>
      <c r="AH322" s="116"/>
      <c r="AI322" s="116"/>
      <c r="AJ322" s="116"/>
      <c r="AK322" s="116"/>
      <c r="AL322" s="116"/>
      <c r="AM322" s="116" t="s">
        <v>699</v>
      </c>
      <c r="AN322" s="116" t="s">
        <v>691</v>
      </c>
      <c r="AO322" s="119" t="s">
        <v>79</v>
      </c>
      <c r="AP322" s="119" t="s">
        <v>61</v>
      </c>
      <c r="AQ322" s="119" t="s">
        <v>707</v>
      </c>
      <c r="AR322" s="18" t="s">
        <v>608</v>
      </c>
      <c r="AS322" s="120" t="s">
        <v>700</v>
      </c>
      <c r="AT322" s="195">
        <v>35878045.840000004</v>
      </c>
      <c r="AU322" s="196">
        <v>35878045.840000004</v>
      </c>
      <c r="AV322" s="196">
        <v>0</v>
      </c>
      <c r="AW322" s="196">
        <v>0</v>
      </c>
      <c r="AX322" s="196">
        <v>0</v>
      </c>
      <c r="AY322" s="196">
        <v>0</v>
      </c>
      <c r="AZ322" s="196">
        <v>0</v>
      </c>
      <c r="BA322" s="196">
        <v>0</v>
      </c>
      <c r="BB322" s="197">
        <v>35878045.840000004</v>
      </c>
      <c r="BC322" s="197">
        <v>35878045.840000004</v>
      </c>
      <c r="BD322" s="192">
        <f t="shared" si="69"/>
        <v>105809690.18000001</v>
      </c>
      <c r="BE322" s="196"/>
      <c r="BF322" s="196"/>
      <c r="BG322" s="196"/>
      <c r="BH322" s="197">
        <v>105809690.18000001</v>
      </c>
      <c r="BI322" s="192">
        <f t="shared" si="70"/>
        <v>94907700.549999997</v>
      </c>
      <c r="BJ322" s="196"/>
      <c r="BK322" s="196"/>
      <c r="BL322" s="196"/>
      <c r="BM322" s="196">
        <v>94907700.549999997</v>
      </c>
      <c r="BN322" s="192">
        <f t="shared" si="71"/>
        <v>15457770</v>
      </c>
      <c r="BO322" s="196"/>
      <c r="BP322" s="196"/>
      <c r="BQ322" s="196"/>
      <c r="BR322" s="196">
        <v>15457770</v>
      </c>
      <c r="BS322" s="192">
        <f t="shared" si="72"/>
        <v>46371543.57</v>
      </c>
      <c r="BT322" s="196"/>
      <c r="BU322" s="196"/>
      <c r="BV322" s="196"/>
      <c r="BW322" s="196">
        <v>46371543.57</v>
      </c>
      <c r="BX322" s="192">
        <f t="shared" si="73"/>
        <v>0</v>
      </c>
      <c r="BY322" s="196"/>
      <c r="BZ322" s="196"/>
      <c r="CA322" s="196"/>
      <c r="CB322" s="196"/>
      <c r="CC322" s="192">
        <f t="shared" si="74"/>
        <v>0</v>
      </c>
      <c r="CD322" s="196"/>
      <c r="CE322" s="196"/>
      <c r="CF322" s="196"/>
      <c r="CG322" s="196"/>
      <c r="CH322" s="192">
        <f t="shared" si="75"/>
        <v>0</v>
      </c>
      <c r="CI322" s="196"/>
      <c r="CJ322" s="196"/>
      <c r="CK322" s="196"/>
      <c r="CL322" s="196"/>
      <c r="CM322" s="192">
        <f t="shared" si="76"/>
        <v>0</v>
      </c>
      <c r="CN322" s="196"/>
      <c r="CO322" s="196"/>
      <c r="CP322" s="196"/>
      <c r="CQ322" s="196"/>
    </row>
    <row r="323" spans="1:95" s="193" customFormat="1" ht="409.5">
      <c r="A323" s="194">
        <v>606</v>
      </c>
      <c r="B323" s="17" t="s">
        <v>687</v>
      </c>
      <c r="C323" s="111">
        <v>401000022</v>
      </c>
      <c r="D323" s="19" t="s">
        <v>751</v>
      </c>
      <c r="E323" s="113" t="s">
        <v>693</v>
      </c>
      <c r="F323" s="114"/>
      <c r="G323" s="114"/>
      <c r="H323" s="115">
        <v>1</v>
      </c>
      <c r="I323" s="114"/>
      <c r="J323" s="115">
        <v>9</v>
      </c>
      <c r="K323" s="115">
        <v>1</v>
      </c>
      <c r="L323" s="115" t="s">
        <v>694</v>
      </c>
      <c r="M323" s="115"/>
      <c r="N323" s="115"/>
      <c r="O323" s="115"/>
      <c r="P323" s="116" t="s">
        <v>695</v>
      </c>
      <c r="Q323" s="117" t="s">
        <v>696</v>
      </c>
      <c r="R323" s="115"/>
      <c r="S323" s="115"/>
      <c r="T323" s="115"/>
      <c r="U323" s="115"/>
      <c r="V323" s="115">
        <v>11</v>
      </c>
      <c r="W323" s="115">
        <v>1</v>
      </c>
      <c r="X323" s="115"/>
      <c r="Y323" s="115"/>
      <c r="Z323" s="115"/>
      <c r="AA323" s="115"/>
      <c r="AB323" s="116" t="s">
        <v>695</v>
      </c>
      <c r="AC323" s="117" t="s">
        <v>689</v>
      </c>
      <c r="AD323" s="116"/>
      <c r="AE323" s="116"/>
      <c r="AF323" s="116"/>
      <c r="AG323" s="116"/>
      <c r="AH323" s="116"/>
      <c r="AI323" s="116"/>
      <c r="AJ323" s="116"/>
      <c r="AK323" s="116"/>
      <c r="AL323" s="116"/>
      <c r="AM323" s="116" t="s">
        <v>699</v>
      </c>
      <c r="AN323" s="116" t="s">
        <v>691</v>
      </c>
      <c r="AO323" s="119" t="s">
        <v>79</v>
      </c>
      <c r="AP323" s="119" t="s">
        <v>61</v>
      </c>
      <c r="AQ323" s="119" t="s">
        <v>765</v>
      </c>
      <c r="AR323" s="18" t="s">
        <v>766</v>
      </c>
      <c r="AS323" s="120" t="s">
        <v>700</v>
      </c>
      <c r="AT323" s="195"/>
      <c r="AU323" s="196"/>
      <c r="AV323" s="196"/>
      <c r="AW323" s="196"/>
      <c r="AX323" s="196"/>
      <c r="AY323" s="196"/>
      <c r="AZ323" s="196"/>
      <c r="BA323" s="196"/>
      <c r="BB323" s="197"/>
      <c r="BC323" s="197"/>
      <c r="BD323" s="192"/>
      <c r="BE323" s="196"/>
      <c r="BF323" s="196"/>
      <c r="BG323" s="196"/>
      <c r="BH323" s="197"/>
      <c r="BI323" s="192"/>
      <c r="BJ323" s="196"/>
      <c r="BK323" s="196"/>
      <c r="BL323" s="196"/>
      <c r="BM323" s="196"/>
      <c r="BN323" s="192">
        <f t="shared" si="71"/>
        <v>3704894.74</v>
      </c>
      <c r="BO323" s="196"/>
      <c r="BP323" s="196"/>
      <c r="BQ323" s="196"/>
      <c r="BR323" s="196">
        <v>3704894.74</v>
      </c>
      <c r="BS323" s="192">
        <f t="shared" si="72"/>
        <v>0</v>
      </c>
      <c r="BT323" s="196"/>
      <c r="BU323" s="196"/>
      <c r="BV323" s="196"/>
      <c r="BW323" s="196"/>
      <c r="BX323" s="192">
        <f t="shared" si="73"/>
        <v>17850870.5</v>
      </c>
      <c r="BY323" s="196"/>
      <c r="BZ323" s="196"/>
      <c r="CA323" s="196"/>
      <c r="CB323" s="196">
        <v>17850870.5</v>
      </c>
      <c r="CC323" s="192"/>
      <c r="CD323" s="196"/>
      <c r="CE323" s="196"/>
      <c r="CF323" s="196"/>
      <c r="CG323" s="196"/>
      <c r="CH323" s="192">
        <f t="shared" si="75"/>
        <v>0</v>
      </c>
      <c r="CI323" s="196"/>
      <c r="CJ323" s="196"/>
      <c r="CK323" s="196"/>
      <c r="CL323" s="196"/>
      <c r="CM323" s="192"/>
      <c r="CN323" s="196"/>
      <c r="CO323" s="196"/>
      <c r="CP323" s="196"/>
      <c r="CQ323" s="196"/>
    </row>
    <row r="324" spans="1:95" s="193" customFormat="1" ht="409.5">
      <c r="A324" s="194">
        <v>606</v>
      </c>
      <c r="B324" s="17" t="s">
        <v>687</v>
      </c>
      <c r="C324" s="111">
        <v>401000022</v>
      </c>
      <c r="D324" s="19" t="s">
        <v>751</v>
      </c>
      <c r="E324" s="113" t="s">
        <v>693</v>
      </c>
      <c r="F324" s="114"/>
      <c r="G324" s="114"/>
      <c r="H324" s="115">
        <v>1</v>
      </c>
      <c r="I324" s="114"/>
      <c r="J324" s="115">
        <v>9</v>
      </c>
      <c r="K324" s="115">
        <v>1</v>
      </c>
      <c r="L324" s="115" t="s">
        <v>702</v>
      </c>
      <c r="M324" s="115"/>
      <c r="N324" s="115"/>
      <c r="O324" s="115"/>
      <c r="P324" s="116" t="s">
        <v>695</v>
      </c>
      <c r="Q324" s="117" t="s">
        <v>696</v>
      </c>
      <c r="R324" s="115"/>
      <c r="S324" s="115"/>
      <c r="T324" s="115"/>
      <c r="U324" s="115"/>
      <c r="V324" s="115">
        <v>11</v>
      </c>
      <c r="W324" s="115">
        <v>1</v>
      </c>
      <c r="X324" s="115"/>
      <c r="Y324" s="115"/>
      <c r="Z324" s="115"/>
      <c r="AA324" s="115"/>
      <c r="AB324" s="116" t="s">
        <v>695</v>
      </c>
      <c r="AC324" s="117" t="s">
        <v>689</v>
      </c>
      <c r="AD324" s="116"/>
      <c r="AE324" s="116"/>
      <c r="AF324" s="116"/>
      <c r="AG324" s="116"/>
      <c r="AH324" s="116"/>
      <c r="AI324" s="116"/>
      <c r="AJ324" s="116"/>
      <c r="AK324" s="116"/>
      <c r="AL324" s="116"/>
      <c r="AM324" s="116" t="s">
        <v>708</v>
      </c>
      <c r="AN324" s="116" t="s">
        <v>691</v>
      </c>
      <c r="AO324" s="119" t="s">
        <v>79</v>
      </c>
      <c r="AP324" s="119" t="s">
        <v>61</v>
      </c>
      <c r="AQ324" s="119" t="s">
        <v>767</v>
      </c>
      <c r="AR324" s="18" t="s">
        <v>768</v>
      </c>
      <c r="AS324" s="120" t="s">
        <v>700</v>
      </c>
      <c r="AT324" s="195"/>
      <c r="AU324" s="196"/>
      <c r="AV324" s="196"/>
      <c r="AW324" s="196"/>
      <c r="AX324" s="196"/>
      <c r="AY324" s="196"/>
      <c r="AZ324" s="196"/>
      <c r="BA324" s="196"/>
      <c r="BB324" s="197"/>
      <c r="BC324" s="197"/>
      <c r="BD324" s="192"/>
      <c r="BE324" s="196"/>
      <c r="BF324" s="196"/>
      <c r="BG324" s="196"/>
      <c r="BH324" s="197"/>
      <c r="BI324" s="192"/>
      <c r="BJ324" s="196"/>
      <c r="BK324" s="196"/>
      <c r="BL324" s="196"/>
      <c r="BM324" s="196"/>
      <c r="BN324" s="192">
        <f t="shared" si="71"/>
        <v>0</v>
      </c>
      <c r="BO324" s="196"/>
      <c r="BP324" s="196"/>
      <c r="BQ324" s="196"/>
      <c r="BR324" s="196"/>
      <c r="BS324" s="192">
        <f t="shared" si="72"/>
        <v>0</v>
      </c>
      <c r="BT324" s="196"/>
      <c r="BU324" s="196"/>
      <c r="BV324" s="196"/>
      <c r="BW324" s="196"/>
      <c r="BX324" s="192">
        <f t="shared" si="73"/>
        <v>0</v>
      </c>
      <c r="BY324" s="196"/>
      <c r="BZ324" s="196"/>
      <c r="CA324" s="196"/>
      <c r="CB324" s="196"/>
      <c r="CC324" s="192"/>
      <c r="CD324" s="196"/>
      <c r="CE324" s="196"/>
      <c r="CF324" s="196"/>
      <c r="CG324" s="196"/>
      <c r="CH324" s="192">
        <f t="shared" si="75"/>
        <v>21343203.619999997</v>
      </c>
      <c r="CI324" s="196">
        <v>21108641.809999999</v>
      </c>
      <c r="CJ324" s="196">
        <v>213.43</v>
      </c>
      <c r="CK324" s="196"/>
      <c r="CL324" s="196">
        <v>234348.38</v>
      </c>
      <c r="CM324" s="192">
        <f>SUBTOTAL(9,CN324:CQ324)</f>
        <v>21343203.619999997</v>
      </c>
      <c r="CN324" s="196">
        <v>21108641.809999999</v>
      </c>
      <c r="CO324" s="196">
        <v>213.43</v>
      </c>
      <c r="CP324" s="196"/>
      <c r="CQ324" s="196">
        <v>234348.38</v>
      </c>
    </row>
    <row r="325" spans="1:95" s="193" customFormat="1" ht="409.5">
      <c r="A325" s="194">
        <v>606</v>
      </c>
      <c r="B325" s="17" t="s">
        <v>687</v>
      </c>
      <c r="C325" s="111">
        <v>401000022</v>
      </c>
      <c r="D325" s="19" t="s">
        <v>751</v>
      </c>
      <c r="E325" s="113" t="s">
        <v>693</v>
      </c>
      <c r="F325" s="114"/>
      <c r="G325" s="114"/>
      <c r="H325" s="115">
        <v>1</v>
      </c>
      <c r="I325" s="114"/>
      <c r="J325" s="115">
        <v>9</v>
      </c>
      <c r="K325" s="115">
        <v>1</v>
      </c>
      <c r="L325" s="115" t="s">
        <v>694</v>
      </c>
      <c r="M325" s="115"/>
      <c r="N325" s="115"/>
      <c r="O325" s="115"/>
      <c r="P325" s="116" t="s">
        <v>695</v>
      </c>
      <c r="Q325" s="117" t="s">
        <v>696</v>
      </c>
      <c r="R325" s="115"/>
      <c r="S325" s="115"/>
      <c r="T325" s="115"/>
      <c r="U325" s="115"/>
      <c r="V325" s="115">
        <v>11</v>
      </c>
      <c r="W325" s="115">
        <v>1</v>
      </c>
      <c r="X325" s="115"/>
      <c r="Y325" s="115"/>
      <c r="Z325" s="115"/>
      <c r="AA325" s="115"/>
      <c r="AB325" s="116" t="s">
        <v>695</v>
      </c>
      <c r="AC325" s="117" t="s">
        <v>689</v>
      </c>
      <c r="AD325" s="116"/>
      <c r="AE325" s="116"/>
      <c r="AF325" s="116"/>
      <c r="AG325" s="116"/>
      <c r="AH325" s="116"/>
      <c r="AI325" s="116"/>
      <c r="AJ325" s="116"/>
      <c r="AK325" s="116"/>
      <c r="AL325" s="116"/>
      <c r="AM325" s="116" t="s">
        <v>699</v>
      </c>
      <c r="AN325" s="116" t="s">
        <v>691</v>
      </c>
      <c r="AO325" s="119" t="s">
        <v>79</v>
      </c>
      <c r="AP325" s="119" t="s">
        <v>61</v>
      </c>
      <c r="AQ325" s="119" t="s">
        <v>769</v>
      </c>
      <c r="AR325" s="18" t="s">
        <v>770</v>
      </c>
      <c r="AS325" s="120" t="s">
        <v>700</v>
      </c>
      <c r="AT325" s="195"/>
      <c r="AU325" s="196"/>
      <c r="AV325" s="196"/>
      <c r="AW325" s="196"/>
      <c r="AX325" s="196"/>
      <c r="AY325" s="196"/>
      <c r="AZ325" s="196"/>
      <c r="BA325" s="196"/>
      <c r="BB325" s="197"/>
      <c r="BC325" s="197"/>
      <c r="BD325" s="192"/>
      <c r="BE325" s="196"/>
      <c r="BF325" s="196"/>
      <c r="BG325" s="196"/>
      <c r="BH325" s="197"/>
      <c r="BI325" s="192"/>
      <c r="BJ325" s="196"/>
      <c r="BK325" s="196"/>
      <c r="BL325" s="196"/>
      <c r="BM325" s="196"/>
      <c r="BN325" s="192">
        <f t="shared" si="71"/>
        <v>69401500.260000005</v>
      </c>
      <c r="BO325" s="196">
        <v>62634855.25</v>
      </c>
      <c r="BP325" s="196">
        <v>3296569.75</v>
      </c>
      <c r="BQ325" s="196"/>
      <c r="BR325" s="196">
        <v>3470075.26</v>
      </c>
      <c r="BS325" s="192">
        <f t="shared" si="72"/>
        <v>0</v>
      </c>
      <c r="BT325" s="196"/>
      <c r="BU325" s="196"/>
      <c r="BV325" s="196"/>
      <c r="BW325" s="196"/>
      <c r="BX325" s="192">
        <f t="shared" si="73"/>
        <v>334389990</v>
      </c>
      <c r="BY325" s="196">
        <v>301786966.48000002</v>
      </c>
      <c r="BZ325" s="196">
        <v>15883524.02</v>
      </c>
      <c r="CA325" s="196"/>
      <c r="CB325" s="196">
        <v>16719499.5</v>
      </c>
      <c r="CC325" s="192"/>
      <c r="CD325" s="196"/>
      <c r="CE325" s="196"/>
      <c r="CF325" s="196"/>
      <c r="CG325" s="196"/>
      <c r="CH325" s="192">
        <f t="shared" si="75"/>
        <v>0</v>
      </c>
      <c r="CI325" s="196"/>
      <c r="CJ325" s="196"/>
      <c r="CK325" s="196"/>
      <c r="CL325" s="196"/>
      <c r="CM325" s="192"/>
      <c r="CN325" s="196"/>
      <c r="CO325" s="196"/>
      <c r="CP325" s="196"/>
      <c r="CQ325" s="196"/>
    </row>
    <row r="326" spans="1:95" s="193" customFormat="1" ht="409.5">
      <c r="A326" s="194">
        <v>606</v>
      </c>
      <c r="B326" s="17" t="s">
        <v>687</v>
      </c>
      <c r="C326" s="111">
        <v>401000022</v>
      </c>
      <c r="D326" s="19" t="s">
        <v>751</v>
      </c>
      <c r="E326" s="113" t="s">
        <v>693</v>
      </c>
      <c r="F326" s="114"/>
      <c r="G326" s="114"/>
      <c r="H326" s="115">
        <v>1</v>
      </c>
      <c r="I326" s="114"/>
      <c r="J326" s="115">
        <v>9</v>
      </c>
      <c r="K326" s="115">
        <v>1</v>
      </c>
      <c r="L326" s="115" t="s">
        <v>694</v>
      </c>
      <c r="M326" s="115"/>
      <c r="N326" s="115"/>
      <c r="O326" s="115"/>
      <c r="P326" s="116" t="s">
        <v>695</v>
      </c>
      <c r="Q326" s="117" t="s">
        <v>696</v>
      </c>
      <c r="R326" s="115"/>
      <c r="S326" s="115"/>
      <c r="T326" s="115"/>
      <c r="U326" s="115"/>
      <c r="V326" s="115">
        <v>11</v>
      </c>
      <c r="W326" s="115">
        <v>1</v>
      </c>
      <c r="X326" s="115"/>
      <c r="Y326" s="115"/>
      <c r="Z326" s="115"/>
      <c r="AA326" s="115"/>
      <c r="AB326" s="116" t="s">
        <v>695</v>
      </c>
      <c r="AC326" s="117" t="s">
        <v>689</v>
      </c>
      <c r="AD326" s="116"/>
      <c r="AE326" s="116"/>
      <c r="AF326" s="116"/>
      <c r="AG326" s="116"/>
      <c r="AH326" s="116"/>
      <c r="AI326" s="116"/>
      <c r="AJ326" s="116"/>
      <c r="AK326" s="116"/>
      <c r="AL326" s="116"/>
      <c r="AM326" s="116" t="s">
        <v>771</v>
      </c>
      <c r="AN326" s="116" t="s">
        <v>691</v>
      </c>
      <c r="AO326" s="119" t="s">
        <v>79</v>
      </c>
      <c r="AP326" s="119" t="s">
        <v>61</v>
      </c>
      <c r="AQ326" s="119" t="s">
        <v>707</v>
      </c>
      <c r="AR326" s="18" t="s">
        <v>608</v>
      </c>
      <c r="AS326" s="120" t="s">
        <v>701</v>
      </c>
      <c r="AT326" s="195">
        <v>473407.7</v>
      </c>
      <c r="AU326" s="196">
        <v>473407.7</v>
      </c>
      <c r="AV326" s="196">
        <v>0</v>
      </c>
      <c r="AW326" s="196">
        <v>0</v>
      </c>
      <c r="AX326" s="196">
        <v>0</v>
      </c>
      <c r="AY326" s="196">
        <v>0</v>
      </c>
      <c r="AZ326" s="196">
        <v>0</v>
      </c>
      <c r="BA326" s="196">
        <v>0</v>
      </c>
      <c r="BB326" s="197">
        <v>473407.7</v>
      </c>
      <c r="BC326" s="197">
        <v>473407.7</v>
      </c>
      <c r="BD326" s="192">
        <f t="shared" si="69"/>
        <v>3326380.6</v>
      </c>
      <c r="BE326" s="196"/>
      <c r="BF326" s="196"/>
      <c r="BG326" s="196"/>
      <c r="BH326" s="197">
        <v>3326380.6</v>
      </c>
      <c r="BI326" s="192">
        <f t="shared" si="70"/>
        <v>3326380.6</v>
      </c>
      <c r="BJ326" s="196"/>
      <c r="BK326" s="196"/>
      <c r="BL326" s="196"/>
      <c r="BM326" s="196">
        <v>3326380.6</v>
      </c>
      <c r="BN326" s="192">
        <f t="shared" si="71"/>
        <v>0</v>
      </c>
      <c r="BO326" s="196"/>
      <c r="BP326" s="196"/>
      <c r="BQ326" s="196"/>
      <c r="BR326" s="196"/>
      <c r="BS326" s="192">
        <f t="shared" si="72"/>
        <v>0</v>
      </c>
      <c r="BT326" s="196"/>
      <c r="BU326" s="196"/>
      <c r="BV326" s="196"/>
      <c r="BW326" s="196"/>
      <c r="BX326" s="192">
        <f t="shared" si="73"/>
        <v>0</v>
      </c>
      <c r="BY326" s="196"/>
      <c r="BZ326" s="196"/>
      <c r="CA326" s="196"/>
      <c r="CB326" s="196"/>
      <c r="CC326" s="192">
        <f t="shared" si="74"/>
        <v>0</v>
      </c>
      <c r="CD326" s="196"/>
      <c r="CE326" s="196"/>
      <c r="CF326" s="196"/>
      <c r="CG326" s="196"/>
      <c r="CH326" s="192">
        <f t="shared" si="75"/>
        <v>0</v>
      </c>
      <c r="CI326" s="196"/>
      <c r="CJ326" s="196"/>
      <c r="CK326" s="196"/>
      <c r="CL326" s="196"/>
      <c r="CM326" s="192">
        <f t="shared" si="76"/>
        <v>0</v>
      </c>
      <c r="CN326" s="196"/>
      <c r="CO326" s="196"/>
      <c r="CP326" s="196"/>
      <c r="CQ326" s="196"/>
    </row>
    <row r="327" spans="1:95" s="193" customFormat="1" ht="409.5">
      <c r="A327" s="194">
        <v>606</v>
      </c>
      <c r="B327" s="17" t="s">
        <v>687</v>
      </c>
      <c r="C327" s="111">
        <v>401000022</v>
      </c>
      <c r="D327" s="19" t="s">
        <v>751</v>
      </c>
      <c r="E327" s="113" t="s">
        <v>772</v>
      </c>
      <c r="F327" s="114"/>
      <c r="G327" s="114"/>
      <c r="H327" s="115" t="s">
        <v>773</v>
      </c>
      <c r="I327" s="114"/>
      <c r="J327" s="115" t="s">
        <v>774</v>
      </c>
      <c r="K327" s="115" t="s">
        <v>775</v>
      </c>
      <c r="L327" s="115" t="s">
        <v>776</v>
      </c>
      <c r="M327" s="115"/>
      <c r="N327" s="115" t="s">
        <v>777</v>
      </c>
      <c r="O327" s="115"/>
      <c r="P327" s="116" t="s">
        <v>778</v>
      </c>
      <c r="Q327" s="117" t="s">
        <v>696</v>
      </c>
      <c r="R327" s="115"/>
      <c r="S327" s="115"/>
      <c r="T327" s="115"/>
      <c r="U327" s="115"/>
      <c r="V327" s="115">
        <v>11</v>
      </c>
      <c r="W327" s="115">
        <v>1</v>
      </c>
      <c r="X327" s="115"/>
      <c r="Y327" s="115"/>
      <c r="Z327" s="115"/>
      <c r="AA327" s="115"/>
      <c r="AB327" s="116" t="s">
        <v>695</v>
      </c>
      <c r="AC327" s="117" t="s">
        <v>689</v>
      </c>
      <c r="AD327" s="116"/>
      <c r="AE327" s="116"/>
      <c r="AF327" s="116"/>
      <c r="AG327" s="116"/>
      <c r="AH327" s="116"/>
      <c r="AI327" s="116"/>
      <c r="AJ327" s="116"/>
      <c r="AK327" s="116"/>
      <c r="AL327" s="116"/>
      <c r="AM327" s="116" t="s">
        <v>708</v>
      </c>
      <c r="AN327" s="116" t="s">
        <v>691</v>
      </c>
      <c r="AO327" s="119" t="s">
        <v>79</v>
      </c>
      <c r="AP327" s="119" t="s">
        <v>61</v>
      </c>
      <c r="AQ327" s="119" t="s">
        <v>779</v>
      </c>
      <c r="AR327" s="18" t="s">
        <v>780</v>
      </c>
      <c r="AS327" s="120" t="s">
        <v>700</v>
      </c>
      <c r="AT327" s="195">
        <v>1200000</v>
      </c>
      <c r="AU327" s="196">
        <v>1200000</v>
      </c>
      <c r="AV327" s="196">
        <v>0</v>
      </c>
      <c r="AW327" s="196">
        <v>0</v>
      </c>
      <c r="AX327" s="196">
        <v>0</v>
      </c>
      <c r="AY327" s="196">
        <v>0</v>
      </c>
      <c r="AZ327" s="196">
        <v>0</v>
      </c>
      <c r="BA327" s="196">
        <v>0</v>
      </c>
      <c r="BB327" s="197">
        <v>1200000</v>
      </c>
      <c r="BC327" s="197">
        <v>1200000</v>
      </c>
      <c r="BD327" s="192">
        <f t="shared" si="69"/>
        <v>727220</v>
      </c>
      <c r="BE327" s="196"/>
      <c r="BF327" s="196"/>
      <c r="BG327" s="196"/>
      <c r="BH327" s="197">
        <v>727220</v>
      </c>
      <c r="BI327" s="192">
        <f t="shared" si="70"/>
        <v>727220</v>
      </c>
      <c r="BJ327" s="196"/>
      <c r="BK327" s="196"/>
      <c r="BL327" s="196"/>
      <c r="BM327" s="197">
        <v>727220</v>
      </c>
      <c r="BN327" s="192">
        <f t="shared" si="71"/>
        <v>727220</v>
      </c>
      <c r="BO327" s="196"/>
      <c r="BP327" s="196"/>
      <c r="BQ327" s="196"/>
      <c r="BR327" s="197">
        <v>727220</v>
      </c>
      <c r="BS327" s="192">
        <f t="shared" si="72"/>
        <v>727220</v>
      </c>
      <c r="BT327" s="196"/>
      <c r="BU327" s="196"/>
      <c r="BV327" s="196"/>
      <c r="BW327" s="197">
        <v>727220</v>
      </c>
      <c r="BX327" s="192">
        <f t="shared" si="73"/>
        <v>727220</v>
      </c>
      <c r="BY327" s="196"/>
      <c r="BZ327" s="196"/>
      <c r="CA327" s="196"/>
      <c r="CB327" s="197">
        <v>727220</v>
      </c>
      <c r="CC327" s="192">
        <f t="shared" si="74"/>
        <v>727220</v>
      </c>
      <c r="CD327" s="196"/>
      <c r="CE327" s="196"/>
      <c r="CF327" s="196"/>
      <c r="CG327" s="197">
        <v>727220</v>
      </c>
      <c r="CH327" s="192">
        <f t="shared" si="75"/>
        <v>727220</v>
      </c>
      <c r="CI327" s="196"/>
      <c r="CJ327" s="196"/>
      <c r="CK327" s="196"/>
      <c r="CL327" s="197">
        <v>727220</v>
      </c>
      <c r="CM327" s="192">
        <f t="shared" si="76"/>
        <v>727220</v>
      </c>
      <c r="CN327" s="196"/>
      <c r="CO327" s="196"/>
      <c r="CP327" s="196"/>
      <c r="CQ327" s="197">
        <v>727220</v>
      </c>
    </row>
    <row r="328" spans="1:95" s="193" customFormat="1" ht="409.5">
      <c r="A328" s="194">
        <v>606</v>
      </c>
      <c r="B328" s="17" t="s">
        <v>687</v>
      </c>
      <c r="C328" s="111">
        <v>401000022</v>
      </c>
      <c r="D328" s="19" t="s">
        <v>751</v>
      </c>
      <c r="E328" s="113" t="s">
        <v>693</v>
      </c>
      <c r="F328" s="114"/>
      <c r="G328" s="114"/>
      <c r="H328" s="115">
        <v>1</v>
      </c>
      <c r="I328" s="114"/>
      <c r="J328" s="115">
        <v>9</v>
      </c>
      <c r="K328" s="115">
        <v>1</v>
      </c>
      <c r="L328" s="115" t="s">
        <v>702</v>
      </c>
      <c r="M328" s="115"/>
      <c r="N328" s="115"/>
      <c r="O328" s="115"/>
      <c r="P328" s="116" t="s">
        <v>695</v>
      </c>
      <c r="Q328" s="117" t="s">
        <v>696</v>
      </c>
      <c r="R328" s="115"/>
      <c r="S328" s="115"/>
      <c r="T328" s="115"/>
      <c r="U328" s="115"/>
      <c r="V328" s="115">
        <v>11</v>
      </c>
      <c r="W328" s="115">
        <v>1</v>
      </c>
      <c r="X328" s="115"/>
      <c r="Y328" s="115"/>
      <c r="Z328" s="115"/>
      <c r="AA328" s="115"/>
      <c r="AB328" s="116" t="s">
        <v>695</v>
      </c>
      <c r="AC328" s="117" t="s">
        <v>689</v>
      </c>
      <c r="AD328" s="116"/>
      <c r="AE328" s="116"/>
      <c r="AF328" s="116"/>
      <c r="AG328" s="116"/>
      <c r="AH328" s="116"/>
      <c r="AI328" s="116"/>
      <c r="AJ328" s="116"/>
      <c r="AK328" s="116"/>
      <c r="AL328" s="116"/>
      <c r="AM328" s="116" t="s">
        <v>781</v>
      </c>
      <c r="AN328" s="116" t="s">
        <v>691</v>
      </c>
      <c r="AO328" s="119" t="s">
        <v>79</v>
      </c>
      <c r="AP328" s="119" t="s">
        <v>61</v>
      </c>
      <c r="AQ328" s="119" t="s">
        <v>659</v>
      </c>
      <c r="AR328" s="18" t="s">
        <v>660</v>
      </c>
      <c r="AS328" s="120" t="s">
        <v>700</v>
      </c>
      <c r="AT328" s="195">
        <v>628406.80000000005</v>
      </c>
      <c r="AU328" s="196">
        <v>628406.80000000005</v>
      </c>
      <c r="AV328" s="196">
        <v>0</v>
      </c>
      <c r="AW328" s="196">
        <v>0</v>
      </c>
      <c r="AX328" s="196">
        <v>0</v>
      </c>
      <c r="AY328" s="196">
        <v>0</v>
      </c>
      <c r="AZ328" s="196">
        <v>0</v>
      </c>
      <c r="BA328" s="196">
        <v>0</v>
      </c>
      <c r="BB328" s="197">
        <v>628406.80000000005</v>
      </c>
      <c r="BC328" s="197">
        <v>628406.80000000005</v>
      </c>
      <c r="BD328" s="192">
        <f t="shared" si="69"/>
        <v>4281606.05</v>
      </c>
      <c r="BE328" s="196"/>
      <c r="BF328" s="196"/>
      <c r="BG328" s="196"/>
      <c r="BH328" s="197">
        <v>4281606.05</v>
      </c>
      <c r="BI328" s="192">
        <f t="shared" si="70"/>
        <v>4281606.05</v>
      </c>
      <c r="BJ328" s="196"/>
      <c r="BK328" s="196"/>
      <c r="BL328" s="196"/>
      <c r="BM328" s="197">
        <v>4281606.05</v>
      </c>
      <c r="BN328" s="192">
        <f t="shared" si="71"/>
        <v>4467930</v>
      </c>
      <c r="BO328" s="196"/>
      <c r="BP328" s="196"/>
      <c r="BQ328" s="196"/>
      <c r="BR328" s="197">
        <v>4467930</v>
      </c>
      <c r="BS328" s="192">
        <f t="shared" si="72"/>
        <v>4467930</v>
      </c>
      <c r="BT328" s="196"/>
      <c r="BU328" s="196"/>
      <c r="BV328" s="196"/>
      <c r="BW328" s="197">
        <v>4467930</v>
      </c>
      <c r="BX328" s="192">
        <f t="shared" si="73"/>
        <v>4467930</v>
      </c>
      <c r="BY328" s="196"/>
      <c r="BZ328" s="196"/>
      <c r="CA328" s="196"/>
      <c r="CB328" s="197">
        <v>4467930</v>
      </c>
      <c r="CC328" s="192">
        <f t="shared" si="74"/>
        <v>4467930</v>
      </c>
      <c r="CD328" s="196"/>
      <c r="CE328" s="196"/>
      <c r="CF328" s="196"/>
      <c r="CG328" s="197">
        <v>4467930</v>
      </c>
      <c r="CH328" s="192">
        <f t="shared" si="75"/>
        <v>4467930</v>
      </c>
      <c r="CI328" s="196"/>
      <c r="CJ328" s="196"/>
      <c r="CK328" s="196"/>
      <c r="CL328" s="197">
        <v>4467930</v>
      </c>
      <c r="CM328" s="192">
        <f t="shared" si="76"/>
        <v>4467930</v>
      </c>
      <c r="CN328" s="196"/>
      <c r="CO328" s="196"/>
      <c r="CP328" s="196"/>
      <c r="CQ328" s="197">
        <v>4467930</v>
      </c>
    </row>
    <row r="329" spans="1:95" s="193" customFormat="1" ht="409.5">
      <c r="A329" s="194">
        <v>606</v>
      </c>
      <c r="B329" s="17" t="s">
        <v>687</v>
      </c>
      <c r="C329" s="111">
        <v>401000022</v>
      </c>
      <c r="D329" s="19" t="s">
        <v>751</v>
      </c>
      <c r="E329" s="113" t="s">
        <v>693</v>
      </c>
      <c r="F329" s="114"/>
      <c r="G329" s="114"/>
      <c r="H329" s="115">
        <v>1</v>
      </c>
      <c r="I329" s="114"/>
      <c r="J329" s="115">
        <v>9</v>
      </c>
      <c r="K329" s="115">
        <v>1</v>
      </c>
      <c r="L329" s="115" t="s">
        <v>702</v>
      </c>
      <c r="M329" s="115"/>
      <c r="N329" s="115"/>
      <c r="O329" s="115"/>
      <c r="P329" s="116" t="s">
        <v>695</v>
      </c>
      <c r="Q329" s="117" t="s">
        <v>696</v>
      </c>
      <c r="R329" s="115"/>
      <c r="S329" s="115"/>
      <c r="T329" s="115"/>
      <c r="U329" s="115"/>
      <c r="V329" s="115">
        <v>11</v>
      </c>
      <c r="W329" s="115">
        <v>1</v>
      </c>
      <c r="X329" s="115"/>
      <c r="Y329" s="115"/>
      <c r="Z329" s="115"/>
      <c r="AA329" s="115"/>
      <c r="AB329" s="116" t="s">
        <v>695</v>
      </c>
      <c r="AC329" s="117" t="s">
        <v>689</v>
      </c>
      <c r="AD329" s="116"/>
      <c r="AE329" s="116"/>
      <c r="AF329" s="116"/>
      <c r="AG329" s="116"/>
      <c r="AH329" s="116"/>
      <c r="AI329" s="116"/>
      <c r="AJ329" s="116"/>
      <c r="AK329" s="116"/>
      <c r="AL329" s="116"/>
      <c r="AM329" s="116" t="s">
        <v>781</v>
      </c>
      <c r="AN329" s="116" t="s">
        <v>691</v>
      </c>
      <c r="AO329" s="119" t="s">
        <v>79</v>
      </c>
      <c r="AP329" s="119" t="s">
        <v>61</v>
      </c>
      <c r="AQ329" s="119" t="s">
        <v>659</v>
      </c>
      <c r="AR329" s="18" t="s">
        <v>660</v>
      </c>
      <c r="AS329" s="120" t="s">
        <v>701</v>
      </c>
      <c r="AT329" s="195">
        <v>22443.1</v>
      </c>
      <c r="AU329" s="196">
        <v>22443.1</v>
      </c>
      <c r="AV329" s="196">
        <v>0</v>
      </c>
      <c r="AW329" s="196">
        <v>0</v>
      </c>
      <c r="AX329" s="196">
        <v>0</v>
      </c>
      <c r="AY329" s="196">
        <v>0</v>
      </c>
      <c r="AZ329" s="196">
        <v>0</v>
      </c>
      <c r="BA329" s="196">
        <v>0</v>
      </c>
      <c r="BB329" s="197">
        <v>22443.1</v>
      </c>
      <c r="BC329" s="197">
        <v>22443.1</v>
      </c>
      <c r="BD329" s="192">
        <f t="shared" si="69"/>
        <v>270807</v>
      </c>
      <c r="BE329" s="196"/>
      <c r="BF329" s="196"/>
      <c r="BG329" s="196"/>
      <c r="BH329" s="197">
        <v>270807</v>
      </c>
      <c r="BI329" s="192">
        <f t="shared" si="70"/>
        <v>270807</v>
      </c>
      <c r="BJ329" s="196"/>
      <c r="BK329" s="196"/>
      <c r="BL329" s="196"/>
      <c r="BM329" s="197">
        <v>270807</v>
      </c>
      <c r="BN329" s="192">
        <f t="shared" si="71"/>
        <v>100000</v>
      </c>
      <c r="BO329" s="196"/>
      <c r="BP329" s="196"/>
      <c r="BQ329" s="196"/>
      <c r="BR329" s="197">
        <v>100000</v>
      </c>
      <c r="BS329" s="192">
        <f t="shared" si="72"/>
        <v>100000</v>
      </c>
      <c r="BT329" s="196"/>
      <c r="BU329" s="196"/>
      <c r="BV329" s="196"/>
      <c r="BW329" s="197">
        <v>100000</v>
      </c>
      <c r="BX329" s="192">
        <f t="shared" si="73"/>
        <v>100000</v>
      </c>
      <c r="BY329" s="196"/>
      <c r="BZ329" s="196"/>
      <c r="CA329" s="196"/>
      <c r="CB329" s="197">
        <v>100000</v>
      </c>
      <c r="CC329" s="192">
        <f t="shared" si="74"/>
        <v>100000</v>
      </c>
      <c r="CD329" s="196"/>
      <c r="CE329" s="196"/>
      <c r="CF329" s="196"/>
      <c r="CG329" s="197">
        <v>100000</v>
      </c>
      <c r="CH329" s="192">
        <f t="shared" si="75"/>
        <v>100000</v>
      </c>
      <c r="CI329" s="196"/>
      <c r="CJ329" s="196"/>
      <c r="CK329" s="196"/>
      <c r="CL329" s="197">
        <v>100000</v>
      </c>
      <c r="CM329" s="192">
        <f t="shared" si="76"/>
        <v>100000</v>
      </c>
      <c r="CN329" s="196"/>
      <c r="CO329" s="196"/>
      <c r="CP329" s="196"/>
      <c r="CQ329" s="197">
        <v>100000</v>
      </c>
    </row>
    <row r="330" spans="1:95" s="193" customFormat="1" ht="409.5">
      <c r="A330" s="194">
        <v>606</v>
      </c>
      <c r="B330" s="17" t="s">
        <v>687</v>
      </c>
      <c r="C330" s="111">
        <v>401000022</v>
      </c>
      <c r="D330" s="19" t="s">
        <v>751</v>
      </c>
      <c r="E330" s="113" t="s">
        <v>693</v>
      </c>
      <c r="F330" s="114"/>
      <c r="G330" s="114"/>
      <c r="H330" s="115">
        <v>1</v>
      </c>
      <c r="I330" s="114"/>
      <c r="J330" s="115">
        <v>9</v>
      </c>
      <c r="K330" s="115">
        <v>1</v>
      </c>
      <c r="L330" s="115" t="s">
        <v>702</v>
      </c>
      <c r="M330" s="115"/>
      <c r="N330" s="115"/>
      <c r="O330" s="115"/>
      <c r="P330" s="116" t="s">
        <v>695</v>
      </c>
      <c r="Q330" s="117" t="s">
        <v>696</v>
      </c>
      <c r="R330" s="115"/>
      <c r="S330" s="115"/>
      <c r="T330" s="115"/>
      <c r="U330" s="115"/>
      <c r="V330" s="115">
        <v>11</v>
      </c>
      <c r="W330" s="115">
        <v>1</v>
      </c>
      <c r="X330" s="115"/>
      <c r="Y330" s="115"/>
      <c r="Z330" s="115"/>
      <c r="AA330" s="115"/>
      <c r="AB330" s="116" t="s">
        <v>695</v>
      </c>
      <c r="AC330" s="117" t="s">
        <v>689</v>
      </c>
      <c r="AD330" s="116"/>
      <c r="AE330" s="116"/>
      <c r="AF330" s="116"/>
      <c r="AG330" s="116"/>
      <c r="AH330" s="116"/>
      <c r="AI330" s="116"/>
      <c r="AJ330" s="116"/>
      <c r="AK330" s="116"/>
      <c r="AL330" s="116"/>
      <c r="AM330" s="116" t="s">
        <v>708</v>
      </c>
      <c r="AN330" s="116" t="s">
        <v>691</v>
      </c>
      <c r="AO330" s="119" t="s">
        <v>79</v>
      </c>
      <c r="AP330" s="119" t="s">
        <v>61</v>
      </c>
      <c r="AQ330" s="119" t="s">
        <v>782</v>
      </c>
      <c r="AR330" s="18" t="s">
        <v>783</v>
      </c>
      <c r="AS330" s="120" t="s">
        <v>700</v>
      </c>
      <c r="AT330" s="195">
        <v>280150</v>
      </c>
      <c r="AU330" s="196">
        <v>280150</v>
      </c>
      <c r="AV330" s="196">
        <v>0</v>
      </c>
      <c r="AW330" s="196">
        <v>0</v>
      </c>
      <c r="AX330" s="196">
        <v>0</v>
      </c>
      <c r="AY330" s="196">
        <v>0</v>
      </c>
      <c r="AZ330" s="196">
        <v>0</v>
      </c>
      <c r="BA330" s="196">
        <v>0</v>
      </c>
      <c r="BB330" s="197">
        <v>280150</v>
      </c>
      <c r="BC330" s="197">
        <v>280150</v>
      </c>
      <c r="BD330" s="192">
        <f t="shared" si="69"/>
        <v>280150</v>
      </c>
      <c r="BE330" s="196"/>
      <c r="BF330" s="196"/>
      <c r="BG330" s="196"/>
      <c r="BH330" s="197">
        <v>280150</v>
      </c>
      <c r="BI330" s="192">
        <f t="shared" si="70"/>
        <v>280150</v>
      </c>
      <c r="BJ330" s="196"/>
      <c r="BK330" s="196"/>
      <c r="BL330" s="196"/>
      <c r="BM330" s="197">
        <v>280150</v>
      </c>
      <c r="BN330" s="192">
        <f t="shared" si="71"/>
        <v>280150</v>
      </c>
      <c r="BO330" s="196"/>
      <c r="BP330" s="196"/>
      <c r="BQ330" s="196"/>
      <c r="BR330" s="197">
        <v>280150</v>
      </c>
      <c r="BS330" s="192">
        <f t="shared" si="72"/>
        <v>280150</v>
      </c>
      <c r="BT330" s="196"/>
      <c r="BU330" s="196"/>
      <c r="BV330" s="196"/>
      <c r="BW330" s="197">
        <v>280150</v>
      </c>
      <c r="BX330" s="192">
        <f t="shared" si="73"/>
        <v>280150</v>
      </c>
      <c r="BY330" s="196"/>
      <c r="BZ330" s="196"/>
      <c r="CA330" s="196"/>
      <c r="CB330" s="197">
        <v>280150</v>
      </c>
      <c r="CC330" s="192">
        <f t="shared" si="74"/>
        <v>280150</v>
      </c>
      <c r="CD330" s="196"/>
      <c r="CE330" s="196"/>
      <c r="CF330" s="196"/>
      <c r="CG330" s="197">
        <v>280150</v>
      </c>
      <c r="CH330" s="192">
        <f t="shared" si="75"/>
        <v>280150</v>
      </c>
      <c r="CI330" s="196"/>
      <c r="CJ330" s="196"/>
      <c r="CK330" s="196"/>
      <c r="CL330" s="197">
        <v>280150</v>
      </c>
      <c r="CM330" s="192">
        <f t="shared" si="76"/>
        <v>280150</v>
      </c>
      <c r="CN330" s="196"/>
      <c r="CO330" s="196"/>
      <c r="CP330" s="196"/>
      <c r="CQ330" s="197">
        <v>280150</v>
      </c>
    </row>
    <row r="331" spans="1:95" s="193" customFormat="1" ht="409.5">
      <c r="A331" s="194">
        <v>606</v>
      </c>
      <c r="B331" s="17" t="s">
        <v>687</v>
      </c>
      <c r="C331" s="111">
        <v>401000022</v>
      </c>
      <c r="D331" s="19" t="s">
        <v>751</v>
      </c>
      <c r="E331" s="113" t="s">
        <v>693</v>
      </c>
      <c r="F331" s="114"/>
      <c r="G331" s="114"/>
      <c r="H331" s="115">
        <v>1</v>
      </c>
      <c r="I331" s="114"/>
      <c r="J331" s="115">
        <v>9</v>
      </c>
      <c r="K331" s="115">
        <v>1</v>
      </c>
      <c r="L331" s="115" t="s">
        <v>702</v>
      </c>
      <c r="M331" s="115"/>
      <c r="N331" s="115"/>
      <c r="O331" s="115"/>
      <c r="P331" s="116" t="s">
        <v>695</v>
      </c>
      <c r="Q331" s="117" t="s">
        <v>696</v>
      </c>
      <c r="R331" s="115"/>
      <c r="S331" s="115"/>
      <c r="T331" s="115"/>
      <c r="U331" s="115"/>
      <c r="V331" s="115">
        <v>11</v>
      </c>
      <c r="W331" s="115">
        <v>1</v>
      </c>
      <c r="X331" s="115"/>
      <c r="Y331" s="115"/>
      <c r="Z331" s="115"/>
      <c r="AA331" s="115"/>
      <c r="AB331" s="116" t="s">
        <v>695</v>
      </c>
      <c r="AC331" s="117" t="s">
        <v>689</v>
      </c>
      <c r="AD331" s="116"/>
      <c r="AE331" s="116"/>
      <c r="AF331" s="116"/>
      <c r="AG331" s="116"/>
      <c r="AH331" s="116"/>
      <c r="AI331" s="116"/>
      <c r="AJ331" s="116"/>
      <c r="AK331" s="116"/>
      <c r="AL331" s="116"/>
      <c r="AM331" s="116" t="s">
        <v>708</v>
      </c>
      <c r="AN331" s="116" t="s">
        <v>691</v>
      </c>
      <c r="AO331" s="119" t="s">
        <v>79</v>
      </c>
      <c r="AP331" s="119" t="s">
        <v>61</v>
      </c>
      <c r="AQ331" s="119" t="s">
        <v>507</v>
      </c>
      <c r="AR331" s="18" t="s">
        <v>508</v>
      </c>
      <c r="AS331" s="120" t="s">
        <v>700</v>
      </c>
      <c r="AT331" s="195">
        <v>0</v>
      </c>
      <c r="AU331" s="196">
        <v>0</v>
      </c>
      <c r="AV331" s="196">
        <v>0</v>
      </c>
      <c r="AW331" s="196">
        <v>0</v>
      </c>
      <c r="AX331" s="196">
        <v>0</v>
      </c>
      <c r="AY331" s="196">
        <v>0</v>
      </c>
      <c r="AZ331" s="196">
        <v>0</v>
      </c>
      <c r="BA331" s="196">
        <v>0</v>
      </c>
      <c r="BB331" s="197">
        <v>0</v>
      </c>
      <c r="BC331" s="197">
        <v>0</v>
      </c>
      <c r="BD331" s="192">
        <f t="shared" si="69"/>
        <v>255000</v>
      </c>
      <c r="BE331" s="196"/>
      <c r="BF331" s="196"/>
      <c r="BG331" s="196"/>
      <c r="BH331" s="197">
        <v>255000</v>
      </c>
      <c r="BI331" s="192">
        <f t="shared" si="70"/>
        <v>255000</v>
      </c>
      <c r="BJ331" s="196"/>
      <c r="BK331" s="196"/>
      <c r="BL331" s="196"/>
      <c r="BM331" s="197">
        <v>255000</v>
      </c>
      <c r="BN331" s="192">
        <f t="shared" si="71"/>
        <v>0</v>
      </c>
      <c r="BO331" s="196"/>
      <c r="BP331" s="196"/>
      <c r="BQ331" s="196"/>
      <c r="BR331" s="196"/>
      <c r="BS331" s="192">
        <f t="shared" si="72"/>
        <v>0</v>
      </c>
      <c r="BT331" s="196"/>
      <c r="BU331" s="196"/>
      <c r="BV331" s="196"/>
      <c r="BW331" s="196"/>
      <c r="BX331" s="192">
        <f t="shared" si="73"/>
        <v>0</v>
      </c>
      <c r="BY331" s="196"/>
      <c r="BZ331" s="196"/>
      <c r="CA331" s="196"/>
      <c r="CB331" s="196"/>
      <c r="CC331" s="192">
        <f t="shared" si="74"/>
        <v>0</v>
      </c>
      <c r="CD331" s="196"/>
      <c r="CE331" s="196"/>
      <c r="CF331" s="196"/>
      <c r="CG331" s="196"/>
      <c r="CH331" s="192">
        <f t="shared" si="75"/>
        <v>0</v>
      </c>
      <c r="CI331" s="196"/>
      <c r="CJ331" s="196"/>
      <c r="CK331" s="196"/>
      <c r="CL331" s="196"/>
      <c r="CM331" s="192">
        <f t="shared" si="76"/>
        <v>0</v>
      </c>
      <c r="CN331" s="196"/>
      <c r="CO331" s="196"/>
      <c r="CP331" s="196"/>
      <c r="CQ331" s="196"/>
    </row>
    <row r="332" spans="1:95" s="193" customFormat="1" ht="409.5">
      <c r="A332" s="194">
        <v>606</v>
      </c>
      <c r="B332" s="17" t="s">
        <v>687</v>
      </c>
      <c r="C332" s="111">
        <v>401000022</v>
      </c>
      <c r="D332" s="19" t="s">
        <v>751</v>
      </c>
      <c r="E332" s="113" t="s">
        <v>693</v>
      </c>
      <c r="F332" s="114"/>
      <c r="G332" s="114"/>
      <c r="H332" s="115">
        <v>1</v>
      </c>
      <c r="I332" s="114"/>
      <c r="J332" s="115">
        <v>9</v>
      </c>
      <c r="K332" s="115">
        <v>1</v>
      </c>
      <c r="L332" s="115" t="s">
        <v>702</v>
      </c>
      <c r="M332" s="115"/>
      <c r="N332" s="115"/>
      <c r="O332" s="115"/>
      <c r="P332" s="116" t="s">
        <v>695</v>
      </c>
      <c r="Q332" s="117" t="s">
        <v>696</v>
      </c>
      <c r="R332" s="115"/>
      <c r="S332" s="115"/>
      <c r="T332" s="115"/>
      <c r="U332" s="115"/>
      <c r="V332" s="115">
        <v>11</v>
      </c>
      <c r="W332" s="115">
        <v>1</v>
      </c>
      <c r="X332" s="115"/>
      <c r="Y332" s="115"/>
      <c r="Z332" s="115"/>
      <c r="AA332" s="115"/>
      <c r="AB332" s="116" t="s">
        <v>695</v>
      </c>
      <c r="AC332" s="117" t="s">
        <v>689</v>
      </c>
      <c r="AD332" s="116"/>
      <c r="AE332" s="116"/>
      <c r="AF332" s="116"/>
      <c r="AG332" s="116"/>
      <c r="AH332" s="116"/>
      <c r="AI332" s="116"/>
      <c r="AJ332" s="116"/>
      <c r="AK332" s="116"/>
      <c r="AL332" s="116"/>
      <c r="AM332" s="116" t="s">
        <v>708</v>
      </c>
      <c r="AN332" s="116" t="s">
        <v>691</v>
      </c>
      <c r="AO332" s="119" t="s">
        <v>79</v>
      </c>
      <c r="AP332" s="119" t="s">
        <v>61</v>
      </c>
      <c r="AQ332" s="119" t="s">
        <v>507</v>
      </c>
      <c r="AR332" s="18" t="s">
        <v>508</v>
      </c>
      <c r="AS332" s="120" t="s">
        <v>701</v>
      </c>
      <c r="AT332" s="195">
        <v>0</v>
      </c>
      <c r="AU332" s="196">
        <v>0</v>
      </c>
      <c r="AV332" s="196">
        <v>0</v>
      </c>
      <c r="AW332" s="196">
        <v>0</v>
      </c>
      <c r="AX332" s="196">
        <v>0</v>
      </c>
      <c r="AY332" s="196">
        <v>0</v>
      </c>
      <c r="AZ332" s="196">
        <v>0</v>
      </c>
      <c r="BA332" s="196">
        <v>0</v>
      </c>
      <c r="BB332" s="197">
        <v>0</v>
      </c>
      <c r="BC332" s="197">
        <v>0</v>
      </c>
      <c r="BD332" s="192">
        <f t="shared" si="69"/>
        <v>10000</v>
      </c>
      <c r="BE332" s="196"/>
      <c r="BF332" s="196"/>
      <c r="BG332" s="196"/>
      <c r="BH332" s="197">
        <v>10000</v>
      </c>
      <c r="BI332" s="192">
        <f t="shared" si="70"/>
        <v>10000</v>
      </c>
      <c r="BJ332" s="196"/>
      <c r="BK332" s="196"/>
      <c r="BL332" s="196"/>
      <c r="BM332" s="197">
        <v>10000</v>
      </c>
      <c r="BN332" s="192">
        <f t="shared" si="71"/>
        <v>0</v>
      </c>
      <c r="BO332" s="196"/>
      <c r="BP332" s="196"/>
      <c r="BQ332" s="196"/>
      <c r="BR332" s="196"/>
      <c r="BS332" s="192">
        <f t="shared" si="72"/>
        <v>0</v>
      </c>
      <c r="BT332" s="196"/>
      <c r="BU332" s="196"/>
      <c r="BV332" s="196"/>
      <c r="BW332" s="196"/>
      <c r="BX332" s="192">
        <f t="shared" si="73"/>
        <v>0</v>
      </c>
      <c r="BY332" s="196"/>
      <c r="BZ332" s="196"/>
      <c r="CA332" s="196"/>
      <c r="CB332" s="196"/>
      <c r="CC332" s="192">
        <f t="shared" si="74"/>
        <v>0</v>
      </c>
      <c r="CD332" s="196"/>
      <c r="CE332" s="196"/>
      <c r="CF332" s="196"/>
      <c r="CG332" s="196"/>
      <c r="CH332" s="192">
        <f t="shared" si="75"/>
        <v>0</v>
      </c>
      <c r="CI332" s="196"/>
      <c r="CJ332" s="196"/>
      <c r="CK332" s="196"/>
      <c r="CL332" s="196"/>
      <c r="CM332" s="192">
        <f t="shared" si="76"/>
        <v>0</v>
      </c>
      <c r="CN332" s="196"/>
      <c r="CO332" s="196"/>
      <c r="CP332" s="196"/>
      <c r="CQ332" s="196"/>
    </row>
    <row r="333" spans="1:95" s="193" customFormat="1" ht="409.5">
      <c r="A333" s="194">
        <v>606</v>
      </c>
      <c r="B333" s="17" t="s">
        <v>687</v>
      </c>
      <c r="C333" s="111">
        <v>401000022</v>
      </c>
      <c r="D333" s="19" t="s">
        <v>751</v>
      </c>
      <c r="E333" s="113" t="s">
        <v>693</v>
      </c>
      <c r="F333" s="114"/>
      <c r="G333" s="114"/>
      <c r="H333" s="115">
        <v>1</v>
      </c>
      <c r="I333" s="114"/>
      <c r="J333" s="115">
        <v>9</v>
      </c>
      <c r="K333" s="115">
        <v>1</v>
      </c>
      <c r="L333" s="115" t="s">
        <v>702</v>
      </c>
      <c r="M333" s="115"/>
      <c r="N333" s="115"/>
      <c r="O333" s="115"/>
      <c r="P333" s="116" t="s">
        <v>695</v>
      </c>
      <c r="Q333" s="117" t="s">
        <v>696</v>
      </c>
      <c r="R333" s="115"/>
      <c r="S333" s="115"/>
      <c r="T333" s="115"/>
      <c r="U333" s="115"/>
      <c r="V333" s="115">
        <v>11</v>
      </c>
      <c r="W333" s="115">
        <v>1</v>
      </c>
      <c r="X333" s="115"/>
      <c r="Y333" s="115"/>
      <c r="Z333" s="115"/>
      <c r="AA333" s="115"/>
      <c r="AB333" s="116" t="s">
        <v>695</v>
      </c>
      <c r="AC333" s="117" t="s">
        <v>689</v>
      </c>
      <c r="AD333" s="116"/>
      <c r="AE333" s="116"/>
      <c r="AF333" s="116"/>
      <c r="AG333" s="116"/>
      <c r="AH333" s="116"/>
      <c r="AI333" s="116"/>
      <c r="AJ333" s="116"/>
      <c r="AK333" s="116"/>
      <c r="AL333" s="116"/>
      <c r="AM333" s="116" t="s">
        <v>708</v>
      </c>
      <c r="AN333" s="116" t="s">
        <v>691</v>
      </c>
      <c r="AO333" s="119" t="s">
        <v>79</v>
      </c>
      <c r="AP333" s="119" t="s">
        <v>61</v>
      </c>
      <c r="AQ333" s="119" t="s">
        <v>709</v>
      </c>
      <c r="AR333" s="18" t="s">
        <v>710</v>
      </c>
      <c r="AS333" s="120" t="s">
        <v>700</v>
      </c>
      <c r="AT333" s="195">
        <v>0</v>
      </c>
      <c r="AU333" s="196">
        <v>0</v>
      </c>
      <c r="AV333" s="196">
        <v>0</v>
      </c>
      <c r="AW333" s="196">
        <v>0</v>
      </c>
      <c r="AX333" s="196">
        <v>0</v>
      </c>
      <c r="AY333" s="196">
        <v>0</v>
      </c>
      <c r="AZ333" s="196">
        <v>0</v>
      </c>
      <c r="BA333" s="196">
        <v>0</v>
      </c>
      <c r="BB333" s="197">
        <v>0</v>
      </c>
      <c r="BC333" s="197">
        <v>0</v>
      </c>
      <c r="BD333" s="192">
        <f t="shared" si="69"/>
        <v>0</v>
      </c>
      <c r="BE333" s="196"/>
      <c r="BF333" s="196"/>
      <c r="BG333" s="196"/>
      <c r="BH333" s="197"/>
      <c r="BI333" s="192">
        <f t="shared" si="70"/>
        <v>0</v>
      </c>
      <c r="BJ333" s="196"/>
      <c r="BK333" s="196"/>
      <c r="BL333" s="196"/>
      <c r="BM333" s="197"/>
      <c r="BN333" s="192">
        <f t="shared" si="71"/>
        <v>33603008</v>
      </c>
      <c r="BO333" s="196"/>
      <c r="BP333" s="196"/>
      <c r="BQ333" s="196"/>
      <c r="BR333" s="197">
        <v>33603008</v>
      </c>
      <c r="BS333" s="192">
        <f t="shared" si="72"/>
        <v>33603008</v>
      </c>
      <c r="BT333" s="196"/>
      <c r="BU333" s="196"/>
      <c r="BV333" s="196"/>
      <c r="BW333" s="197">
        <v>33603008</v>
      </c>
      <c r="BX333" s="192">
        <f t="shared" si="73"/>
        <v>33603008</v>
      </c>
      <c r="BY333" s="196"/>
      <c r="BZ333" s="196"/>
      <c r="CA333" s="196"/>
      <c r="CB333" s="197">
        <v>33603008</v>
      </c>
      <c r="CC333" s="192">
        <f t="shared" si="74"/>
        <v>33603008</v>
      </c>
      <c r="CD333" s="196"/>
      <c r="CE333" s="196"/>
      <c r="CF333" s="196"/>
      <c r="CG333" s="197">
        <v>33603008</v>
      </c>
      <c r="CH333" s="192">
        <f t="shared" si="75"/>
        <v>33603008</v>
      </c>
      <c r="CI333" s="196"/>
      <c r="CJ333" s="196"/>
      <c r="CK333" s="196"/>
      <c r="CL333" s="197">
        <v>33603008</v>
      </c>
      <c r="CM333" s="192">
        <f t="shared" si="76"/>
        <v>33603008</v>
      </c>
      <c r="CN333" s="196"/>
      <c r="CO333" s="196"/>
      <c r="CP333" s="196"/>
      <c r="CQ333" s="197">
        <v>33603008</v>
      </c>
    </row>
    <row r="334" spans="1:95" s="193" customFormat="1" ht="409.5">
      <c r="A334" s="194">
        <v>606</v>
      </c>
      <c r="B334" s="17" t="s">
        <v>687</v>
      </c>
      <c r="C334" s="111">
        <v>401000022</v>
      </c>
      <c r="D334" s="19" t="s">
        <v>751</v>
      </c>
      <c r="E334" s="113" t="s">
        <v>693</v>
      </c>
      <c r="F334" s="114"/>
      <c r="G334" s="114"/>
      <c r="H334" s="115">
        <v>1</v>
      </c>
      <c r="I334" s="114"/>
      <c r="J334" s="115">
        <v>9</v>
      </c>
      <c r="K334" s="115">
        <v>1</v>
      </c>
      <c r="L334" s="115" t="s">
        <v>702</v>
      </c>
      <c r="M334" s="115"/>
      <c r="N334" s="115"/>
      <c r="O334" s="115"/>
      <c r="P334" s="116" t="s">
        <v>695</v>
      </c>
      <c r="Q334" s="117" t="s">
        <v>696</v>
      </c>
      <c r="R334" s="115"/>
      <c r="S334" s="115"/>
      <c r="T334" s="115"/>
      <c r="U334" s="115"/>
      <c r="V334" s="115">
        <v>11</v>
      </c>
      <c r="W334" s="115">
        <v>1</v>
      </c>
      <c r="X334" s="115"/>
      <c r="Y334" s="115"/>
      <c r="Z334" s="115"/>
      <c r="AA334" s="115"/>
      <c r="AB334" s="116" t="s">
        <v>695</v>
      </c>
      <c r="AC334" s="117" t="s">
        <v>689</v>
      </c>
      <c r="AD334" s="116"/>
      <c r="AE334" s="116"/>
      <c r="AF334" s="116"/>
      <c r="AG334" s="116"/>
      <c r="AH334" s="116"/>
      <c r="AI334" s="116"/>
      <c r="AJ334" s="116"/>
      <c r="AK334" s="116"/>
      <c r="AL334" s="116"/>
      <c r="AM334" s="116" t="s">
        <v>708</v>
      </c>
      <c r="AN334" s="116" t="s">
        <v>691</v>
      </c>
      <c r="AO334" s="119" t="s">
        <v>79</v>
      </c>
      <c r="AP334" s="119" t="s">
        <v>61</v>
      </c>
      <c r="AQ334" s="119" t="s">
        <v>709</v>
      </c>
      <c r="AR334" s="18" t="s">
        <v>710</v>
      </c>
      <c r="AS334" s="120" t="s">
        <v>701</v>
      </c>
      <c r="AT334" s="195">
        <v>0</v>
      </c>
      <c r="AU334" s="196">
        <v>0</v>
      </c>
      <c r="AV334" s="196">
        <v>0</v>
      </c>
      <c r="AW334" s="196">
        <v>0</v>
      </c>
      <c r="AX334" s="196">
        <v>0</v>
      </c>
      <c r="AY334" s="196">
        <v>0</v>
      </c>
      <c r="AZ334" s="196">
        <v>0</v>
      </c>
      <c r="BA334" s="196">
        <v>0</v>
      </c>
      <c r="BB334" s="197">
        <v>0</v>
      </c>
      <c r="BC334" s="197">
        <v>0</v>
      </c>
      <c r="BD334" s="192">
        <f>SUM(BE334:BH334)</f>
        <v>0</v>
      </c>
      <c r="BE334" s="196"/>
      <c r="BF334" s="196"/>
      <c r="BG334" s="196"/>
      <c r="BH334" s="197"/>
      <c r="BI334" s="192">
        <f t="shared" si="70"/>
        <v>0</v>
      </c>
      <c r="BJ334" s="196"/>
      <c r="BK334" s="196"/>
      <c r="BL334" s="196"/>
      <c r="BM334" s="197"/>
      <c r="BN334" s="192">
        <f t="shared" si="71"/>
        <v>2000052</v>
      </c>
      <c r="BO334" s="196"/>
      <c r="BP334" s="196"/>
      <c r="BQ334" s="196"/>
      <c r="BR334" s="197">
        <v>2000052</v>
      </c>
      <c r="BS334" s="192">
        <f t="shared" si="72"/>
        <v>2000052</v>
      </c>
      <c r="BT334" s="196"/>
      <c r="BU334" s="196"/>
      <c r="BV334" s="196"/>
      <c r="BW334" s="197">
        <v>2000052</v>
      </c>
      <c r="BX334" s="192">
        <f t="shared" si="73"/>
        <v>2000052</v>
      </c>
      <c r="BY334" s="196"/>
      <c r="BZ334" s="196"/>
      <c r="CA334" s="196"/>
      <c r="CB334" s="197">
        <v>2000052</v>
      </c>
      <c r="CC334" s="192">
        <f t="shared" si="74"/>
        <v>2000052</v>
      </c>
      <c r="CD334" s="196"/>
      <c r="CE334" s="196"/>
      <c r="CF334" s="196"/>
      <c r="CG334" s="197">
        <v>2000052</v>
      </c>
      <c r="CH334" s="192">
        <f t="shared" si="75"/>
        <v>2000052</v>
      </c>
      <c r="CI334" s="196"/>
      <c r="CJ334" s="196"/>
      <c r="CK334" s="196"/>
      <c r="CL334" s="197">
        <v>2000052</v>
      </c>
      <c r="CM334" s="192">
        <f t="shared" si="76"/>
        <v>2000052</v>
      </c>
      <c r="CN334" s="196"/>
      <c r="CO334" s="196"/>
      <c r="CP334" s="196"/>
      <c r="CQ334" s="197">
        <v>2000052</v>
      </c>
    </row>
    <row r="335" spans="1:95" s="193" customFormat="1" ht="409.5">
      <c r="A335" s="194">
        <v>606</v>
      </c>
      <c r="B335" s="17" t="s">
        <v>687</v>
      </c>
      <c r="C335" s="111">
        <v>401000022</v>
      </c>
      <c r="D335" s="19" t="s">
        <v>751</v>
      </c>
      <c r="E335" s="113" t="s">
        <v>784</v>
      </c>
      <c r="F335" s="114"/>
      <c r="G335" s="114"/>
      <c r="H335" s="115" t="s">
        <v>785</v>
      </c>
      <c r="I335" s="114"/>
      <c r="J335" s="115" t="s">
        <v>786</v>
      </c>
      <c r="K335" s="115" t="s">
        <v>787</v>
      </c>
      <c r="L335" s="115"/>
      <c r="M335" s="115"/>
      <c r="N335" s="115" t="s">
        <v>722</v>
      </c>
      <c r="O335" s="115"/>
      <c r="P335" s="116" t="s">
        <v>788</v>
      </c>
      <c r="Q335" s="117" t="s">
        <v>789</v>
      </c>
      <c r="R335" s="115"/>
      <c r="S335" s="115"/>
      <c r="T335" s="115"/>
      <c r="U335" s="115"/>
      <c r="V335" s="115" t="s">
        <v>790</v>
      </c>
      <c r="W335" s="115" t="s">
        <v>726</v>
      </c>
      <c r="X335" s="115"/>
      <c r="Y335" s="115"/>
      <c r="Z335" s="115"/>
      <c r="AA335" s="115"/>
      <c r="AB335" s="116" t="s">
        <v>791</v>
      </c>
      <c r="AC335" s="117" t="s">
        <v>728</v>
      </c>
      <c r="AD335" s="116"/>
      <c r="AE335" s="116"/>
      <c r="AF335" s="116"/>
      <c r="AG335" s="116"/>
      <c r="AH335" s="116"/>
      <c r="AI335" s="116"/>
      <c r="AJ335" s="116" t="s">
        <v>567</v>
      </c>
      <c r="AK335" s="116" t="s">
        <v>729</v>
      </c>
      <c r="AL335" s="116"/>
      <c r="AM335" s="116" t="s">
        <v>730</v>
      </c>
      <c r="AN335" s="116" t="s">
        <v>731</v>
      </c>
      <c r="AO335" s="119" t="s">
        <v>79</v>
      </c>
      <c r="AP335" s="119" t="s">
        <v>61</v>
      </c>
      <c r="AQ335" s="119" t="s">
        <v>732</v>
      </c>
      <c r="AR335" s="18" t="s">
        <v>733</v>
      </c>
      <c r="AS335" s="120" t="s">
        <v>700</v>
      </c>
      <c r="AT335" s="195">
        <v>3142304</v>
      </c>
      <c r="AU335" s="196">
        <v>3142304</v>
      </c>
      <c r="AV335" s="196">
        <v>0</v>
      </c>
      <c r="AW335" s="196">
        <v>0</v>
      </c>
      <c r="AX335" s="196">
        <v>0</v>
      </c>
      <c r="AY335" s="196">
        <v>0</v>
      </c>
      <c r="AZ335" s="196">
        <v>0</v>
      </c>
      <c r="BA335" s="196">
        <v>0</v>
      </c>
      <c r="BB335" s="197">
        <v>3142304</v>
      </c>
      <c r="BC335" s="197">
        <v>3142304</v>
      </c>
      <c r="BD335" s="192">
        <f t="shared" si="69"/>
        <v>5047362.05</v>
      </c>
      <c r="BE335" s="196"/>
      <c r="BF335" s="196"/>
      <c r="BG335" s="196"/>
      <c r="BH335" s="197">
        <v>5047362.05</v>
      </c>
      <c r="BI335" s="192">
        <f t="shared" si="70"/>
        <v>5047362.05</v>
      </c>
      <c r="BJ335" s="196"/>
      <c r="BK335" s="196"/>
      <c r="BL335" s="196"/>
      <c r="BM335" s="197">
        <v>5047362.05</v>
      </c>
      <c r="BN335" s="192">
        <f t="shared" si="71"/>
        <v>2439770</v>
      </c>
      <c r="BO335" s="196"/>
      <c r="BP335" s="196"/>
      <c r="BQ335" s="196"/>
      <c r="BR335" s="197">
        <v>2439770</v>
      </c>
      <c r="BS335" s="192">
        <f t="shared" si="72"/>
        <v>3967129.74</v>
      </c>
      <c r="BT335" s="196"/>
      <c r="BU335" s="196"/>
      <c r="BV335" s="196"/>
      <c r="BW335" s="197">
        <v>3967129.74</v>
      </c>
      <c r="BX335" s="192">
        <f t="shared" si="73"/>
        <v>2439770</v>
      </c>
      <c r="BY335" s="196"/>
      <c r="BZ335" s="196"/>
      <c r="CA335" s="196"/>
      <c r="CB335" s="197">
        <v>2439770</v>
      </c>
      <c r="CC335" s="192">
        <f t="shared" si="74"/>
        <v>2439770</v>
      </c>
      <c r="CD335" s="196"/>
      <c r="CE335" s="196"/>
      <c r="CF335" s="196"/>
      <c r="CG335" s="197">
        <v>2439770</v>
      </c>
      <c r="CH335" s="192">
        <f t="shared" si="75"/>
        <v>2439770</v>
      </c>
      <c r="CI335" s="196"/>
      <c r="CJ335" s="196"/>
      <c r="CK335" s="196"/>
      <c r="CL335" s="197">
        <v>2439770</v>
      </c>
      <c r="CM335" s="192">
        <f t="shared" si="76"/>
        <v>2439770</v>
      </c>
      <c r="CN335" s="196"/>
      <c r="CO335" s="196"/>
      <c r="CP335" s="196"/>
      <c r="CQ335" s="197">
        <v>2439770</v>
      </c>
    </row>
    <row r="336" spans="1:95" s="193" customFormat="1" ht="409.5">
      <c r="A336" s="194">
        <v>606</v>
      </c>
      <c r="B336" s="17" t="s">
        <v>687</v>
      </c>
      <c r="C336" s="111">
        <v>401000022</v>
      </c>
      <c r="D336" s="19" t="s">
        <v>751</v>
      </c>
      <c r="E336" s="113" t="s">
        <v>792</v>
      </c>
      <c r="F336" s="114"/>
      <c r="G336" s="114"/>
      <c r="H336" s="115" t="s">
        <v>785</v>
      </c>
      <c r="I336" s="114"/>
      <c r="J336" s="115" t="s">
        <v>786</v>
      </c>
      <c r="K336" s="115" t="s">
        <v>787</v>
      </c>
      <c r="L336" s="115"/>
      <c r="M336" s="115"/>
      <c r="N336" s="115" t="s">
        <v>722</v>
      </c>
      <c r="O336" s="115"/>
      <c r="P336" s="116" t="s">
        <v>788</v>
      </c>
      <c r="Q336" s="117" t="s">
        <v>789</v>
      </c>
      <c r="R336" s="115"/>
      <c r="S336" s="115"/>
      <c r="T336" s="115"/>
      <c r="U336" s="115"/>
      <c r="V336" s="115" t="s">
        <v>790</v>
      </c>
      <c r="W336" s="115" t="s">
        <v>726</v>
      </c>
      <c r="X336" s="115"/>
      <c r="Y336" s="115"/>
      <c r="Z336" s="115"/>
      <c r="AA336" s="115"/>
      <c r="AB336" s="116" t="s">
        <v>791</v>
      </c>
      <c r="AC336" s="117" t="s">
        <v>728</v>
      </c>
      <c r="AD336" s="116"/>
      <c r="AE336" s="116"/>
      <c r="AF336" s="116"/>
      <c r="AG336" s="116"/>
      <c r="AH336" s="116"/>
      <c r="AI336" s="116"/>
      <c r="AJ336" s="116" t="s">
        <v>567</v>
      </c>
      <c r="AK336" s="116" t="s">
        <v>729</v>
      </c>
      <c r="AL336" s="116"/>
      <c r="AM336" s="116" t="s">
        <v>730</v>
      </c>
      <c r="AN336" s="116" t="s">
        <v>731</v>
      </c>
      <c r="AO336" s="119" t="s">
        <v>79</v>
      </c>
      <c r="AP336" s="119" t="s">
        <v>61</v>
      </c>
      <c r="AQ336" s="119" t="s">
        <v>732</v>
      </c>
      <c r="AR336" s="18" t="s">
        <v>733</v>
      </c>
      <c r="AS336" s="120" t="s">
        <v>701</v>
      </c>
      <c r="AT336" s="195">
        <v>153700</v>
      </c>
      <c r="AU336" s="196">
        <v>153700</v>
      </c>
      <c r="AV336" s="196">
        <v>0</v>
      </c>
      <c r="AW336" s="196">
        <v>0</v>
      </c>
      <c r="AX336" s="196">
        <v>0</v>
      </c>
      <c r="AY336" s="196">
        <v>0</v>
      </c>
      <c r="AZ336" s="196">
        <v>0</v>
      </c>
      <c r="BA336" s="196">
        <v>0</v>
      </c>
      <c r="BB336" s="197">
        <v>153700</v>
      </c>
      <c r="BC336" s="197">
        <v>153700</v>
      </c>
      <c r="BD336" s="192">
        <f t="shared" si="69"/>
        <v>5375804.3799999999</v>
      </c>
      <c r="BE336" s="196"/>
      <c r="BF336" s="196"/>
      <c r="BG336" s="196"/>
      <c r="BH336" s="197">
        <v>5375804.3799999999</v>
      </c>
      <c r="BI336" s="192">
        <f t="shared" si="70"/>
        <v>5375804.3799999999</v>
      </c>
      <c r="BJ336" s="196"/>
      <c r="BK336" s="196"/>
      <c r="BL336" s="196"/>
      <c r="BM336" s="197">
        <v>5375804.3799999999</v>
      </c>
      <c r="BN336" s="192">
        <f t="shared" si="71"/>
        <v>227600</v>
      </c>
      <c r="BO336" s="196"/>
      <c r="BP336" s="196"/>
      <c r="BQ336" s="196"/>
      <c r="BR336" s="197">
        <v>227600</v>
      </c>
      <c r="BS336" s="192">
        <f t="shared" si="72"/>
        <v>227600</v>
      </c>
      <c r="BT336" s="196"/>
      <c r="BU336" s="196"/>
      <c r="BV336" s="196"/>
      <c r="BW336" s="197">
        <v>227600</v>
      </c>
      <c r="BX336" s="192">
        <f t="shared" si="73"/>
        <v>227600</v>
      </c>
      <c r="BY336" s="196"/>
      <c r="BZ336" s="196"/>
      <c r="CA336" s="196"/>
      <c r="CB336" s="197">
        <v>227600</v>
      </c>
      <c r="CC336" s="192">
        <f t="shared" si="74"/>
        <v>227600</v>
      </c>
      <c r="CD336" s="196"/>
      <c r="CE336" s="196"/>
      <c r="CF336" s="196"/>
      <c r="CG336" s="197">
        <v>227600</v>
      </c>
      <c r="CH336" s="192">
        <f t="shared" si="75"/>
        <v>227600</v>
      </c>
      <c r="CI336" s="196"/>
      <c r="CJ336" s="196"/>
      <c r="CK336" s="196"/>
      <c r="CL336" s="197">
        <v>227600</v>
      </c>
      <c r="CM336" s="192">
        <f t="shared" si="76"/>
        <v>227600</v>
      </c>
      <c r="CN336" s="196"/>
      <c r="CO336" s="196"/>
      <c r="CP336" s="196"/>
      <c r="CQ336" s="197">
        <v>227600</v>
      </c>
    </row>
    <row r="337" spans="1:95" s="193" customFormat="1" ht="409.5">
      <c r="A337" s="194">
        <v>606</v>
      </c>
      <c r="B337" s="17" t="s">
        <v>687</v>
      </c>
      <c r="C337" s="111">
        <v>401000022</v>
      </c>
      <c r="D337" s="19" t="s">
        <v>751</v>
      </c>
      <c r="E337" s="113" t="s">
        <v>693</v>
      </c>
      <c r="F337" s="114"/>
      <c r="G337" s="114"/>
      <c r="H337" s="115">
        <v>1</v>
      </c>
      <c r="I337" s="114"/>
      <c r="J337" s="115">
        <v>9</v>
      </c>
      <c r="K337" s="115">
        <v>1</v>
      </c>
      <c r="L337" s="115" t="s">
        <v>694</v>
      </c>
      <c r="M337" s="115"/>
      <c r="N337" s="115"/>
      <c r="O337" s="115"/>
      <c r="P337" s="116" t="s">
        <v>695</v>
      </c>
      <c r="Q337" s="117" t="s">
        <v>793</v>
      </c>
      <c r="R337" s="115"/>
      <c r="S337" s="115"/>
      <c r="T337" s="115"/>
      <c r="U337" s="115"/>
      <c r="V337" s="115" t="s">
        <v>794</v>
      </c>
      <c r="W337" s="115" t="s">
        <v>567</v>
      </c>
      <c r="X337" s="115" t="s">
        <v>795</v>
      </c>
      <c r="Y337" s="115"/>
      <c r="Z337" s="115"/>
      <c r="AA337" s="115"/>
      <c r="AB337" s="116" t="s">
        <v>796</v>
      </c>
      <c r="AC337" s="117" t="s">
        <v>689</v>
      </c>
      <c r="AD337" s="116"/>
      <c r="AE337" s="116"/>
      <c r="AF337" s="116"/>
      <c r="AG337" s="116"/>
      <c r="AH337" s="116"/>
      <c r="AI337" s="116"/>
      <c r="AJ337" s="116"/>
      <c r="AK337" s="116"/>
      <c r="AL337" s="116"/>
      <c r="AM337" s="116" t="s">
        <v>699</v>
      </c>
      <c r="AN337" s="116" t="s">
        <v>691</v>
      </c>
      <c r="AO337" s="119" t="s">
        <v>79</v>
      </c>
      <c r="AP337" s="119" t="s">
        <v>61</v>
      </c>
      <c r="AQ337" s="119" t="s">
        <v>797</v>
      </c>
      <c r="AR337" s="18" t="s">
        <v>798</v>
      </c>
      <c r="AS337" s="120" t="s">
        <v>700</v>
      </c>
      <c r="AT337" s="195">
        <v>0</v>
      </c>
      <c r="AU337" s="196">
        <v>0</v>
      </c>
      <c r="AV337" s="196">
        <v>0</v>
      </c>
      <c r="AW337" s="196">
        <v>0</v>
      </c>
      <c r="AX337" s="197">
        <v>0</v>
      </c>
      <c r="AY337" s="197">
        <v>0</v>
      </c>
      <c r="AZ337" s="196">
        <v>0</v>
      </c>
      <c r="BA337" s="196">
        <v>0</v>
      </c>
      <c r="BB337" s="197">
        <v>0</v>
      </c>
      <c r="BC337" s="197">
        <v>0</v>
      </c>
      <c r="BD337" s="192">
        <f t="shared" si="69"/>
        <v>6488916</v>
      </c>
      <c r="BE337" s="196"/>
      <c r="BF337" s="196">
        <v>6164470.2000000002</v>
      </c>
      <c r="BG337" s="196"/>
      <c r="BH337" s="196">
        <v>324445.8</v>
      </c>
      <c r="BI337" s="192">
        <f t="shared" si="70"/>
        <v>6488916</v>
      </c>
      <c r="BJ337" s="196"/>
      <c r="BK337" s="196">
        <v>6164470.2000000002</v>
      </c>
      <c r="BL337" s="196"/>
      <c r="BM337" s="196">
        <v>324445.8</v>
      </c>
      <c r="BN337" s="192">
        <f t="shared" si="71"/>
        <v>0</v>
      </c>
      <c r="BO337" s="196"/>
      <c r="BP337" s="196"/>
      <c r="BQ337" s="196"/>
      <c r="BR337" s="196"/>
      <c r="BS337" s="192">
        <f t="shared" si="72"/>
        <v>0</v>
      </c>
      <c r="BT337" s="196"/>
      <c r="BU337" s="196"/>
      <c r="BV337" s="196"/>
      <c r="BW337" s="196"/>
      <c r="BX337" s="192">
        <f t="shared" si="73"/>
        <v>0</v>
      </c>
      <c r="BY337" s="196"/>
      <c r="BZ337" s="196"/>
      <c r="CA337" s="196"/>
      <c r="CB337" s="196"/>
      <c r="CC337" s="192">
        <f t="shared" si="74"/>
        <v>0</v>
      </c>
      <c r="CD337" s="196"/>
      <c r="CE337" s="196"/>
      <c r="CF337" s="196"/>
      <c r="CG337" s="196"/>
      <c r="CH337" s="192">
        <f t="shared" si="75"/>
        <v>0</v>
      </c>
      <c r="CI337" s="196"/>
      <c r="CJ337" s="196"/>
      <c r="CK337" s="196"/>
      <c r="CL337" s="196"/>
      <c r="CM337" s="192">
        <f t="shared" si="76"/>
        <v>0</v>
      </c>
      <c r="CN337" s="196"/>
      <c r="CO337" s="196"/>
      <c r="CP337" s="196"/>
      <c r="CQ337" s="196"/>
    </row>
    <row r="338" spans="1:95" s="193" customFormat="1" ht="409.5">
      <c r="A338" s="194">
        <v>606</v>
      </c>
      <c r="B338" s="17" t="s">
        <v>687</v>
      </c>
      <c r="C338" s="111">
        <v>401000022</v>
      </c>
      <c r="D338" s="19" t="s">
        <v>751</v>
      </c>
      <c r="E338" s="113" t="s">
        <v>693</v>
      </c>
      <c r="F338" s="114"/>
      <c r="G338" s="114"/>
      <c r="H338" s="115">
        <v>1</v>
      </c>
      <c r="I338" s="114"/>
      <c r="J338" s="115">
        <v>9</v>
      </c>
      <c r="K338" s="115">
        <v>1</v>
      </c>
      <c r="L338" s="115" t="s">
        <v>694</v>
      </c>
      <c r="M338" s="115"/>
      <c r="N338" s="115"/>
      <c r="O338" s="115"/>
      <c r="P338" s="116" t="s">
        <v>695</v>
      </c>
      <c r="Q338" s="117" t="s">
        <v>799</v>
      </c>
      <c r="R338" s="115"/>
      <c r="S338" s="115"/>
      <c r="T338" s="115"/>
      <c r="U338" s="115"/>
      <c r="V338" s="115" t="s">
        <v>794</v>
      </c>
      <c r="W338" s="115" t="s">
        <v>567</v>
      </c>
      <c r="X338" s="115" t="s">
        <v>795</v>
      </c>
      <c r="Y338" s="115"/>
      <c r="Z338" s="115"/>
      <c r="AA338" s="115"/>
      <c r="AB338" s="116" t="s">
        <v>800</v>
      </c>
      <c r="AC338" s="117" t="s">
        <v>689</v>
      </c>
      <c r="AD338" s="116"/>
      <c r="AE338" s="116"/>
      <c r="AF338" s="116"/>
      <c r="AG338" s="116"/>
      <c r="AH338" s="116"/>
      <c r="AI338" s="116"/>
      <c r="AJ338" s="116"/>
      <c r="AK338" s="116"/>
      <c r="AL338" s="116"/>
      <c r="AM338" s="116" t="s">
        <v>699</v>
      </c>
      <c r="AN338" s="116" t="s">
        <v>691</v>
      </c>
      <c r="AO338" s="119" t="s">
        <v>79</v>
      </c>
      <c r="AP338" s="119" t="s">
        <v>61</v>
      </c>
      <c r="AQ338" s="119" t="s">
        <v>801</v>
      </c>
      <c r="AR338" s="18" t="s">
        <v>802</v>
      </c>
      <c r="AS338" s="120" t="s">
        <v>700</v>
      </c>
      <c r="AT338" s="195">
        <v>2600000</v>
      </c>
      <c r="AU338" s="196">
        <v>2600000</v>
      </c>
      <c r="AV338" s="196">
        <v>0</v>
      </c>
      <c r="AW338" s="196">
        <v>0</v>
      </c>
      <c r="AX338" s="197">
        <v>2470000</v>
      </c>
      <c r="AY338" s="197">
        <v>2470000</v>
      </c>
      <c r="AZ338" s="196">
        <v>0</v>
      </c>
      <c r="BA338" s="196">
        <v>0</v>
      </c>
      <c r="BB338" s="197">
        <v>130000</v>
      </c>
      <c r="BC338" s="197">
        <v>130000</v>
      </c>
      <c r="BD338" s="192">
        <f t="shared" si="69"/>
        <v>0</v>
      </c>
      <c r="BE338" s="196"/>
      <c r="BF338" s="196"/>
      <c r="BG338" s="196"/>
      <c r="BH338" s="196"/>
      <c r="BI338" s="192">
        <f t="shared" si="70"/>
        <v>0</v>
      </c>
      <c r="BJ338" s="196"/>
      <c r="BK338" s="196"/>
      <c r="BL338" s="196"/>
      <c r="BM338" s="196"/>
      <c r="BN338" s="192">
        <f t="shared" si="71"/>
        <v>0</v>
      </c>
      <c r="BO338" s="196"/>
      <c r="BP338" s="196"/>
      <c r="BQ338" s="196"/>
      <c r="BR338" s="196"/>
      <c r="BS338" s="192">
        <f t="shared" si="72"/>
        <v>0</v>
      </c>
      <c r="BT338" s="196"/>
      <c r="BU338" s="196"/>
      <c r="BV338" s="196"/>
      <c r="BW338" s="196"/>
      <c r="BX338" s="192">
        <f t="shared" si="73"/>
        <v>0</v>
      </c>
      <c r="BY338" s="196"/>
      <c r="BZ338" s="196"/>
      <c r="CA338" s="196"/>
      <c r="CB338" s="196"/>
      <c r="CC338" s="192">
        <f t="shared" si="74"/>
        <v>0</v>
      </c>
      <c r="CD338" s="196"/>
      <c r="CE338" s="196"/>
      <c r="CF338" s="196"/>
      <c r="CG338" s="196"/>
      <c r="CH338" s="192">
        <f t="shared" si="75"/>
        <v>0</v>
      </c>
      <c r="CI338" s="196"/>
      <c r="CJ338" s="196"/>
      <c r="CK338" s="196"/>
      <c r="CL338" s="196"/>
      <c r="CM338" s="192">
        <f t="shared" si="76"/>
        <v>0</v>
      </c>
      <c r="CN338" s="196"/>
      <c r="CO338" s="196"/>
      <c r="CP338" s="196"/>
      <c r="CQ338" s="196"/>
    </row>
    <row r="339" spans="1:95" s="193" customFormat="1" ht="409.5">
      <c r="A339" s="194">
        <v>606</v>
      </c>
      <c r="B339" s="17" t="s">
        <v>687</v>
      </c>
      <c r="C339" s="111">
        <v>401000022</v>
      </c>
      <c r="D339" s="19" t="s">
        <v>751</v>
      </c>
      <c r="E339" s="113" t="s">
        <v>693</v>
      </c>
      <c r="F339" s="114"/>
      <c r="G339" s="114"/>
      <c r="H339" s="115">
        <v>1</v>
      </c>
      <c r="I339" s="114"/>
      <c r="J339" s="115">
        <v>9</v>
      </c>
      <c r="K339" s="115">
        <v>1</v>
      </c>
      <c r="L339" s="115" t="s">
        <v>694</v>
      </c>
      <c r="M339" s="115"/>
      <c r="N339" s="115"/>
      <c r="O339" s="115"/>
      <c r="P339" s="116" t="s">
        <v>695</v>
      </c>
      <c r="Q339" s="117" t="s">
        <v>803</v>
      </c>
      <c r="R339" s="115"/>
      <c r="S339" s="115"/>
      <c r="T339" s="115"/>
      <c r="U339" s="115"/>
      <c r="V339" s="115" t="s">
        <v>794</v>
      </c>
      <c r="W339" s="115" t="s">
        <v>567</v>
      </c>
      <c r="X339" s="115" t="s">
        <v>795</v>
      </c>
      <c r="Y339" s="115"/>
      <c r="Z339" s="115"/>
      <c r="AA339" s="115"/>
      <c r="AB339" s="116" t="s">
        <v>800</v>
      </c>
      <c r="AC339" s="117" t="s">
        <v>689</v>
      </c>
      <c r="AD339" s="116"/>
      <c r="AE339" s="116"/>
      <c r="AF339" s="116"/>
      <c r="AG339" s="116"/>
      <c r="AH339" s="116"/>
      <c r="AI339" s="116"/>
      <c r="AJ339" s="116"/>
      <c r="AK339" s="116"/>
      <c r="AL339" s="116"/>
      <c r="AM339" s="116" t="s">
        <v>699</v>
      </c>
      <c r="AN339" s="116" t="s">
        <v>691</v>
      </c>
      <c r="AO339" s="119" t="s">
        <v>79</v>
      </c>
      <c r="AP339" s="119" t="s">
        <v>61</v>
      </c>
      <c r="AQ339" s="119" t="s">
        <v>804</v>
      </c>
      <c r="AR339" s="18" t="s">
        <v>805</v>
      </c>
      <c r="AS339" s="120" t="s">
        <v>700</v>
      </c>
      <c r="AT339" s="195">
        <v>11278442.57</v>
      </c>
      <c r="AU339" s="196">
        <v>10862546.560000001</v>
      </c>
      <c r="AV339" s="196">
        <v>0</v>
      </c>
      <c r="AW339" s="196">
        <v>0</v>
      </c>
      <c r="AX339" s="197">
        <v>10714520.43</v>
      </c>
      <c r="AY339" s="197">
        <v>10319419.23</v>
      </c>
      <c r="AZ339" s="196">
        <v>0</v>
      </c>
      <c r="BA339" s="196">
        <v>0</v>
      </c>
      <c r="BB339" s="197">
        <v>563922.14</v>
      </c>
      <c r="BC339" s="197">
        <v>543127.32999999996</v>
      </c>
      <c r="BD339" s="192">
        <f t="shared" si="69"/>
        <v>0</v>
      </c>
      <c r="BE339" s="196"/>
      <c r="BF339" s="196"/>
      <c r="BG339" s="196"/>
      <c r="BH339" s="196"/>
      <c r="BI339" s="192">
        <f t="shared" si="70"/>
        <v>0</v>
      </c>
      <c r="BJ339" s="196"/>
      <c r="BK339" s="196"/>
      <c r="BL339" s="196"/>
      <c r="BM339" s="196"/>
      <c r="BN339" s="192">
        <f t="shared" si="71"/>
        <v>0</v>
      </c>
      <c r="BO339" s="196"/>
      <c r="BP339" s="196"/>
      <c r="BQ339" s="196"/>
      <c r="BR339" s="196"/>
      <c r="BS339" s="192">
        <f t="shared" si="72"/>
        <v>0</v>
      </c>
      <c r="BT339" s="196"/>
      <c r="BU339" s="196"/>
      <c r="BV339" s="196"/>
      <c r="BW339" s="196"/>
      <c r="BX339" s="192">
        <f t="shared" si="73"/>
        <v>0</v>
      </c>
      <c r="BY339" s="196"/>
      <c r="BZ339" s="196"/>
      <c r="CA339" s="196"/>
      <c r="CB339" s="196"/>
      <c r="CC339" s="192">
        <f t="shared" si="74"/>
        <v>0</v>
      </c>
      <c r="CD339" s="196"/>
      <c r="CE339" s="196"/>
      <c r="CF339" s="196"/>
      <c r="CG339" s="196"/>
      <c r="CH339" s="192">
        <f t="shared" si="75"/>
        <v>0</v>
      </c>
      <c r="CI339" s="196"/>
      <c r="CJ339" s="196"/>
      <c r="CK339" s="196"/>
      <c r="CL339" s="196"/>
      <c r="CM339" s="192">
        <f t="shared" si="76"/>
        <v>0</v>
      </c>
      <c r="CN339" s="196"/>
      <c r="CO339" s="196"/>
      <c r="CP339" s="196"/>
      <c r="CQ339" s="196"/>
    </row>
    <row r="340" spans="1:95" s="193" customFormat="1" ht="409.5">
      <c r="A340" s="194" t="s">
        <v>686</v>
      </c>
      <c r="B340" s="17" t="s">
        <v>687</v>
      </c>
      <c r="C340" s="111">
        <v>401000022</v>
      </c>
      <c r="D340" s="19" t="s">
        <v>751</v>
      </c>
      <c r="E340" s="113" t="s">
        <v>693</v>
      </c>
      <c r="F340" s="114"/>
      <c r="G340" s="114"/>
      <c r="H340" s="115">
        <v>1</v>
      </c>
      <c r="I340" s="114"/>
      <c r="J340" s="115">
        <v>9</v>
      </c>
      <c r="K340" s="115">
        <v>1</v>
      </c>
      <c r="L340" s="115" t="s">
        <v>694</v>
      </c>
      <c r="M340" s="115"/>
      <c r="N340" s="115"/>
      <c r="O340" s="115"/>
      <c r="P340" s="116" t="s">
        <v>695</v>
      </c>
      <c r="Q340" s="117" t="s">
        <v>806</v>
      </c>
      <c r="R340" s="115"/>
      <c r="S340" s="115"/>
      <c r="T340" s="115"/>
      <c r="U340" s="115"/>
      <c r="V340" s="115" t="s">
        <v>794</v>
      </c>
      <c r="W340" s="115" t="s">
        <v>567</v>
      </c>
      <c r="X340" s="115" t="s">
        <v>713</v>
      </c>
      <c r="Y340" s="115"/>
      <c r="Z340" s="115"/>
      <c r="AA340" s="115"/>
      <c r="AB340" s="116" t="s">
        <v>807</v>
      </c>
      <c r="AC340" s="117" t="s">
        <v>689</v>
      </c>
      <c r="AD340" s="116"/>
      <c r="AE340" s="116"/>
      <c r="AF340" s="116"/>
      <c r="AG340" s="116"/>
      <c r="AH340" s="116"/>
      <c r="AI340" s="116"/>
      <c r="AJ340" s="116"/>
      <c r="AK340" s="116"/>
      <c r="AL340" s="116"/>
      <c r="AM340" s="116" t="s">
        <v>699</v>
      </c>
      <c r="AN340" s="116" t="s">
        <v>691</v>
      </c>
      <c r="AO340" s="119" t="s">
        <v>79</v>
      </c>
      <c r="AP340" s="119" t="s">
        <v>61</v>
      </c>
      <c r="AQ340" s="198" t="s">
        <v>808</v>
      </c>
      <c r="AR340" s="18" t="s">
        <v>809</v>
      </c>
      <c r="AS340" s="120" t="s">
        <v>700</v>
      </c>
      <c r="AT340" s="195">
        <v>0</v>
      </c>
      <c r="AU340" s="196">
        <v>0</v>
      </c>
      <c r="AV340" s="196">
        <v>0</v>
      </c>
      <c r="AW340" s="196">
        <v>0</v>
      </c>
      <c r="AX340" s="197">
        <v>0</v>
      </c>
      <c r="AY340" s="197">
        <v>0</v>
      </c>
      <c r="AZ340" s="196">
        <v>0</v>
      </c>
      <c r="BA340" s="196">
        <v>0</v>
      </c>
      <c r="BB340" s="197">
        <v>0</v>
      </c>
      <c r="BC340" s="197">
        <v>0</v>
      </c>
      <c r="BD340" s="192">
        <f t="shared" si="69"/>
        <v>66079249.740000002</v>
      </c>
      <c r="BE340" s="197">
        <v>59008770</v>
      </c>
      <c r="BF340" s="197">
        <v>3766517.25</v>
      </c>
      <c r="BG340" s="196"/>
      <c r="BH340" s="197">
        <v>3303962.49</v>
      </c>
      <c r="BI340" s="192">
        <f t="shared" si="70"/>
        <v>40062099.5</v>
      </c>
      <c r="BJ340" s="196">
        <v>35775454.799999997</v>
      </c>
      <c r="BK340" s="196">
        <v>2283539.71</v>
      </c>
      <c r="BL340" s="196"/>
      <c r="BM340" s="196">
        <v>2003104.99</v>
      </c>
      <c r="BN340" s="192">
        <f t="shared" si="71"/>
        <v>0</v>
      </c>
      <c r="BO340" s="196"/>
      <c r="BP340" s="196"/>
      <c r="BQ340" s="196"/>
      <c r="BR340" s="196"/>
      <c r="BS340" s="192">
        <f t="shared" si="72"/>
        <v>26017150.239999998</v>
      </c>
      <c r="BT340" s="196">
        <v>23233315.199999999</v>
      </c>
      <c r="BU340" s="196">
        <v>1482977.54</v>
      </c>
      <c r="BV340" s="196"/>
      <c r="BW340" s="196">
        <v>1300857.5</v>
      </c>
      <c r="BX340" s="192">
        <f t="shared" si="73"/>
        <v>0</v>
      </c>
      <c r="BY340" s="196"/>
      <c r="BZ340" s="196"/>
      <c r="CA340" s="196"/>
      <c r="CB340" s="196"/>
      <c r="CC340" s="192">
        <f t="shared" si="74"/>
        <v>0</v>
      </c>
      <c r="CD340" s="196"/>
      <c r="CE340" s="196"/>
      <c r="CF340" s="196"/>
      <c r="CG340" s="196"/>
      <c r="CH340" s="192">
        <f t="shared" si="75"/>
        <v>0</v>
      </c>
      <c r="CI340" s="196"/>
      <c r="CJ340" s="196"/>
      <c r="CK340" s="196"/>
      <c r="CL340" s="196"/>
      <c r="CM340" s="192">
        <f t="shared" si="76"/>
        <v>0</v>
      </c>
      <c r="CN340" s="196"/>
      <c r="CO340" s="196"/>
      <c r="CP340" s="196"/>
      <c r="CQ340" s="196"/>
    </row>
    <row r="341" spans="1:95" s="193" customFormat="1" ht="409.5">
      <c r="A341" s="194">
        <v>606</v>
      </c>
      <c r="B341" s="17" t="s">
        <v>687</v>
      </c>
      <c r="C341" s="111">
        <v>401000022</v>
      </c>
      <c r="D341" s="19" t="s">
        <v>751</v>
      </c>
      <c r="E341" s="113" t="s">
        <v>693</v>
      </c>
      <c r="F341" s="114"/>
      <c r="G341" s="114"/>
      <c r="H341" s="115">
        <v>1</v>
      </c>
      <c r="I341" s="114"/>
      <c r="J341" s="115">
        <v>9</v>
      </c>
      <c r="K341" s="115">
        <v>1</v>
      </c>
      <c r="L341" s="115" t="s">
        <v>694</v>
      </c>
      <c r="M341" s="115"/>
      <c r="N341" s="115"/>
      <c r="O341" s="115"/>
      <c r="P341" s="116" t="s">
        <v>695</v>
      </c>
      <c r="Q341" s="117" t="s">
        <v>696</v>
      </c>
      <c r="R341" s="115"/>
      <c r="S341" s="115"/>
      <c r="T341" s="115"/>
      <c r="U341" s="115"/>
      <c r="V341" s="115">
        <v>11</v>
      </c>
      <c r="W341" s="115">
        <v>1</v>
      </c>
      <c r="X341" s="115"/>
      <c r="Y341" s="115"/>
      <c r="Z341" s="115"/>
      <c r="AA341" s="115"/>
      <c r="AB341" s="116" t="s">
        <v>695</v>
      </c>
      <c r="AC341" s="117" t="s">
        <v>689</v>
      </c>
      <c r="AD341" s="116"/>
      <c r="AE341" s="116"/>
      <c r="AF341" s="116"/>
      <c r="AG341" s="116"/>
      <c r="AH341" s="116"/>
      <c r="AI341" s="116"/>
      <c r="AJ341" s="116"/>
      <c r="AK341" s="116"/>
      <c r="AL341" s="116"/>
      <c r="AM341" s="116" t="s">
        <v>699</v>
      </c>
      <c r="AN341" s="116" t="s">
        <v>691</v>
      </c>
      <c r="AO341" s="119" t="s">
        <v>79</v>
      </c>
      <c r="AP341" s="119" t="s">
        <v>61</v>
      </c>
      <c r="AQ341" s="198" t="s">
        <v>810</v>
      </c>
      <c r="AR341" s="18" t="s">
        <v>770</v>
      </c>
      <c r="AS341" s="120" t="s">
        <v>700</v>
      </c>
      <c r="AT341" s="195"/>
      <c r="AU341" s="196"/>
      <c r="AV341" s="196"/>
      <c r="AW341" s="196"/>
      <c r="AX341" s="197"/>
      <c r="AY341" s="197"/>
      <c r="AZ341" s="196"/>
      <c r="BA341" s="196"/>
      <c r="BB341" s="197"/>
      <c r="BC341" s="197"/>
      <c r="BD341" s="192"/>
      <c r="BE341" s="197"/>
      <c r="BF341" s="197"/>
      <c r="BG341" s="196"/>
      <c r="BH341" s="197"/>
      <c r="BI341" s="192"/>
      <c r="BJ341" s="196"/>
      <c r="BK341" s="196"/>
      <c r="BL341" s="196"/>
      <c r="BM341" s="196"/>
      <c r="BN341" s="192"/>
      <c r="BO341" s="196"/>
      <c r="BP341" s="196"/>
      <c r="BQ341" s="196"/>
      <c r="BR341" s="196"/>
      <c r="BS341" s="192">
        <f t="shared" si="72"/>
        <v>181943434.34999999</v>
      </c>
      <c r="BT341" s="196">
        <v>171117800</v>
      </c>
      <c r="BU341" s="196">
        <v>9006200.0099999998</v>
      </c>
      <c r="BV341" s="196"/>
      <c r="BW341" s="196">
        <v>1819434.34</v>
      </c>
      <c r="BX341" s="192"/>
      <c r="BY341" s="196"/>
      <c r="BZ341" s="196"/>
      <c r="CA341" s="196"/>
      <c r="CB341" s="196"/>
      <c r="CC341" s="192">
        <f t="shared" si="74"/>
        <v>230098564.60999998</v>
      </c>
      <c r="CD341" s="196">
        <v>216407700</v>
      </c>
      <c r="CE341" s="196">
        <v>11389878.970000001</v>
      </c>
      <c r="CF341" s="196"/>
      <c r="CG341" s="196">
        <v>2300985.64</v>
      </c>
      <c r="CH341" s="192"/>
      <c r="CI341" s="196"/>
      <c r="CJ341" s="196"/>
      <c r="CK341" s="196"/>
      <c r="CL341" s="196"/>
      <c r="CM341" s="192"/>
      <c r="CN341" s="196"/>
      <c r="CO341" s="196"/>
      <c r="CP341" s="196"/>
      <c r="CQ341" s="196"/>
    </row>
    <row r="342" spans="1:95" s="193" customFormat="1" ht="409.5">
      <c r="A342" s="194">
        <v>606</v>
      </c>
      <c r="B342" s="17" t="s">
        <v>687</v>
      </c>
      <c r="C342" s="111">
        <v>401000022</v>
      </c>
      <c r="D342" s="19" t="s">
        <v>751</v>
      </c>
      <c r="E342" s="113" t="s">
        <v>693</v>
      </c>
      <c r="F342" s="114"/>
      <c r="G342" s="114"/>
      <c r="H342" s="115">
        <v>1</v>
      </c>
      <c r="I342" s="114"/>
      <c r="J342" s="115">
        <v>9</v>
      </c>
      <c r="K342" s="115">
        <v>1</v>
      </c>
      <c r="L342" s="115" t="s">
        <v>694</v>
      </c>
      <c r="M342" s="115"/>
      <c r="N342" s="115"/>
      <c r="O342" s="115"/>
      <c r="P342" s="116" t="s">
        <v>695</v>
      </c>
      <c r="Q342" s="117" t="s">
        <v>696</v>
      </c>
      <c r="R342" s="115"/>
      <c r="S342" s="115"/>
      <c r="T342" s="115"/>
      <c r="U342" s="115"/>
      <c r="V342" s="115">
        <v>11</v>
      </c>
      <c r="W342" s="115">
        <v>1</v>
      </c>
      <c r="X342" s="115"/>
      <c r="Y342" s="115"/>
      <c r="Z342" s="115"/>
      <c r="AA342" s="115"/>
      <c r="AB342" s="116" t="s">
        <v>695</v>
      </c>
      <c r="AC342" s="117" t="s">
        <v>689</v>
      </c>
      <c r="AD342" s="116"/>
      <c r="AE342" s="116"/>
      <c r="AF342" s="116"/>
      <c r="AG342" s="116"/>
      <c r="AH342" s="116"/>
      <c r="AI342" s="116"/>
      <c r="AJ342" s="116"/>
      <c r="AK342" s="116"/>
      <c r="AL342" s="116"/>
      <c r="AM342" s="116" t="s">
        <v>699</v>
      </c>
      <c r="AN342" s="116" t="s">
        <v>691</v>
      </c>
      <c r="AO342" s="119" t="s">
        <v>79</v>
      </c>
      <c r="AP342" s="119" t="s">
        <v>61</v>
      </c>
      <c r="AQ342" s="198" t="s">
        <v>811</v>
      </c>
      <c r="AR342" s="18" t="s">
        <v>812</v>
      </c>
      <c r="AS342" s="120" t="s">
        <v>700</v>
      </c>
      <c r="AT342" s="195"/>
      <c r="AU342" s="196"/>
      <c r="AV342" s="196"/>
      <c r="AW342" s="196"/>
      <c r="AX342" s="197"/>
      <c r="AY342" s="197"/>
      <c r="AZ342" s="196"/>
      <c r="BA342" s="196"/>
      <c r="BB342" s="197"/>
      <c r="BC342" s="197"/>
      <c r="BD342" s="192"/>
      <c r="BE342" s="197"/>
      <c r="BF342" s="197"/>
      <c r="BG342" s="196"/>
      <c r="BH342" s="197"/>
      <c r="BI342" s="192"/>
      <c r="BJ342" s="196"/>
      <c r="BK342" s="196"/>
      <c r="BL342" s="196"/>
      <c r="BM342" s="196"/>
      <c r="BN342" s="192"/>
      <c r="BO342" s="196"/>
      <c r="BP342" s="196"/>
      <c r="BQ342" s="196"/>
      <c r="BR342" s="196"/>
      <c r="BS342" s="192">
        <f t="shared" si="72"/>
        <v>0</v>
      </c>
      <c r="BT342" s="196"/>
      <c r="BU342" s="196"/>
      <c r="BV342" s="196"/>
      <c r="BW342" s="196"/>
      <c r="BX342" s="192"/>
      <c r="BY342" s="196"/>
      <c r="BZ342" s="196"/>
      <c r="CA342" s="196"/>
      <c r="CB342" s="196"/>
      <c r="CC342" s="192">
        <f t="shared" si="74"/>
        <v>39931651.040000007</v>
      </c>
      <c r="CD342" s="196"/>
      <c r="CE342" s="196">
        <v>39532334.520000003</v>
      </c>
      <c r="CF342" s="196"/>
      <c r="CG342" s="196">
        <v>399316.52</v>
      </c>
      <c r="CH342" s="192"/>
      <c r="CI342" s="196"/>
      <c r="CJ342" s="196"/>
      <c r="CK342" s="196"/>
      <c r="CL342" s="196"/>
      <c r="CM342" s="192"/>
      <c r="CN342" s="196"/>
      <c r="CO342" s="196"/>
      <c r="CP342" s="196"/>
      <c r="CQ342" s="196"/>
    </row>
    <row r="343" spans="1:95" s="193" customFormat="1" ht="409.5">
      <c r="A343" s="194">
        <v>606</v>
      </c>
      <c r="B343" s="17" t="s">
        <v>687</v>
      </c>
      <c r="C343" s="111">
        <v>401000022</v>
      </c>
      <c r="D343" s="19" t="s">
        <v>751</v>
      </c>
      <c r="E343" s="113" t="s">
        <v>693</v>
      </c>
      <c r="F343" s="114"/>
      <c r="G343" s="114"/>
      <c r="H343" s="115">
        <v>1</v>
      </c>
      <c r="I343" s="114"/>
      <c r="J343" s="115">
        <v>9</v>
      </c>
      <c r="K343" s="115">
        <v>1</v>
      </c>
      <c r="L343" s="115" t="s">
        <v>694</v>
      </c>
      <c r="M343" s="115"/>
      <c r="N343" s="115"/>
      <c r="O343" s="115"/>
      <c r="P343" s="116" t="s">
        <v>695</v>
      </c>
      <c r="Q343" s="117" t="s">
        <v>813</v>
      </c>
      <c r="R343" s="115"/>
      <c r="S343" s="115"/>
      <c r="T343" s="115"/>
      <c r="U343" s="115"/>
      <c r="V343" s="115" t="s">
        <v>794</v>
      </c>
      <c r="W343" s="115" t="s">
        <v>567</v>
      </c>
      <c r="X343" s="115"/>
      <c r="Y343" s="115"/>
      <c r="Z343" s="115"/>
      <c r="AA343" s="115" t="s">
        <v>814</v>
      </c>
      <c r="AB343" s="116" t="s">
        <v>815</v>
      </c>
      <c r="AC343" s="117" t="s">
        <v>816</v>
      </c>
      <c r="AD343" s="116"/>
      <c r="AE343" s="116"/>
      <c r="AF343" s="116"/>
      <c r="AG343" s="116"/>
      <c r="AH343" s="116"/>
      <c r="AI343" s="116"/>
      <c r="AJ343" s="116" t="s">
        <v>817</v>
      </c>
      <c r="AK343" s="116" t="s">
        <v>817</v>
      </c>
      <c r="AL343" s="116"/>
      <c r="AM343" s="116" t="s">
        <v>818</v>
      </c>
      <c r="AN343" s="116" t="s">
        <v>819</v>
      </c>
      <c r="AO343" s="119" t="s">
        <v>79</v>
      </c>
      <c r="AP343" s="119" t="s">
        <v>61</v>
      </c>
      <c r="AQ343" s="198" t="s">
        <v>820</v>
      </c>
      <c r="AR343" s="18" t="s">
        <v>821</v>
      </c>
      <c r="AS343" s="120" t="s">
        <v>700</v>
      </c>
      <c r="AT343" s="195"/>
      <c r="AU343" s="196"/>
      <c r="AV343" s="196"/>
      <c r="AW343" s="196"/>
      <c r="AX343" s="197"/>
      <c r="AY343" s="197"/>
      <c r="AZ343" s="196"/>
      <c r="BA343" s="196"/>
      <c r="BB343" s="197"/>
      <c r="BC343" s="197"/>
      <c r="BD343" s="192"/>
      <c r="BE343" s="197"/>
      <c r="BF343" s="197"/>
      <c r="BG343" s="196"/>
      <c r="BH343" s="197"/>
      <c r="BI343" s="192"/>
      <c r="BJ343" s="196"/>
      <c r="BK343" s="196"/>
      <c r="BL343" s="196"/>
      <c r="BM343" s="196"/>
      <c r="BN343" s="192"/>
      <c r="BO343" s="196"/>
      <c r="BP343" s="196"/>
      <c r="BQ343" s="196"/>
      <c r="BR343" s="196"/>
      <c r="BS343" s="192">
        <f t="shared" si="72"/>
        <v>3856570</v>
      </c>
      <c r="BT343" s="196"/>
      <c r="BU343" s="196">
        <v>3856570</v>
      </c>
      <c r="BV343" s="196"/>
      <c r="BW343" s="196"/>
      <c r="BX343" s="192"/>
      <c r="BY343" s="196"/>
      <c r="BZ343" s="196"/>
      <c r="CA343" s="196"/>
      <c r="CB343" s="196"/>
      <c r="CC343" s="192"/>
      <c r="CD343" s="196"/>
      <c r="CE343" s="196"/>
      <c r="CF343" s="196"/>
      <c r="CG343" s="196"/>
      <c r="CH343" s="192"/>
      <c r="CI343" s="196"/>
      <c r="CJ343" s="196"/>
      <c r="CK343" s="196"/>
      <c r="CL343" s="196"/>
      <c r="CM343" s="192"/>
      <c r="CN343" s="196"/>
      <c r="CO343" s="196"/>
      <c r="CP343" s="196"/>
      <c r="CQ343" s="196"/>
    </row>
    <row r="344" spans="1:95" s="193" customFormat="1" ht="409.5">
      <c r="A344" s="194">
        <v>606</v>
      </c>
      <c r="B344" s="17" t="s">
        <v>687</v>
      </c>
      <c r="C344" s="111">
        <v>401000022</v>
      </c>
      <c r="D344" s="19" t="s">
        <v>751</v>
      </c>
      <c r="E344" s="113" t="s">
        <v>739</v>
      </c>
      <c r="F344" s="114"/>
      <c r="G344" s="114"/>
      <c r="H344" s="115" t="s">
        <v>740</v>
      </c>
      <c r="I344" s="114"/>
      <c r="J344" s="115" t="s">
        <v>741</v>
      </c>
      <c r="K344" s="115" t="s">
        <v>567</v>
      </c>
      <c r="L344" s="115" t="s">
        <v>822</v>
      </c>
      <c r="M344" s="115"/>
      <c r="N344" s="115"/>
      <c r="O344" s="115"/>
      <c r="P344" s="116" t="s">
        <v>742</v>
      </c>
      <c r="Q344" s="117" t="s">
        <v>743</v>
      </c>
      <c r="R344" s="115"/>
      <c r="S344" s="115"/>
      <c r="T344" s="115" t="s">
        <v>744</v>
      </c>
      <c r="U344" s="115"/>
      <c r="V344" s="115" t="s">
        <v>745</v>
      </c>
      <c r="W344" s="115" t="s">
        <v>746</v>
      </c>
      <c r="X344" s="115" t="s">
        <v>747</v>
      </c>
      <c r="Y344" s="115"/>
      <c r="Z344" s="115"/>
      <c r="AA344" s="115"/>
      <c r="AB344" s="116" t="s">
        <v>748</v>
      </c>
      <c r="AC344" s="117" t="s">
        <v>689</v>
      </c>
      <c r="AD344" s="116"/>
      <c r="AE344" s="116"/>
      <c r="AF344" s="116"/>
      <c r="AG344" s="116"/>
      <c r="AH344" s="116"/>
      <c r="AI344" s="116"/>
      <c r="AJ344" s="116"/>
      <c r="AK344" s="116"/>
      <c r="AL344" s="116"/>
      <c r="AM344" s="116" t="s">
        <v>699</v>
      </c>
      <c r="AN344" s="116" t="s">
        <v>691</v>
      </c>
      <c r="AO344" s="119" t="s">
        <v>79</v>
      </c>
      <c r="AP344" s="119" t="s">
        <v>61</v>
      </c>
      <c r="AQ344" s="119" t="s">
        <v>749</v>
      </c>
      <c r="AR344" s="18" t="s">
        <v>750</v>
      </c>
      <c r="AS344" s="120" t="s">
        <v>700</v>
      </c>
      <c r="AT344" s="195">
        <v>1516150.43</v>
      </c>
      <c r="AU344" s="196">
        <v>1516150.43</v>
      </c>
      <c r="AV344" s="196">
        <v>0</v>
      </c>
      <c r="AW344" s="196">
        <v>0</v>
      </c>
      <c r="AX344" s="196">
        <v>0</v>
      </c>
      <c r="AY344" s="196">
        <v>0</v>
      </c>
      <c r="AZ344" s="196">
        <v>0</v>
      </c>
      <c r="BA344" s="196">
        <v>0</v>
      </c>
      <c r="BB344" s="197">
        <v>1516150.43</v>
      </c>
      <c r="BC344" s="197">
        <v>1516150.43</v>
      </c>
      <c r="BD344" s="192">
        <f t="shared" si="69"/>
        <v>210000</v>
      </c>
      <c r="BE344" s="196"/>
      <c r="BF344" s="196"/>
      <c r="BG344" s="196"/>
      <c r="BH344" s="196">
        <v>210000</v>
      </c>
      <c r="BI344" s="192">
        <f t="shared" si="70"/>
        <v>210000</v>
      </c>
      <c r="BJ344" s="196"/>
      <c r="BK344" s="196"/>
      <c r="BL344" s="196"/>
      <c r="BM344" s="196">
        <v>210000</v>
      </c>
      <c r="BN344" s="192">
        <f t="shared" si="71"/>
        <v>3000000</v>
      </c>
      <c r="BO344" s="196"/>
      <c r="BP344" s="196"/>
      <c r="BQ344" s="196"/>
      <c r="BR344" s="196">
        <v>3000000</v>
      </c>
      <c r="BS344" s="192">
        <f t="shared" si="72"/>
        <v>3000000</v>
      </c>
      <c r="BT344" s="196"/>
      <c r="BU344" s="196"/>
      <c r="BV344" s="196"/>
      <c r="BW344" s="196">
        <v>3000000</v>
      </c>
      <c r="BX344" s="192">
        <f t="shared" si="73"/>
        <v>3000000</v>
      </c>
      <c r="BY344" s="196"/>
      <c r="BZ344" s="196"/>
      <c r="CA344" s="196"/>
      <c r="CB344" s="196">
        <v>3000000</v>
      </c>
      <c r="CC344" s="192">
        <f t="shared" si="74"/>
        <v>3000000</v>
      </c>
      <c r="CD344" s="196"/>
      <c r="CE344" s="196"/>
      <c r="CF344" s="196"/>
      <c r="CG344" s="196">
        <v>3000000</v>
      </c>
      <c r="CH344" s="192">
        <f t="shared" si="75"/>
        <v>3000000</v>
      </c>
      <c r="CI344" s="196"/>
      <c r="CJ344" s="196"/>
      <c r="CK344" s="196"/>
      <c r="CL344" s="196">
        <v>3000000</v>
      </c>
      <c r="CM344" s="192">
        <f t="shared" si="76"/>
        <v>3000000</v>
      </c>
      <c r="CN344" s="196"/>
      <c r="CO344" s="196"/>
      <c r="CP344" s="196"/>
      <c r="CQ344" s="196">
        <v>3000000</v>
      </c>
    </row>
    <row r="345" spans="1:95" s="193" customFormat="1" ht="409.5">
      <c r="A345" s="194">
        <v>606</v>
      </c>
      <c r="B345" s="17" t="s">
        <v>687</v>
      </c>
      <c r="C345" s="111">
        <v>401000022</v>
      </c>
      <c r="D345" s="19" t="s">
        <v>751</v>
      </c>
      <c r="E345" s="113" t="s">
        <v>693</v>
      </c>
      <c r="F345" s="114"/>
      <c r="G345" s="114"/>
      <c r="H345" s="115">
        <v>1</v>
      </c>
      <c r="I345" s="114"/>
      <c r="J345" s="115">
        <v>9</v>
      </c>
      <c r="K345" s="115">
        <v>1</v>
      </c>
      <c r="L345" s="115" t="s">
        <v>702</v>
      </c>
      <c r="M345" s="115"/>
      <c r="N345" s="115"/>
      <c r="O345" s="115"/>
      <c r="P345" s="116" t="s">
        <v>695</v>
      </c>
      <c r="Q345" s="117" t="s">
        <v>696</v>
      </c>
      <c r="R345" s="115"/>
      <c r="S345" s="115"/>
      <c r="T345" s="115"/>
      <c r="U345" s="115"/>
      <c r="V345" s="115" t="s">
        <v>823</v>
      </c>
      <c r="W345" s="115">
        <v>4</v>
      </c>
      <c r="X345" s="115"/>
      <c r="Y345" s="115"/>
      <c r="Z345" s="115"/>
      <c r="AA345" s="115"/>
      <c r="AB345" s="116" t="s">
        <v>695</v>
      </c>
      <c r="AC345" s="117" t="s">
        <v>689</v>
      </c>
      <c r="AD345" s="116"/>
      <c r="AE345" s="116"/>
      <c r="AF345" s="116"/>
      <c r="AG345" s="116"/>
      <c r="AH345" s="116"/>
      <c r="AI345" s="116"/>
      <c r="AJ345" s="116"/>
      <c r="AK345" s="116"/>
      <c r="AL345" s="116"/>
      <c r="AM345" s="116" t="s">
        <v>708</v>
      </c>
      <c r="AN345" s="116" t="s">
        <v>691</v>
      </c>
      <c r="AO345" s="119" t="s">
        <v>79</v>
      </c>
      <c r="AP345" s="119" t="s">
        <v>61</v>
      </c>
      <c r="AQ345" s="119" t="s">
        <v>824</v>
      </c>
      <c r="AR345" s="18" t="s">
        <v>825</v>
      </c>
      <c r="AS345" s="120" t="s">
        <v>700</v>
      </c>
      <c r="AT345" s="195">
        <v>91800</v>
      </c>
      <c r="AU345" s="196">
        <v>91800</v>
      </c>
      <c r="AV345" s="196">
        <v>0</v>
      </c>
      <c r="AW345" s="196">
        <v>0</v>
      </c>
      <c r="AX345" s="196">
        <v>0</v>
      </c>
      <c r="AY345" s="196">
        <v>0</v>
      </c>
      <c r="AZ345" s="196">
        <v>0</v>
      </c>
      <c r="BA345" s="196">
        <v>0</v>
      </c>
      <c r="BB345" s="197">
        <v>91800</v>
      </c>
      <c r="BC345" s="197">
        <v>91800</v>
      </c>
      <c r="BD345" s="192">
        <f t="shared" si="69"/>
        <v>91800</v>
      </c>
      <c r="BE345" s="196"/>
      <c r="BF345" s="196"/>
      <c r="BG345" s="196"/>
      <c r="BH345" s="197">
        <v>91800</v>
      </c>
      <c r="BI345" s="192">
        <f t="shared" si="70"/>
        <v>91800</v>
      </c>
      <c r="BJ345" s="196"/>
      <c r="BK345" s="196"/>
      <c r="BL345" s="196"/>
      <c r="BM345" s="197">
        <v>91800</v>
      </c>
      <c r="BN345" s="192">
        <f t="shared" si="71"/>
        <v>91800</v>
      </c>
      <c r="BO345" s="196"/>
      <c r="BP345" s="196"/>
      <c r="BQ345" s="196"/>
      <c r="BR345" s="197">
        <v>91800</v>
      </c>
      <c r="BS345" s="192">
        <f t="shared" si="72"/>
        <v>91800</v>
      </c>
      <c r="BT345" s="196"/>
      <c r="BU345" s="196"/>
      <c r="BV345" s="196"/>
      <c r="BW345" s="197">
        <v>91800</v>
      </c>
      <c r="BX345" s="192">
        <f t="shared" si="73"/>
        <v>91800</v>
      </c>
      <c r="BY345" s="196"/>
      <c r="BZ345" s="196"/>
      <c r="CA345" s="196"/>
      <c r="CB345" s="197">
        <v>91800</v>
      </c>
      <c r="CC345" s="192">
        <f t="shared" si="74"/>
        <v>91800</v>
      </c>
      <c r="CD345" s="196"/>
      <c r="CE345" s="196"/>
      <c r="CF345" s="196"/>
      <c r="CG345" s="197">
        <v>91800</v>
      </c>
      <c r="CH345" s="192">
        <f t="shared" si="75"/>
        <v>91800</v>
      </c>
      <c r="CI345" s="196"/>
      <c r="CJ345" s="196"/>
      <c r="CK345" s="196"/>
      <c r="CL345" s="197">
        <v>91800</v>
      </c>
      <c r="CM345" s="192">
        <f t="shared" si="76"/>
        <v>91800</v>
      </c>
      <c r="CN345" s="196"/>
      <c r="CO345" s="196"/>
      <c r="CP345" s="196"/>
      <c r="CQ345" s="197">
        <v>91800</v>
      </c>
    </row>
    <row r="346" spans="1:95" s="193" customFormat="1" ht="259.5" customHeight="1">
      <c r="A346" s="194">
        <v>606</v>
      </c>
      <c r="B346" s="17" t="s">
        <v>687</v>
      </c>
      <c r="C346" s="111">
        <v>401000022</v>
      </c>
      <c r="D346" s="19" t="s">
        <v>751</v>
      </c>
      <c r="E346" s="113" t="s">
        <v>693</v>
      </c>
      <c r="F346" s="114"/>
      <c r="G346" s="114"/>
      <c r="H346" s="115">
        <v>1</v>
      </c>
      <c r="I346" s="114"/>
      <c r="J346" s="115">
        <v>9</v>
      </c>
      <c r="K346" s="115">
        <v>1</v>
      </c>
      <c r="L346" s="115" t="s">
        <v>702</v>
      </c>
      <c r="M346" s="115"/>
      <c r="N346" s="115"/>
      <c r="O346" s="115"/>
      <c r="P346" s="116" t="s">
        <v>695</v>
      </c>
      <c r="Q346" s="117" t="s">
        <v>826</v>
      </c>
      <c r="R346" s="115"/>
      <c r="S346" s="115"/>
      <c r="T346" s="115"/>
      <c r="U346" s="115"/>
      <c r="V346" s="115"/>
      <c r="W346" s="115"/>
      <c r="X346" s="115" t="s">
        <v>827</v>
      </c>
      <c r="Y346" s="115"/>
      <c r="Z346" s="115"/>
      <c r="AA346" s="115" t="s">
        <v>828</v>
      </c>
      <c r="AB346" s="116" t="s">
        <v>829</v>
      </c>
      <c r="AC346" s="117" t="s">
        <v>689</v>
      </c>
      <c r="AD346" s="116"/>
      <c r="AE346" s="116"/>
      <c r="AF346" s="116"/>
      <c r="AG346" s="116"/>
      <c r="AH346" s="116"/>
      <c r="AI346" s="116"/>
      <c r="AJ346" s="116"/>
      <c r="AK346" s="116"/>
      <c r="AL346" s="116"/>
      <c r="AM346" s="116" t="s">
        <v>708</v>
      </c>
      <c r="AN346" s="116" t="s">
        <v>691</v>
      </c>
      <c r="AO346" s="119" t="s">
        <v>79</v>
      </c>
      <c r="AP346" s="119" t="s">
        <v>61</v>
      </c>
      <c r="AQ346" s="119" t="s">
        <v>830</v>
      </c>
      <c r="AR346" s="18" t="s">
        <v>831</v>
      </c>
      <c r="AS346" s="120" t="s">
        <v>700</v>
      </c>
      <c r="AT346" s="195">
        <v>10781000</v>
      </c>
      <c r="AU346" s="196">
        <v>10781000</v>
      </c>
      <c r="AV346" s="196">
        <v>0</v>
      </c>
      <c r="AW346" s="196">
        <v>0</v>
      </c>
      <c r="AX346" s="197">
        <v>10781000</v>
      </c>
      <c r="AY346" s="197">
        <v>10781000</v>
      </c>
      <c r="AZ346" s="196">
        <v>0</v>
      </c>
      <c r="BA346" s="196">
        <v>0</v>
      </c>
      <c r="BB346" s="196">
        <v>0</v>
      </c>
      <c r="BC346" s="196">
        <v>0</v>
      </c>
      <c r="BD346" s="192">
        <f t="shared" si="69"/>
        <v>11473500</v>
      </c>
      <c r="BE346" s="196"/>
      <c r="BF346" s="196">
        <v>11473500</v>
      </c>
      <c r="BG346" s="196"/>
      <c r="BH346" s="196"/>
      <c r="BI346" s="192">
        <f t="shared" si="70"/>
        <v>11473500</v>
      </c>
      <c r="BJ346" s="196"/>
      <c r="BK346" s="196">
        <v>11473500</v>
      </c>
      <c r="BL346" s="196"/>
      <c r="BM346" s="196"/>
      <c r="BN346" s="192">
        <f t="shared" si="71"/>
        <v>0</v>
      </c>
      <c r="BO346" s="196"/>
      <c r="BP346" s="196"/>
      <c r="BQ346" s="196"/>
      <c r="BR346" s="196"/>
      <c r="BS346" s="192">
        <f t="shared" si="72"/>
        <v>0</v>
      </c>
      <c r="BT346" s="196"/>
      <c r="BU346" s="196"/>
      <c r="BV346" s="196"/>
      <c r="BW346" s="196"/>
      <c r="BX346" s="192">
        <f t="shared" si="73"/>
        <v>0</v>
      </c>
      <c r="BY346" s="196"/>
      <c r="BZ346" s="196"/>
      <c r="CA346" s="196"/>
      <c r="CB346" s="196"/>
      <c r="CC346" s="192">
        <f t="shared" si="74"/>
        <v>0</v>
      </c>
      <c r="CD346" s="196"/>
      <c r="CE346" s="196"/>
      <c r="CF346" s="196"/>
      <c r="CG346" s="196"/>
      <c r="CH346" s="192">
        <f t="shared" si="75"/>
        <v>0</v>
      </c>
      <c r="CI346" s="196"/>
      <c r="CJ346" s="196"/>
      <c r="CK346" s="196"/>
      <c r="CL346" s="196"/>
      <c r="CM346" s="192">
        <f t="shared" si="76"/>
        <v>0</v>
      </c>
      <c r="CN346" s="196"/>
      <c r="CO346" s="196"/>
      <c r="CP346" s="196"/>
      <c r="CQ346" s="196"/>
    </row>
    <row r="347" spans="1:95" s="193" customFormat="1" ht="261" customHeight="1">
      <c r="A347" s="194">
        <v>606</v>
      </c>
      <c r="B347" s="17" t="s">
        <v>687</v>
      </c>
      <c r="C347" s="111">
        <v>401000022</v>
      </c>
      <c r="D347" s="19" t="s">
        <v>751</v>
      </c>
      <c r="E347" s="113" t="s">
        <v>693</v>
      </c>
      <c r="F347" s="114"/>
      <c r="G347" s="114"/>
      <c r="H347" s="115">
        <v>1</v>
      </c>
      <c r="I347" s="114"/>
      <c r="J347" s="115">
        <v>9</v>
      </c>
      <c r="K347" s="115">
        <v>1</v>
      </c>
      <c r="L347" s="115" t="s">
        <v>702</v>
      </c>
      <c r="M347" s="115"/>
      <c r="N347" s="115"/>
      <c r="O347" s="115"/>
      <c r="P347" s="116" t="s">
        <v>695</v>
      </c>
      <c r="Q347" s="117" t="s">
        <v>826</v>
      </c>
      <c r="R347" s="115"/>
      <c r="S347" s="115"/>
      <c r="T347" s="115"/>
      <c r="U347" s="115"/>
      <c r="V347" s="115"/>
      <c r="W347" s="115"/>
      <c r="X347" s="115" t="s">
        <v>827</v>
      </c>
      <c r="Y347" s="115"/>
      <c r="Z347" s="115"/>
      <c r="AA347" s="115" t="s">
        <v>828</v>
      </c>
      <c r="AB347" s="116" t="s">
        <v>829</v>
      </c>
      <c r="AC347" s="117" t="s">
        <v>689</v>
      </c>
      <c r="AD347" s="116"/>
      <c r="AE347" s="116"/>
      <c r="AF347" s="116"/>
      <c r="AG347" s="116"/>
      <c r="AH347" s="116"/>
      <c r="AI347" s="116"/>
      <c r="AJ347" s="116"/>
      <c r="AK347" s="116"/>
      <c r="AL347" s="116"/>
      <c r="AM347" s="116" t="s">
        <v>708</v>
      </c>
      <c r="AN347" s="116" t="s">
        <v>691</v>
      </c>
      <c r="AO347" s="119" t="s">
        <v>79</v>
      </c>
      <c r="AP347" s="119" t="s">
        <v>61</v>
      </c>
      <c r="AQ347" s="119" t="s">
        <v>830</v>
      </c>
      <c r="AR347" s="18" t="s">
        <v>831</v>
      </c>
      <c r="AS347" s="120" t="s">
        <v>701</v>
      </c>
      <c r="AT347" s="195">
        <v>822000</v>
      </c>
      <c r="AU347" s="196">
        <v>822000</v>
      </c>
      <c r="AV347" s="196">
        <v>0</v>
      </c>
      <c r="AW347" s="196">
        <v>0</v>
      </c>
      <c r="AX347" s="197">
        <v>822000</v>
      </c>
      <c r="AY347" s="197">
        <v>822000</v>
      </c>
      <c r="AZ347" s="196">
        <v>0</v>
      </c>
      <c r="BA347" s="196">
        <v>0</v>
      </c>
      <c r="BB347" s="196">
        <v>0</v>
      </c>
      <c r="BC347" s="196">
        <v>0</v>
      </c>
      <c r="BD347" s="192">
        <f t="shared" si="69"/>
        <v>896000</v>
      </c>
      <c r="BE347" s="196"/>
      <c r="BF347" s="196">
        <v>896000</v>
      </c>
      <c r="BG347" s="196"/>
      <c r="BH347" s="196"/>
      <c r="BI347" s="192">
        <f t="shared" si="70"/>
        <v>896000</v>
      </c>
      <c r="BJ347" s="196"/>
      <c r="BK347" s="196">
        <v>896000</v>
      </c>
      <c r="BL347" s="196"/>
      <c r="BM347" s="196"/>
      <c r="BN347" s="192">
        <f t="shared" si="71"/>
        <v>0</v>
      </c>
      <c r="BO347" s="196"/>
      <c r="BP347" s="196"/>
      <c r="BQ347" s="196"/>
      <c r="BR347" s="196"/>
      <c r="BS347" s="192">
        <f t="shared" si="72"/>
        <v>0</v>
      </c>
      <c r="BT347" s="196"/>
      <c r="BU347" s="196"/>
      <c r="BV347" s="196"/>
      <c r="BW347" s="196"/>
      <c r="BX347" s="192">
        <f t="shared" si="73"/>
        <v>0</v>
      </c>
      <c r="BY347" s="196"/>
      <c r="BZ347" s="196"/>
      <c r="CA347" s="196"/>
      <c r="CB347" s="196"/>
      <c r="CC347" s="192">
        <f t="shared" si="74"/>
        <v>0</v>
      </c>
      <c r="CD347" s="196"/>
      <c r="CE347" s="196"/>
      <c r="CF347" s="196"/>
      <c r="CG347" s="196"/>
      <c r="CH347" s="192">
        <f t="shared" si="75"/>
        <v>0</v>
      </c>
      <c r="CI347" s="196"/>
      <c r="CJ347" s="196"/>
      <c r="CK347" s="196"/>
      <c r="CL347" s="196"/>
      <c r="CM347" s="192">
        <f t="shared" si="76"/>
        <v>0</v>
      </c>
      <c r="CN347" s="196"/>
      <c r="CO347" s="196"/>
      <c r="CP347" s="196"/>
      <c r="CQ347" s="196"/>
    </row>
    <row r="348" spans="1:95" s="193" customFormat="1" ht="409.5">
      <c r="A348" s="194" t="s">
        <v>686</v>
      </c>
      <c r="B348" s="17" t="s">
        <v>687</v>
      </c>
      <c r="C348" s="111">
        <v>401000022</v>
      </c>
      <c r="D348" s="19" t="s">
        <v>751</v>
      </c>
      <c r="E348" s="113" t="s">
        <v>693</v>
      </c>
      <c r="F348" s="114"/>
      <c r="G348" s="114"/>
      <c r="H348" s="115">
        <v>1</v>
      </c>
      <c r="I348" s="114"/>
      <c r="J348" s="115">
        <v>9</v>
      </c>
      <c r="K348" s="115">
        <v>1</v>
      </c>
      <c r="L348" s="115" t="s">
        <v>702</v>
      </c>
      <c r="M348" s="115"/>
      <c r="N348" s="115"/>
      <c r="O348" s="115"/>
      <c r="P348" s="116" t="s">
        <v>695</v>
      </c>
      <c r="Q348" s="117" t="s">
        <v>832</v>
      </c>
      <c r="R348" s="115"/>
      <c r="S348" s="115"/>
      <c r="T348" s="115"/>
      <c r="U348" s="115"/>
      <c r="V348" s="115" t="s">
        <v>794</v>
      </c>
      <c r="W348" s="115" t="s">
        <v>567</v>
      </c>
      <c r="X348" s="115" t="s">
        <v>713</v>
      </c>
      <c r="Y348" s="115"/>
      <c r="Z348" s="115"/>
      <c r="AA348" s="115"/>
      <c r="AB348" s="116" t="s">
        <v>833</v>
      </c>
      <c r="AC348" s="117" t="s">
        <v>689</v>
      </c>
      <c r="AD348" s="116"/>
      <c r="AE348" s="116"/>
      <c r="AF348" s="116"/>
      <c r="AG348" s="116"/>
      <c r="AH348" s="116"/>
      <c r="AI348" s="116"/>
      <c r="AJ348" s="116"/>
      <c r="AK348" s="116"/>
      <c r="AL348" s="116"/>
      <c r="AM348" s="116" t="s">
        <v>708</v>
      </c>
      <c r="AN348" s="116" t="s">
        <v>691</v>
      </c>
      <c r="AO348" s="119" t="s">
        <v>79</v>
      </c>
      <c r="AP348" s="119" t="s">
        <v>61</v>
      </c>
      <c r="AQ348" s="198" t="s">
        <v>834</v>
      </c>
      <c r="AR348" s="18" t="s">
        <v>835</v>
      </c>
      <c r="AS348" s="120" t="s">
        <v>700</v>
      </c>
      <c r="AT348" s="195">
        <v>44007600</v>
      </c>
      <c r="AU348" s="196">
        <v>41696774.729999997</v>
      </c>
      <c r="AV348" s="197">
        <v>44007600</v>
      </c>
      <c r="AW348" s="197">
        <v>41696774.729999997</v>
      </c>
      <c r="AX348" s="197">
        <v>0</v>
      </c>
      <c r="AY348" s="197">
        <v>0</v>
      </c>
      <c r="AZ348" s="196">
        <v>0</v>
      </c>
      <c r="BA348" s="196">
        <v>0</v>
      </c>
      <c r="BB348" s="196">
        <v>0</v>
      </c>
      <c r="BC348" s="196">
        <v>0</v>
      </c>
      <c r="BD348" s="192">
        <f t="shared" si="69"/>
        <v>110043281.41</v>
      </c>
      <c r="BE348" s="197">
        <v>110043281.41</v>
      </c>
      <c r="BF348" s="196"/>
      <c r="BG348" s="196"/>
      <c r="BH348" s="196"/>
      <c r="BI348" s="192">
        <f t="shared" si="70"/>
        <v>110043281.41</v>
      </c>
      <c r="BJ348" s="197">
        <v>110043281.41</v>
      </c>
      <c r="BK348" s="196"/>
      <c r="BL348" s="196"/>
      <c r="BM348" s="196"/>
      <c r="BN348" s="192">
        <f t="shared" si="71"/>
        <v>106983605</v>
      </c>
      <c r="BO348" s="197">
        <v>106983605</v>
      </c>
      <c r="BP348" s="196"/>
      <c r="BQ348" s="196"/>
      <c r="BR348" s="196"/>
      <c r="BS348" s="192">
        <f t="shared" si="72"/>
        <v>107054797.06</v>
      </c>
      <c r="BT348" s="197">
        <v>107054797.06</v>
      </c>
      <c r="BU348" s="196"/>
      <c r="BV348" s="196"/>
      <c r="BW348" s="196"/>
      <c r="BX348" s="192">
        <f t="shared" si="73"/>
        <v>106983605</v>
      </c>
      <c r="BY348" s="197">
        <v>106983605</v>
      </c>
      <c r="BZ348" s="196"/>
      <c r="CA348" s="196"/>
      <c r="CB348" s="196"/>
      <c r="CC348" s="192">
        <f t="shared" si="74"/>
        <v>106983605</v>
      </c>
      <c r="CD348" s="197">
        <v>106983605</v>
      </c>
      <c r="CE348" s="196"/>
      <c r="CF348" s="196"/>
      <c r="CG348" s="196"/>
      <c r="CH348" s="192">
        <f t="shared" si="75"/>
        <v>106983605</v>
      </c>
      <c r="CI348" s="197">
        <v>106983605</v>
      </c>
      <c r="CJ348" s="196"/>
      <c r="CK348" s="196"/>
      <c r="CL348" s="196"/>
      <c r="CM348" s="192">
        <f t="shared" si="76"/>
        <v>106983605</v>
      </c>
      <c r="CN348" s="197">
        <v>106983605</v>
      </c>
      <c r="CO348" s="196"/>
      <c r="CP348" s="196"/>
      <c r="CQ348" s="196"/>
    </row>
    <row r="349" spans="1:95" s="193" customFormat="1" ht="409.5">
      <c r="A349" s="194" t="s">
        <v>686</v>
      </c>
      <c r="B349" s="17" t="s">
        <v>687</v>
      </c>
      <c r="C349" s="111">
        <v>401000022</v>
      </c>
      <c r="D349" s="19" t="s">
        <v>751</v>
      </c>
      <c r="E349" s="113" t="s">
        <v>693</v>
      </c>
      <c r="F349" s="114"/>
      <c r="G349" s="114"/>
      <c r="H349" s="115">
        <v>1</v>
      </c>
      <c r="I349" s="114"/>
      <c r="J349" s="115">
        <v>9</v>
      </c>
      <c r="K349" s="115">
        <v>1</v>
      </c>
      <c r="L349" s="115" t="s">
        <v>702</v>
      </c>
      <c r="M349" s="115"/>
      <c r="N349" s="115"/>
      <c r="O349" s="115"/>
      <c r="P349" s="116" t="s">
        <v>695</v>
      </c>
      <c r="Q349" s="117" t="s">
        <v>832</v>
      </c>
      <c r="R349" s="115"/>
      <c r="S349" s="115"/>
      <c r="T349" s="115"/>
      <c r="U349" s="115"/>
      <c r="V349" s="115" t="s">
        <v>794</v>
      </c>
      <c r="W349" s="115" t="s">
        <v>567</v>
      </c>
      <c r="X349" s="115" t="s">
        <v>713</v>
      </c>
      <c r="Y349" s="115"/>
      <c r="Z349" s="115"/>
      <c r="AA349" s="115"/>
      <c r="AB349" s="116" t="s">
        <v>833</v>
      </c>
      <c r="AC349" s="117" t="s">
        <v>689</v>
      </c>
      <c r="AD349" s="116"/>
      <c r="AE349" s="116"/>
      <c r="AF349" s="116"/>
      <c r="AG349" s="116"/>
      <c r="AH349" s="116"/>
      <c r="AI349" s="116"/>
      <c r="AJ349" s="116"/>
      <c r="AK349" s="116"/>
      <c r="AL349" s="116"/>
      <c r="AM349" s="116" t="s">
        <v>708</v>
      </c>
      <c r="AN349" s="116" t="s">
        <v>691</v>
      </c>
      <c r="AO349" s="119" t="s">
        <v>79</v>
      </c>
      <c r="AP349" s="119" t="s">
        <v>61</v>
      </c>
      <c r="AQ349" s="198" t="s">
        <v>834</v>
      </c>
      <c r="AR349" s="18" t="s">
        <v>836</v>
      </c>
      <c r="AS349" s="120" t="s">
        <v>701</v>
      </c>
      <c r="AT349" s="195">
        <v>3853920</v>
      </c>
      <c r="AU349" s="196">
        <v>3685001.97</v>
      </c>
      <c r="AV349" s="197">
        <v>3853920</v>
      </c>
      <c r="AW349" s="197">
        <v>3685001.97</v>
      </c>
      <c r="AX349" s="197">
        <v>0</v>
      </c>
      <c r="AY349" s="197">
        <v>0</v>
      </c>
      <c r="AZ349" s="196">
        <v>0</v>
      </c>
      <c r="BA349" s="196">
        <v>0</v>
      </c>
      <c r="BB349" s="196">
        <v>0</v>
      </c>
      <c r="BC349" s="196">
        <v>0</v>
      </c>
      <c r="BD349" s="192">
        <f t="shared" si="69"/>
        <v>33541278.59</v>
      </c>
      <c r="BE349" s="197">
        <v>33541278.59</v>
      </c>
      <c r="BF349" s="196"/>
      <c r="BG349" s="196"/>
      <c r="BH349" s="196"/>
      <c r="BI349" s="192">
        <f t="shared" si="70"/>
        <v>9676102.0600000005</v>
      </c>
      <c r="BJ349" s="197">
        <v>9676102.0600000005</v>
      </c>
      <c r="BK349" s="196"/>
      <c r="BL349" s="196"/>
      <c r="BM349" s="196"/>
      <c r="BN349" s="192">
        <f t="shared" si="71"/>
        <v>9470530</v>
      </c>
      <c r="BO349" s="197">
        <v>9470530</v>
      </c>
      <c r="BP349" s="196"/>
      <c r="BQ349" s="196"/>
      <c r="BR349" s="196"/>
      <c r="BS349" s="192">
        <f t="shared" si="72"/>
        <v>9399337.9399999995</v>
      </c>
      <c r="BT349" s="197">
        <v>9399337.9399999995</v>
      </c>
      <c r="BU349" s="196"/>
      <c r="BV349" s="196"/>
      <c r="BW349" s="196"/>
      <c r="BX349" s="192">
        <f t="shared" si="73"/>
        <v>9470530</v>
      </c>
      <c r="BY349" s="197">
        <v>9470530</v>
      </c>
      <c r="BZ349" s="196"/>
      <c r="CA349" s="196"/>
      <c r="CB349" s="196"/>
      <c r="CC349" s="192">
        <f t="shared" si="74"/>
        <v>9470530</v>
      </c>
      <c r="CD349" s="197">
        <v>9470530</v>
      </c>
      <c r="CE349" s="196"/>
      <c r="CF349" s="196"/>
      <c r="CG349" s="196"/>
      <c r="CH349" s="192">
        <f t="shared" si="75"/>
        <v>9470530</v>
      </c>
      <c r="CI349" s="197">
        <v>9470530</v>
      </c>
      <c r="CJ349" s="196"/>
      <c r="CK349" s="196"/>
      <c r="CL349" s="196"/>
      <c r="CM349" s="192">
        <f t="shared" si="76"/>
        <v>9470530</v>
      </c>
      <c r="CN349" s="197">
        <v>9470530</v>
      </c>
      <c r="CO349" s="196"/>
      <c r="CP349" s="196"/>
      <c r="CQ349" s="196"/>
    </row>
    <row r="350" spans="1:95" s="193" customFormat="1" ht="356.25" customHeight="1">
      <c r="A350" s="194">
        <v>606</v>
      </c>
      <c r="B350" s="17" t="s">
        <v>687</v>
      </c>
      <c r="C350" s="111">
        <v>401000022</v>
      </c>
      <c r="D350" s="19" t="s">
        <v>751</v>
      </c>
      <c r="E350" s="113" t="s">
        <v>693</v>
      </c>
      <c r="F350" s="114"/>
      <c r="G350" s="114"/>
      <c r="H350" s="115">
        <v>11</v>
      </c>
      <c r="I350" s="114"/>
      <c r="J350" s="115">
        <v>79</v>
      </c>
      <c r="K350" s="115">
        <v>7</v>
      </c>
      <c r="L350" s="115"/>
      <c r="M350" s="115"/>
      <c r="N350" s="115"/>
      <c r="O350" s="115"/>
      <c r="P350" s="116" t="s">
        <v>695</v>
      </c>
      <c r="Q350" s="117" t="s">
        <v>696</v>
      </c>
      <c r="R350" s="115"/>
      <c r="S350" s="115"/>
      <c r="T350" s="115"/>
      <c r="U350" s="115"/>
      <c r="V350" s="115">
        <v>15</v>
      </c>
      <c r="W350" s="115">
        <v>1</v>
      </c>
      <c r="X350" s="115"/>
      <c r="Y350" s="115"/>
      <c r="Z350" s="115"/>
      <c r="AA350" s="115"/>
      <c r="AB350" s="116" t="s">
        <v>695</v>
      </c>
      <c r="AC350" s="117" t="s">
        <v>837</v>
      </c>
      <c r="AD350" s="116"/>
      <c r="AE350" s="116"/>
      <c r="AF350" s="116"/>
      <c r="AG350" s="116"/>
      <c r="AH350" s="116"/>
      <c r="AI350" s="116"/>
      <c r="AJ350" s="174" t="s">
        <v>838</v>
      </c>
      <c r="AK350" s="116"/>
      <c r="AL350" s="116"/>
      <c r="AM350" s="116" t="s">
        <v>839</v>
      </c>
      <c r="AN350" s="116" t="s">
        <v>840</v>
      </c>
      <c r="AO350" s="119" t="s">
        <v>87</v>
      </c>
      <c r="AP350" s="119" t="s">
        <v>66</v>
      </c>
      <c r="AQ350" s="119" t="s">
        <v>841</v>
      </c>
      <c r="AR350" s="18" t="s">
        <v>842</v>
      </c>
      <c r="AS350" s="120" t="s">
        <v>447</v>
      </c>
      <c r="AT350" s="195">
        <v>971313</v>
      </c>
      <c r="AU350" s="196">
        <v>960411</v>
      </c>
      <c r="AV350" s="196">
        <v>0</v>
      </c>
      <c r="AW350" s="196">
        <v>0</v>
      </c>
      <c r="AX350" s="196">
        <v>0</v>
      </c>
      <c r="AY350" s="196">
        <v>0</v>
      </c>
      <c r="AZ350" s="196">
        <v>0</v>
      </c>
      <c r="BA350" s="196">
        <v>0</v>
      </c>
      <c r="BB350" s="197">
        <v>971313</v>
      </c>
      <c r="BC350" s="197">
        <v>960411</v>
      </c>
      <c r="BD350" s="192">
        <f t="shared" si="69"/>
        <v>1402079.2</v>
      </c>
      <c r="BE350" s="196"/>
      <c r="BF350" s="196"/>
      <c r="BG350" s="196"/>
      <c r="BH350" s="197">
        <v>1402079.2</v>
      </c>
      <c r="BI350" s="192">
        <f t="shared" si="70"/>
        <v>1337177.45</v>
      </c>
      <c r="BJ350" s="196"/>
      <c r="BK350" s="196"/>
      <c r="BL350" s="196"/>
      <c r="BM350" s="197">
        <v>1337177.45</v>
      </c>
      <c r="BN350" s="192">
        <f t="shared" si="71"/>
        <v>1407600</v>
      </c>
      <c r="BO350" s="196"/>
      <c r="BP350" s="196"/>
      <c r="BQ350" s="196"/>
      <c r="BR350" s="197">
        <v>1407600</v>
      </c>
      <c r="BS350" s="192">
        <f t="shared" si="72"/>
        <v>1407600</v>
      </c>
      <c r="BT350" s="196"/>
      <c r="BU350" s="196"/>
      <c r="BV350" s="196"/>
      <c r="BW350" s="197">
        <v>1407600</v>
      </c>
      <c r="BX350" s="192">
        <f t="shared" si="73"/>
        <v>1407600</v>
      </c>
      <c r="BY350" s="196"/>
      <c r="BZ350" s="196"/>
      <c r="CA350" s="196"/>
      <c r="CB350" s="197">
        <v>1407600</v>
      </c>
      <c r="CC350" s="192">
        <f t="shared" si="74"/>
        <v>1407600</v>
      </c>
      <c r="CD350" s="196"/>
      <c r="CE350" s="196"/>
      <c r="CF350" s="196"/>
      <c r="CG350" s="197">
        <v>1407600</v>
      </c>
      <c r="CH350" s="192">
        <f t="shared" si="75"/>
        <v>1407600</v>
      </c>
      <c r="CI350" s="196"/>
      <c r="CJ350" s="196"/>
      <c r="CK350" s="196"/>
      <c r="CL350" s="197">
        <v>1407600</v>
      </c>
      <c r="CM350" s="192">
        <f t="shared" si="76"/>
        <v>1407600</v>
      </c>
      <c r="CN350" s="196"/>
      <c r="CO350" s="196"/>
      <c r="CP350" s="196"/>
      <c r="CQ350" s="197">
        <v>1407600</v>
      </c>
    </row>
    <row r="351" spans="1:95" s="193" customFormat="1" ht="409.5">
      <c r="A351" s="194">
        <v>606</v>
      </c>
      <c r="B351" s="17" t="s">
        <v>687</v>
      </c>
      <c r="C351" s="111">
        <v>401000022</v>
      </c>
      <c r="D351" s="19" t="s">
        <v>751</v>
      </c>
      <c r="E351" s="113" t="s">
        <v>693</v>
      </c>
      <c r="F351" s="114"/>
      <c r="G351" s="114"/>
      <c r="H351" s="115">
        <v>1</v>
      </c>
      <c r="I351" s="114"/>
      <c r="J351" s="115">
        <v>9</v>
      </c>
      <c r="K351" s="115">
        <v>1</v>
      </c>
      <c r="L351" s="115" t="s">
        <v>702</v>
      </c>
      <c r="M351" s="115"/>
      <c r="N351" s="115"/>
      <c r="O351" s="115"/>
      <c r="P351" s="116" t="s">
        <v>695</v>
      </c>
      <c r="Q351" s="117" t="s">
        <v>696</v>
      </c>
      <c r="R351" s="115"/>
      <c r="S351" s="115"/>
      <c r="T351" s="115"/>
      <c r="U351" s="115"/>
      <c r="V351" s="115">
        <v>11</v>
      </c>
      <c r="W351" s="115">
        <v>1</v>
      </c>
      <c r="X351" s="115"/>
      <c r="Y351" s="115"/>
      <c r="Z351" s="115"/>
      <c r="AA351" s="115"/>
      <c r="AB351" s="116" t="s">
        <v>695</v>
      </c>
      <c r="AC351" s="117" t="s">
        <v>689</v>
      </c>
      <c r="AD351" s="116"/>
      <c r="AE351" s="116"/>
      <c r="AF351" s="116"/>
      <c r="AG351" s="116"/>
      <c r="AH351" s="116"/>
      <c r="AI351" s="116"/>
      <c r="AJ351" s="116"/>
      <c r="AK351" s="116"/>
      <c r="AL351" s="116"/>
      <c r="AM351" s="116" t="s">
        <v>697</v>
      </c>
      <c r="AN351" s="116" t="s">
        <v>691</v>
      </c>
      <c r="AO351" s="119" t="s">
        <v>79</v>
      </c>
      <c r="AP351" s="119" t="s">
        <v>61</v>
      </c>
      <c r="AQ351" s="119" t="s">
        <v>843</v>
      </c>
      <c r="AR351" s="18" t="s">
        <v>249</v>
      </c>
      <c r="AS351" s="120" t="s">
        <v>704</v>
      </c>
      <c r="AT351" s="195"/>
      <c r="AU351" s="196"/>
      <c r="AV351" s="196"/>
      <c r="AW351" s="196"/>
      <c r="AX351" s="196"/>
      <c r="AY351" s="196"/>
      <c r="AZ351" s="196"/>
      <c r="BA351" s="196"/>
      <c r="BB351" s="197"/>
      <c r="BC351" s="197"/>
      <c r="BD351" s="192">
        <f t="shared" si="69"/>
        <v>418884.7</v>
      </c>
      <c r="BE351" s="196"/>
      <c r="BF351" s="196">
        <v>418884.7</v>
      </c>
      <c r="BG351" s="196"/>
      <c r="BH351" s="197"/>
      <c r="BI351" s="192">
        <f t="shared" si="70"/>
        <v>418884.7</v>
      </c>
      <c r="BJ351" s="196"/>
      <c r="BK351" s="196">
        <v>418884.7</v>
      </c>
      <c r="BL351" s="196"/>
      <c r="BM351" s="197"/>
      <c r="BN351" s="192"/>
      <c r="BO351" s="196"/>
      <c r="BP351" s="196"/>
      <c r="BQ351" s="196"/>
      <c r="BR351" s="197"/>
      <c r="BS351" s="192">
        <f t="shared" si="72"/>
        <v>0</v>
      </c>
      <c r="BT351" s="196"/>
      <c r="BU351" s="196"/>
      <c r="BV351" s="196"/>
      <c r="BW351" s="197"/>
      <c r="BX351" s="192"/>
      <c r="BY351" s="196"/>
      <c r="BZ351" s="196"/>
      <c r="CA351" s="196"/>
      <c r="CB351" s="197"/>
      <c r="CC351" s="192"/>
      <c r="CD351" s="196"/>
      <c r="CE351" s="196"/>
      <c r="CF351" s="196"/>
      <c r="CG351" s="197"/>
      <c r="CH351" s="192"/>
      <c r="CI351" s="196"/>
      <c r="CJ351" s="196"/>
      <c r="CK351" s="196"/>
      <c r="CL351" s="197"/>
      <c r="CM351" s="192"/>
      <c r="CN351" s="196"/>
      <c r="CO351" s="196"/>
      <c r="CP351" s="196"/>
      <c r="CQ351" s="197"/>
    </row>
    <row r="352" spans="1:95" s="193" customFormat="1" ht="409.5">
      <c r="A352" s="194">
        <v>606</v>
      </c>
      <c r="B352" s="17" t="s">
        <v>687</v>
      </c>
      <c r="C352" s="111">
        <v>401000022</v>
      </c>
      <c r="D352" s="19" t="s">
        <v>751</v>
      </c>
      <c r="E352" s="113" t="s">
        <v>693</v>
      </c>
      <c r="F352" s="114"/>
      <c r="G352" s="114"/>
      <c r="H352" s="115">
        <v>1</v>
      </c>
      <c r="I352" s="114"/>
      <c r="J352" s="115">
        <v>9</v>
      </c>
      <c r="K352" s="115">
        <v>1</v>
      </c>
      <c r="L352" s="115" t="s">
        <v>702</v>
      </c>
      <c r="M352" s="115"/>
      <c r="N352" s="115"/>
      <c r="O352" s="115"/>
      <c r="P352" s="116" t="s">
        <v>695</v>
      </c>
      <c r="Q352" s="117" t="s">
        <v>696</v>
      </c>
      <c r="R352" s="115"/>
      <c r="S352" s="115"/>
      <c r="T352" s="115"/>
      <c r="U352" s="115"/>
      <c r="V352" s="115">
        <v>11</v>
      </c>
      <c r="W352" s="115">
        <v>1</v>
      </c>
      <c r="X352" s="115"/>
      <c r="Y352" s="115"/>
      <c r="Z352" s="115"/>
      <c r="AA352" s="115"/>
      <c r="AB352" s="116" t="s">
        <v>695</v>
      </c>
      <c r="AC352" s="117" t="s">
        <v>689</v>
      </c>
      <c r="AD352" s="116"/>
      <c r="AE352" s="116"/>
      <c r="AF352" s="116"/>
      <c r="AG352" s="116"/>
      <c r="AH352" s="116"/>
      <c r="AI352" s="116"/>
      <c r="AJ352" s="116"/>
      <c r="AK352" s="116"/>
      <c r="AL352" s="116"/>
      <c r="AM352" s="116" t="s">
        <v>697</v>
      </c>
      <c r="AN352" s="116" t="s">
        <v>691</v>
      </c>
      <c r="AO352" s="119" t="s">
        <v>79</v>
      </c>
      <c r="AP352" s="119" t="s">
        <v>61</v>
      </c>
      <c r="AQ352" s="119" t="s">
        <v>843</v>
      </c>
      <c r="AR352" s="18" t="s">
        <v>249</v>
      </c>
      <c r="AS352" s="120" t="s">
        <v>705</v>
      </c>
      <c r="AT352" s="195"/>
      <c r="AU352" s="196"/>
      <c r="AV352" s="196"/>
      <c r="AW352" s="196"/>
      <c r="AX352" s="196"/>
      <c r="AY352" s="196"/>
      <c r="AZ352" s="196"/>
      <c r="BA352" s="196"/>
      <c r="BB352" s="197"/>
      <c r="BC352" s="197"/>
      <c r="BD352" s="192">
        <f t="shared" si="69"/>
        <v>32906.61</v>
      </c>
      <c r="BE352" s="196"/>
      <c r="BF352" s="196">
        <v>32906.61</v>
      </c>
      <c r="BG352" s="196"/>
      <c r="BH352" s="197"/>
      <c r="BI352" s="192">
        <f t="shared" si="70"/>
        <v>32906.61</v>
      </c>
      <c r="BJ352" s="196"/>
      <c r="BK352" s="196">
        <v>32906.61</v>
      </c>
      <c r="BL352" s="196"/>
      <c r="BM352" s="197"/>
      <c r="BN352" s="192"/>
      <c r="BO352" s="196"/>
      <c r="BP352" s="196"/>
      <c r="BQ352" s="196"/>
      <c r="BR352" s="197"/>
      <c r="BS352" s="192">
        <f t="shared" si="72"/>
        <v>0</v>
      </c>
      <c r="BT352" s="196"/>
      <c r="BU352" s="196"/>
      <c r="BV352" s="196"/>
      <c r="BW352" s="197"/>
      <c r="BX352" s="192"/>
      <c r="BY352" s="196"/>
      <c r="BZ352" s="196"/>
      <c r="CA352" s="196"/>
      <c r="CB352" s="197"/>
      <c r="CC352" s="192"/>
      <c r="CD352" s="196"/>
      <c r="CE352" s="196"/>
      <c r="CF352" s="196"/>
      <c r="CG352" s="197"/>
      <c r="CH352" s="192"/>
      <c r="CI352" s="196"/>
      <c r="CJ352" s="196"/>
      <c r="CK352" s="196"/>
      <c r="CL352" s="197"/>
      <c r="CM352" s="192"/>
      <c r="CN352" s="196"/>
      <c r="CO352" s="196"/>
      <c r="CP352" s="196"/>
      <c r="CQ352" s="197"/>
    </row>
    <row r="353" spans="1:95" s="193" customFormat="1" ht="331.5">
      <c r="A353" s="194">
        <v>606</v>
      </c>
      <c r="B353" s="17" t="s">
        <v>687</v>
      </c>
      <c r="C353" s="111">
        <v>401000024</v>
      </c>
      <c r="D353" s="19" t="s">
        <v>844</v>
      </c>
      <c r="E353" s="113" t="s">
        <v>693</v>
      </c>
      <c r="F353" s="114"/>
      <c r="G353" s="114"/>
      <c r="H353" s="115">
        <v>1</v>
      </c>
      <c r="I353" s="114"/>
      <c r="J353" s="115">
        <v>9</v>
      </c>
      <c r="K353" s="115">
        <v>1</v>
      </c>
      <c r="L353" s="115" t="s">
        <v>845</v>
      </c>
      <c r="M353" s="115"/>
      <c r="N353" s="115"/>
      <c r="O353" s="115"/>
      <c r="P353" s="116" t="s">
        <v>695</v>
      </c>
      <c r="Q353" s="117" t="s">
        <v>696</v>
      </c>
      <c r="R353" s="115"/>
      <c r="S353" s="115"/>
      <c r="T353" s="115"/>
      <c r="U353" s="115"/>
      <c r="V353" s="115">
        <v>11</v>
      </c>
      <c r="W353" s="115">
        <v>1</v>
      </c>
      <c r="X353" s="115"/>
      <c r="Y353" s="115"/>
      <c r="Z353" s="115"/>
      <c r="AA353" s="115"/>
      <c r="AB353" s="116" t="s">
        <v>695</v>
      </c>
      <c r="AC353" s="117" t="s">
        <v>689</v>
      </c>
      <c r="AD353" s="116"/>
      <c r="AE353" s="116"/>
      <c r="AF353" s="116"/>
      <c r="AG353" s="116"/>
      <c r="AH353" s="116"/>
      <c r="AI353" s="116"/>
      <c r="AJ353" s="116"/>
      <c r="AK353" s="116"/>
      <c r="AL353" s="116"/>
      <c r="AM353" s="116" t="s">
        <v>697</v>
      </c>
      <c r="AN353" s="116" t="s">
        <v>691</v>
      </c>
      <c r="AO353" s="119" t="s">
        <v>79</v>
      </c>
      <c r="AP353" s="119" t="s">
        <v>54</v>
      </c>
      <c r="AQ353" s="119" t="s">
        <v>846</v>
      </c>
      <c r="AR353" s="18" t="s">
        <v>608</v>
      </c>
      <c r="AS353" s="120" t="s">
        <v>704</v>
      </c>
      <c r="AT353" s="195">
        <v>98790713.809999987</v>
      </c>
      <c r="AU353" s="196">
        <v>98790713.809999987</v>
      </c>
      <c r="AV353" s="196">
        <v>0</v>
      </c>
      <c r="AW353" s="196">
        <v>0</v>
      </c>
      <c r="AX353" s="196">
        <v>0</v>
      </c>
      <c r="AY353" s="196">
        <v>0</v>
      </c>
      <c r="AZ353" s="196">
        <v>0</v>
      </c>
      <c r="BA353" s="196">
        <v>0</v>
      </c>
      <c r="BB353" s="197">
        <v>98790713.809999987</v>
      </c>
      <c r="BC353" s="197">
        <v>98790713.809999987</v>
      </c>
      <c r="BD353" s="192">
        <f t="shared" si="69"/>
        <v>107273475.42</v>
      </c>
      <c r="BE353" s="196"/>
      <c r="BF353" s="196"/>
      <c r="BG353" s="196"/>
      <c r="BH353" s="197">
        <f>107295075.42-21600</f>
        <v>107273475.42</v>
      </c>
      <c r="BI353" s="192">
        <f t="shared" si="70"/>
        <v>107273475.42</v>
      </c>
      <c r="BJ353" s="196"/>
      <c r="BK353" s="196"/>
      <c r="BL353" s="196"/>
      <c r="BM353" s="197">
        <f>107295075.42-21600</f>
        <v>107273475.42</v>
      </c>
      <c r="BN353" s="192">
        <f t="shared" si="71"/>
        <v>102810250</v>
      </c>
      <c r="BO353" s="196"/>
      <c r="BP353" s="196"/>
      <c r="BQ353" s="196"/>
      <c r="BR353" s="197">
        <v>102810250</v>
      </c>
      <c r="BS353" s="192">
        <f t="shared" si="72"/>
        <v>102810250</v>
      </c>
      <c r="BT353" s="196"/>
      <c r="BU353" s="196"/>
      <c r="BV353" s="196"/>
      <c r="BW353" s="197">
        <v>102810250</v>
      </c>
      <c r="BX353" s="192">
        <f t="shared" si="73"/>
        <v>103593700</v>
      </c>
      <c r="BY353" s="196"/>
      <c r="BZ353" s="196"/>
      <c r="CA353" s="196"/>
      <c r="CB353" s="197">
        <v>103593700</v>
      </c>
      <c r="CC353" s="192">
        <f t="shared" si="74"/>
        <v>103593700</v>
      </c>
      <c r="CD353" s="196"/>
      <c r="CE353" s="196"/>
      <c r="CF353" s="196"/>
      <c r="CG353" s="197">
        <v>103593700</v>
      </c>
      <c r="CH353" s="192">
        <f t="shared" si="75"/>
        <v>103593700</v>
      </c>
      <c r="CI353" s="196"/>
      <c r="CJ353" s="196"/>
      <c r="CK353" s="196"/>
      <c r="CL353" s="197">
        <v>103593700</v>
      </c>
      <c r="CM353" s="192">
        <f t="shared" si="76"/>
        <v>103593700</v>
      </c>
      <c r="CN353" s="196"/>
      <c r="CO353" s="196"/>
      <c r="CP353" s="196"/>
      <c r="CQ353" s="197">
        <v>103593700</v>
      </c>
    </row>
    <row r="354" spans="1:95" s="193" customFormat="1" ht="331.5">
      <c r="A354" s="194">
        <v>606</v>
      </c>
      <c r="B354" s="17" t="s">
        <v>687</v>
      </c>
      <c r="C354" s="111">
        <v>401000024</v>
      </c>
      <c r="D354" s="19" t="s">
        <v>844</v>
      </c>
      <c r="E354" s="113" t="s">
        <v>693</v>
      </c>
      <c r="F354" s="114"/>
      <c r="G354" s="114"/>
      <c r="H354" s="115">
        <v>1</v>
      </c>
      <c r="I354" s="114"/>
      <c r="J354" s="115">
        <v>9</v>
      </c>
      <c r="K354" s="115">
        <v>1</v>
      </c>
      <c r="L354" s="115" t="s">
        <v>845</v>
      </c>
      <c r="M354" s="115"/>
      <c r="N354" s="115"/>
      <c r="O354" s="115"/>
      <c r="P354" s="116" t="s">
        <v>695</v>
      </c>
      <c r="Q354" s="117" t="s">
        <v>696</v>
      </c>
      <c r="R354" s="115"/>
      <c r="S354" s="115"/>
      <c r="T354" s="115"/>
      <c r="U354" s="115"/>
      <c r="V354" s="115">
        <v>11</v>
      </c>
      <c r="W354" s="115">
        <v>1</v>
      </c>
      <c r="X354" s="115"/>
      <c r="Y354" s="115"/>
      <c r="Z354" s="115"/>
      <c r="AA354" s="115"/>
      <c r="AB354" s="116" t="s">
        <v>695</v>
      </c>
      <c r="AC354" s="117" t="s">
        <v>689</v>
      </c>
      <c r="AD354" s="116"/>
      <c r="AE354" s="116"/>
      <c r="AF354" s="116"/>
      <c r="AG354" s="116"/>
      <c r="AH354" s="116"/>
      <c r="AI354" s="116"/>
      <c r="AJ354" s="116"/>
      <c r="AK354" s="116"/>
      <c r="AL354" s="116"/>
      <c r="AM354" s="116" t="s">
        <v>697</v>
      </c>
      <c r="AN354" s="116" t="s">
        <v>691</v>
      </c>
      <c r="AO354" s="119" t="s">
        <v>79</v>
      </c>
      <c r="AP354" s="119" t="s">
        <v>54</v>
      </c>
      <c r="AQ354" s="119" t="s">
        <v>846</v>
      </c>
      <c r="AR354" s="18" t="s">
        <v>608</v>
      </c>
      <c r="AS354" s="120" t="s">
        <v>705</v>
      </c>
      <c r="AT354" s="195">
        <v>127152569.64</v>
      </c>
      <c r="AU354" s="196">
        <v>127152569.64</v>
      </c>
      <c r="AV354" s="196">
        <v>0</v>
      </c>
      <c r="AW354" s="196">
        <v>0</v>
      </c>
      <c r="AX354" s="196">
        <v>0</v>
      </c>
      <c r="AY354" s="196">
        <v>0</v>
      </c>
      <c r="AZ354" s="196">
        <v>0</v>
      </c>
      <c r="BA354" s="196">
        <v>0</v>
      </c>
      <c r="BB354" s="197">
        <v>127152569.64</v>
      </c>
      <c r="BC354" s="197">
        <v>127152569.64</v>
      </c>
      <c r="BD354" s="192">
        <f t="shared" si="69"/>
        <v>145236107.03</v>
      </c>
      <c r="BE354" s="196"/>
      <c r="BF354" s="196"/>
      <c r="BG354" s="196"/>
      <c r="BH354" s="197">
        <f>145333307.03-97200</f>
        <v>145236107.03</v>
      </c>
      <c r="BI354" s="192">
        <f t="shared" si="70"/>
        <v>145236107.03</v>
      </c>
      <c r="BJ354" s="196"/>
      <c r="BK354" s="196"/>
      <c r="BL354" s="196"/>
      <c r="BM354" s="197">
        <f>145333307.03-97200</f>
        <v>145236107.03</v>
      </c>
      <c r="BN354" s="192">
        <f t="shared" si="71"/>
        <v>144345450</v>
      </c>
      <c r="BO354" s="196"/>
      <c r="BP354" s="196"/>
      <c r="BQ354" s="196"/>
      <c r="BR354" s="197">
        <v>144345450</v>
      </c>
      <c r="BS354" s="192">
        <f t="shared" si="72"/>
        <v>144345450</v>
      </c>
      <c r="BT354" s="196"/>
      <c r="BU354" s="196"/>
      <c r="BV354" s="196"/>
      <c r="BW354" s="197">
        <v>144345450</v>
      </c>
      <c r="BX354" s="192">
        <f t="shared" si="73"/>
        <v>146306960</v>
      </c>
      <c r="BY354" s="196"/>
      <c r="BZ354" s="196"/>
      <c r="CA354" s="196"/>
      <c r="CB354" s="197">
        <v>146306960</v>
      </c>
      <c r="CC354" s="192">
        <f t="shared" si="74"/>
        <v>146306960</v>
      </c>
      <c r="CD354" s="196"/>
      <c r="CE354" s="196"/>
      <c r="CF354" s="196"/>
      <c r="CG354" s="197">
        <v>146306960</v>
      </c>
      <c r="CH354" s="192">
        <f t="shared" si="75"/>
        <v>146306960</v>
      </c>
      <c r="CI354" s="196"/>
      <c r="CJ354" s="196"/>
      <c r="CK354" s="196"/>
      <c r="CL354" s="197">
        <v>146306960</v>
      </c>
      <c r="CM354" s="192">
        <f t="shared" si="76"/>
        <v>146306960</v>
      </c>
      <c r="CN354" s="196"/>
      <c r="CO354" s="196"/>
      <c r="CP354" s="196"/>
      <c r="CQ354" s="197">
        <v>146306960</v>
      </c>
    </row>
    <row r="355" spans="1:95" s="193" customFormat="1" ht="409.5">
      <c r="A355" s="194">
        <v>606</v>
      </c>
      <c r="B355" s="17" t="s">
        <v>687</v>
      </c>
      <c r="C355" s="111">
        <v>401000024</v>
      </c>
      <c r="D355" s="19" t="s">
        <v>844</v>
      </c>
      <c r="E355" s="113" t="s">
        <v>693</v>
      </c>
      <c r="F355" s="114"/>
      <c r="G355" s="114"/>
      <c r="H355" s="115">
        <v>1</v>
      </c>
      <c r="I355" s="114"/>
      <c r="J355" s="115">
        <v>9</v>
      </c>
      <c r="K355" s="115">
        <v>1</v>
      </c>
      <c r="L355" s="115" t="s">
        <v>845</v>
      </c>
      <c r="M355" s="115"/>
      <c r="N355" s="115"/>
      <c r="O355" s="115"/>
      <c r="P355" s="116" t="s">
        <v>695</v>
      </c>
      <c r="Q355" s="117" t="s">
        <v>696</v>
      </c>
      <c r="R355" s="115"/>
      <c r="S355" s="115"/>
      <c r="T355" s="115"/>
      <c r="U355" s="115"/>
      <c r="V355" s="115">
        <v>11</v>
      </c>
      <c r="W355" s="115">
        <v>1</v>
      </c>
      <c r="X355" s="115"/>
      <c r="Y355" s="115"/>
      <c r="Z355" s="115"/>
      <c r="AA355" s="115"/>
      <c r="AB355" s="116" t="s">
        <v>695</v>
      </c>
      <c r="AC355" s="117" t="s">
        <v>689</v>
      </c>
      <c r="AD355" s="116"/>
      <c r="AE355" s="116"/>
      <c r="AF355" s="116"/>
      <c r="AG355" s="116"/>
      <c r="AH355" s="116"/>
      <c r="AI355" s="116"/>
      <c r="AJ355" s="116"/>
      <c r="AK355" s="116"/>
      <c r="AL355" s="116"/>
      <c r="AM355" s="116" t="s">
        <v>697</v>
      </c>
      <c r="AN355" s="116" t="s">
        <v>691</v>
      </c>
      <c r="AO355" s="119" t="s">
        <v>79</v>
      </c>
      <c r="AP355" s="119" t="s">
        <v>54</v>
      </c>
      <c r="AQ355" s="119" t="s">
        <v>847</v>
      </c>
      <c r="AR355" s="18" t="s">
        <v>249</v>
      </c>
      <c r="AS355" s="120" t="s">
        <v>704</v>
      </c>
      <c r="AT355" s="195"/>
      <c r="AU355" s="196"/>
      <c r="AV355" s="196"/>
      <c r="AW355" s="196"/>
      <c r="AX355" s="196"/>
      <c r="AY355" s="196"/>
      <c r="AZ355" s="196"/>
      <c r="BA355" s="196"/>
      <c r="BB355" s="197"/>
      <c r="BC355" s="197"/>
      <c r="BD355" s="192">
        <f t="shared" si="69"/>
        <v>47834.93</v>
      </c>
      <c r="BE355" s="196"/>
      <c r="BF355" s="196">
        <v>47834.93</v>
      </c>
      <c r="BG355" s="196"/>
      <c r="BH355" s="197"/>
      <c r="BI355" s="192">
        <f t="shared" si="70"/>
        <v>47834.93</v>
      </c>
      <c r="BJ355" s="196"/>
      <c r="BK355" s="196">
        <v>47834.93</v>
      </c>
      <c r="BL355" s="196"/>
      <c r="BM355" s="197"/>
      <c r="BN355" s="192"/>
      <c r="BO355" s="196"/>
      <c r="BP355" s="196"/>
      <c r="BQ355" s="196"/>
      <c r="BR355" s="197"/>
      <c r="BS355" s="192">
        <f t="shared" si="72"/>
        <v>0</v>
      </c>
      <c r="BT355" s="196"/>
      <c r="BU355" s="196"/>
      <c r="BV355" s="196"/>
      <c r="BW355" s="197"/>
      <c r="BX355" s="192"/>
      <c r="BY355" s="196"/>
      <c r="BZ355" s="196"/>
      <c r="CA355" s="196"/>
      <c r="CB355" s="197"/>
      <c r="CC355" s="192"/>
      <c r="CD355" s="196"/>
      <c r="CE355" s="196"/>
      <c r="CF355" s="196"/>
      <c r="CG355" s="197"/>
      <c r="CH355" s="192"/>
      <c r="CI355" s="196"/>
      <c r="CJ355" s="196"/>
      <c r="CK355" s="196"/>
      <c r="CL355" s="197"/>
      <c r="CM355" s="192"/>
      <c r="CN355" s="196"/>
      <c r="CO355" s="196"/>
      <c r="CP355" s="196"/>
      <c r="CQ355" s="197"/>
    </row>
    <row r="356" spans="1:95" s="193" customFormat="1" ht="409.5">
      <c r="A356" s="194">
        <v>606</v>
      </c>
      <c r="B356" s="17" t="s">
        <v>687</v>
      </c>
      <c r="C356" s="111">
        <v>401000024</v>
      </c>
      <c r="D356" s="19" t="s">
        <v>844</v>
      </c>
      <c r="E356" s="113" t="s">
        <v>693</v>
      </c>
      <c r="F356" s="114"/>
      <c r="G356" s="114"/>
      <c r="H356" s="115">
        <v>1</v>
      </c>
      <c r="I356" s="114"/>
      <c r="J356" s="115">
        <v>9</v>
      </c>
      <c r="K356" s="115">
        <v>1</v>
      </c>
      <c r="L356" s="115" t="s">
        <v>845</v>
      </c>
      <c r="M356" s="115"/>
      <c r="N356" s="115"/>
      <c r="O356" s="115"/>
      <c r="P356" s="116" t="s">
        <v>695</v>
      </c>
      <c r="Q356" s="117" t="s">
        <v>696</v>
      </c>
      <c r="R356" s="115"/>
      <c r="S356" s="115"/>
      <c r="T356" s="115"/>
      <c r="U356" s="115"/>
      <c r="V356" s="115">
        <v>11</v>
      </c>
      <c r="W356" s="115">
        <v>1</v>
      </c>
      <c r="X356" s="115"/>
      <c r="Y356" s="115"/>
      <c r="Z356" s="115"/>
      <c r="AA356" s="115"/>
      <c r="AB356" s="116" t="s">
        <v>695</v>
      </c>
      <c r="AC356" s="117" t="s">
        <v>689</v>
      </c>
      <c r="AD356" s="116"/>
      <c r="AE356" s="116"/>
      <c r="AF356" s="116"/>
      <c r="AG356" s="116"/>
      <c r="AH356" s="116"/>
      <c r="AI356" s="116"/>
      <c r="AJ356" s="116"/>
      <c r="AK356" s="116"/>
      <c r="AL356" s="116"/>
      <c r="AM356" s="116" t="s">
        <v>697</v>
      </c>
      <c r="AN356" s="116" t="s">
        <v>691</v>
      </c>
      <c r="AO356" s="119" t="s">
        <v>79</v>
      </c>
      <c r="AP356" s="119" t="s">
        <v>54</v>
      </c>
      <c r="AQ356" s="119" t="s">
        <v>847</v>
      </c>
      <c r="AR356" s="18" t="s">
        <v>249</v>
      </c>
      <c r="AS356" s="120" t="s">
        <v>705</v>
      </c>
      <c r="AT356" s="195"/>
      <c r="AU356" s="196"/>
      <c r="AV356" s="196"/>
      <c r="AW356" s="196"/>
      <c r="AX356" s="196"/>
      <c r="AY356" s="196"/>
      <c r="AZ356" s="196"/>
      <c r="BA356" s="196"/>
      <c r="BB356" s="197"/>
      <c r="BC356" s="197"/>
      <c r="BD356" s="192">
        <f t="shared" si="69"/>
        <v>53646.66</v>
      </c>
      <c r="BE356" s="196"/>
      <c r="BF356" s="196">
        <v>53646.66</v>
      </c>
      <c r="BG356" s="196"/>
      <c r="BH356" s="197"/>
      <c r="BI356" s="192">
        <f t="shared" si="70"/>
        <v>53646.66</v>
      </c>
      <c r="BJ356" s="196"/>
      <c r="BK356" s="196">
        <v>53646.66</v>
      </c>
      <c r="BL356" s="196"/>
      <c r="BM356" s="197"/>
      <c r="BN356" s="192"/>
      <c r="BO356" s="196"/>
      <c r="BP356" s="196"/>
      <c r="BQ356" s="196"/>
      <c r="BR356" s="197"/>
      <c r="BS356" s="192">
        <f t="shared" si="72"/>
        <v>0</v>
      </c>
      <c r="BT356" s="196"/>
      <c r="BU356" s="196"/>
      <c r="BV356" s="196"/>
      <c r="BW356" s="197"/>
      <c r="BX356" s="192"/>
      <c r="BY356" s="196"/>
      <c r="BZ356" s="196"/>
      <c r="CA356" s="196"/>
      <c r="CB356" s="197"/>
      <c r="CC356" s="192"/>
      <c r="CD356" s="196"/>
      <c r="CE356" s="196"/>
      <c r="CF356" s="196"/>
      <c r="CG356" s="197"/>
      <c r="CH356" s="192"/>
      <c r="CI356" s="196"/>
      <c r="CJ356" s="196"/>
      <c r="CK356" s="196"/>
      <c r="CL356" s="197"/>
      <c r="CM356" s="192"/>
      <c r="CN356" s="196"/>
      <c r="CO356" s="196"/>
      <c r="CP356" s="196"/>
      <c r="CQ356" s="197"/>
    </row>
    <row r="357" spans="1:95" s="193" customFormat="1" ht="331.5">
      <c r="A357" s="194">
        <v>606</v>
      </c>
      <c r="B357" s="17" t="s">
        <v>687</v>
      </c>
      <c r="C357" s="111">
        <v>401000024</v>
      </c>
      <c r="D357" s="19" t="s">
        <v>844</v>
      </c>
      <c r="E357" s="113" t="s">
        <v>693</v>
      </c>
      <c r="F357" s="114"/>
      <c r="G357" s="114"/>
      <c r="H357" s="115">
        <v>1</v>
      </c>
      <c r="I357" s="114"/>
      <c r="J357" s="115">
        <v>9</v>
      </c>
      <c r="K357" s="115">
        <v>1</v>
      </c>
      <c r="L357" s="115" t="s">
        <v>848</v>
      </c>
      <c r="M357" s="115"/>
      <c r="N357" s="115"/>
      <c r="O357" s="115"/>
      <c r="P357" s="116" t="s">
        <v>695</v>
      </c>
      <c r="Q357" s="117" t="s">
        <v>696</v>
      </c>
      <c r="R357" s="115"/>
      <c r="S357" s="115"/>
      <c r="T357" s="115"/>
      <c r="U357" s="115"/>
      <c r="V357" s="115">
        <v>11</v>
      </c>
      <c r="W357" s="115">
        <v>1</v>
      </c>
      <c r="X357" s="115"/>
      <c r="Y357" s="115"/>
      <c r="Z357" s="115"/>
      <c r="AA357" s="115"/>
      <c r="AB357" s="116" t="s">
        <v>695</v>
      </c>
      <c r="AC357" s="117" t="s">
        <v>689</v>
      </c>
      <c r="AD357" s="116"/>
      <c r="AE357" s="116"/>
      <c r="AF357" s="116"/>
      <c r="AG357" s="116"/>
      <c r="AH357" s="116"/>
      <c r="AI357" s="116"/>
      <c r="AJ357" s="116"/>
      <c r="AK357" s="116"/>
      <c r="AL357" s="116"/>
      <c r="AM357" s="116" t="s">
        <v>699</v>
      </c>
      <c r="AN357" s="116" t="s">
        <v>691</v>
      </c>
      <c r="AO357" s="119" t="s">
        <v>79</v>
      </c>
      <c r="AP357" s="119" t="s">
        <v>54</v>
      </c>
      <c r="AQ357" s="119" t="s">
        <v>707</v>
      </c>
      <c r="AR357" s="18" t="s">
        <v>608</v>
      </c>
      <c r="AS357" s="120" t="s">
        <v>700</v>
      </c>
      <c r="AT357" s="195">
        <v>6236643.7699999996</v>
      </c>
      <c r="AU357" s="196">
        <v>6236643.7699999996</v>
      </c>
      <c r="AV357" s="196">
        <v>0</v>
      </c>
      <c r="AW357" s="196">
        <v>0</v>
      </c>
      <c r="AX357" s="196">
        <v>0</v>
      </c>
      <c r="AY357" s="196">
        <v>0</v>
      </c>
      <c r="AZ357" s="196">
        <v>0</v>
      </c>
      <c r="BA357" s="196">
        <v>0</v>
      </c>
      <c r="BB357" s="197">
        <v>6236643.7699999996</v>
      </c>
      <c r="BC357" s="197">
        <v>6236643.7699999996</v>
      </c>
      <c r="BD357" s="192">
        <f t="shared" si="69"/>
        <v>0</v>
      </c>
      <c r="BE357" s="196"/>
      <c r="BF357" s="196"/>
      <c r="BG357" s="196"/>
      <c r="BH357" s="196"/>
      <c r="BI357" s="192">
        <f t="shared" si="70"/>
        <v>0</v>
      </c>
      <c r="BJ357" s="196"/>
      <c r="BK357" s="196"/>
      <c r="BL357" s="196"/>
      <c r="BM357" s="196"/>
      <c r="BN357" s="192">
        <f t="shared" si="71"/>
        <v>0</v>
      </c>
      <c r="BO357" s="196"/>
      <c r="BP357" s="196"/>
      <c r="BQ357" s="196"/>
      <c r="BR357" s="196"/>
      <c r="BS357" s="192">
        <f t="shared" si="72"/>
        <v>0</v>
      </c>
      <c r="BT357" s="196"/>
      <c r="BU357" s="196"/>
      <c r="BV357" s="196"/>
      <c r="BW357" s="196"/>
      <c r="BX357" s="192">
        <f t="shared" si="73"/>
        <v>0</v>
      </c>
      <c r="BY357" s="196"/>
      <c r="BZ357" s="196"/>
      <c r="CA357" s="196"/>
      <c r="CB357" s="196"/>
      <c r="CC357" s="192">
        <f t="shared" si="74"/>
        <v>0</v>
      </c>
      <c r="CD357" s="196"/>
      <c r="CE357" s="196"/>
      <c r="CF357" s="196"/>
      <c r="CG357" s="196"/>
      <c r="CH357" s="192">
        <f t="shared" si="75"/>
        <v>0</v>
      </c>
      <c r="CI357" s="196"/>
      <c r="CJ357" s="196"/>
      <c r="CK357" s="196"/>
      <c r="CL357" s="196"/>
      <c r="CM357" s="192">
        <f t="shared" si="76"/>
        <v>0</v>
      </c>
      <c r="CN357" s="196"/>
      <c r="CO357" s="196"/>
      <c r="CP357" s="196"/>
      <c r="CQ357" s="196"/>
    </row>
    <row r="358" spans="1:95" s="193" customFormat="1" ht="331.5">
      <c r="A358" s="194">
        <v>606</v>
      </c>
      <c r="B358" s="17" t="s">
        <v>687</v>
      </c>
      <c r="C358" s="111">
        <v>401000024</v>
      </c>
      <c r="D358" s="19" t="s">
        <v>844</v>
      </c>
      <c r="E358" s="113" t="s">
        <v>693</v>
      </c>
      <c r="F358" s="114"/>
      <c r="G358" s="114"/>
      <c r="H358" s="115">
        <v>1</v>
      </c>
      <c r="I358" s="114"/>
      <c r="J358" s="115">
        <v>9</v>
      </c>
      <c r="K358" s="115">
        <v>1</v>
      </c>
      <c r="L358" s="115" t="s">
        <v>848</v>
      </c>
      <c r="M358" s="115"/>
      <c r="N358" s="115"/>
      <c r="O358" s="115"/>
      <c r="P358" s="116" t="s">
        <v>695</v>
      </c>
      <c r="Q358" s="117" t="s">
        <v>696</v>
      </c>
      <c r="R358" s="115"/>
      <c r="S358" s="115"/>
      <c r="T358" s="115"/>
      <c r="U358" s="115"/>
      <c r="V358" s="115">
        <v>11</v>
      </c>
      <c r="W358" s="115">
        <v>1</v>
      </c>
      <c r="X358" s="115"/>
      <c r="Y358" s="115"/>
      <c r="Z358" s="115"/>
      <c r="AA358" s="115"/>
      <c r="AB358" s="116" t="s">
        <v>695</v>
      </c>
      <c r="AC358" s="117" t="s">
        <v>689</v>
      </c>
      <c r="AD358" s="116"/>
      <c r="AE358" s="116"/>
      <c r="AF358" s="116"/>
      <c r="AG358" s="116"/>
      <c r="AH358" s="116"/>
      <c r="AI358" s="116"/>
      <c r="AJ358" s="116"/>
      <c r="AK358" s="116"/>
      <c r="AL358" s="116"/>
      <c r="AM358" s="116" t="s">
        <v>699</v>
      </c>
      <c r="AN358" s="116" t="s">
        <v>691</v>
      </c>
      <c r="AO358" s="119" t="s">
        <v>79</v>
      </c>
      <c r="AP358" s="119" t="s">
        <v>54</v>
      </c>
      <c r="AQ358" s="119" t="s">
        <v>707</v>
      </c>
      <c r="AR358" s="18" t="s">
        <v>608</v>
      </c>
      <c r="AS358" s="120" t="s">
        <v>701</v>
      </c>
      <c r="AT358" s="195">
        <v>1108226.8500000001</v>
      </c>
      <c r="AU358" s="196">
        <v>1108226.8500000001</v>
      </c>
      <c r="AV358" s="196">
        <v>0</v>
      </c>
      <c r="AW358" s="196">
        <v>0</v>
      </c>
      <c r="AX358" s="196">
        <v>0</v>
      </c>
      <c r="AY358" s="196">
        <v>0</v>
      </c>
      <c r="AZ358" s="196">
        <v>0</v>
      </c>
      <c r="BA358" s="196">
        <v>0</v>
      </c>
      <c r="BB358" s="197">
        <v>1108226.8500000001</v>
      </c>
      <c r="BC358" s="197">
        <v>1108226.8500000001</v>
      </c>
      <c r="BD358" s="192">
        <f t="shared" si="69"/>
        <v>6242173</v>
      </c>
      <c r="BE358" s="196"/>
      <c r="BF358" s="196"/>
      <c r="BG358" s="196"/>
      <c r="BH358" s="197">
        <v>6242173</v>
      </c>
      <c r="BI358" s="192">
        <f t="shared" si="70"/>
        <v>6242173</v>
      </c>
      <c r="BJ358" s="196"/>
      <c r="BK358" s="196"/>
      <c r="BL358" s="196"/>
      <c r="BM358" s="196">
        <v>6242173</v>
      </c>
      <c r="BN358" s="192">
        <f t="shared" si="71"/>
        <v>14343820</v>
      </c>
      <c r="BO358" s="196"/>
      <c r="BP358" s="196"/>
      <c r="BQ358" s="196"/>
      <c r="BR358" s="196">
        <v>14343820</v>
      </c>
      <c r="BS358" s="192">
        <f t="shared" si="72"/>
        <v>14343820</v>
      </c>
      <c r="BT358" s="196"/>
      <c r="BU358" s="196"/>
      <c r="BV358" s="196"/>
      <c r="BW358" s="196">
        <v>14343820</v>
      </c>
      <c r="BX358" s="192">
        <f t="shared" si="73"/>
        <v>0</v>
      </c>
      <c r="BY358" s="196"/>
      <c r="BZ358" s="196"/>
      <c r="CA358" s="196"/>
      <c r="CB358" s="196"/>
      <c r="CC358" s="192">
        <f t="shared" si="74"/>
        <v>0</v>
      </c>
      <c r="CD358" s="196"/>
      <c r="CE358" s="196"/>
      <c r="CF358" s="196"/>
      <c r="CG358" s="196"/>
      <c r="CH358" s="192">
        <f t="shared" si="75"/>
        <v>0</v>
      </c>
      <c r="CI358" s="196"/>
      <c r="CJ358" s="196"/>
      <c r="CK358" s="196"/>
      <c r="CL358" s="196"/>
      <c r="CM358" s="192">
        <f t="shared" si="76"/>
        <v>0</v>
      </c>
      <c r="CN358" s="196"/>
      <c r="CO358" s="196"/>
      <c r="CP358" s="196"/>
      <c r="CQ358" s="196"/>
    </row>
    <row r="359" spans="1:95" s="193" customFormat="1" ht="331.5">
      <c r="A359" s="194">
        <v>606</v>
      </c>
      <c r="B359" s="17" t="s">
        <v>687</v>
      </c>
      <c r="C359" s="111">
        <v>401000024</v>
      </c>
      <c r="D359" s="19" t="s">
        <v>844</v>
      </c>
      <c r="E359" s="113" t="s">
        <v>693</v>
      </c>
      <c r="F359" s="114"/>
      <c r="G359" s="114"/>
      <c r="H359" s="115">
        <v>1</v>
      </c>
      <c r="I359" s="114"/>
      <c r="J359" s="115">
        <v>9</v>
      </c>
      <c r="K359" s="115">
        <v>1</v>
      </c>
      <c r="L359" s="115">
        <v>2</v>
      </c>
      <c r="M359" s="115"/>
      <c r="N359" s="115"/>
      <c r="O359" s="115"/>
      <c r="P359" s="116" t="s">
        <v>695</v>
      </c>
      <c r="Q359" s="117" t="s">
        <v>696</v>
      </c>
      <c r="R359" s="115"/>
      <c r="S359" s="115"/>
      <c r="T359" s="115"/>
      <c r="U359" s="115"/>
      <c r="V359" s="115">
        <v>11</v>
      </c>
      <c r="W359" s="115">
        <v>1</v>
      </c>
      <c r="X359" s="115"/>
      <c r="Y359" s="115"/>
      <c r="Z359" s="115"/>
      <c r="AA359" s="115"/>
      <c r="AB359" s="116" t="s">
        <v>695</v>
      </c>
      <c r="AC359" s="117" t="s">
        <v>849</v>
      </c>
      <c r="AD359" s="115"/>
      <c r="AE359" s="115"/>
      <c r="AF359" s="115"/>
      <c r="AG359" s="115"/>
      <c r="AH359" s="115"/>
      <c r="AI359" s="115"/>
      <c r="AJ359" s="115">
        <v>2</v>
      </c>
      <c r="AK359" s="115"/>
      <c r="AL359" s="115"/>
      <c r="AM359" s="115"/>
      <c r="AN359" s="116" t="s">
        <v>850</v>
      </c>
      <c r="AO359" s="119" t="s">
        <v>79</v>
      </c>
      <c r="AP359" s="119" t="s">
        <v>54</v>
      </c>
      <c r="AQ359" s="119" t="s">
        <v>851</v>
      </c>
      <c r="AR359" s="18" t="s">
        <v>852</v>
      </c>
      <c r="AS359" s="120" t="s">
        <v>700</v>
      </c>
      <c r="AT359" s="195">
        <v>0</v>
      </c>
      <c r="AU359" s="196">
        <v>0</v>
      </c>
      <c r="AV359" s="196">
        <v>0</v>
      </c>
      <c r="AW359" s="196">
        <v>0</v>
      </c>
      <c r="AX359" s="196">
        <v>0</v>
      </c>
      <c r="AY359" s="196">
        <v>0</v>
      </c>
      <c r="AZ359" s="196">
        <v>0</v>
      </c>
      <c r="BA359" s="196">
        <v>0</v>
      </c>
      <c r="BB359" s="196">
        <v>0</v>
      </c>
      <c r="BC359" s="196">
        <v>0</v>
      </c>
      <c r="BD359" s="192">
        <f t="shared" si="69"/>
        <v>0</v>
      </c>
      <c r="BE359" s="196"/>
      <c r="BF359" s="196"/>
      <c r="BG359" s="196"/>
      <c r="BH359" s="197"/>
      <c r="BI359" s="192">
        <f t="shared" si="70"/>
        <v>0</v>
      </c>
      <c r="BJ359" s="196"/>
      <c r="BK359" s="196"/>
      <c r="BL359" s="196"/>
      <c r="BM359" s="196"/>
      <c r="BN359" s="192">
        <f t="shared" si="71"/>
        <v>0</v>
      </c>
      <c r="BO359" s="196"/>
      <c r="BP359" s="196"/>
      <c r="BQ359" s="196"/>
      <c r="BR359" s="196"/>
      <c r="BS359" s="192">
        <f t="shared" si="72"/>
        <v>0</v>
      </c>
      <c r="BT359" s="196"/>
      <c r="BU359" s="196"/>
      <c r="BV359" s="196"/>
      <c r="BW359" s="196"/>
      <c r="BX359" s="192">
        <f t="shared" si="73"/>
        <v>0</v>
      </c>
      <c r="BY359" s="196"/>
      <c r="BZ359" s="196"/>
      <c r="CA359" s="196"/>
      <c r="CB359" s="196"/>
      <c r="CC359" s="192">
        <f t="shared" si="74"/>
        <v>0</v>
      </c>
      <c r="CD359" s="196"/>
      <c r="CE359" s="196"/>
      <c r="CF359" s="196"/>
      <c r="CG359" s="196"/>
      <c r="CH359" s="192">
        <f t="shared" si="75"/>
        <v>0</v>
      </c>
      <c r="CI359" s="196"/>
      <c r="CJ359" s="196"/>
      <c r="CK359" s="196"/>
      <c r="CL359" s="196"/>
      <c r="CM359" s="192">
        <f t="shared" si="76"/>
        <v>0</v>
      </c>
      <c r="CN359" s="196"/>
      <c r="CO359" s="196"/>
      <c r="CP359" s="196"/>
      <c r="CQ359" s="196"/>
    </row>
    <row r="360" spans="1:95" s="193" customFormat="1" ht="331.5">
      <c r="A360" s="194">
        <v>606</v>
      </c>
      <c r="B360" s="17" t="s">
        <v>687</v>
      </c>
      <c r="C360" s="111">
        <v>401000024</v>
      </c>
      <c r="D360" s="19" t="s">
        <v>844</v>
      </c>
      <c r="E360" s="113" t="s">
        <v>693</v>
      </c>
      <c r="F360" s="114"/>
      <c r="G360" s="114"/>
      <c r="H360" s="115">
        <v>1</v>
      </c>
      <c r="I360" s="114"/>
      <c r="J360" s="115">
        <v>9</v>
      </c>
      <c r="K360" s="115">
        <v>1</v>
      </c>
      <c r="L360" s="115" t="s">
        <v>845</v>
      </c>
      <c r="M360" s="115"/>
      <c r="N360" s="115"/>
      <c r="O360" s="115"/>
      <c r="P360" s="116" t="s">
        <v>695</v>
      </c>
      <c r="Q360" s="117" t="s">
        <v>696</v>
      </c>
      <c r="R360" s="115"/>
      <c r="S360" s="115"/>
      <c r="T360" s="115"/>
      <c r="U360" s="115"/>
      <c r="V360" s="115">
        <v>11</v>
      </c>
      <c r="W360" s="115">
        <v>1</v>
      </c>
      <c r="X360" s="115"/>
      <c r="Y360" s="115"/>
      <c r="Z360" s="115"/>
      <c r="AA360" s="115"/>
      <c r="AB360" s="116" t="s">
        <v>695</v>
      </c>
      <c r="AC360" s="117" t="s">
        <v>689</v>
      </c>
      <c r="AD360" s="116"/>
      <c r="AE360" s="116"/>
      <c r="AF360" s="116"/>
      <c r="AG360" s="116"/>
      <c r="AH360" s="116"/>
      <c r="AI360" s="116"/>
      <c r="AJ360" s="116"/>
      <c r="AK360" s="116"/>
      <c r="AL360" s="116"/>
      <c r="AM360" s="116" t="s">
        <v>708</v>
      </c>
      <c r="AN360" s="116" t="s">
        <v>691</v>
      </c>
      <c r="AO360" s="119" t="s">
        <v>79</v>
      </c>
      <c r="AP360" s="119" t="s">
        <v>54</v>
      </c>
      <c r="AQ360" s="119" t="s">
        <v>709</v>
      </c>
      <c r="AR360" s="18" t="s">
        <v>710</v>
      </c>
      <c r="AS360" s="120" t="s">
        <v>700</v>
      </c>
      <c r="AT360" s="195">
        <v>0</v>
      </c>
      <c r="AU360" s="196">
        <v>0</v>
      </c>
      <c r="AV360" s="196">
        <v>0</v>
      </c>
      <c r="AW360" s="196">
        <v>0</v>
      </c>
      <c r="AX360" s="196">
        <v>0</v>
      </c>
      <c r="AY360" s="196">
        <v>0</v>
      </c>
      <c r="AZ360" s="196">
        <v>0</v>
      </c>
      <c r="BA360" s="196">
        <v>0</v>
      </c>
      <c r="BB360" s="196">
        <v>0</v>
      </c>
      <c r="BC360" s="196">
        <v>0</v>
      </c>
      <c r="BD360" s="192">
        <f t="shared" si="69"/>
        <v>0</v>
      </c>
      <c r="BE360" s="196"/>
      <c r="BF360" s="196"/>
      <c r="BG360" s="196"/>
      <c r="BH360" s="196"/>
      <c r="BI360" s="192">
        <f t="shared" si="70"/>
        <v>0</v>
      </c>
      <c r="BJ360" s="196"/>
      <c r="BK360" s="196"/>
      <c r="BL360" s="196"/>
      <c r="BM360" s="196"/>
      <c r="BN360" s="192">
        <f t="shared" si="71"/>
        <v>3659988</v>
      </c>
      <c r="BO360" s="196"/>
      <c r="BP360" s="196"/>
      <c r="BQ360" s="196"/>
      <c r="BR360" s="196">
        <v>3659988</v>
      </c>
      <c r="BS360" s="192">
        <f t="shared" si="72"/>
        <v>3703188</v>
      </c>
      <c r="BT360" s="196"/>
      <c r="BU360" s="196"/>
      <c r="BV360" s="196"/>
      <c r="BW360" s="196">
        <v>3703188</v>
      </c>
      <c r="BX360" s="192">
        <f t="shared" si="73"/>
        <v>3659988</v>
      </c>
      <c r="BY360" s="196"/>
      <c r="BZ360" s="196"/>
      <c r="CA360" s="196"/>
      <c r="CB360" s="196">
        <v>3659988</v>
      </c>
      <c r="CC360" s="192">
        <f t="shared" si="74"/>
        <v>3659988</v>
      </c>
      <c r="CD360" s="196"/>
      <c r="CE360" s="196"/>
      <c r="CF360" s="196"/>
      <c r="CG360" s="196">
        <v>3659988</v>
      </c>
      <c r="CH360" s="192">
        <f t="shared" si="75"/>
        <v>3659988</v>
      </c>
      <c r="CI360" s="196"/>
      <c r="CJ360" s="196"/>
      <c r="CK360" s="196"/>
      <c r="CL360" s="196">
        <v>3659988</v>
      </c>
      <c r="CM360" s="192">
        <f t="shared" si="76"/>
        <v>3659988</v>
      </c>
      <c r="CN360" s="196"/>
      <c r="CO360" s="196"/>
      <c r="CP360" s="196"/>
      <c r="CQ360" s="196">
        <v>3659988</v>
      </c>
    </row>
    <row r="361" spans="1:95" s="193" customFormat="1" ht="331.5">
      <c r="A361" s="194">
        <v>606</v>
      </c>
      <c r="B361" s="17" t="s">
        <v>687</v>
      </c>
      <c r="C361" s="111">
        <v>401000024</v>
      </c>
      <c r="D361" s="19" t="s">
        <v>844</v>
      </c>
      <c r="E361" s="113" t="s">
        <v>693</v>
      </c>
      <c r="F361" s="114"/>
      <c r="G361" s="114"/>
      <c r="H361" s="115">
        <v>1</v>
      </c>
      <c r="I361" s="114"/>
      <c r="J361" s="115">
        <v>9</v>
      </c>
      <c r="K361" s="115">
        <v>1</v>
      </c>
      <c r="L361" s="115" t="s">
        <v>845</v>
      </c>
      <c r="M361" s="115"/>
      <c r="N361" s="115"/>
      <c r="O361" s="115"/>
      <c r="P361" s="116" t="s">
        <v>695</v>
      </c>
      <c r="Q361" s="117" t="s">
        <v>696</v>
      </c>
      <c r="R361" s="115"/>
      <c r="S361" s="115"/>
      <c r="T361" s="115"/>
      <c r="U361" s="115"/>
      <c r="V361" s="115">
        <v>11</v>
      </c>
      <c r="W361" s="115">
        <v>1</v>
      </c>
      <c r="X361" s="115"/>
      <c r="Y361" s="115"/>
      <c r="Z361" s="115"/>
      <c r="AA361" s="115"/>
      <c r="AB361" s="116" t="s">
        <v>695</v>
      </c>
      <c r="AC361" s="117" t="s">
        <v>689</v>
      </c>
      <c r="AD361" s="116"/>
      <c r="AE361" s="116"/>
      <c r="AF361" s="116"/>
      <c r="AG361" s="116"/>
      <c r="AH361" s="116"/>
      <c r="AI361" s="116"/>
      <c r="AJ361" s="116"/>
      <c r="AK361" s="116"/>
      <c r="AL361" s="116"/>
      <c r="AM361" s="116" t="s">
        <v>708</v>
      </c>
      <c r="AN361" s="116" t="s">
        <v>691</v>
      </c>
      <c r="AO361" s="119" t="s">
        <v>79</v>
      </c>
      <c r="AP361" s="119" t="s">
        <v>54</v>
      </c>
      <c r="AQ361" s="119" t="s">
        <v>709</v>
      </c>
      <c r="AR361" s="18" t="s">
        <v>710</v>
      </c>
      <c r="AS361" s="120" t="s">
        <v>701</v>
      </c>
      <c r="AT361" s="195">
        <v>0</v>
      </c>
      <c r="AU361" s="196">
        <v>0</v>
      </c>
      <c r="AV361" s="196">
        <v>0</v>
      </c>
      <c r="AW361" s="196">
        <v>0</v>
      </c>
      <c r="AX361" s="196">
        <v>0</v>
      </c>
      <c r="AY361" s="196">
        <v>0</v>
      </c>
      <c r="AZ361" s="196">
        <v>0</v>
      </c>
      <c r="BA361" s="196">
        <v>0</v>
      </c>
      <c r="BB361" s="196">
        <v>0</v>
      </c>
      <c r="BC361" s="196">
        <v>0</v>
      </c>
      <c r="BD361" s="192">
        <f t="shared" si="69"/>
        <v>0</v>
      </c>
      <c r="BE361" s="196"/>
      <c r="BF361" s="196"/>
      <c r="BG361" s="196"/>
      <c r="BH361" s="196"/>
      <c r="BI361" s="192">
        <f t="shared" si="70"/>
        <v>0</v>
      </c>
      <c r="BJ361" s="196"/>
      <c r="BK361" s="196"/>
      <c r="BL361" s="196"/>
      <c r="BM361" s="196"/>
      <c r="BN361" s="192">
        <f t="shared" si="71"/>
        <v>1805892</v>
      </c>
      <c r="BO361" s="196"/>
      <c r="BP361" s="196"/>
      <c r="BQ361" s="196"/>
      <c r="BR361" s="196">
        <v>1805892</v>
      </c>
      <c r="BS361" s="192">
        <f t="shared" ref="BS361:BS424" si="77">SUM(BT361:BW361)</f>
        <v>1762692</v>
      </c>
      <c r="BT361" s="196"/>
      <c r="BU361" s="196"/>
      <c r="BV361" s="196"/>
      <c r="BW361" s="196">
        <v>1762692</v>
      </c>
      <c r="BX361" s="192">
        <f t="shared" si="73"/>
        <v>1805892</v>
      </c>
      <c r="BY361" s="196"/>
      <c r="BZ361" s="196"/>
      <c r="CA361" s="196"/>
      <c r="CB361" s="196">
        <v>1805892</v>
      </c>
      <c r="CC361" s="192">
        <f t="shared" si="74"/>
        <v>1805892</v>
      </c>
      <c r="CD361" s="196"/>
      <c r="CE361" s="196"/>
      <c r="CF361" s="196"/>
      <c r="CG361" s="196">
        <v>1805892</v>
      </c>
      <c r="CH361" s="192">
        <f t="shared" si="75"/>
        <v>1805892</v>
      </c>
      <c r="CI361" s="196"/>
      <c r="CJ361" s="196"/>
      <c r="CK361" s="196"/>
      <c r="CL361" s="196">
        <v>1805892</v>
      </c>
      <c r="CM361" s="192">
        <f t="shared" si="76"/>
        <v>1805892</v>
      </c>
      <c r="CN361" s="196"/>
      <c r="CO361" s="196"/>
      <c r="CP361" s="196"/>
      <c r="CQ361" s="196">
        <v>1805892</v>
      </c>
    </row>
    <row r="362" spans="1:95" s="193" customFormat="1" ht="331.5">
      <c r="A362" s="194">
        <v>606</v>
      </c>
      <c r="B362" s="17" t="s">
        <v>687</v>
      </c>
      <c r="C362" s="111">
        <v>401000024</v>
      </c>
      <c r="D362" s="19" t="s">
        <v>844</v>
      </c>
      <c r="E362" s="113" t="s">
        <v>693</v>
      </c>
      <c r="F362" s="114"/>
      <c r="G362" s="114"/>
      <c r="H362" s="115">
        <v>1</v>
      </c>
      <c r="I362" s="114"/>
      <c r="J362" s="115">
        <v>9</v>
      </c>
      <c r="K362" s="115">
        <v>1</v>
      </c>
      <c r="L362" s="115" t="s">
        <v>845</v>
      </c>
      <c r="M362" s="115"/>
      <c r="N362" s="115"/>
      <c r="O362" s="115"/>
      <c r="P362" s="116" t="s">
        <v>695</v>
      </c>
      <c r="Q362" s="117" t="s">
        <v>696</v>
      </c>
      <c r="R362" s="115"/>
      <c r="S362" s="115"/>
      <c r="T362" s="115"/>
      <c r="U362" s="115"/>
      <c r="V362" s="115">
        <v>11</v>
      </c>
      <c r="W362" s="115">
        <v>1</v>
      </c>
      <c r="X362" s="115"/>
      <c r="Y362" s="115"/>
      <c r="Z362" s="115"/>
      <c r="AA362" s="115"/>
      <c r="AB362" s="116" t="s">
        <v>695</v>
      </c>
      <c r="AC362" s="117" t="s">
        <v>689</v>
      </c>
      <c r="AD362" s="116"/>
      <c r="AE362" s="116"/>
      <c r="AF362" s="116"/>
      <c r="AG362" s="116"/>
      <c r="AH362" s="116"/>
      <c r="AI362" s="116"/>
      <c r="AJ362" s="116"/>
      <c r="AK362" s="116"/>
      <c r="AL362" s="116"/>
      <c r="AM362" s="116" t="s">
        <v>708</v>
      </c>
      <c r="AN362" s="116" t="s">
        <v>691</v>
      </c>
      <c r="AO362" s="119" t="s">
        <v>79</v>
      </c>
      <c r="AP362" s="119" t="s">
        <v>54</v>
      </c>
      <c r="AQ362" s="119" t="s">
        <v>507</v>
      </c>
      <c r="AR362" s="18" t="s">
        <v>508</v>
      </c>
      <c r="AS362" s="120" t="s">
        <v>701</v>
      </c>
      <c r="AT362" s="195"/>
      <c r="AU362" s="196"/>
      <c r="AV362" s="196"/>
      <c r="AW362" s="196"/>
      <c r="AX362" s="196"/>
      <c r="AY362" s="196"/>
      <c r="AZ362" s="196"/>
      <c r="BA362" s="196"/>
      <c r="BB362" s="196"/>
      <c r="BC362" s="196"/>
      <c r="BD362" s="192">
        <f t="shared" si="69"/>
        <v>1684937.11</v>
      </c>
      <c r="BE362" s="196"/>
      <c r="BF362" s="196"/>
      <c r="BG362" s="196"/>
      <c r="BH362" s="196">
        <v>1684937.11</v>
      </c>
      <c r="BI362" s="192">
        <f t="shared" si="70"/>
        <v>1684937.11</v>
      </c>
      <c r="BJ362" s="196"/>
      <c r="BK362" s="196"/>
      <c r="BL362" s="196"/>
      <c r="BM362" s="196">
        <v>1684937.11</v>
      </c>
      <c r="BN362" s="192"/>
      <c r="BO362" s="196"/>
      <c r="BP362" s="196"/>
      <c r="BQ362" s="196"/>
      <c r="BR362" s="196"/>
      <c r="BS362" s="192">
        <f t="shared" si="77"/>
        <v>0</v>
      </c>
      <c r="BT362" s="196"/>
      <c r="BU362" s="196"/>
      <c r="BV362" s="196"/>
      <c r="BW362" s="196"/>
      <c r="BX362" s="192"/>
      <c r="BY362" s="196"/>
      <c r="BZ362" s="196"/>
      <c r="CA362" s="196"/>
      <c r="CB362" s="196"/>
      <c r="CC362" s="192"/>
      <c r="CD362" s="196"/>
      <c r="CE362" s="196"/>
      <c r="CF362" s="196"/>
      <c r="CG362" s="196"/>
      <c r="CH362" s="192"/>
      <c r="CI362" s="196"/>
      <c r="CJ362" s="196"/>
      <c r="CK362" s="196"/>
      <c r="CL362" s="196"/>
      <c r="CM362" s="192"/>
      <c r="CN362" s="196"/>
      <c r="CO362" s="196"/>
      <c r="CP362" s="196"/>
      <c r="CQ362" s="196"/>
    </row>
    <row r="363" spans="1:95" s="193" customFormat="1" ht="382.5">
      <c r="A363" s="194">
        <v>606</v>
      </c>
      <c r="B363" s="17" t="s">
        <v>687</v>
      </c>
      <c r="C363" s="111">
        <v>401000024</v>
      </c>
      <c r="D363" s="19" t="s">
        <v>844</v>
      </c>
      <c r="E363" s="113" t="s">
        <v>693</v>
      </c>
      <c r="F363" s="114"/>
      <c r="G363" s="114"/>
      <c r="H363" s="115">
        <v>1</v>
      </c>
      <c r="I363" s="114"/>
      <c r="J363" s="115">
        <v>9</v>
      </c>
      <c r="K363" s="115">
        <v>1</v>
      </c>
      <c r="L363" s="115" t="s">
        <v>845</v>
      </c>
      <c r="M363" s="115"/>
      <c r="N363" s="115"/>
      <c r="O363" s="115"/>
      <c r="P363" s="116" t="s">
        <v>695</v>
      </c>
      <c r="Q363" s="117" t="s">
        <v>853</v>
      </c>
      <c r="R363" s="115"/>
      <c r="S363" s="115"/>
      <c r="T363" s="115"/>
      <c r="U363" s="115"/>
      <c r="V363" s="115" t="s">
        <v>794</v>
      </c>
      <c r="W363" s="115" t="s">
        <v>567</v>
      </c>
      <c r="X363" s="115" t="s">
        <v>795</v>
      </c>
      <c r="Y363" s="115"/>
      <c r="Z363" s="115"/>
      <c r="AA363" s="115"/>
      <c r="AB363" s="116" t="s">
        <v>854</v>
      </c>
      <c r="AC363" s="117" t="s">
        <v>689</v>
      </c>
      <c r="AD363" s="116"/>
      <c r="AE363" s="116"/>
      <c r="AF363" s="116"/>
      <c r="AG363" s="116"/>
      <c r="AH363" s="116"/>
      <c r="AI363" s="116"/>
      <c r="AJ363" s="116"/>
      <c r="AK363" s="116"/>
      <c r="AL363" s="116"/>
      <c r="AM363" s="116" t="s">
        <v>699</v>
      </c>
      <c r="AN363" s="116" t="s">
        <v>691</v>
      </c>
      <c r="AO363" s="119" t="s">
        <v>79</v>
      </c>
      <c r="AP363" s="119" t="s">
        <v>54</v>
      </c>
      <c r="AQ363" s="119" t="s">
        <v>855</v>
      </c>
      <c r="AR363" s="18" t="s">
        <v>856</v>
      </c>
      <c r="AS363" s="120" t="s">
        <v>701</v>
      </c>
      <c r="AT363" s="195">
        <v>0</v>
      </c>
      <c r="AU363" s="196">
        <v>0</v>
      </c>
      <c r="AV363" s="196">
        <v>0</v>
      </c>
      <c r="AW363" s="196">
        <v>0</v>
      </c>
      <c r="AX363" s="196">
        <v>0</v>
      </c>
      <c r="AY363" s="196">
        <v>0</v>
      </c>
      <c r="AZ363" s="196">
        <v>0</v>
      </c>
      <c r="BA363" s="196">
        <v>0</v>
      </c>
      <c r="BB363" s="196">
        <v>0</v>
      </c>
      <c r="BC363" s="196">
        <v>0</v>
      </c>
      <c r="BD363" s="192">
        <f t="shared" si="69"/>
        <v>6510557.8899999997</v>
      </c>
      <c r="BE363" s="196"/>
      <c r="BF363" s="196">
        <v>6185030</v>
      </c>
      <c r="BG363" s="196"/>
      <c r="BH363" s="197">
        <v>325527.89</v>
      </c>
      <c r="BI363" s="192">
        <f t="shared" si="70"/>
        <v>6510557.8899999997</v>
      </c>
      <c r="BJ363" s="196"/>
      <c r="BK363" s="196">
        <v>6185030</v>
      </c>
      <c r="BL363" s="196"/>
      <c r="BM363" s="197">
        <v>325527.89</v>
      </c>
      <c r="BN363" s="192">
        <f t="shared" si="71"/>
        <v>0</v>
      </c>
      <c r="BO363" s="196"/>
      <c r="BP363" s="196"/>
      <c r="BQ363" s="196"/>
      <c r="BR363" s="196"/>
      <c r="BS363" s="192">
        <f t="shared" si="77"/>
        <v>0</v>
      </c>
      <c r="BT363" s="196"/>
      <c r="BU363" s="196"/>
      <c r="BV363" s="196"/>
      <c r="BW363" s="196"/>
      <c r="BX363" s="192">
        <f t="shared" si="73"/>
        <v>0</v>
      </c>
      <c r="BY363" s="196"/>
      <c r="BZ363" s="196"/>
      <c r="CA363" s="196"/>
      <c r="CB363" s="196"/>
      <c r="CC363" s="192">
        <f t="shared" si="74"/>
        <v>0</v>
      </c>
      <c r="CD363" s="196"/>
      <c r="CE363" s="196"/>
      <c r="CF363" s="196"/>
      <c r="CG363" s="196"/>
      <c r="CH363" s="192">
        <f t="shared" si="75"/>
        <v>0</v>
      </c>
      <c r="CI363" s="196"/>
      <c r="CJ363" s="196"/>
      <c r="CK363" s="196"/>
      <c r="CL363" s="196"/>
      <c r="CM363" s="192">
        <f t="shared" si="76"/>
        <v>0</v>
      </c>
      <c r="CN363" s="196"/>
      <c r="CO363" s="196"/>
      <c r="CP363" s="196"/>
      <c r="CQ363" s="196"/>
    </row>
    <row r="364" spans="1:95" s="193" customFormat="1" ht="331.5">
      <c r="A364" s="194">
        <v>606</v>
      </c>
      <c r="B364" s="17" t="s">
        <v>687</v>
      </c>
      <c r="C364" s="111">
        <v>401000024</v>
      </c>
      <c r="D364" s="19" t="s">
        <v>844</v>
      </c>
      <c r="E364" s="113" t="s">
        <v>693</v>
      </c>
      <c r="F364" s="114"/>
      <c r="G364" s="114"/>
      <c r="H364" s="115">
        <v>1</v>
      </c>
      <c r="I364" s="114"/>
      <c r="J364" s="115">
        <v>9</v>
      </c>
      <c r="K364" s="115">
        <v>1</v>
      </c>
      <c r="L364" s="115" t="s">
        <v>845</v>
      </c>
      <c r="M364" s="115"/>
      <c r="N364" s="115"/>
      <c r="O364" s="115"/>
      <c r="P364" s="116" t="s">
        <v>695</v>
      </c>
      <c r="Q364" s="117" t="s">
        <v>696</v>
      </c>
      <c r="R364" s="115"/>
      <c r="S364" s="115"/>
      <c r="T364" s="115"/>
      <c r="U364" s="115"/>
      <c r="V364" s="115">
        <v>11</v>
      </c>
      <c r="W364" s="115">
        <v>1</v>
      </c>
      <c r="X364" s="115"/>
      <c r="Y364" s="115"/>
      <c r="Z364" s="115"/>
      <c r="AA364" s="115"/>
      <c r="AB364" s="116" t="s">
        <v>695</v>
      </c>
      <c r="AC364" s="117" t="s">
        <v>689</v>
      </c>
      <c r="AD364" s="116"/>
      <c r="AE364" s="116"/>
      <c r="AF364" s="116"/>
      <c r="AG364" s="116"/>
      <c r="AH364" s="116"/>
      <c r="AI364" s="116"/>
      <c r="AJ364" s="116"/>
      <c r="AK364" s="116"/>
      <c r="AL364" s="116"/>
      <c r="AM364" s="116" t="s">
        <v>781</v>
      </c>
      <c r="AN364" s="116" t="s">
        <v>691</v>
      </c>
      <c r="AO364" s="119" t="s">
        <v>79</v>
      </c>
      <c r="AP364" s="119" t="s">
        <v>54</v>
      </c>
      <c r="AQ364" s="119" t="s">
        <v>659</v>
      </c>
      <c r="AR364" s="18" t="s">
        <v>660</v>
      </c>
      <c r="AS364" s="120" t="s">
        <v>701</v>
      </c>
      <c r="AT364" s="195">
        <v>0</v>
      </c>
      <c r="AU364" s="196">
        <v>0</v>
      </c>
      <c r="AV364" s="196">
        <v>0</v>
      </c>
      <c r="AW364" s="196">
        <v>0</v>
      </c>
      <c r="AX364" s="196">
        <v>0</v>
      </c>
      <c r="AY364" s="196">
        <v>0</v>
      </c>
      <c r="AZ364" s="196">
        <v>0</v>
      </c>
      <c r="BA364" s="196">
        <v>0</v>
      </c>
      <c r="BB364" s="196">
        <v>0</v>
      </c>
      <c r="BC364" s="196">
        <v>0</v>
      </c>
      <c r="BD364" s="192">
        <f t="shared" si="69"/>
        <v>0</v>
      </c>
      <c r="BE364" s="196"/>
      <c r="BF364" s="196"/>
      <c r="BG364" s="196"/>
      <c r="BH364" s="197"/>
      <c r="BI364" s="192">
        <f t="shared" si="70"/>
        <v>0</v>
      </c>
      <c r="BJ364" s="196"/>
      <c r="BK364" s="196"/>
      <c r="BL364" s="196"/>
      <c r="BM364" s="197"/>
      <c r="BN364" s="192">
        <f t="shared" si="71"/>
        <v>100000</v>
      </c>
      <c r="BO364" s="196"/>
      <c r="BP364" s="196"/>
      <c r="BQ364" s="196"/>
      <c r="BR364" s="197">
        <v>100000</v>
      </c>
      <c r="BS364" s="192">
        <f t="shared" si="77"/>
        <v>100000</v>
      </c>
      <c r="BT364" s="196"/>
      <c r="BU364" s="196"/>
      <c r="BV364" s="196"/>
      <c r="BW364" s="197">
        <v>100000</v>
      </c>
      <c r="BX364" s="192">
        <f t="shared" si="73"/>
        <v>100000</v>
      </c>
      <c r="BY364" s="196"/>
      <c r="BZ364" s="196"/>
      <c r="CA364" s="196"/>
      <c r="CB364" s="197">
        <v>100000</v>
      </c>
      <c r="CC364" s="192">
        <f t="shared" si="74"/>
        <v>100000</v>
      </c>
      <c r="CD364" s="196"/>
      <c r="CE364" s="196"/>
      <c r="CF364" s="196"/>
      <c r="CG364" s="197">
        <v>100000</v>
      </c>
      <c r="CH364" s="192">
        <f t="shared" si="75"/>
        <v>100000</v>
      </c>
      <c r="CI364" s="196"/>
      <c r="CJ364" s="196"/>
      <c r="CK364" s="196"/>
      <c r="CL364" s="197">
        <v>100000</v>
      </c>
      <c r="CM364" s="192">
        <f t="shared" si="76"/>
        <v>100000</v>
      </c>
      <c r="CN364" s="196"/>
      <c r="CO364" s="196"/>
      <c r="CP364" s="196"/>
      <c r="CQ364" s="197">
        <v>100000</v>
      </c>
    </row>
    <row r="365" spans="1:95" s="193" customFormat="1" ht="331.5">
      <c r="A365" s="194">
        <v>606</v>
      </c>
      <c r="B365" s="17" t="s">
        <v>687</v>
      </c>
      <c r="C365" s="111">
        <v>401000024</v>
      </c>
      <c r="D365" s="19" t="s">
        <v>844</v>
      </c>
      <c r="E365" s="113" t="s">
        <v>693</v>
      </c>
      <c r="F365" s="114"/>
      <c r="G365" s="114"/>
      <c r="H365" s="115">
        <v>1</v>
      </c>
      <c r="I365" s="114"/>
      <c r="J365" s="115">
        <v>9</v>
      </c>
      <c r="K365" s="115">
        <v>1</v>
      </c>
      <c r="L365" s="115" t="s">
        <v>845</v>
      </c>
      <c r="M365" s="115"/>
      <c r="N365" s="115"/>
      <c r="O365" s="115"/>
      <c r="P365" s="116" t="s">
        <v>695</v>
      </c>
      <c r="Q365" s="117" t="s">
        <v>696</v>
      </c>
      <c r="R365" s="115"/>
      <c r="S365" s="115"/>
      <c r="T365" s="115"/>
      <c r="U365" s="115"/>
      <c r="V365" s="115">
        <v>11</v>
      </c>
      <c r="W365" s="115">
        <v>1</v>
      </c>
      <c r="X365" s="115"/>
      <c r="Y365" s="115"/>
      <c r="Z365" s="115"/>
      <c r="AA365" s="115"/>
      <c r="AB365" s="116" t="s">
        <v>695</v>
      </c>
      <c r="AC365" s="117" t="s">
        <v>689</v>
      </c>
      <c r="AD365" s="116"/>
      <c r="AE365" s="116"/>
      <c r="AF365" s="116"/>
      <c r="AG365" s="116"/>
      <c r="AH365" s="116"/>
      <c r="AI365" s="116"/>
      <c r="AJ365" s="116"/>
      <c r="AK365" s="116"/>
      <c r="AL365" s="116"/>
      <c r="AM365" s="116" t="s">
        <v>708</v>
      </c>
      <c r="AN365" s="116" t="s">
        <v>691</v>
      </c>
      <c r="AO365" s="119" t="s">
        <v>79</v>
      </c>
      <c r="AP365" s="119" t="s">
        <v>54</v>
      </c>
      <c r="AQ365" s="119" t="s">
        <v>782</v>
      </c>
      <c r="AR365" s="18" t="s">
        <v>783</v>
      </c>
      <c r="AS365" s="120" t="s">
        <v>700</v>
      </c>
      <c r="AT365" s="195">
        <v>0</v>
      </c>
      <c r="AU365" s="196">
        <v>0</v>
      </c>
      <c r="AV365" s="196">
        <v>0</v>
      </c>
      <c r="AW365" s="196">
        <v>0</v>
      </c>
      <c r="AX365" s="196">
        <v>0</v>
      </c>
      <c r="AY365" s="196">
        <v>0</v>
      </c>
      <c r="AZ365" s="196">
        <v>0</v>
      </c>
      <c r="BA365" s="196">
        <v>0</v>
      </c>
      <c r="BB365" s="196">
        <v>0</v>
      </c>
      <c r="BC365" s="196">
        <v>0</v>
      </c>
      <c r="BD365" s="192">
        <f t="shared" si="69"/>
        <v>5000</v>
      </c>
      <c r="BE365" s="196"/>
      <c r="BF365" s="196"/>
      <c r="BG365" s="196"/>
      <c r="BH365" s="197">
        <v>5000</v>
      </c>
      <c r="BI365" s="192">
        <f t="shared" si="70"/>
        <v>5000</v>
      </c>
      <c r="BJ365" s="196"/>
      <c r="BK365" s="196"/>
      <c r="BL365" s="196"/>
      <c r="BM365" s="197">
        <v>5000</v>
      </c>
      <c r="BN365" s="192">
        <f t="shared" si="71"/>
        <v>10000</v>
      </c>
      <c r="BO365" s="196"/>
      <c r="BP365" s="196"/>
      <c r="BQ365" s="196"/>
      <c r="BR365" s="197">
        <v>10000</v>
      </c>
      <c r="BS365" s="192">
        <f t="shared" si="77"/>
        <v>10000</v>
      </c>
      <c r="BT365" s="196"/>
      <c r="BU365" s="196"/>
      <c r="BV365" s="196"/>
      <c r="BW365" s="197">
        <v>10000</v>
      </c>
      <c r="BX365" s="192">
        <f t="shared" si="73"/>
        <v>10000</v>
      </c>
      <c r="BY365" s="196"/>
      <c r="BZ365" s="196"/>
      <c r="CA365" s="196"/>
      <c r="CB365" s="197">
        <v>10000</v>
      </c>
      <c r="CC365" s="192">
        <f t="shared" si="74"/>
        <v>10000</v>
      </c>
      <c r="CD365" s="196"/>
      <c r="CE365" s="196"/>
      <c r="CF365" s="196"/>
      <c r="CG365" s="197">
        <v>10000</v>
      </c>
      <c r="CH365" s="192">
        <f t="shared" si="75"/>
        <v>10000</v>
      </c>
      <c r="CI365" s="196"/>
      <c r="CJ365" s="196"/>
      <c r="CK365" s="196"/>
      <c r="CL365" s="197">
        <v>10000</v>
      </c>
      <c r="CM365" s="192">
        <f t="shared" si="76"/>
        <v>10000</v>
      </c>
      <c r="CN365" s="196"/>
      <c r="CO365" s="196"/>
      <c r="CP365" s="196"/>
      <c r="CQ365" s="197">
        <v>10000</v>
      </c>
    </row>
    <row r="366" spans="1:95" s="193" customFormat="1" ht="331.5">
      <c r="A366" s="194">
        <v>606</v>
      </c>
      <c r="B366" s="17" t="s">
        <v>687</v>
      </c>
      <c r="C366" s="111">
        <v>401000024</v>
      </c>
      <c r="D366" s="19" t="s">
        <v>844</v>
      </c>
      <c r="E366" s="113" t="s">
        <v>693</v>
      </c>
      <c r="F366" s="114"/>
      <c r="G366" s="114"/>
      <c r="H366" s="115">
        <v>1</v>
      </c>
      <c r="I366" s="114"/>
      <c r="J366" s="115">
        <v>9</v>
      </c>
      <c r="K366" s="115">
        <v>1</v>
      </c>
      <c r="L366" s="115" t="s">
        <v>845</v>
      </c>
      <c r="M366" s="115"/>
      <c r="N366" s="115"/>
      <c r="O366" s="115"/>
      <c r="P366" s="116" t="s">
        <v>695</v>
      </c>
      <c r="Q366" s="117" t="s">
        <v>696</v>
      </c>
      <c r="R366" s="115"/>
      <c r="S366" s="115"/>
      <c r="T366" s="115"/>
      <c r="U366" s="115"/>
      <c r="V366" s="115">
        <v>11</v>
      </c>
      <c r="W366" s="115">
        <v>1</v>
      </c>
      <c r="X366" s="115"/>
      <c r="Y366" s="115"/>
      <c r="Z366" s="115"/>
      <c r="AA366" s="115"/>
      <c r="AB366" s="116" t="s">
        <v>695</v>
      </c>
      <c r="AC366" s="117" t="s">
        <v>689</v>
      </c>
      <c r="AD366" s="116"/>
      <c r="AE366" s="116"/>
      <c r="AF366" s="116"/>
      <c r="AG366" s="116"/>
      <c r="AH366" s="116"/>
      <c r="AI366" s="116"/>
      <c r="AJ366" s="116"/>
      <c r="AK366" s="116"/>
      <c r="AL366" s="116"/>
      <c r="AM366" s="116" t="s">
        <v>708</v>
      </c>
      <c r="AN366" s="116" t="s">
        <v>691</v>
      </c>
      <c r="AO366" s="119" t="s">
        <v>79</v>
      </c>
      <c r="AP366" s="119" t="s">
        <v>54</v>
      </c>
      <c r="AQ366" s="119" t="s">
        <v>782</v>
      </c>
      <c r="AR366" s="18" t="s">
        <v>783</v>
      </c>
      <c r="AS366" s="120" t="s">
        <v>701</v>
      </c>
      <c r="AT366" s="195">
        <v>0</v>
      </c>
      <c r="AU366" s="196">
        <v>0</v>
      </c>
      <c r="AV366" s="196">
        <v>0</v>
      </c>
      <c r="AW366" s="196">
        <v>0</v>
      </c>
      <c r="AX366" s="196">
        <v>0</v>
      </c>
      <c r="AY366" s="196">
        <v>0</v>
      </c>
      <c r="AZ366" s="196">
        <v>0</v>
      </c>
      <c r="BA366" s="196">
        <v>0</v>
      </c>
      <c r="BB366" s="196">
        <v>0</v>
      </c>
      <c r="BC366" s="196">
        <v>0</v>
      </c>
      <c r="BD366" s="192">
        <f t="shared" si="69"/>
        <v>15000</v>
      </c>
      <c r="BE366" s="196"/>
      <c r="BF366" s="196"/>
      <c r="BG366" s="196"/>
      <c r="BH366" s="197">
        <v>15000</v>
      </c>
      <c r="BI366" s="192">
        <f t="shared" si="70"/>
        <v>15000</v>
      </c>
      <c r="BJ366" s="196"/>
      <c r="BK366" s="196"/>
      <c r="BL366" s="196"/>
      <c r="BM366" s="197">
        <v>15000</v>
      </c>
      <c r="BN366" s="192">
        <f t="shared" si="71"/>
        <v>10000</v>
      </c>
      <c r="BO366" s="196"/>
      <c r="BP366" s="196"/>
      <c r="BQ366" s="196"/>
      <c r="BR366" s="197">
        <v>10000</v>
      </c>
      <c r="BS366" s="192">
        <f t="shared" si="77"/>
        <v>10000</v>
      </c>
      <c r="BT366" s="196"/>
      <c r="BU366" s="196"/>
      <c r="BV366" s="196"/>
      <c r="BW366" s="197">
        <v>10000</v>
      </c>
      <c r="BX366" s="192">
        <f t="shared" si="73"/>
        <v>10000</v>
      </c>
      <c r="BY366" s="196"/>
      <c r="BZ366" s="196"/>
      <c r="CA366" s="196"/>
      <c r="CB366" s="197">
        <v>10000</v>
      </c>
      <c r="CC366" s="192">
        <f t="shared" si="74"/>
        <v>10000</v>
      </c>
      <c r="CD366" s="196"/>
      <c r="CE366" s="196"/>
      <c r="CF366" s="196"/>
      <c r="CG366" s="197">
        <v>10000</v>
      </c>
      <c r="CH366" s="192">
        <f t="shared" si="75"/>
        <v>10000</v>
      </c>
      <c r="CI366" s="196"/>
      <c r="CJ366" s="196"/>
      <c r="CK366" s="196"/>
      <c r="CL366" s="197">
        <v>10000</v>
      </c>
      <c r="CM366" s="192">
        <f t="shared" si="76"/>
        <v>10000</v>
      </c>
      <c r="CN366" s="196"/>
      <c r="CO366" s="196"/>
      <c r="CP366" s="196"/>
      <c r="CQ366" s="197">
        <v>10000</v>
      </c>
    </row>
    <row r="367" spans="1:95" s="193" customFormat="1" ht="331.5">
      <c r="A367" s="194">
        <v>606</v>
      </c>
      <c r="B367" s="17" t="s">
        <v>687</v>
      </c>
      <c r="C367" s="111">
        <v>401000024</v>
      </c>
      <c r="D367" s="19" t="s">
        <v>844</v>
      </c>
      <c r="E367" s="113" t="s">
        <v>857</v>
      </c>
      <c r="F367" s="114"/>
      <c r="G367" s="114"/>
      <c r="H367" s="115" t="s">
        <v>785</v>
      </c>
      <c r="I367" s="114"/>
      <c r="J367" s="115" t="s">
        <v>786</v>
      </c>
      <c r="K367" s="115" t="s">
        <v>858</v>
      </c>
      <c r="L367" s="115" t="s">
        <v>859</v>
      </c>
      <c r="M367" s="115"/>
      <c r="N367" s="115" t="s">
        <v>722</v>
      </c>
      <c r="O367" s="115"/>
      <c r="P367" s="116" t="s">
        <v>788</v>
      </c>
      <c r="Q367" s="117" t="s">
        <v>724</v>
      </c>
      <c r="R367" s="115"/>
      <c r="S367" s="115"/>
      <c r="T367" s="115"/>
      <c r="U367" s="115"/>
      <c r="V367" s="115" t="s">
        <v>790</v>
      </c>
      <c r="W367" s="115" t="s">
        <v>726</v>
      </c>
      <c r="X367" s="115"/>
      <c r="Y367" s="115"/>
      <c r="Z367" s="115"/>
      <c r="AA367" s="115"/>
      <c r="AB367" s="116" t="s">
        <v>791</v>
      </c>
      <c r="AC367" s="117" t="s">
        <v>860</v>
      </c>
      <c r="AD367" s="116"/>
      <c r="AE367" s="116"/>
      <c r="AF367" s="116"/>
      <c r="AG367" s="116"/>
      <c r="AH367" s="116"/>
      <c r="AI367" s="116"/>
      <c r="AJ367" s="116" t="s">
        <v>567</v>
      </c>
      <c r="AK367" s="116" t="s">
        <v>729</v>
      </c>
      <c r="AL367" s="116"/>
      <c r="AM367" s="116" t="s">
        <v>730</v>
      </c>
      <c r="AN367" s="116" t="s">
        <v>731</v>
      </c>
      <c r="AO367" s="119" t="s">
        <v>79</v>
      </c>
      <c r="AP367" s="119" t="s">
        <v>54</v>
      </c>
      <c r="AQ367" s="119" t="s">
        <v>732</v>
      </c>
      <c r="AR367" s="18" t="s">
        <v>733</v>
      </c>
      <c r="AS367" s="120" t="s">
        <v>700</v>
      </c>
      <c r="AT367" s="195">
        <v>517300</v>
      </c>
      <c r="AU367" s="196">
        <v>517300</v>
      </c>
      <c r="AV367" s="196">
        <v>0</v>
      </c>
      <c r="AW367" s="196">
        <v>0</v>
      </c>
      <c r="AX367" s="196">
        <v>0</v>
      </c>
      <c r="AY367" s="196">
        <v>0</v>
      </c>
      <c r="AZ367" s="196">
        <v>0</v>
      </c>
      <c r="BA367" s="196">
        <v>0</v>
      </c>
      <c r="BB367" s="197">
        <v>517300</v>
      </c>
      <c r="BC367" s="197">
        <v>517300</v>
      </c>
      <c r="BD367" s="192">
        <f t="shared" si="69"/>
        <v>1054674</v>
      </c>
      <c r="BE367" s="196"/>
      <c r="BF367" s="196"/>
      <c r="BG367" s="196"/>
      <c r="BH367" s="197">
        <v>1054674</v>
      </c>
      <c r="BI367" s="192">
        <f t="shared" si="70"/>
        <v>1054674</v>
      </c>
      <c r="BJ367" s="196"/>
      <c r="BK367" s="196"/>
      <c r="BL367" s="196"/>
      <c r="BM367" s="197">
        <v>1054674</v>
      </c>
      <c r="BN367" s="192">
        <f t="shared" si="71"/>
        <v>1077400</v>
      </c>
      <c r="BO367" s="196"/>
      <c r="BP367" s="196"/>
      <c r="BQ367" s="196"/>
      <c r="BR367" s="197">
        <v>1077400</v>
      </c>
      <c r="BS367" s="192">
        <f t="shared" si="77"/>
        <v>1074153.53</v>
      </c>
      <c r="BT367" s="196"/>
      <c r="BU367" s="196"/>
      <c r="BV367" s="196"/>
      <c r="BW367" s="197">
        <v>1074153.53</v>
      </c>
      <c r="BX367" s="192">
        <f t="shared" si="73"/>
        <v>1077400</v>
      </c>
      <c r="BY367" s="196"/>
      <c r="BZ367" s="196"/>
      <c r="CA367" s="196"/>
      <c r="CB367" s="197">
        <v>1077400</v>
      </c>
      <c r="CC367" s="192">
        <f t="shared" si="74"/>
        <v>1077400</v>
      </c>
      <c r="CD367" s="196"/>
      <c r="CE367" s="196"/>
      <c r="CF367" s="196"/>
      <c r="CG367" s="197">
        <v>1077400</v>
      </c>
      <c r="CH367" s="192">
        <f t="shared" si="75"/>
        <v>1077400</v>
      </c>
      <c r="CI367" s="196"/>
      <c r="CJ367" s="196"/>
      <c r="CK367" s="196"/>
      <c r="CL367" s="197">
        <v>1077400</v>
      </c>
      <c r="CM367" s="192">
        <f t="shared" si="76"/>
        <v>1077400</v>
      </c>
      <c r="CN367" s="196"/>
      <c r="CO367" s="196"/>
      <c r="CP367" s="196"/>
      <c r="CQ367" s="197">
        <v>1077400</v>
      </c>
    </row>
    <row r="368" spans="1:95" s="193" customFormat="1" ht="331.5">
      <c r="A368" s="194">
        <v>606</v>
      </c>
      <c r="B368" s="17" t="s">
        <v>687</v>
      </c>
      <c r="C368" s="111">
        <v>401000024</v>
      </c>
      <c r="D368" s="19" t="s">
        <v>844</v>
      </c>
      <c r="E368" s="113" t="s">
        <v>861</v>
      </c>
      <c r="F368" s="114"/>
      <c r="G368" s="114"/>
      <c r="H368" s="115" t="s">
        <v>785</v>
      </c>
      <c r="I368" s="114"/>
      <c r="J368" s="115" t="s">
        <v>786</v>
      </c>
      <c r="K368" s="115" t="s">
        <v>787</v>
      </c>
      <c r="L368" s="115"/>
      <c r="M368" s="115"/>
      <c r="N368" s="115" t="s">
        <v>722</v>
      </c>
      <c r="O368" s="115"/>
      <c r="P368" s="116" t="s">
        <v>788</v>
      </c>
      <c r="Q368" s="117" t="s">
        <v>724</v>
      </c>
      <c r="R368" s="115"/>
      <c r="S368" s="115"/>
      <c r="T368" s="115"/>
      <c r="U368" s="115"/>
      <c r="V368" s="115" t="s">
        <v>790</v>
      </c>
      <c r="W368" s="115" t="s">
        <v>726</v>
      </c>
      <c r="X368" s="115"/>
      <c r="Y368" s="115"/>
      <c r="Z368" s="115"/>
      <c r="AA368" s="115"/>
      <c r="AB368" s="116" t="s">
        <v>791</v>
      </c>
      <c r="AC368" s="117" t="s">
        <v>860</v>
      </c>
      <c r="AD368" s="116"/>
      <c r="AE368" s="116"/>
      <c r="AF368" s="116"/>
      <c r="AG368" s="116"/>
      <c r="AH368" s="116"/>
      <c r="AI368" s="116"/>
      <c r="AJ368" s="116" t="s">
        <v>567</v>
      </c>
      <c r="AK368" s="116" t="s">
        <v>729</v>
      </c>
      <c r="AL368" s="116"/>
      <c r="AM368" s="116" t="s">
        <v>730</v>
      </c>
      <c r="AN368" s="116" t="s">
        <v>731</v>
      </c>
      <c r="AO368" s="119" t="s">
        <v>79</v>
      </c>
      <c r="AP368" s="119" t="s">
        <v>54</v>
      </c>
      <c r="AQ368" s="119" t="s">
        <v>732</v>
      </c>
      <c r="AR368" s="18" t="s">
        <v>733</v>
      </c>
      <c r="AS368" s="120" t="s">
        <v>701</v>
      </c>
      <c r="AT368" s="195">
        <v>317600</v>
      </c>
      <c r="AU368" s="196">
        <v>317600</v>
      </c>
      <c r="AV368" s="196">
        <v>0</v>
      </c>
      <c r="AW368" s="196">
        <v>0</v>
      </c>
      <c r="AX368" s="196">
        <v>0</v>
      </c>
      <c r="AY368" s="196">
        <v>0</v>
      </c>
      <c r="AZ368" s="196">
        <v>0</v>
      </c>
      <c r="BA368" s="196">
        <v>0</v>
      </c>
      <c r="BB368" s="197">
        <v>317600</v>
      </c>
      <c r="BC368" s="197">
        <v>317600</v>
      </c>
      <c r="BD368" s="192">
        <f t="shared" si="69"/>
        <v>434320</v>
      </c>
      <c r="BE368" s="196"/>
      <c r="BF368" s="196"/>
      <c r="BG368" s="196"/>
      <c r="BH368" s="197">
        <v>434320</v>
      </c>
      <c r="BI368" s="192">
        <f t="shared" si="70"/>
        <v>434320</v>
      </c>
      <c r="BJ368" s="196"/>
      <c r="BK368" s="196"/>
      <c r="BL368" s="196"/>
      <c r="BM368" s="197">
        <v>434320</v>
      </c>
      <c r="BN368" s="192">
        <f t="shared" si="71"/>
        <v>266800</v>
      </c>
      <c r="BO368" s="196"/>
      <c r="BP368" s="196"/>
      <c r="BQ368" s="196"/>
      <c r="BR368" s="197">
        <v>266800</v>
      </c>
      <c r="BS368" s="192">
        <f t="shared" si="77"/>
        <v>270046.46999999997</v>
      </c>
      <c r="BT368" s="196"/>
      <c r="BU368" s="196"/>
      <c r="BV368" s="196"/>
      <c r="BW368" s="197">
        <v>270046.46999999997</v>
      </c>
      <c r="BX368" s="192">
        <f t="shared" si="73"/>
        <v>266800</v>
      </c>
      <c r="BY368" s="196"/>
      <c r="BZ368" s="196"/>
      <c r="CA368" s="196"/>
      <c r="CB368" s="197">
        <v>266800</v>
      </c>
      <c r="CC368" s="192">
        <f t="shared" si="74"/>
        <v>266800</v>
      </c>
      <c r="CD368" s="196"/>
      <c r="CE368" s="196"/>
      <c r="CF368" s="196"/>
      <c r="CG368" s="197">
        <v>266800</v>
      </c>
      <c r="CH368" s="192">
        <f t="shared" si="75"/>
        <v>266800</v>
      </c>
      <c r="CI368" s="196"/>
      <c r="CJ368" s="196"/>
      <c r="CK368" s="196"/>
      <c r="CL368" s="197">
        <v>266800</v>
      </c>
      <c r="CM368" s="192">
        <f t="shared" si="76"/>
        <v>266800</v>
      </c>
      <c r="CN368" s="196"/>
      <c r="CO368" s="196"/>
      <c r="CP368" s="196"/>
      <c r="CQ368" s="197">
        <v>266800</v>
      </c>
    </row>
    <row r="369" spans="1:95" s="193" customFormat="1" ht="344.25">
      <c r="A369" s="194">
        <v>606</v>
      </c>
      <c r="B369" s="17" t="s">
        <v>687</v>
      </c>
      <c r="C369" s="111">
        <v>401000024</v>
      </c>
      <c r="D369" s="19" t="s">
        <v>844</v>
      </c>
      <c r="E369" s="113" t="s">
        <v>693</v>
      </c>
      <c r="F369" s="114"/>
      <c r="G369" s="114"/>
      <c r="H369" s="115">
        <v>1</v>
      </c>
      <c r="I369" s="114"/>
      <c r="J369" s="115">
        <v>9</v>
      </c>
      <c r="K369" s="115">
        <v>1</v>
      </c>
      <c r="L369" s="115" t="s">
        <v>848</v>
      </c>
      <c r="M369" s="115"/>
      <c r="N369" s="115"/>
      <c r="O369" s="115"/>
      <c r="P369" s="116" t="s">
        <v>695</v>
      </c>
      <c r="Q369" s="117" t="s">
        <v>862</v>
      </c>
      <c r="R369" s="115"/>
      <c r="S369" s="115"/>
      <c r="T369" s="115"/>
      <c r="U369" s="115"/>
      <c r="V369" s="115" t="s">
        <v>794</v>
      </c>
      <c r="W369" s="115" t="s">
        <v>567</v>
      </c>
      <c r="X369" s="115" t="s">
        <v>795</v>
      </c>
      <c r="Y369" s="115"/>
      <c r="Z369" s="115"/>
      <c r="AA369" s="115"/>
      <c r="AB369" s="116" t="s">
        <v>800</v>
      </c>
      <c r="AC369" s="117" t="s">
        <v>689</v>
      </c>
      <c r="AD369" s="116"/>
      <c r="AE369" s="116"/>
      <c r="AF369" s="116"/>
      <c r="AG369" s="116"/>
      <c r="AH369" s="116"/>
      <c r="AI369" s="116"/>
      <c r="AJ369" s="116"/>
      <c r="AK369" s="116"/>
      <c r="AL369" s="116"/>
      <c r="AM369" s="116" t="s">
        <v>699</v>
      </c>
      <c r="AN369" s="116" t="s">
        <v>691</v>
      </c>
      <c r="AO369" s="119" t="s">
        <v>79</v>
      </c>
      <c r="AP369" s="119" t="s">
        <v>54</v>
      </c>
      <c r="AQ369" s="119" t="s">
        <v>863</v>
      </c>
      <c r="AR369" s="18" t="s">
        <v>864</v>
      </c>
      <c r="AS369" s="120" t="s">
        <v>700</v>
      </c>
      <c r="AT369" s="195">
        <v>352094.4</v>
      </c>
      <c r="AU369" s="196">
        <v>352094.4</v>
      </c>
      <c r="AV369" s="196">
        <v>0</v>
      </c>
      <c r="AW369" s="196">
        <v>0</v>
      </c>
      <c r="AX369" s="197">
        <v>334489.68</v>
      </c>
      <c r="AY369" s="197">
        <v>334489.68</v>
      </c>
      <c r="AZ369" s="196">
        <v>0</v>
      </c>
      <c r="BA369" s="196">
        <v>0</v>
      </c>
      <c r="BB369" s="197">
        <v>17604.72</v>
      </c>
      <c r="BC369" s="197">
        <v>17604.72</v>
      </c>
      <c r="BD369" s="192">
        <f t="shared" si="69"/>
        <v>0</v>
      </c>
      <c r="BE369" s="196"/>
      <c r="BF369" s="196"/>
      <c r="BG369" s="196"/>
      <c r="BH369" s="196"/>
      <c r="BI369" s="192">
        <f t="shared" si="70"/>
        <v>0</v>
      </c>
      <c r="BJ369" s="196"/>
      <c r="BK369" s="196"/>
      <c r="BL369" s="196"/>
      <c r="BM369" s="196"/>
      <c r="BN369" s="192">
        <f t="shared" si="71"/>
        <v>0</v>
      </c>
      <c r="BO369" s="196"/>
      <c r="BP369" s="196"/>
      <c r="BQ369" s="196"/>
      <c r="BR369" s="196"/>
      <c r="BS369" s="192">
        <f t="shared" si="77"/>
        <v>0</v>
      </c>
      <c r="BT369" s="196"/>
      <c r="BU369" s="196"/>
      <c r="BV369" s="196"/>
      <c r="BW369" s="196"/>
      <c r="BX369" s="192">
        <f t="shared" si="73"/>
        <v>0</v>
      </c>
      <c r="BY369" s="196"/>
      <c r="BZ369" s="196"/>
      <c r="CA369" s="196"/>
      <c r="CB369" s="196"/>
      <c r="CC369" s="192">
        <f t="shared" si="74"/>
        <v>0</v>
      </c>
      <c r="CD369" s="196"/>
      <c r="CE369" s="196"/>
      <c r="CF369" s="196"/>
      <c r="CG369" s="196"/>
      <c r="CH369" s="192">
        <f t="shared" si="75"/>
        <v>0</v>
      </c>
      <c r="CI369" s="196"/>
      <c r="CJ369" s="196"/>
      <c r="CK369" s="196"/>
      <c r="CL369" s="196"/>
      <c r="CM369" s="192">
        <f t="shared" si="76"/>
        <v>0</v>
      </c>
      <c r="CN369" s="196"/>
      <c r="CO369" s="196"/>
      <c r="CP369" s="196"/>
      <c r="CQ369" s="196"/>
    </row>
    <row r="370" spans="1:95" s="193" customFormat="1" ht="344.25">
      <c r="A370" s="194">
        <v>606</v>
      </c>
      <c r="B370" s="17" t="s">
        <v>687</v>
      </c>
      <c r="C370" s="111">
        <v>401000024</v>
      </c>
      <c r="D370" s="19" t="s">
        <v>844</v>
      </c>
      <c r="E370" s="113" t="s">
        <v>693</v>
      </c>
      <c r="F370" s="114"/>
      <c r="G370" s="114"/>
      <c r="H370" s="115">
        <v>1</v>
      </c>
      <c r="I370" s="114"/>
      <c r="J370" s="115">
        <v>9</v>
      </c>
      <c r="K370" s="115">
        <v>1</v>
      </c>
      <c r="L370" s="115" t="s">
        <v>848</v>
      </c>
      <c r="M370" s="115"/>
      <c r="N370" s="115"/>
      <c r="O370" s="115"/>
      <c r="P370" s="116" t="s">
        <v>695</v>
      </c>
      <c r="Q370" s="117" t="s">
        <v>862</v>
      </c>
      <c r="R370" s="115"/>
      <c r="S370" s="115"/>
      <c r="T370" s="115"/>
      <c r="U370" s="115"/>
      <c r="V370" s="115" t="s">
        <v>794</v>
      </c>
      <c r="W370" s="115" t="s">
        <v>567</v>
      </c>
      <c r="X370" s="115" t="s">
        <v>795</v>
      </c>
      <c r="Y370" s="115"/>
      <c r="Z370" s="115"/>
      <c r="AA370" s="115"/>
      <c r="AB370" s="116" t="s">
        <v>800</v>
      </c>
      <c r="AC370" s="117" t="s">
        <v>689</v>
      </c>
      <c r="AD370" s="116"/>
      <c r="AE370" s="116"/>
      <c r="AF370" s="116"/>
      <c r="AG370" s="116"/>
      <c r="AH370" s="116"/>
      <c r="AI370" s="116"/>
      <c r="AJ370" s="116"/>
      <c r="AK370" s="116"/>
      <c r="AL370" s="116"/>
      <c r="AM370" s="116" t="s">
        <v>699</v>
      </c>
      <c r="AN370" s="116" t="s">
        <v>691</v>
      </c>
      <c r="AO370" s="119" t="s">
        <v>79</v>
      </c>
      <c r="AP370" s="119" t="s">
        <v>54</v>
      </c>
      <c r="AQ370" s="119" t="s">
        <v>863</v>
      </c>
      <c r="AR370" s="18" t="s">
        <v>864</v>
      </c>
      <c r="AS370" s="120" t="s">
        <v>701</v>
      </c>
      <c r="AT370" s="195">
        <v>148764</v>
      </c>
      <c r="AU370" s="196">
        <v>148764</v>
      </c>
      <c r="AV370" s="196">
        <v>0</v>
      </c>
      <c r="AW370" s="196">
        <v>0</v>
      </c>
      <c r="AX370" s="197">
        <v>141325.79999999999</v>
      </c>
      <c r="AY370" s="197">
        <v>141325.79999999999</v>
      </c>
      <c r="AZ370" s="196">
        <v>0</v>
      </c>
      <c r="BA370" s="196">
        <v>0</v>
      </c>
      <c r="BB370" s="197">
        <v>7438.2</v>
      </c>
      <c r="BC370" s="197">
        <v>7438.2</v>
      </c>
      <c r="BD370" s="192">
        <f t="shared" si="69"/>
        <v>0</v>
      </c>
      <c r="BE370" s="196"/>
      <c r="BF370" s="196"/>
      <c r="BG370" s="196"/>
      <c r="BH370" s="196"/>
      <c r="BI370" s="192">
        <f t="shared" si="70"/>
        <v>0</v>
      </c>
      <c r="BJ370" s="196"/>
      <c r="BK370" s="196"/>
      <c r="BL370" s="196"/>
      <c r="BM370" s="196"/>
      <c r="BN370" s="192">
        <f t="shared" si="71"/>
        <v>0</v>
      </c>
      <c r="BO370" s="196"/>
      <c r="BP370" s="196"/>
      <c r="BQ370" s="196"/>
      <c r="BR370" s="196"/>
      <c r="BS370" s="192">
        <f t="shared" si="77"/>
        <v>0</v>
      </c>
      <c r="BT370" s="196"/>
      <c r="BU370" s="196"/>
      <c r="BV370" s="196"/>
      <c r="BW370" s="196"/>
      <c r="BX370" s="192">
        <f t="shared" si="73"/>
        <v>0</v>
      </c>
      <c r="BY370" s="196"/>
      <c r="BZ370" s="196"/>
      <c r="CA370" s="196"/>
      <c r="CB370" s="196"/>
      <c r="CC370" s="192">
        <f t="shared" si="74"/>
        <v>0</v>
      </c>
      <c r="CD370" s="196"/>
      <c r="CE370" s="196"/>
      <c r="CF370" s="196"/>
      <c r="CG370" s="196"/>
      <c r="CH370" s="192">
        <f t="shared" si="75"/>
        <v>0</v>
      </c>
      <c r="CI370" s="196"/>
      <c r="CJ370" s="196"/>
      <c r="CK370" s="196"/>
      <c r="CL370" s="196"/>
      <c r="CM370" s="192">
        <f t="shared" si="76"/>
        <v>0</v>
      </c>
      <c r="CN370" s="196"/>
      <c r="CO370" s="196"/>
      <c r="CP370" s="196"/>
      <c r="CQ370" s="196"/>
    </row>
    <row r="371" spans="1:95" s="193" customFormat="1" ht="229.5">
      <c r="A371" s="194">
        <v>606</v>
      </c>
      <c r="B371" s="17" t="s">
        <v>687</v>
      </c>
      <c r="C371" s="111">
        <v>401000025</v>
      </c>
      <c r="D371" s="19" t="s">
        <v>865</v>
      </c>
      <c r="E371" s="113" t="s">
        <v>693</v>
      </c>
      <c r="F371" s="114"/>
      <c r="G371" s="114"/>
      <c r="H371" s="115">
        <v>1</v>
      </c>
      <c r="I371" s="114"/>
      <c r="J371" s="115">
        <v>9</v>
      </c>
      <c r="K371" s="115">
        <v>1</v>
      </c>
      <c r="L371" s="115" t="s">
        <v>866</v>
      </c>
      <c r="M371" s="115"/>
      <c r="N371" s="115"/>
      <c r="O371" s="115"/>
      <c r="P371" s="116" t="s">
        <v>695</v>
      </c>
      <c r="Q371" s="117" t="s">
        <v>696</v>
      </c>
      <c r="R371" s="115"/>
      <c r="S371" s="115"/>
      <c r="T371" s="115"/>
      <c r="U371" s="115"/>
      <c r="V371" s="115">
        <v>11</v>
      </c>
      <c r="W371" s="115">
        <v>1</v>
      </c>
      <c r="X371" s="115"/>
      <c r="Y371" s="115"/>
      <c r="Z371" s="115"/>
      <c r="AA371" s="115"/>
      <c r="AB371" s="116" t="s">
        <v>695</v>
      </c>
      <c r="AC371" s="117" t="s">
        <v>689</v>
      </c>
      <c r="AD371" s="116"/>
      <c r="AE371" s="116"/>
      <c r="AF371" s="116"/>
      <c r="AG371" s="116"/>
      <c r="AH371" s="116"/>
      <c r="AI371" s="116"/>
      <c r="AJ371" s="116"/>
      <c r="AK371" s="116"/>
      <c r="AL371" s="116"/>
      <c r="AM371" s="116" t="s">
        <v>697</v>
      </c>
      <c r="AN371" s="116" t="s">
        <v>691</v>
      </c>
      <c r="AO371" s="119" t="s">
        <v>79</v>
      </c>
      <c r="AP371" s="119" t="s">
        <v>79</v>
      </c>
      <c r="AQ371" s="119" t="s">
        <v>867</v>
      </c>
      <c r="AR371" s="18" t="s">
        <v>608</v>
      </c>
      <c r="AS371" s="120" t="s">
        <v>705</v>
      </c>
      <c r="AT371" s="195">
        <v>6211515.1500000004</v>
      </c>
      <c r="AU371" s="196">
        <v>6211515.1500000004</v>
      </c>
      <c r="AV371" s="196">
        <v>0</v>
      </c>
      <c r="AW371" s="196">
        <v>0</v>
      </c>
      <c r="AX371" s="196">
        <v>0</v>
      </c>
      <c r="AY371" s="196">
        <v>0</v>
      </c>
      <c r="AZ371" s="196">
        <v>0</v>
      </c>
      <c r="BA371" s="196">
        <v>0</v>
      </c>
      <c r="BB371" s="197">
        <v>6211515.1500000004</v>
      </c>
      <c r="BC371" s="197">
        <v>6211515.1500000004</v>
      </c>
      <c r="BD371" s="192">
        <f t="shared" si="69"/>
        <v>0</v>
      </c>
      <c r="BE371" s="196"/>
      <c r="BF371" s="196"/>
      <c r="BG371" s="196"/>
      <c r="BH371" s="196"/>
      <c r="BI371" s="192">
        <f t="shared" si="70"/>
        <v>0</v>
      </c>
      <c r="BJ371" s="196"/>
      <c r="BK371" s="196"/>
      <c r="BL371" s="196"/>
      <c r="BM371" s="196"/>
      <c r="BN371" s="192">
        <f t="shared" si="71"/>
        <v>0</v>
      </c>
      <c r="BO371" s="196"/>
      <c r="BP371" s="196"/>
      <c r="BQ371" s="196"/>
      <c r="BR371" s="196"/>
      <c r="BS371" s="192">
        <f t="shared" si="77"/>
        <v>0</v>
      </c>
      <c r="BT371" s="196"/>
      <c r="BU371" s="196"/>
      <c r="BV371" s="196"/>
      <c r="BW371" s="196"/>
      <c r="BX371" s="192">
        <f t="shared" si="73"/>
        <v>0</v>
      </c>
      <c r="BY371" s="196"/>
      <c r="BZ371" s="196"/>
      <c r="CA371" s="196"/>
      <c r="CB371" s="196"/>
      <c r="CC371" s="192">
        <f t="shared" si="74"/>
        <v>0</v>
      </c>
      <c r="CD371" s="196"/>
      <c r="CE371" s="196"/>
      <c r="CF371" s="196"/>
      <c r="CG371" s="196"/>
      <c r="CH371" s="192">
        <f t="shared" si="75"/>
        <v>0</v>
      </c>
      <c r="CI371" s="196"/>
      <c r="CJ371" s="196"/>
      <c r="CK371" s="196"/>
      <c r="CL371" s="196"/>
      <c r="CM371" s="192">
        <f t="shared" si="76"/>
        <v>0</v>
      </c>
      <c r="CN371" s="196"/>
      <c r="CO371" s="196"/>
      <c r="CP371" s="196"/>
      <c r="CQ371" s="196"/>
    </row>
    <row r="372" spans="1:95" s="193" customFormat="1" ht="229.5">
      <c r="A372" s="194">
        <v>606</v>
      </c>
      <c r="B372" s="17" t="s">
        <v>687</v>
      </c>
      <c r="C372" s="111">
        <v>401000025</v>
      </c>
      <c r="D372" s="19" t="s">
        <v>865</v>
      </c>
      <c r="E372" s="113" t="s">
        <v>693</v>
      </c>
      <c r="F372" s="114"/>
      <c r="G372" s="114"/>
      <c r="H372" s="115">
        <v>1</v>
      </c>
      <c r="I372" s="114"/>
      <c r="J372" s="115">
        <v>9</v>
      </c>
      <c r="K372" s="115">
        <v>1</v>
      </c>
      <c r="L372" s="115">
        <v>7</v>
      </c>
      <c r="M372" s="115"/>
      <c r="N372" s="115"/>
      <c r="O372" s="115"/>
      <c r="P372" s="116" t="s">
        <v>695</v>
      </c>
      <c r="Q372" s="117" t="s">
        <v>696</v>
      </c>
      <c r="R372" s="115"/>
      <c r="S372" s="115"/>
      <c r="T372" s="115"/>
      <c r="U372" s="115"/>
      <c r="V372" s="115">
        <v>11</v>
      </c>
      <c r="W372" s="115">
        <v>1</v>
      </c>
      <c r="X372" s="115"/>
      <c r="Y372" s="115"/>
      <c r="Z372" s="115"/>
      <c r="AA372" s="115"/>
      <c r="AB372" s="116" t="s">
        <v>695</v>
      </c>
      <c r="AC372" s="117" t="s">
        <v>689</v>
      </c>
      <c r="AD372" s="116"/>
      <c r="AE372" s="116"/>
      <c r="AF372" s="116"/>
      <c r="AG372" s="116"/>
      <c r="AH372" s="116"/>
      <c r="AI372" s="116"/>
      <c r="AJ372" s="116"/>
      <c r="AK372" s="116"/>
      <c r="AL372" s="116"/>
      <c r="AM372" s="116" t="s">
        <v>868</v>
      </c>
      <c r="AN372" s="116" t="s">
        <v>691</v>
      </c>
      <c r="AO372" s="119" t="s">
        <v>79</v>
      </c>
      <c r="AP372" s="119" t="s">
        <v>79</v>
      </c>
      <c r="AQ372" s="119" t="s">
        <v>869</v>
      </c>
      <c r="AR372" s="18" t="s">
        <v>870</v>
      </c>
      <c r="AS372" s="120" t="s">
        <v>700</v>
      </c>
      <c r="AT372" s="195">
        <v>1874034.23</v>
      </c>
      <c r="AU372" s="196">
        <v>1874034.23</v>
      </c>
      <c r="AV372" s="196">
        <v>0</v>
      </c>
      <c r="AW372" s="196">
        <v>0</v>
      </c>
      <c r="AX372" s="196">
        <v>0</v>
      </c>
      <c r="AY372" s="196">
        <v>0</v>
      </c>
      <c r="AZ372" s="196">
        <v>0</v>
      </c>
      <c r="BA372" s="196">
        <v>0</v>
      </c>
      <c r="BB372" s="197">
        <v>1874034.23</v>
      </c>
      <c r="BC372" s="197">
        <v>1874034.23</v>
      </c>
      <c r="BD372" s="192">
        <f t="shared" si="69"/>
        <v>0</v>
      </c>
      <c r="BE372" s="196"/>
      <c r="BF372" s="196"/>
      <c r="BG372" s="196"/>
      <c r="BH372" s="196"/>
      <c r="BI372" s="192">
        <f t="shared" si="70"/>
        <v>0</v>
      </c>
      <c r="BJ372" s="196"/>
      <c r="BK372" s="196"/>
      <c r="BL372" s="196"/>
      <c r="BM372" s="196"/>
      <c r="BN372" s="192">
        <f t="shared" si="71"/>
        <v>0</v>
      </c>
      <c r="BO372" s="196"/>
      <c r="BP372" s="196"/>
      <c r="BQ372" s="196"/>
      <c r="BR372" s="196"/>
      <c r="BS372" s="192">
        <f t="shared" si="77"/>
        <v>0</v>
      </c>
      <c r="BT372" s="196"/>
      <c r="BU372" s="196"/>
      <c r="BV372" s="196"/>
      <c r="BW372" s="196"/>
      <c r="BX372" s="192">
        <f t="shared" si="73"/>
        <v>0</v>
      </c>
      <c r="BY372" s="196"/>
      <c r="BZ372" s="196"/>
      <c r="CA372" s="196"/>
      <c r="CB372" s="196"/>
      <c r="CC372" s="192">
        <f t="shared" si="74"/>
        <v>0</v>
      </c>
      <c r="CD372" s="196"/>
      <c r="CE372" s="196"/>
      <c r="CF372" s="196"/>
      <c r="CG372" s="196"/>
      <c r="CH372" s="192">
        <f t="shared" si="75"/>
        <v>0</v>
      </c>
      <c r="CI372" s="196"/>
      <c r="CJ372" s="196"/>
      <c r="CK372" s="196"/>
      <c r="CL372" s="196"/>
      <c r="CM372" s="192">
        <f t="shared" si="76"/>
        <v>0</v>
      </c>
      <c r="CN372" s="196"/>
      <c r="CO372" s="196"/>
      <c r="CP372" s="196"/>
      <c r="CQ372" s="196"/>
    </row>
    <row r="373" spans="1:95" s="193" customFormat="1" ht="229.5">
      <c r="A373" s="194">
        <v>606</v>
      </c>
      <c r="B373" s="17" t="s">
        <v>687</v>
      </c>
      <c r="C373" s="111">
        <v>401000025</v>
      </c>
      <c r="D373" s="19" t="s">
        <v>865</v>
      </c>
      <c r="E373" s="113" t="s">
        <v>693</v>
      </c>
      <c r="F373" s="114"/>
      <c r="G373" s="114"/>
      <c r="H373" s="115">
        <v>1</v>
      </c>
      <c r="I373" s="114"/>
      <c r="J373" s="115">
        <v>9</v>
      </c>
      <c r="K373" s="115">
        <v>1</v>
      </c>
      <c r="L373" s="115">
        <v>7</v>
      </c>
      <c r="M373" s="115"/>
      <c r="N373" s="115"/>
      <c r="O373" s="115"/>
      <c r="P373" s="116" t="s">
        <v>695</v>
      </c>
      <c r="Q373" s="117" t="s">
        <v>696</v>
      </c>
      <c r="R373" s="115"/>
      <c r="S373" s="115"/>
      <c r="T373" s="115"/>
      <c r="U373" s="115"/>
      <c r="V373" s="115">
        <v>11</v>
      </c>
      <c r="W373" s="115">
        <v>1</v>
      </c>
      <c r="X373" s="115"/>
      <c r="Y373" s="115"/>
      <c r="Z373" s="115"/>
      <c r="AA373" s="115"/>
      <c r="AB373" s="116" t="s">
        <v>695</v>
      </c>
      <c r="AC373" s="117" t="s">
        <v>689</v>
      </c>
      <c r="AD373" s="116"/>
      <c r="AE373" s="116"/>
      <c r="AF373" s="116"/>
      <c r="AG373" s="116"/>
      <c r="AH373" s="116"/>
      <c r="AI373" s="116"/>
      <c r="AJ373" s="116"/>
      <c r="AK373" s="116"/>
      <c r="AL373" s="116"/>
      <c r="AM373" s="116" t="s">
        <v>868</v>
      </c>
      <c r="AN373" s="116" t="s">
        <v>691</v>
      </c>
      <c r="AO373" s="119" t="s">
        <v>79</v>
      </c>
      <c r="AP373" s="119" t="s">
        <v>79</v>
      </c>
      <c r="AQ373" s="119" t="s">
        <v>869</v>
      </c>
      <c r="AR373" s="18" t="s">
        <v>870</v>
      </c>
      <c r="AS373" s="120" t="s">
        <v>701</v>
      </c>
      <c r="AT373" s="195">
        <v>859792</v>
      </c>
      <c r="AU373" s="196">
        <v>859792</v>
      </c>
      <c r="AV373" s="196">
        <v>0</v>
      </c>
      <c r="AW373" s="196">
        <v>0</v>
      </c>
      <c r="AX373" s="196">
        <v>0</v>
      </c>
      <c r="AY373" s="196">
        <v>0</v>
      </c>
      <c r="AZ373" s="196">
        <v>0</v>
      </c>
      <c r="BA373" s="196">
        <v>0</v>
      </c>
      <c r="BB373" s="197">
        <v>859792</v>
      </c>
      <c r="BC373" s="197">
        <v>859792</v>
      </c>
      <c r="BD373" s="192">
        <f t="shared" si="69"/>
        <v>0</v>
      </c>
      <c r="BE373" s="196"/>
      <c r="BF373" s="196"/>
      <c r="BG373" s="196"/>
      <c r="BH373" s="196"/>
      <c r="BI373" s="192">
        <f t="shared" si="70"/>
        <v>0</v>
      </c>
      <c r="BJ373" s="196"/>
      <c r="BK373" s="196"/>
      <c r="BL373" s="196"/>
      <c r="BM373" s="196"/>
      <c r="BN373" s="192">
        <f t="shared" si="71"/>
        <v>0</v>
      </c>
      <c r="BO373" s="196"/>
      <c r="BP373" s="196"/>
      <c r="BQ373" s="196"/>
      <c r="BR373" s="196"/>
      <c r="BS373" s="192">
        <f t="shared" si="77"/>
        <v>0</v>
      </c>
      <c r="BT373" s="196"/>
      <c r="BU373" s="196"/>
      <c r="BV373" s="196"/>
      <c r="BW373" s="196"/>
      <c r="BX373" s="192">
        <f t="shared" si="73"/>
        <v>0</v>
      </c>
      <c r="BY373" s="196"/>
      <c r="BZ373" s="196"/>
      <c r="CA373" s="196"/>
      <c r="CB373" s="196"/>
      <c r="CC373" s="192">
        <f t="shared" si="74"/>
        <v>0</v>
      </c>
      <c r="CD373" s="196"/>
      <c r="CE373" s="196"/>
      <c r="CF373" s="196"/>
      <c r="CG373" s="196"/>
      <c r="CH373" s="192">
        <f t="shared" si="75"/>
        <v>0</v>
      </c>
      <c r="CI373" s="196"/>
      <c r="CJ373" s="196"/>
      <c r="CK373" s="196"/>
      <c r="CL373" s="196"/>
      <c r="CM373" s="192">
        <f t="shared" si="76"/>
        <v>0</v>
      </c>
      <c r="CN373" s="196"/>
      <c r="CO373" s="196"/>
      <c r="CP373" s="196"/>
      <c r="CQ373" s="196"/>
    </row>
    <row r="374" spans="1:95" s="193" customFormat="1" ht="112.5" customHeight="1">
      <c r="A374" s="194">
        <v>606</v>
      </c>
      <c r="B374" s="17" t="s">
        <v>687</v>
      </c>
      <c r="C374" s="111">
        <v>401000025</v>
      </c>
      <c r="D374" s="19" t="s">
        <v>865</v>
      </c>
      <c r="E374" s="113" t="s">
        <v>871</v>
      </c>
      <c r="F374" s="114"/>
      <c r="G374" s="114"/>
      <c r="H374" s="115">
        <v>2</v>
      </c>
      <c r="I374" s="114"/>
      <c r="J374" s="199" t="s">
        <v>872</v>
      </c>
      <c r="K374" s="115"/>
      <c r="L374" s="115">
        <v>3</v>
      </c>
      <c r="M374" s="115"/>
      <c r="N374" s="115"/>
      <c r="O374" s="115"/>
      <c r="P374" s="116" t="s">
        <v>873</v>
      </c>
      <c r="Q374" s="117" t="s">
        <v>874</v>
      </c>
      <c r="R374" s="115"/>
      <c r="S374" s="115"/>
      <c r="T374" s="115"/>
      <c r="U374" s="115"/>
      <c r="V374" s="115" t="s">
        <v>875</v>
      </c>
      <c r="W374" s="115"/>
      <c r="X374" s="115"/>
      <c r="Y374" s="115"/>
      <c r="Z374" s="115"/>
      <c r="AA374" s="115"/>
      <c r="AB374" s="116" t="s">
        <v>876</v>
      </c>
      <c r="AC374" s="117" t="s">
        <v>689</v>
      </c>
      <c r="AD374" s="116"/>
      <c r="AE374" s="116"/>
      <c r="AF374" s="116"/>
      <c r="AG374" s="116"/>
      <c r="AH374" s="116"/>
      <c r="AI374" s="116"/>
      <c r="AJ374" s="116"/>
      <c r="AK374" s="116"/>
      <c r="AL374" s="116"/>
      <c r="AM374" s="116" t="s">
        <v>868</v>
      </c>
      <c r="AN374" s="116" t="s">
        <v>691</v>
      </c>
      <c r="AO374" s="119" t="s">
        <v>79</v>
      </c>
      <c r="AP374" s="119" t="s">
        <v>79</v>
      </c>
      <c r="AQ374" s="119" t="s">
        <v>877</v>
      </c>
      <c r="AR374" s="18" t="s">
        <v>878</v>
      </c>
      <c r="AS374" s="120" t="s">
        <v>700</v>
      </c>
      <c r="AT374" s="195"/>
      <c r="AU374" s="196"/>
      <c r="AV374" s="196"/>
      <c r="AW374" s="196"/>
      <c r="AX374" s="196"/>
      <c r="AY374" s="196"/>
      <c r="AZ374" s="196"/>
      <c r="BA374" s="196"/>
      <c r="BB374" s="197"/>
      <c r="BC374" s="197"/>
      <c r="BD374" s="192"/>
      <c r="BE374" s="196"/>
      <c r="BF374" s="196"/>
      <c r="BG374" s="196"/>
      <c r="BH374" s="196"/>
      <c r="BI374" s="192"/>
      <c r="BJ374" s="196"/>
      <c r="BK374" s="196"/>
      <c r="BL374" s="196"/>
      <c r="BM374" s="196"/>
      <c r="BN374" s="192">
        <f t="shared" si="71"/>
        <v>23691438.289999999</v>
      </c>
      <c r="BO374" s="196"/>
      <c r="BP374" s="196">
        <v>23691438.289999999</v>
      </c>
      <c r="BQ374" s="196"/>
      <c r="BR374" s="196"/>
      <c r="BS374" s="192">
        <f t="shared" si="77"/>
        <v>23691438.289999999</v>
      </c>
      <c r="BT374" s="196"/>
      <c r="BU374" s="196">
        <v>23691438.289999999</v>
      </c>
      <c r="BV374" s="196"/>
      <c r="BW374" s="196"/>
      <c r="BX374" s="192">
        <f t="shared" si="73"/>
        <v>23691438.289999999</v>
      </c>
      <c r="BY374" s="196"/>
      <c r="BZ374" s="196">
        <v>23691438.289999999</v>
      </c>
      <c r="CA374" s="196"/>
      <c r="CB374" s="196"/>
      <c r="CC374" s="192">
        <f t="shared" si="74"/>
        <v>23691438.289999999</v>
      </c>
      <c r="CD374" s="196"/>
      <c r="CE374" s="196">
        <v>23691438.289999999</v>
      </c>
      <c r="CF374" s="196"/>
      <c r="CG374" s="196"/>
      <c r="CH374" s="192">
        <f t="shared" si="75"/>
        <v>23691438.289999999</v>
      </c>
      <c r="CI374" s="196"/>
      <c r="CJ374" s="196">
        <v>23691438.289999999</v>
      </c>
      <c r="CK374" s="196"/>
      <c r="CL374" s="196"/>
      <c r="CM374" s="192">
        <f t="shared" si="76"/>
        <v>23691438.289999999</v>
      </c>
      <c r="CN374" s="196"/>
      <c r="CO374" s="196">
        <v>23691438.289999999</v>
      </c>
      <c r="CP374" s="196"/>
      <c r="CQ374" s="196"/>
    </row>
    <row r="375" spans="1:95" s="193" customFormat="1" ht="242.25">
      <c r="A375" s="194">
        <v>606</v>
      </c>
      <c r="B375" s="17" t="s">
        <v>687</v>
      </c>
      <c r="C375" s="111">
        <v>401000025</v>
      </c>
      <c r="D375" s="19" t="s">
        <v>865</v>
      </c>
      <c r="E375" s="113" t="s">
        <v>871</v>
      </c>
      <c r="F375" s="114"/>
      <c r="G375" s="114"/>
      <c r="H375" s="115">
        <v>2</v>
      </c>
      <c r="I375" s="114"/>
      <c r="J375" s="199" t="s">
        <v>872</v>
      </c>
      <c r="K375" s="115"/>
      <c r="L375" s="115">
        <v>3</v>
      </c>
      <c r="M375" s="115"/>
      <c r="N375" s="115"/>
      <c r="O375" s="115"/>
      <c r="P375" s="116" t="s">
        <v>873</v>
      </c>
      <c r="Q375" s="117" t="s">
        <v>874</v>
      </c>
      <c r="R375" s="115"/>
      <c r="S375" s="115"/>
      <c r="T375" s="115"/>
      <c r="U375" s="115"/>
      <c r="V375" s="115" t="s">
        <v>875</v>
      </c>
      <c r="W375" s="115"/>
      <c r="X375" s="115"/>
      <c r="Y375" s="115"/>
      <c r="Z375" s="115"/>
      <c r="AA375" s="115"/>
      <c r="AB375" s="116" t="s">
        <v>876</v>
      </c>
      <c r="AC375" s="117" t="s">
        <v>689</v>
      </c>
      <c r="AD375" s="116"/>
      <c r="AE375" s="116"/>
      <c r="AF375" s="116"/>
      <c r="AG375" s="116"/>
      <c r="AH375" s="116"/>
      <c r="AI375" s="116"/>
      <c r="AJ375" s="116"/>
      <c r="AK375" s="116"/>
      <c r="AL375" s="116"/>
      <c r="AM375" s="116" t="s">
        <v>868</v>
      </c>
      <c r="AN375" s="116" t="s">
        <v>691</v>
      </c>
      <c r="AO375" s="119" t="s">
        <v>79</v>
      </c>
      <c r="AP375" s="119" t="s">
        <v>79</v>
      </c>
      <c r="AQ375" s="119" t="s">
        <v>877</v>
      </c>
      <c r="AR375" s="18" t="s">
        <v>878</v>
      </c>
      <c r="AS375" s="120" t="s">
        <v>701</v>
      </c>
      <c r="AT375" s="195"/>
      <c r="AU375" s="196"/>
      <c r="AV375" s="196"/>
      <c r="AW375" s="196"/>
      <c r="AX375" s="196"/>
      <c r="AY375" s="196"/>
      <c r="AZ375" s="196"/>
      <c r="BA375" s="196"/>
      <c r="BB375" s="197"/>
      <c r="BC375" s="197"/>
      <c r="BD375" s="192"/>
      <c r="BE375" s="196"/>
      <c r="BF375" s="196"/>
      <c r="BG375" s="196"/>
      <c r="BH375" s="196"/>
      <c r="BI375" s="192"/>
      <c r="BJ375" s="196"/>
      <c r="BK375" s="196"/>
      <c r="BL375" s="196"/>
      <c r="BM375" s="196"/>
      <c r="BN375" s="192">
        <f t="shared" si="71"/>
        <v>1500000</v>
      </c>
      <c r="BO375" s="196"/>
      <c r="BP375" s="196">
        <v>1500000</v>
      </c>
      <c r="BQ375" s="196"/>
      <c r="BR375" s="196"/>
      <c r="BS375" s="192">
        <f t="shared" si="77"/>
        <v>1500000</v>
      </c>
      <c r="BT375" s="196"/>
      <c r="BU375" s="196">
        <v>1500000</v>
      </c>
      <c r="BV375" s="196"/>
      <c r="BW375" s="196"/>
      <c r="BX375" s="192">
        <f t="shared" si="73"/>
        <v>1500000</v>
      </c>
      <c r="BY375" s="196"/>
      <c r="BZ375" s="196">
        <v>1500000</v>
      </c>
      <c r="CA375" s="196"/>
      <c r="CB375" s="196"/>
      <c r="CC375" s="192">
        <f t="shared" si="74"/>
        <v>1500000</v>
      </c>
      <c r="CD375" s="196"/>
      <c r="CE375" s="196">
        <v>1500000</v>
      </c>
      <c r="CF375" s="196"/>
      <c r="CG375" s="196"/>
      <c r="CH375" s="192">
        <f t="shared" si="75"/>
        <v>1500000</v>
      </c>
      <c r="CI375" s="196"/>
      <c r="CJ375" s="196">
        <v>1500000</v>
      </c>
      <c r="CK375" s="196"/>
      <c r="CL375" s="196"/>
      <c r="CM375" s="192">
        <f t="shared" si="76"/>
        <v>1500000</v>
      </c>
      <c r="CN375" s="196"/>
      <c r="CO375" s="196">
        <v>1500000</v>
      </c>
      <c r="CP375" s="196"/>
      <c r="CQ375" s="196"/>
    </row>
    <row r="376" spans="1:95" s="193" customFormat="1" ht="229.5">
      <c r="A376" s="194">
        <v>606</v>
      </c>
      <c r="B376" s="17" t="s">
        <v>687</v>
      </c>
      <c r="C376" s="111">
        <v>401000025</v>
      </c>
      <c r="D376" s="19" t="s">
        <v>865</v>
      </c>
      <c r="E376" s="113" t="s">
        <v>693</v>
      </c>
      <c r="F376" s="114"/>
      <c r="G376" s="114"/>
      <c r="H376" s="115">
        <v>1</v>
      </c>
      <c r="I376" s="114"/>
      <c r="J376" s="115">
        <v>9</v>
      </c>
      <c r="K376" s="115">
        <v>1</v>
      </c>
      <c r="L376" s="115" t="s">
        <v>706</v>
      </c>
      <c r="M376" s="115"/>
      <c r="N376" s="115"/>
      <c r="O376" s="115"/>
      <c r="P376" s="116" t="s">
        <v>695</v>
      </c>
      <c r="Q376" s="117" t="s">
        <v>696</v>
      </c>
      <c r="R376" s="115"/>
      <c r="S376" s="115"/>
      <c r="T376" s="115"/>
      <c r="U376" s="115"/>
      <c r="V376" s="115">
        <v>11</v>
      </c>
      <c r="W376" s="115">
        <v>1</v>
      </c>
      <c r="X376" s="115"/>
      <c r="Y376" s="115"/>
      <c r="Z376" s="115"/>
      <c r="AA376" s="115"/>
      <c r="AB376" s="116" t="s">
        <v>695</v>
      </c>
      <c r="AC376" s="117" t="s">
        <v>689</v>
      </c>
      <c r="AD376" s="116"/>
      <c r="AE376" s="116"/>
      <c r="AF376" s="116"/>
      <c r="AG376" s="116"/>
      <c r="AH376" s="116"/>
      <c r="AI376" s="116"/>
      <c r="AJ376" s="116"/>
      <c r="AK376" s="116"/>
      <c r="AL376" s="116"/>
      <c r="AM376" s="116" t="s">
        <v>879</v>
      </c>
      <c r="AN376" s="116" t="s">
        <v>691</v>
      </c>
      <c r="AO376" s="119" t="s">
        <v>79</v>
      </c>
      <c r="AP376" s="119" t="s">
        <v>79</v>
      </c>
      <c r="AQ376" s="119" t="s">
        <v>707</v>
      </c>
      <c r="AR376" s="18" t="s">
        <v>608</v>
      </c>
      <c r="AS376" s="120" t="s">
        <v>701</v>
      </c>
      <c r="AT376" s="195">
        <v>10232.66</v>
      </c>
      <c r="AU376" s="196">
        <v>10232.66</v>
      </c>
      <c r="AV376" s="196">
        <v>0</v>
      </c>
      <c r="AW376" s="196">
        <v>0</v>
      </c>
      <c r="AX376" s="196">
        <v>0</v>
      </c>
      <c r="AY376" s="196">
        <v>0</v>
      </c>
      <c r="AZ376" s="196">
        <v>0</v>
      </c>
      <c r="BA376" s="196">
        <v>0</v>
      </c>
      <c r="BB376" s="197">
        <v>10232.66</v>
      </c>
      <c r="BC376" s="197">
        <v>10232.66</v>
      </c>
      <c r="BD376" s="192">
        <f t="shared" si="69"/>
        <v>0</v>
      </c>
      <c r="BE376" s="196"/>
      <c r="BF376" s="196"/>
      <c r="BG376" s="196"/>
      <c r="BH376" s="196"/>
      <c r="BI376" s="192">
        <f t="shared" si="70"/>
        <v>0</v>
      </c>
      <c r="BJ376" s="196"/>
      <c r="BK376" s="196"/>
      <c r="BL376" s="196"/>
      <c r="BM376" s="196"/>
      <c r="BN376" s="192">
        <f t="shared" si="71"/>
        <v>0</v>
      </c>
      <c r="BO376" s="196"/>
      <c r="BP376" s="196"/>
      <c r="BQ376" s="196"/>
      <c r="BR376" s="196"/>
      <c r="BS376" s="192">
        <f t="shared" si="77"/>
        <v>0</v>
      </c>
      <c r="BT376" s="196"/>
      <c r="BU376" s="196"/>
      <c r="BV376" s="196"/>
      <c r="BW376" s="196"/>
      <c r="BX376" s="192">
        <f t="shared" si="73"/>
        <v>0</v>
      </c>
      <c r="BY376" s="196"/>
      <c r="BZ376" s="196"/>
      <c r="CA376" s="196"/>
      <c r="CB376" s="196"/>
      <c r="CC376" s="192">
        <f t="shared" si="74"/>
        <v>0</v>
      </c>
      <c r="CD376" s="196"/>
      <c r="CE376" s="196"/>
      <c r="CF376" s="196"/>
      <c r="CG376" s="196"/>
      <c r="CH376" s="192">
        <f t="shared" si="75"/>
        <v>0</v>
      </c>
      <c r="CI376" s="196"/>
      <c r="CJ376" s="196"/>
      <c r="CK376" s="196"/>
      <c r="CL376" s="196"/>
      <c r="CM376" s="192">
        <f t="shared" si="76"/>
        <v>0</v>
      </c>
      <c r="CN376" s="196"/>
      <c r="CO376" s="196"/>
      <c r="CP376" s="196"/>
      <c r="CQ376" s="196"/>
    </row>
    <row r="377" spans="1:95" s="193" customFormat="1" ht="151.5" customHeight="1">
      <c r="A377" s="194">
        <v>606</v>
      </c>
      <c r="B377" s="17" t="s">
        <v>687</v>
      </c>
      <c r="C377" s="111">
        <v>401000025</v>
      </c>
      <c r="D377" s="19" t="s">
        <v>865</v>
      </c>
      <c r="E377" s="113" t="s">
        <v>693</v>
      </c>
      <c r="F377" s="114"/>
      <c r="G377" s="114"/>
      <c r="H377" s="115">
        <v>1</v>
      </c>
      <c r="I377" s="114"/>
      <c r="J377" s="115">
        <v>9</v>
      </c>
      <c r="K377" s="115">
        <v>1</v>
      </c>
      <c r="L377" s="115" t="s">
        <v>706</v>
      </c>
      <c r="M377" s="115"/>
      <c r="N377" s="115"/>
      <c r="O377" s="115"/>
      <c r="P377" s="116" t="s">
        <v>695</v>
      </c>
      <c r="Q377" s="117" t="s">
        <v>862</v>
      </c>
      <c r="R377" s="115"/>
      <c r="S377" s="115"/>
      <c r="T377" s="115"/>
      <c r="U377" s="115"/>
      <c r="V377" s="115" t="s">
        <v>794</v>
      </c>
      <c r="W377" s="115" t="s">
        <v>567</v>
      </c>
      <c r="X377" s="115" t="s">
        <v>795</v>
      </c>
      <c r="Y377" s="115"/>
      <c r="Z377" s="115"/>
      <c r="AA377" s="115"/>
      <c r="AB377" s="116" t="s">
        <v>800</v>
      </c>
      <c r="AC377" s="117" t="s">
        <v>689</v>
      </c>
      <c r="AD377" s="116"/>
      <c r="AE377" s="116"/>
      <c r="AF377" s="116"/>
      <c r="AG377" s="116"/>
      <c r="AH377" s="116"/>
      <c r="AI377" s="116"/>
      <c r="AJ377" s="116"/>
      <c r="AK377" s="116"/>
      <c r="AL377" s="116"/>
      <c r="AM377" s="116" t="s">
        <v>879</v>
      </c>
      <c r="AN377" s="116" t="s">
        <v>691</v>
      </c>
      <c r="AO377" s="119" t="s">
        <v>79</v>
      </c>
      <c r="AP377" s="119" t="s">
        <v>79</v>
      </c>
      <c r="AQ377" s="119" t="s">
        <v>863</v>
      </c>
      <c r="AR377" s="18" t="s">
        <v>864</v>
      </c>
      <c r="AS377" s="120" t="s">
        <v>701</v>
      </c>
      <c r="AT377" s="195">
        <v>478161.60000000003</v>
      </c>
      <c r="AU377" s="196">
        <v>478161.60000000003</v>
      </c>
      <c r="AV377" s="196">
        <v>0</v>
      </c>
      <c r="AW377" s="196">
        <v>0</v>
      </c>
      <c r="AX377" s="197">
        <v>454253.52</v>
      </c>
      <c r="AY377" s="197">
        <v>454253.52</v>
      </c>
      <c r="AZ377" s="196">
        <v>0</v>
      </c>
      <c r="BA377" s="196">
        <v>0</v>
      </c>
      <c r="BB377" s="197">
        <v>23908.080000000002</v>
      </c>
      <c r="BC377" s="197">
        <v>23908.080000000002</v>
      </c>
      <c r="BD377" s="192">
        <f t="shared" si="69"/>
        <v>0</v>
      </c>
      <c r="BE377" s="196"/>
      <c r="BF377" s="196"/>
      <c r="BG377" s="196"/>
      <c r="BH377" s="196"/>
      <c r="BI377" s="192">
        <f t="shared" si="70"/>
        <v>0</v>
      </c>
      <c r="BJ377" s="196"/>
      <c r="BK377" s="196"/>
      <c r="BL377" s="196"/>
      <c r="BM377" s="196"/>
      <c r="BN377" s="192">
        <f t="shared" si="71"/>
        <v>0</v>
      </c>
      <c r="BO377" s="196"/>
      <c r="BP377" s="196"/>
      <c r="BQ377" s="196"/>
      <c r="BR377" s="196"/>
      <c r="BS377" s="192">
        <f t="shared" si="77"/>
        <v>0</v>
      </c>
      <c r="BT377" s="196"/>
      <c r="BU377" s="196"/>
      <c r="BV377" s="196"/>
      <c r="BW377" s="196"/>
      <c r="BX377" s="192">
        <f t="shared" si="73"/>
        <v>0</v>
      </c>
      <c r="BY377" s="196"/>
      <c r="BZ377" s="196"/>
      <c r="CA377" s="196"/>
      <c r="CB377" s="196"/>
      <c r="CC377" s="192">
        <f t="shared" si="74"/>
        <v>0</v>
      </c>
      <c r="CD377" s="196"/>
      <c r="CE377" s="196"/>
      <c r="CF377" s="196"/>
      <c r="CG377" s="196"/>
      <c r="CH377" s="192">
        <f t="shared" si="75"/>
        <v>0</v>
      </c>
      <c r="CI377" s="196"/>
      <c r="CJ377" s="196"/>
      <c r="CK377" s="196"/>
      <c r="CL377" s="196"/>
      <c r="CM377" s="192">
        <f t="shared" si="76"/>
        <v>0</v>
      </c>
      <c r="CN377" s="196"/>
      <c r="CO377" s="196"/>
      <c r="CP377" s="196"/>
      <c r="CQ377" s="196"/>
    </row>
    <row r="378" spans="1:95" s="193" customFormat="1" ht="229.5">
      <c r="A378" s="194">
        <v>606</v>
      </c>
      <c r="B378" s="17" t="s">
        <v>687</v>
      </c>
      <c r="C378" s="111">
        <v>401000025</v>
      </c>
      <c r="D378" s="19" t="s">
        <v>865</v>
      </c>
      <c r="E378" s="113" t="s">
        <v>880</v>
      </c>
      <c r="F378" s="114"/>
      <c r="G378" s="114"/>
      <c r="H378" s="115" t="s">
        <v>785</v>
      </c>
      <c r="I378" s="114"/>
      <c r="J378" s="115" t="s">
        <v>786</v>
      </c>
      <c r="K378" s="115" t="s">
        <v>787</v>
      </c>
      <c r="L378" s="115"/>
      <c r="M378" s="115"/>
      <c r="N378" s="115" t="s">
        <v>722</v>
      </c>
      <c r="O378" s="115"/>
      <c r="P378" s="116" t="s">
        <v>788</v>
      </c>
      <c r="Q378" s="117" t="s">
        <v>724</v>
      </c>
      <c r="R378" s="115"/>
      <c r="S378" s="115"/>
      <c r="T378" s="115"/>
      <c r="U378" s="115"/>
      <c r="V378" s="115" t="s">
        <v>790</v>
      </c>
      <c r="W378" s="115" t="s">
        <v>726</v>
      </c>
      <c r="X378" s="115"/>
      <c r="Y378" s="115"/>
      <c r="Z378" s="115"/>
      <c r="AA378" s="115"/>
      <c r="AB378" s="116" t="s">
        <v>791</v>
      </c>
      <c r="AC378" s="117" t="s">
        <v>860</v>
      </c>
      <c r="AD378" s="116"/>
      <c r="AE378" s="116"/>
      <c r="AF378" s="116"/>
      <c r="AG378" s="116"/>
      <c r="AH378" s="116"/>
      <c r="AI378" s="116"/>
      <c r="AJ378" s="116" t="s">
        <v>567</v>
      </c>
      <c r="AK378" s="116" t="s">
        <v>729</v>
      </c>
      <c r="AL378" s="116"/>
      <c r="AM378" s="116" t="s">
        <v>730</v>
      </c>
      <c r="AN378" s="116" t="s">
        <v>731</v>
      </c>
      <c r="AO378" s="119" t="s">
        <v>79</v>
      </c>
      <c r="AP378" s="119" t="s">
        <v>79</v>
      </c>
      <c r="AQ378" s="119" t="s">
        <v>732</v>
      </c>
      <c r="AR378" s="18" t="s">
        <v>733</v>
      </c>
      <c r="AS378" s="120" t="s">
        <v>701</v>
      </c>
      <c r="AT378" s="195">
        <v>62400</v>
      </c>
      <c r="AU378" s="196">
        <v>62400</v>
      </c>
      <c r="AV378" s="196">
        <v>0</v>
      </c>
      <c r="AW378" s="196">
        <v>0</v>
      </c>
      <c r="AX378" s="196">
        <v>0</v>
      </c>
      <c r="AY378" s="196">
        <v>0</v>
      </c>
      <c r="AZ378" s="196">
        <v>0</v>
      </c>
      <c r="BA378" s="196">
        <v>0</v>
      </c>
      <c r="BB378" s="197">
        <v>62400</v>
      </c>
      <c r="BC378" s="197">
        <v>62400</v>
      </c>
      <c r="BD378" s="192">
        <f t="shared" ref="BD378:BD447" si="78">SUM(BE378:BH378)</f>
        <v>0</v>
      </c>
      <c r="BE378" s="196"/>
      <c r="BF378" s="196"/>
      <c r="BG378" s="196"/>
      <c r="BH378" s="196"/>
      <c r="BI378" s="192">
        <f t="shared" ref="BI378:BI447" si="79">SUM(BJ378:BM378)</f>
        <v>0</v>
      </c>
      <c r="BJ378" s="196"/>
      <c r="BK378" s="196"/>
      <c r="BL378" s="196"/>
      <c r="BM378" s="196"/>
      <c r="BN378" s="192">
        <f t="shared" ref="BN378:BN447" si="80">SUM(BO378:BR378)</f>
        <v>0</v>
      </c>
      <c r="BO378" s="196"/>
      <c r="BP378" s="196"/>
      <c r="BQ378" s="196"/>
      <c r="BR378" s="196"/>
      <c r="BS378" s="192">
        <f t="shared" si="77"/>
        <v>0</v>
      </c>
      <c r="BT378" s="196"/>
      <c r="BU378" s="196"/>
      <c r="BV378" s="196"/>
      <c r="BW378" s="196"/>
      <c r="BX378" s="192">
        <f t="shared" ref="BX378:BX447" si="81">SUM(BY378:CB378)</f>
        <v>0</v>
      </c>
      <c r="BY378" s="196"/>
      <c r="BZ378" s="196"/>
      <c r="CA378" s="196"/>
      <c r="CB378" s="196"/>
      <c r="CC378" s="192">
        <f t="shared" ref="CC378:CC447" si="82">SUM(CD378:CG378)</f>
        <v>0</v>
      </c>
      <c r="CD378" s="196"/>
      <c r="CE378" s="196"/>
      <c r="CF378" s="196"/>
      <c r="CG378" s="196"/>
      <c r="CH378" s="192">
        <f t="shared" ref="CH378:CH447" si="83">SUM(CI378:CL378)</f>
        <v>0</v>
      </c>
      <c r="CI378" s="196"/>
      <c r="CJ378" s="196"/>
      <c r="CK378" s="196"/>
      <c r="CL378" s="196"/>
      <c r="CM378" s="192">
        <f t="shared" ref="CM378:CM447" si="84">SUM(CN378:CQ378)</f>
        <v>0</v>
      </c>
      <c r="CN378" s="196"/>
      <c r="CO378" s="196"/>
      <c r="CP378" s="196"/>
      <c r="CQ378" s="196"/>
    </row>
    <row r="379" spans="1:95" s="193" customFormat="1" ht="409.5">
      <c r="A379" s="194">
        <v>606</v>
      </c>
      <c r="B379" s="17" t="s">
        <v>687</v>
      </c>
      <c r="C379" s="111">
        <v>401000026</v>
      </c>
      <c r="D379" s="19" t="s">
        <v>881</v>
      </c>
      <c r="E379" s="113" t="s">
        <v>693</v>
      </c>
      <c r="F379" s="114"/>
      <c r="G379" s="114"/>
      <c r="H379" s="115">
        <v>1</v>
      </c>
      <c r="I379" s="114"/>
      <c r="J379" s="115">
        <v>9</v>
      </c>
      <c r="K379" s="115">
        <v>1</v>
      </c>
      <c r="L379" s="115" t="s">
        <v>694</v>
      </c>
      <c r="M379" s="115"/>
      <c r="N379" s="115"/>
      <c r="O379" s="115"/>
      <c r="P379" s="116" t="s">
        <v>695</v>
      </c>
      <c r="Q379" s="117" t="s">
        <v>696</v>
      </c>
      <c r="R379" s="115"/>
      <c r="S379" s="115"/>
      <c r="T379" s="115"/>
      <c r="U379" s="115"/>
      <c r="V379" s="115">
        <v>11</v>
      </c>
      <c r="W379" s="115">
        <v>1</v>
      </c>
      <c r="X379" s="115"/>
      <c r="Y379" s="115"/>
      <c r="Z379" s="115"/>
      <c r="AA379" s="115"/>
      <c r="AB379" s="116" t="s">
        <v>695</v>
      </c>
      <c r="AC379" s="117" t="s">
        <v>689</v>
      </c>
      <c r="AD379" s="116"/>
      <c r="AE379" s="116"/>
      <c r="AF379" s="116"/>
      <c r="AG379" s="116"/>
      <c r="AH379" s="116"/>
      <c r="AI379" s="116"/>
      <c r="AJ379" s="116"/>
      <c r="AK379" s="116"/>
      <c r="AL379" s="116"/>
      <c r="AM379" s="116" t="s">
        <v>882</v>
      </c>
      <c r="AN379" s="116" t="s">
        <v>691</v>
      </c>
      <c r="AO379" s="119" t="s">
        <v>79</v>
      </c>
      <c r="AP379" s="119" t="s">
        <v>97</v>
      </c>
      <c r="AQ379" s="119" t="s">
        <v>883</v>
      </c>
      <c r="AR379" s="18" t="s">
        <v>608</v>
      </c>
      <c r="AS379" s="120" t="s">
        <v>704</v>
      </c>
      <c r="AT379" s="195">
        <v>8868647.5999999996</v>
      </c>
      <c r="AU379" s="196">
        <v>8868647.5999999996</v>
      </c>
      <c r="AV379" s="196">
        <v>0</v>
      </c>
      <c r="AW379" s="196">
        <v>0</v>
      </c>
      <c r="AX379" s="196">
        <v>0</v>
      </c>
      <c r="AY379" s="196">
        <v>0</v>
      </c>
      <c r="AZ379" s="196">
        <v>0</v>
      </c>
      <c r="BA379" s="196">
        <v>0</v>
      </c>
      <c r="BB379" s="197">
        <v>8868647.5999999996</v>
      </c>
      <c r="BC379" s="197">
        <v>8868647.5999999996</v>
      </c>
      <c r="BD379" s="192">
        <f t="shared" si="78"/>
        <v>13705890.609999999</v>
      </c>
      <c r="BE379" s="196"/>
      <c r="BF379" s="196"/>
      <c r="BG379" s="196"/>
      <c r="BH379" s="197">
        <v>13705890.609999999</v>
      </c>
      <c r="BI379" s="192">
        <f t="shared" si="79"/>
        <v>13705890.609999999</v>
      </c>
      <c r="BJ379" s="196"/>
      <c r="BK379" s="196"/>
      <c r="BL379" s="196"/>
      <c r="BM379" s="197">
        <v>13705890.609999999</v>
      </c>
      <c r="BN379" s="192">
        <f t="shared" si="80"/>
        <v>12097720</v>
      </c>
      <c r="BO379" s="196"/>
      <c r="BP379" s="196"/>
      <c r="BQ379" s="196"/>
      <c r="BR379" s="197">
        <v>12097720</v>
      </c>
      <c r="BS379" s="192">
        <f t="shared" si="77"/>
        <v>12097720</v>
      </c>
      <c r="BT379" s="196"/>
      <c r="BU379" s="196"/>
      <c r="BV379" s="196"/>
      <c r="BW379" s="197">
        <v>12097720</v>
      </c>
      <c r="BX379" s="192">
        <f t="shared" si="81"/>
        <v>12100010</v>
      </c>
      <c r="BY379" s="196"/>
      <c r="BZ379" s="196"/>
      <c r="CA379" s="196"/>
      <c r="CB379" s="197">
        <v>12100010</v>
      </c>
      <c r="CC379" s="192">
        <f t="shared" si="82"/>
        <v>12100010</v>
      </c>
      <c r="CD379" s="196"/>
      <c r="CE379" s="196"/>
      <c r="CF379" s="196"/>
      <c r="CG379" s="197">
        <v>12100010</v>
      </c>
      <c r="CH379" s="192">
        <f t="shared" si="83"/>
        <v>12100010</v>
      </c>
      <c r="CI379" s="196"/>
      <c r="CJ379" s="196"/>
      <c r="CK379" s="196"/>
      <c r="CL379" s="197">
        <v>12100010</v>
      </c>
      <c r="CM379" s="192">
        <f t="shared" si="84"/>
        <v>12100010</v>
      </c>
      <c r="CN379" s="196"/>
      <c r="CO379" s="196"/>
      <c r="CP379" s="196"/>
      <c r="CQ379" s="197">
        <v>12100010</v>
      </c>
    </row>
    <row r="380" spans="1:95" s="193" customFormat="1" ht="409.5">
      <c r="A380" s="194">
        <v>606</v>
      </c>
      <c r="B380" s="17" t="s">
        <v>687</v>
      </c>
      <c r="C380" s="111">
        <v>401000026</v>
      </c>
      <c r="D380" s="19" t="s">
        <v>881</v>
      </c>
      <c r="E380" s="113" t="s">
        <v>693</v>
      </c>
      <c r="F380" s="114"/>
      <c r="G380" s="114"/>
      <c r="H380" s="115">
        <v>1</v>
      </c>
      <c r="I380" s="114"/>
      <c r="J380" s="115">
        <v>9</v>
      </c>
      <c r="K380" s="115">
        <v>1</v>
      </c>
      <c r="L380" s="115">
        <v>7</v>
      </c>
      <c r="M380" s="115"/>
      <c r="N380" s="115"/>
      <c r="O380" s="115"/>
      <c r="P380" s="116" t="s">
        <v>695</v>
      </c>
      <c r="Q380" s="117" t="s">
        <v>696</v>
      </c>
      <c r="R380" s="115"/>
      <c r="S380" s="115"/>
      <c r="T380" s="115"/>
      <c r="U380" s="115"/>
      <c r="V380" s="115">
        <v>11</v>
      </c>
      <c r="W380" s="115">
        <v>1</v>
      </c>
      <c r="X380" s="115"/>
      <c r="Y380" s="115"/>
      <c r="Z380" s="115"/>
      <c r="AA380" s="115"/>
      <c r="AB380" s="116" t="s">
        <v>695</v>
      </c>
      <c r="AC380" s="117" t="s">
        <v>689</v>
      </c>
      <c r="AD380" s="116"/>
      <c r="AE380" s="116"/>
      <c r="AF380" s="116"/>
      <c r="AG380" s="116"/>
      <c r="AH380" s="116"/>
      <c r="AI380" s="116"/>
      <c r="AJ380" s="116"/>
      <c r="AK380" s="116"/>
      <c r="AL380" s="116"/>
      <c r="AM380" s="116" t="s">
        <v>882</v>
      </c>
      <c r="AN380" s="116" t="s">
        <v>691</v>
      </c>
      <c r="AO380" s="119" t="s">
        <v>79</v>
      </c>
      <c r="AP380" s="119" t="s">
        <v>97</v>
      </c>
      <c r="AQ380" s="119" t="s">
        <v>884</v>
      </c>
      <c r="AR380" s="18" t="s">
        <v>249</v>
      </c>
      <c r="AS380" s="120" t="s">
        <v>704</v>
      </c>
      <c r="AT380" s="195"/>
      <c r="AU380" s="196"/>
      <c r="AV380" s="196"/>
      <c r="AW380" s="196"/>
      <c r="AX380" s="196"/>
      <c r="AY380" s="196"/>
      <c r="AZ380" s="196"/>
      <c r="BA380" s="196"/>
      <c r="BB380" s="197"/>
      <c r="BC380" s="197"/>
      <c r="BD380" s="192">
        <f t="shared" si="78"/>
        <v>15150.46</v>
      </c>
      <c r="BE380" s="196"/>
      <c r="BF380" s="196">
        <v>15150.46</v>
      </c>
      <c r="BG380" s="196"/>
      <c r="BH380" s="197"/>
      <c r="BI380" s="192">
        <f t="shared" si="79"/>
        <v>15150.46</v>
      </c>
      <c r="BJ380" s="196"/>
      <c r="BK380" s="196">
        <v>15150.46</v>
      </c>
      <c r="BL380" s="196"/>
      <c r="BM380" s="197"/>
      <c r="BN380" s="192"/>
      <c r="BO380" s="196"/>
      <c r="BP380" s="196"/>
      <c r="BQ380" s="196"/>
      <c r="BR380" s="197"/>
      <c r="BS380" s="192">
        <f t="shared" si="77"/>
        <v>0</v>
      </c>
      <c r="BT380" s="196"/>
      <c r="BU380" s="196"/>
      <c r="BV380" s="196"/>
      <c r="BW380" s="197"/>
      <c r="BX380" s="192"/>
      <c r="BY380" s="196"/>
      <c r="BZ380" s="196"/>
      <c r="CA380" s="196"/>
      <c r="CB380" s="197"/>
      <c r="CC380" s="192"/>
      <c r="CD380" s="196"/>
      <c r="CE380" s="196"/>
      <c r="CF380" s="196"/>
      <c r="CG380" s="197"/>
      <c r="CH380" s="192"/>
      <c r="CI380" s="196"/>
      <c r="CJ380" s="196"/>
      <c r="CK380" s="196"/>
      <c r="CL380" s="197"/>
      <c r="CM380" s="192"/>
      <c r="CN380" s="196"/>
      <c r="CO380" s="196"/>
      <c r="CP380" s="196"/>
      <c r="CQ380" s="197"/>
    </row>
    <row r="381" spans="1:95" s="193" customFormat="1" ht="409.5">
      <c r="A381" s="194">
        <v>606</v>
      </c>
      <c r="B381" s="17" t="s">
        <v>687</v>
      </c>
      <c r="C381" s="111">
        <v>401000026</v>
      </c>
      <c r="D381" s="19" t="s">
        <v>881</v>
      </c>
      <c r="E381" s="113" t="s">
        <v>693</v>
      </c>
      <c r="F381" s="114"/>
      <c r="G381" s="114"/>
      <c r="H381" s="115">
        <v>1</v>
      </c>
      <c r="I381" s="114"/>
      <c r="J381" s="115">
        <v>9</v>
      </c>
      <c r="K381" s="115">
        <v>1</v>
      </c>
      <c r="L381" s="115" t="s">
        <v>706</v>
      </c>
      <c r="M381" s="115"/>
      <c r="N381" s="115"/>
      <c r="O381" s="115"/>
      <c r="P381" s="116" t="s">
        <v>695</v>
      </c>
      <c r="Q381" s="117" t="s">
        <v>696</v>
      </c>
      <c r="R381" s="115"/>
      <c r="S381" s="115"/>
      <c r="T381" s="115"/>
      <c r="U381" s="115"/>
      <c r="V381" s="115">
        <v>11</v>
      </c>
      <c r="W381" s="115">
        <v>1</v>
      </c>
      <c r="X381" s="115"/>
      <c r="Y381" s="115"/>
      <c r="Z381" s="115"/>
      <c r="AA381" s="115"/>
      <c r="AB381" s="116" t="s">
        <v>695</v>
      </c>
      <c r="AC381" s="117" t="s">
        <v>689</v>
      </c>
      <c r="AD381" s="116"/>
      <c r="AE381" s="116"/>
      <c r="AF381" s="116"/>
      <c r="AG381" s="116"/>
      <c r="AH381" s="116"/>
      <c r="AI381" s="116"/>
      <c r="AJ381" s="116"/>
      <c r="AK381" s="116"/>
      <c r="AL381" s="116"/>
      <c r="AM381" s="116" t="s">
        <v>879</v>
      </c>
      <c r="AN381" s="116" t="s">
        <v>691</v>
      </c>
      <c r="AO381" s="119" t="s">
        <v>79</v>
      </c>
      <c r="AP381" s="119" t="s">
        <v>97</v>
      </c>
      <c r="AQ381" s="198" t="s">
        <v>707</v>
      </c>
      <c r="AR381" s="18" t="s">
        <v>608</v>
      </c>
      <c r="AS381" s="120" t="s">
        <v>700</v>
      </c>
      <c r="AT381" s="195">
        <v>0</v>
      </c>
      <c r="AU381" s="196">
        <v>0</v>
      </c>
      <c r="AV381" s="196">
        <v>0</v>
      </c>
      <c r="AW381" s="196">
        <v>0</v>
      </c>
      <c r="AX381" s="196">
        <v>0</v>
      </c>
      <c r="AY381" s="196">
        <v>0</v>
      </c>
      <c r="AZ381" s="196">
        <v>0</v>
      </c>
      <c r="BA381" s="196">
        <v>0</v>
      </c>
      <c r="BB381" s="197">
        <v>0</v>
      </c>
      <c r="BC381" s="197">
        <v>0</v>
      </c>
      <c r="BD381" s="192">
        <f t="shared" si="78"/>
        <v>937384.85</v>
      </c>
      <c r="BE381" s="196"/>
      <c r="BF381" s="196"/>
      <c r="BG381" s="196"/>
      <c r="BH381" s="197">
        <v>937384.85</v>
      </c>
      <c r="BI381" s="192">
        <f t="shared" si="79"/>
        <v>937384.85</v>
      </c>
      <c r="BJ381" s="196"/>
      <c r="BK381" s="196"/>
      <c r="BL381" s="196"/>
      <c r="BM381" s="197">
        <v>937384.85</v>
      </c>
      <c r="BN381" s="192">
        <f t="shared" si="80"/>
        <v>0</v>
      </c>
      <c r="BO381" s="196"/>
      <c r="BP381" s="196"/>
      <c r="BQ381" s="196"/>
      <c r="BR381" s="196"/>
      <c r="BS381" s="192">
        <f t="shared" si="77"/>
        <v>0</v>
      </c>
      <c r="BT381" s="196"/>
      <c r="BU381" s="196"/>
      <c r="BV381" s="196"/>
      <c r="BW381" s="196"/>
      <c r="BX381" s="192">
        <f t="shared" si="81"/>
        <v>0</v>
      </c>
      <c r="BY381" s="196"/>
      <c r="BZ381" s="196"/>
      <c r="CA381" s="196"/>
      <c r="CB381" s="196"/>
      <c r="CC381" s="192">
        <f t="shared" si="82"/>
        <v>0</v>
      </c>
      <c r="CD381" s="196"/>
      <c r="CE381" s="196"/>
      <c r="CF381" s="196"/>
      <c r="CG381" s="196"/>
      <c r="CH381" s="192">
        <f t="shared" si="83"/>
        <v>0</v>
      </c>
      <c r="CI381" s="196"/>
      <c r="CJ381" s="196"/>
      <c r="CK381" s="196"/>
      <c r="CL381" s="196"/>
      <c r="CM381" s="192">
        <f t="shared" si="84"/>
        <v>0</v>
      </c>
      <c r="CN381" s="196"/>
      <c r="CO381" s="196"/>
      <c r="CP381" s="196"/>
      <c r="CQ381" s="196"/>
    </row>
    <row r="382" spans="1:95" s="193" customFormat="1" ht="409.5">
      <c r="A382" s="194">
        <v>606</v>
      </c>
      <c r="B382" s="17" t="s">
        <v>687</v>
      </c>
      <c r="C382" s="111">
        <v>401000026</v>
      </c>
      <c r="D382" s="19" t="s">
        <v>881</v>
      </c>
      <c r="E382" s="113" t="s">
        <v>693</v>
      </c>
      <c r="F382" s="114"/>
      <c r="G382" s="114"/>
      <c r="H382" s="115">
        <v>1</v>
      </c>
      <c r="I382" s="114"/>
      <c r="J382" s="115">
        <v>9</v>
      </c>
      <c r="K382" s="115">
        <v>1</v>
      </c>
      <c r="L382" s="115">
        <v>7</v>
      </c>
      <c r="M382" s="115"/>
      <c r="N382" s="115"/>
      <c r="O382" s="115"/>
      <c r="P382" s="116" t="s">
        <v>695</v>
      </c>
      <c r="Q382" s="117" t="s">
        <v>696</v>
      </c>
      <c r="R382" s="115"/>
      <c r="S382" s="115"/>
      <c r="T382" s="115"/>
      <c r="U382" s="115"/>
      <c r="V382" s="115">
        <v>11</v>
      </c>
      <c r="W382" s="115">
        <v>1</v>
      </c>
      <c r="X382" s="115"/>
      <c r="Y382" s="115"/>
      <c r="Z382" s="115"/>
      <c r="AA382" s="115"/>
      <c r="AB382" s="116" t="s">
        <v>695</v>
      </c>
      <c r="AC382" s="117" t="s">
        <v>689</v>
      </c>
      <c r="AD382" s="116"/>
      <c r="AE382" s="116"/>
      <c r="AF382" s="116"/>
      <c r="AG382" s="116"/>
      <c r="AH382" s="116"/>
      <c r="AI382" s="116"/>
      <c r="AJ382" s="116"/>
      <c r="AK382" s="116"/>
      <c r="AL382" s="116"/>
      <c r="AM382" s="116" t="s">
        <v>690</v>
      </c>
      <c r="AN382" s="116" t="s">
        <v>691</v>
      </c>
      <c r="AO382" s="119" t="s">
        <v>79</v>
      </c>
      <c r="AP382" s="119" t="s">
        <v>97</v>
      </c>
      <c r="AQ382" s="198" t="s">
        <v>709</v>
      </c>
      <c r="AR382" s="18" t="s">
        <v>710</v>
      </c>
      <c r="AS382" s="120" t="s">
        <v>700</v>
      </c>
      <c r="AT382" s="195">
        <v>0</v>
      </c>
      <c r="AU382" s="196">
        <v>0</v>
      </c>
      <c r="AV382" s="196">
        <v>0</v>
      </c>
      <c r="AW382" s="196">
        <v>0</v>
      </c>
      <c r="AX382" s="196">
        <v>0</v>
      </c>
      <c r="AY382" s="196">
        <v>0</v>
      </c>
      <c r="AZ382" s="196">
        <v>0</v>
      </c>
      <c r="BA382" s="196">
        <v>0</v>
      </c>
      <c r="BB382" s="197">
        <v>0</v>
      </c>
      <c r="BC382" s="197">
        <v>0</v>
      </c>
      <c r="BD382" s="192">
        <f t="shared" si="78"/>
        <v>0</v>
      </c>
      <c r="BE382" s="196"/>
      <c r="BF382" s="196"/>
      <c r="BG382" s="196"/>
      <c r="BH382" s="197"/>
      <c r="BI382" s="192">
        <f t="shared" si="79"/>
        <v>0</v>
      </c>
      <c r="BJ382" s="196"/>
      <c r="BK382" s="196"/>
      <c r="BL382" s="196"/>
      <c r="BM382" s="196"/>
      <c r="BN382" s="192">
        <f t="shared" si="80"/>
        <v>598884</v>
      </c>
      <c r="BO382" s="196"/>
      <c r="BP382" s="196"/>
      <c r="BQ382" s="196"/>
      <c r="BR382" s="196">
        <v>598884</v>
      </c>
      <c r="BS382" s="192">
        <f t="shared" si="77"/>
        <v>598884</v>
      </c>
      <c r="BT382" s="196"/>
      <c r="BU382" s="196"/>
      <c r="BV382" s="196"/>
      <c r="BW382" s="196">
        <v>598884</v>
      </c>
      <c r="BX382" s="192">
        <f t="shared" si="81"/>
        <v>598884</v>
      </c>
      <c r="BY382" s="196"/>
      <c r="BZ382" s="196"/>
      <c r="CA382" s="196"/>
      <c r="CB382" s="196">
        <v>598884</v>
      </c>
      <c r="CC382" s="192">
        <f t="shared" si="82"/>
        <v>598884</v>
      </c>
      <c r="CD382" s="196"/>
      <c r="CE382" s="196"/>
      <c r="CF382" s="196"/>
      <c r="CG382" s="196">
        <v>598884</v>
      </c>
      <c r="CH382" s="192">
        <f t="shared" si="83"/>
        <v>598884</v>
      </c>
      <c r="CI382" s="196"/>
      <c r="CJ382" s="196"/>
      <c r="CK382" s="196"/>
      <c r="CL382" s="196">
        <v>598884</v>
      </c>
      <c r="CM382" s="192">
        <f t="shared" si="84"/>
        <v>598884</v>
      </c>
      <c r="CN382" s="196"/>
      <c r="CO382" s="196"/>
      <c r="CP382" s="196"/>
      <c r="CQ382" s="196">
        <v>598884</v>
      </c>
    </row>
    <row r="383" spans="1:95" s="193" customFormat="1" ht="409.5">
      <c r="A383" s="194">
        <v>606</v>
      </c>
      <c r="B383" s="17" t="s">
        <v>687</v>
      </c>
      <c r="C383" s="111">
        <v>401000026</v>
      </c>
      <c r="D383" s="19" t="s">
        <v>881</v>
      </c>
      <c r="E383" s="113" t="s">
        <v>885</v>
      </c>
      <c r="F383" s="114"/>
      <c r="G383" s="114"/>
      <c r="H383" s="115" t="s">
        <v>785</v>
      </c>
      <c r="I383" s="114"/>
      <c r="J383" s="115" t="s">
        <v>786</v>
      </c>
      <c r="K383" s="115" t="s">
        <v>787</v>
      </c>
      <c r="L383" s="115"/>
      <c r="M383" s="115"/>
      <c r="N383" s="115" t="s">
        <v>722</v>
      </c>
      <c r="O383" s="115"/>
      <c r="P383" s="116" t="s">
        <v>788</v>
      </c>
      <c r="Q383" s="117" t="s">
        <v>724</v>
      </c>
      <c r="R383" s="115"/>
      <c r="S383" s="115"/>
      <c r="T383" s="115"/>
      <c r="U383" s="115"/>
      <c r="V383" s="115" t="s">
        <v>790</v>
      </c>
      <c r="W383" s="115" t="s">
        <v>726</v>
      </c>
      <c r="X383" s="115"/>
      <c r="Y383" s="115"/>
      <c r="Z383" s="115"/>
      <c r="AA383" s="115"/>
      <c r="AB383" s="116" t="s">
        <v>791</v>
      </c>
      <c r="AC383" s="117" t="s">
        <v>860</v>
      </c>
      <c r="AD383" s="116"/>
      <c r="AE383" s="116"/>
      <c r="AF383" s="116"/>
      <c r="AG383" s="116"/>
      <c r="AH383" s="116"/>
      <c r="AI383" s="116"/>
      <c r="AJ383" s="116" t="s">
        <v>567</v>
      </c>
      <c r="AK383" s="116" t="s">
        <v>729</v>
      </c>
      <c r="AL383" s="116"/>
      <c r="AM383" s="116" t="s">
        <v>730</v>
      </c>
      <c r="AN383" s="116" t="s">
        <v>731</v>
      </c>
      <c r="AO383" s="119" t="s">
        <v>79</v>
      </c>
      <c r="AP383" s="119" t="s">
        <v>97</v>
      </c>
      <c r="AQ383" s="119" t="s">
        <v>732</v>
      </c>
      <c r="AR383" s="18" t="s">
        <v>733</v>
      </c>
      <c r="AS383" s="120" t="s">
        <v>700</v>
      </c>
      <c r="AT383" s="195">
        <v>14400</v>
      </c>
      <c r="AU383" s="196">
        <v>14400</v>
      </c>
      <c r="AV383" s="196">
        <v>0</v>
      </c>
      <c r="AW383" s="196">
        <v>0</v>
      </c>
      <c r="AX383" s="196">
        <v>0</v>
      </c>
      <c r="AY383" s="196">
        <v>0</v>
      </c>
      <c r="AZ383" s="196">
        <v>0</v>
      </c>
      <c r="BA383" s="196">
        <v>0</v>
      </c>
      <c r="BB383" s="197">
        <v>14400</v>
      </c>
      <c r="BC383" s="197">
        <v>14400</v>
      </c>
      <c r="BD383" s="192">
        <f t="shared" si="78"/>
        <v>28200</v>
      </c>
      <c r="BE383" s="196"/>
      <c r="BF383" s="196"/>
      <c r="BG383" s="196"/>
      <c r="BH383" s="197">
        <v>28200</v>
      </c>
      <c r="BI383" s="192">
        <f t="shared" si="79"/>
        <v>28200</v>
      </c>
      <c r="BJ383" s="196"/>
      <c r="BK383" s="196"/>
      <c r="BL383" s="196"/>
      <c r="BM383" s="197">
        <v>28200</v>
      </c>
      <c r="BN383" s="192">
        <f t="shared" si="80"/>
        <v>37400</v>
      </c>
      <c r="BO383" s="196"/>
      <c r="BP383" s="196"/>
      <c r="BQ383" s="196"/>
      <c r="BR383" s="197">
        <v>37400</v>
      </c>
      <c r="BS383" s="192">
        <f t="shared" si="77"/>
        <v>37400</v>
      </c>
      <c r="BT383" s="196"/>
      <c r="BU383" s="196"/>
      <c r="BV383" s="196"/>
      <c r="BW383" s="197">
        <v>37400</v>
      </c>
      <c r="BX383" s="192">
        <f t="shared" si="81"/>
        <v>37400</v>
      </c>
      <c r="BY383" s="196"/>
      <c r="BZ383" s="196"/>
      <c r="CA383" s="196"/>
      <c r="CB383" s="197">
        <v>37400</v>
      </c>
      <c r="CC383" s="192">
        <f t="shared" si="82"/>
        <v>37400</v>
      </c>
      <c r="CD383" s="196"/>
      <c r="CE383" s="196"/>
      <c r="CF383" s="196"/>
      <c r="CG383" s="197">
        <v>37400</v>
      </c>
      <c r="CH383" s="192">
        <f t="shared" si="83"/>
        <v>37400</v>
      </c>
      <c r="CI383" s="196"/>
      <c r="CJ383" s="196"/>
      <c r="CK383" s="196"/>
      <c r="CL383" s="197">
        <v>37400</v>
      </c>
      <c r="CM383" s="192">
        <f t="shared" si="84"/>
        <v>37400</v>
      </c>
      <c r="CN383" s="196"/>
      <c r="CO383" s="196"/>
      <c r="CP383" s="196"/>
      <c r="CQ383" s="197">
        <v>37400</v>
      </c>
    </row>
    <row r="384" spans="1:95" s="193" customFormat="1" ht="409.5">
      <c r="A384" s="194">
        <v>606</v>
      </c>
      <c r="B384" s="17" t="s">
        <v>687</v>
      </c>
      <c r="C384" s="111">
        <v>401000026</v>
      </c>
      <c r="D384" s="19" t="s">
        <v>881</v>
      </c>
      <c r="E384" s="113" t="s">
        <v>381</v>
      </c>
      <c r="F384" s="114"/>
      <c r="G384" s="114"/>
      <c r="H384" s="115">
        <v>3</v>
      </c>
      <c r="I384" s="114"/>
      <c r="J384" s="115">
        <v>17</v>
      </c>
      <c r="K384" s="115">
        <v>1</v>
      </c>
      <c r="L384" s="115">
        <v>3</v>
      </c>
      <c r="M384" s="115"/>
      <c r="N384" s="115"/>
      <c r="O384" s="115"/>
      <c r="P384" s="116" t="s">
        <v>255</v>
      </c>
      <c r="Q384" s="117" t="s">
        <v>688</v>
      </c>
      <c r="R384" s="115"/>
      <c r="S384" s="115"/>
      <c r="T384" s="115">
        <v>3</v>
      </c>
      <c r="U384" s="115"/>
      <c r="V384" s="115">
        <v>12</v>
      </c>
      <c r="W384" s="115">
        <v>1</v>
      </c>
      <c r="X384" s="115">
        <v>3</v>
      </c>
      <c r="Y384" s="115"/>
      <c r="Z384" s="115"/>
      <c r="AA384" s="115"/>
      <c r="AB384" s="116" t="s">
        <v>257</v>
      </c>
      <c r="AC384" s="117" t="s">
        <v>689</v>
      </c>
      <c r="AD384" s="116"/>
      <c r="AE384" s="116"/>
      <c r="AF384" s="116"/>
      <c r="AG384" s="116"/>
      <c r="AH384" s="116"/>
      <c r="AI384" s="116"/>
      <c r="AJ384" s="116"/>
      <c r="AK384" s="116"/>
      <c r="AL384" s="116"/>
      <c r="AM384" s="116" t="s">
        <v>708</v>
      </c>
      <c r="AN384" s="116" t="s">
        <v>691</v>
      </c>
      <c r="AO384" s="119" t="s">
        <v>79</v>
      </c>
      <c r="AP384" s="119" t="s">
        <v>97</v>
      </c>
      <c r="AQ384" s="119" t="s">
        <v>886</v>
      </c>
      <c r="AR384" s="18" t="s">
        <v>608</v>
      </c>
      <c r="AS384" s="120" t="s">
        <v>609</v>
      </c>
      <c r="AT384" s="195">
        <v>5384056</v>
      </c>
      <c r="AU384" s="196">
        <v>5384056</v>
      </c>
      <c r="AV384" s="196">
        <v>0</v>
      </c>
      <c r="AW384" s="196">
        <v>0</v>
      </c>
      <c r="AX384" s="196">
        <v>0</v>
      </c>
      <c r="AY384" s="196">
        <v>0</v>
      </c>
      <c r="AZ384" s="196">
        <v>0</v>
      </c>
      <c r="BA384" s="196">
        <v>0</v>
      </c>
      <c r="BB384" s="197">
        <v>5384056</v>
      </c>
      <c r="BC384" s="197">
        <v>5384056</v>
      </c>
      <c r="BD384" s="192">
        <f t="shared" si="78"/>
        <v>5424989.3300000001</v>
      </c>
      <c r="BE384" s="196"/>
      <c r="BF384" s="196"/>
      <c r="BG384" s="196"/>
      <c r="BH384" s="197">
        <v>5424989.3300000001</v>
      </c>
      <c r="BI384" s="192">
        <f t="shared" si="79"/>
        <v>5424989.3300000001</v>
      </c>
      <c r="BJ384" s="196"/>
      <c r="BK384" s="196"/>
      <c r="BL384" s="196"/>
      <c r="BM384" s="197">
        <v>5424989.3300000001</v>
      </c>
      <c r="BN384" s="192">
        <f t="shared" si="80"/>
        <v>5561952</v>
      </c>
      <c r="BO384" s="196"/>
      <c r="BP384" s="196"/>
      <c r="BQ384" s="196"/>
      <c r="BR384" s="197">
        <v>5561952</v>
      </c>
      <c r="BS384" s="192">
        <f t="shared" si="77"/>
        <v>5561952</v>
      </c>
      <c r="BT384" s="196"/>
      <c r="BU384" s="196"/>
      <c r="BV384" s="196"/>
      <c r="BW384" s="197">
        <v>5561952</v>
      </c>
      <c r="BX384" s="192">
        <f t="shared" si="81"/>
        <v>5561952</v>
      </c>
      <c r="BY384" s="196"/>
      <c r="BZ384" s="196"/>
      <c r="CA384" s="196"/>
      <c r="CB384" s="197">
        <v>5561952</v>
      </c>
      <c r="CC384" s="192">
        <f t="shared" si="82"/>
        <v>5561952</v>
      </c>
      <c r="CD384" s="196"/>
      <c r="CE384" s="196"/>
      <c r="CF384" s="196"/>
      <c r="CG384" s="197">
        <v>5561952</v>
      </c>
      <c r="CH384" s="192">
        <f t="shared" si="83"/>
        <v>5561952</v>
      </c>
      <c r="CI384" s="196"/>
      <c r="CJ384" s="196"/>
      <c r="CK384" s="196"/>
      <c r="CL384" s="197">
        <v>5561952</v>
      </c>
      <c r="CM384" s="192">
        <f t="shared" si="84"/>
        <v>5561952</v>
      </c>
      <c r="CN384" s="196"/>
      <c r="CO384" s="196"/>
      <c r="CP384" s="196"/>
      <c r="CQ384" s="197">
        <v>5561952</v>
      </c>
    </row>
    <row r="385" spans="1:95" s="193" customFormat="1" ht="409.5">
      <c r="A385" s="194">
        <v>606</v>
      </c>
      <c r="B385" s="17" t="s">
        <v>687</v>
      </c>
      <c r="C385" s="111">
        <v>401000026</v>
      </c>
      <c r="D385" s="19" t="s">
        <v>881</v>
      </c>
      <c r="E385" s="113" t="s">
        <v>381</v>
      </c>
      <c r="F385" s="114"/>
      <c r="G385" s="114"/>
      <c r="H385" s="115">
        <v>3</v>
      </c>
      <c r="I385" s="114"/>
      <c r="J385" s="115">
        <v>17</v>
      </c>
      <c r="K385" s="115">
        <v>1</v>
      </c>
      <c r="L385" s="115">
        <v>3</v>
      </c>
      <c r="M385" s="115"/>
      <c r="N385" s="115"/>
      <c r="O385" s="115"/>
      <c r="P385" s="116" t="s">
        <v>255</v>
      </c>
      <c r="Q385" s="117" t="s">
        <v>688</v>
      </c>
      <c r="R385" s="115"/>
      <c r="S385" s="115"/>
      <c r="T385" s="115">
        <v>3</v>
      </c>
      <c r="U385" s="115"/>
      <c r="V385" s="115">
        <v>12</v>
      </c>
      <c r="W385" s="115">
        <v>1</v>
      </c>
      <c r="X385" s="115">
        <v>3</v>
      </c>
      <c r="Y385" s="115"/>
      <c r="Z385" s="115"/>
      <c r="AA385" s="115"/>
      <c r="AB385" s="116" t="s">
        <v>257</v>
      </c>
      <c r="AC385" s="117" t="s">
        <v>689</v>
      </c>
      <c r="AD385" s="116"/>
      <c r="AE385" s="116"/>
      <c r="AF385" s="116"/>
      <c r="AG385" s="116"/>
      <c r="AH385" s="116"/>
      <c r="AI385" s="116"/>
      <c r="AJ385" s="116"/>
      <c r="AK385" s="116"/>
      <c r="AL385" s="116"/>
      <c r="AM385" s="116" t="s">
        <v>708</v>
      </c>
      <c r="AN385" s="116" t="s">
        <v>691</v>
      </c>
      <c r="AO385" s="119" t="s">
        <v>79</v>
      </c>
      <c r="AP385" s="119" t="s">
        <v>97</v>
      </c>
      <c r="AQ385" s="119" t="s">
        <v>886</v>
      </c>
      <c r="AR385" s="18" t="s">
        <v>608</v>
      </c>
      <c r="AS385" s="120" t="s">
        <v>610</v>
      </c>
      <c r="AT385" s="195">
        <v>600</v>
      </c>
      <c r="AU385" s="196">
        <v>600</v>
      </c>
      <c r="AV385" s="196">
        <v>0</v>
      </c>
      <c r="AW385" s="196">
        <v>0</v>
      </c>
      <c r="AX385" s="196">
        <v>0</v>
      </c>
      <c r="AY385" s="196">
        <v>0</v>
      </c>
      <c r="AZ385" s="196">
        <v>0</v>
      </c>
      <c r="BA385" s="196">
        <v>0</v>
      </c>
      <c r="BB385" s="197">
        <v>600</v>
      </c>
      <c r="BC385" s="197">
        <v>600</v>
      </c>
      <c r="BD385" s="192">
        <f t="shared" si="78"/>
        <v>600</v>
      </c>
      <c r="BE385" s="196"/>
      <c r="BF385" s="196"/>
      <c r="BG385" s="196"/>
      <c r="BH385" s="197">
        <v>600</v>
      </c>
      <c r="BI385" s="192">
        <f t="shared" si="79"/>
        <v>600</v>
      </c>
      <c r="BJ385" s="196"/>
      <c r="BK385" s="196"/>
      <c r="BL385" s="196"/>
      <c r="BM385" s="197">
        <v>600</v>
      </c>
      <c r="BN385" s="192">
        <f t="shared" si="80"/>
        <v>0</v>
      </c>
      <c r="BO385" s="196"/>
      <c r="BP385" s="196"/>
      <c r="BQ385" s="196"/>
      <c r="BR385" s="196"/>
      <c r="BS385" s="192">
        <f t="shared" si="77"/>
        <v>156.66999999999999</v>
      </c>
      <c r="BT385" s="196"/>
      <c r="BU385" s="196"/>
      <c r="BV385" s="196"/>
      <c r="BW385" s="196">
        <v>156.66999999999999</v>
      </c>
      <c r="BX385" s="192">
        <f t="shared" si="81"/>
        <v>0</v>
      </c>
      <c r="BY385" s="196"/>
      <c r="BZ385" s="196"/>
      <c r="CA385" s="196"/>
      <c r="CB385" s="196"/>
      <c r="CC385" s="192">
        <f t="shared" si="82"/>
        <v>0</v>
      </c>
      <c r="CD385" s="196"/>
      <c r="CE385" s="196"/>
      <c r="CF385" s="196"/>
      <c r="CG385" s="196"/>
      <c r="CH385" s="192">
        <f t="shared" si="83"/>
        <v>0</v>
      </c>
      <c r="CI385" s="196"/>
      <c r="CJ385" s="196"/>
      <c r="CK385" s="196"/>
      <c r="CL385" s="196"/>
      <c r="CM385" s="192">
        <f t="shared" si="84"/>
        <v>0</v>
      </c>
      <c r="CN385" s="196"/>
      <c r="CO385" s="196"/>
      <c r="CP385" s="196"/>
      <c r="CQ385" s="196"/>
    </row>
    <row r="386" spans="1:95" s="193" customFormat="1" ht="409.5">
      <c r="A386" s="194">
        <v>606</v>
      </c>
      <c r="B386" s="17" t="s">
        <v>687</v>
      </c>
      <c r="C386" s="111">
        <v>401000026</v>
      </c>
      <c r="D386" s="19" t="s">
        <v>881</v>
      </c>
      <c r="E386" s="113" t="s">
        <v>381</v>
      </c>
      <c r="F386" s="114"/>
      <c r="G386" s="114"/>
      <c r="H386" s="115">
        <v>3</v>
      </c>
      <c r="I386" s="114"/>
      <c r="J386" s="115">
        <v>17</v>
      </c>
      <c r="K386" s="115">
        <v>1</v>
      </c>
      <c r="L386" s="115">
        <v>3</v>
      </c>
      <c r="M386" s="115"/>
      <c r="N386" s="115"/>
      <c r="O386" s="115"/>
      <c r="P386" s="116" t="s">
        <v>255</v>
      </c>
      <c r="Q386" s="117" t="s">
        <v>688</v>
      </c>
      <c r="R386" s="115"/>
      <c r="S386" s="115"/>
      <c r="T386" s="115">
        <v>3</v>
      </c>
      <c r="U386" s="115"/>
      <c r="V386" s="115">
        <v>12</v>
      </c>
      <c r="W386" s="115">
        <v>1</v>
      </c>
      <c r="X386" s="115">
        <v>3</v>
      </c>
      <c r="Y386" s="115"/>
      <c r="Z386" s="115"/>
      <c r="AA386" s="115"/>
      <c r="AB386" s="116" t="s">
        <v>257</v>
      </c>
      <c r="AC386" s="117" t="s">
        <v>689</v>
      </c>
      <c r="AD386" s="116"/>
      <c r="AE386" s="116"/>
      <c r="AF386" s="116"/>
      <c r="AG386" s="116"/>
      <c r="AH386" s="116"/>
      <c r="AI386" s="116"/>
      <c r="AJ386" s="116"/>
      <c r="AK386" s="116"/>
      <c r="AL386" s="116"/>
      <c r="AM386" s="116" t="s">
        <v>708</v>
      </c>
      <c r="AN386" s="116" t="s">
        <v>691</v>
      </c>
      <c r="AO386" s="119" t="s">
        <v>79</v>
      </c>
      <c r="AP386" s="119" t="s">
        <v>97</v>
      </c>
      <c r="AQ386" s="119" t="s">
        <v>886</v>
      </c>
      <c r="AR386" s="18" t="s">
        <v>608</v>
      </c>
      <c r="AS386" s="120" t="s">
        <v>611</v>
      </c>
      <c r="AT386" s="195">
        <v>1625384</v>
      </c>
      <c r="AU386" s="196">
        <v>1625384</v>
      </c>
      <c r="AV386" s="196">
        <v>0</v>
      </c>
      <c r="AW386" s="196">
        <v>0</v>
      </c>
      <c r="AX386" s="196">
        <v>0</v>
      </c>
      <c r="AY386" s="196">
        <v>0</v>
      </c>
      <c r="AZ386" s="196">
        <v>0</v>
      </c>
      <c r="BA386" s="196">
        <v>0</v>
      </c>
      <c r="BB386" s="197">
        <v>1625384</v>
      </c>
      <c r="BC386" s="197">
        <v>1625384</v>
      </c>
      <c r="BD386" s="192">
        <f t="shared" si="78"/>
        <v>1617266.25</v>
      </c>
      <c r="BE386" s="196"/>
      <c r="BF386" s="196"/>
      <c r="BG386" s="196"/>
      <c r="BH386" s="197">
        <v>1617266.25</v>
      </c>
      <c r="BI386" s="192">
        <f t="shared" si="79"/>
        <v>1617266.25</v>
      </c>
      <c r="BJ386" s="196"/>
      <c r="BK386" s="196"/>
      <c r="BL386" s="196"/>
      <c r="BM386" s="197">
        <v>1617266.25</v>
      </c>
      <c r="BN386" s="192">
        <f t="shared" si="80"/>
        <v>1679708</v>
      </c>
      <c r="BO386" s="196"/>
      <c r="BP386" s="196"/>
      <c r="BQ386" s="196"/>
      <c r="BR386" s="197">
        <v>1679708</v>
      </c>
      <c r="BS386" s="192">
        <f t="shared" si="77"/>
        <v>1679551.33</v>
      </c>
      <c r="BT386" s="196"/>
      <c r="BU386" s="196"/>
      <c r="BV386" s="196"/>
      <c r="BW386" s="197">
        <v>1679551.33</v>
      </c>
      <c r="BX386" s="192">
        <f t="shared" si="81"/>
        <v>1679708</v>
      </c>
      <c r="BY386" s="196"/>
      <c r="BZ386" s="196"/>
      <c r="CA386" s="196"/>
      <c r="CB386" s="197">
        <v>1679708</v>
      </c>
      <c r="CC386" s="192">
        <f t="shared" si="82"/>
        <v>1679708</v>
      </c>
      <c r="CD386" s="196"/>
      <c r="CE386" s="196"/>
      <c r="CF386" s="196"/>
      <c r="CG386" s="197">
        <v>1679708</v>
      </c>
      <c r="CH386" s="192">
        <f t="shared" si="83"/>
        <v>1679708</v>
      </c>
      <c r="CI386" s="196"/>
      <c r="CJ386" s="196"/>
      <c r="CK386" s="196"/>
      <c r="CL386" s="197">
        <v>1679708</v>
      </c>
      <c r="CM386" s="192">
        <f t="shared" si="84"/>
        <v>1679708</v>
      </c>
      <c r="CN386" s="196"/>
      <c r="CO386" s="196"/>
      <c r="CP386" s="196"/>
      <c r="CQ386" s="197">
        <v>1679708</v>
      </c>
    </row>
    <row r="387" spans="1:95" s="193" customFormat="1" ht="409.5">
      <c r="A387" s="194">
        <v>606</v>
      </c>
      <c r="B387" s="17" t="s">
        <v>687</v>
      </c>
      <c r="C387" s="111">
        <v>401000026</v>
      </c>
      <c r="D387" s="19" t="s">
        <v>881</v>
      </c>
      <c r="E387" s="113" t="s">
        <v>381</v>
      </c>
      <c r="F387" s="114"/>
      <c r="G387" s="114"/>
      <c r="H387" s="115">
        <v>3</v>
      </c>
      <c r="I387" s="114"/>
      <c r="J387" s="115">
        <v>17</v>
      </c>
      <c r="K387" s="115">
        <v>1</v>
      </c>
      <c r="L387" s="115">
        <v>3</v>
      </c>
      <c r="M387" s="115"/>
      <c r="N387" s="115"/>
      <c r="O387" s="115"/>
      <c r="P387" s="116" t="s">
        <v>255</v>
      </c>
      <c r="Q387" s="117" t="s">
        <v>688</v>
      </c>
      <c r="R387" s="115"/>
      <c r="S387" s="115"/>
      <c r="T387" s="115">
        <v>3</v>
      </c>
      <c r="U387" s="115"/>
      <c r="V387" s="115">
        <v>12</v>
      </c>
      <c r="W387" s="115">
        <v>1</v>
      </c>
      <c r="X387" s="115">
        <v>3</v>
      </c>
      <c r="Y387" s="115"/>
      <c r="Z387" s="115"/>
      <c r="AA387" s="115"/>
      <c r="AB387" s="116" t="s">
        <v>257</v>
      </c>
      <c r="AC387" s="117" t="s">
        <v>689</v>
      </c>
      <c r="AD387" s="116"/>
      <c r="AE387" s="116"/>
      <c r="AF387" s="116"/>
      <c r="AG387" s="116"/>
      <c r="AH387" s="116"/>
      <c r="AI387" s="116"/>
      <c r="AJ387" s="116"/>
      <c r="AK387" s="116"/>
      <c r="AL387" s="116"/>
      <c r="AM387" s="116" t="s">
        <v>708</v>
      </c>
      <c r="AN387" s="116" t="s">
        <v>691</v>
      </c>
      <c r="AO387" s="119" t="s">
        <v>79</v>
      </c>
      <c r="AP387" s="119" t="s">
        <v>97</v>
      </c>
      <c r="AQ387" s="119" t="s">
        <v>887</v>
      </c>
      <c r="AR387" s="18" t="s">
        <v>249</v>
      </c>
      <c r="AS387" s="120" t="s">
        <v>609</v>
      </c>
      <c r="AT387" s="195"/>
      <c r="AU387" s="196"/>
      <c r="AV387" s="196"/>
      <c r="AW387" s="196"/>
      <c r="AX387" s="196"/>
      <c r="AY387" s="196"/>
      <c r="AZ387" s="196"/>
      <c r="BA387" s="196"/>
      <c r="BB387" s="197"/>
      <c r="BC387" s="197"/>
      <c r="BD387" s="192">
        <f t="shared" si="78"/>
        <v>7753.3</v>
      </c>
      <c r="BE387" s="196"/>
      <c r="BF387" s="196">
        <v>7753.3</v>
      </c>
      <c r="BG387" s="196"/>
      <c r="BH387" s="197"/>
      <c r="BI387" s="192">
        <f t="shared" si="79"/>
        <v>7753.3</v>
      </c>
      <c r="BJ387" s="196"/>
      <c r="BK387" s="196">
        <v>7753.3</v>
      </c>
      <c r="BL387" s="196"/>
      <c r="BM387" s="197"/>
      <c r="BN387" s="192"/>
      <c r="BO387" s="196"/>
      <c r="BP387" s="196"/>
      <c r="BQ387" s="196"/>
      <c r="BR387" s="197"/>
      <c r="BS387" s="192">
        <f t="shared" si="77"/>
        <v>0</v>
      </c>
      <c r="BT387" s="196"/>
      <c r="BU387" s="196"/>
      <c r="BV387" s="196"/>
      <c r="BW387" s="197"/>
      <c r="BX387" s="192"/>
      <c r="BY387" s="196"/>
      <c r="BZ387" s="196"/>
      <c r="CA387" s="196"/>
      <c r="CB387" s="197"/>
      <c r="CC387" s="192"/>
      <c r="CD387" s="196"/>
      <c r="CE387" s="196"/>
      <c r="CF387" s="196"/>
      <c r="CG387" s="197"/>
      <c r="CH387" s="192"/>
      <c r="CI387" s="196"/>
      <c r="CJ387" s="196"/>
      <c r="CK387" s="196"/>
      <c r="CL387" s="197"/>
      <c r="CM387" s="192"/>
      <c r="CN387" s="196"/>
      <c r="CO387" s="196"/>
      <c r="CP387" s="196"/>
      <c r="CQ387" s="197"/>
    </row>
    <row r="388" spans="1:95" s="193" customFormat="1" ht="409.5">
      <c r="A388" s="194">
        <v>606</v>
      </c>
      <c r="B388" s="17" t="s">
        <v>687</v>
      </c>
      <c r="C388" s="111">
        <v>401000026</v>
      </c>
      <c r="D388" s="19" t="s">
        <v>881</v>
      </c>
      <c r="E388" s="113" t="s">
        <v>381</v>
      </c>
      <c r="F388" s="114"/>
      <c r="G388" s="114"/>
      <c r="H388" s="115">
        <v>3</v>
      </c>
      <c r="I388" s="114"/>
      <c r="J388" s="115">
        <v>17</v>
      </c>
      <c r="K388" s="115">
        <v>1</v>
      </c>
      <c r="L388" s="115">
        <v>3</v>
      </c>
      <c r="M388" s="115"/>
      <c r="N388" s="115"/>
      <c r="O388" s="115"/>
      <c r="P388" s="116" t="s">
        <v>255</v>
      </c>
      <c r="Q388" s="117" t="s">
        <v>688</v>
      </c>
      <c r="R388" s="115"/>
      <c r="S388" s="115"/>
      <c r="T388" s="115">
        <v>3</v>
      </c>
      <c r="U388" s="115"/>
      <c r="V388" s="115">
        <v>12</v>
      </c>
      <c r="W388" s="115">
        <v>1</v>
      </c>
      <c r="X388" s="115">
        <v>3</v>
      </c>
      <c r="Y388" s="115"/>
      <c r="Z388" s="115"/>
      <c r="AA388" s="115"/>
      <c r="AB388" s="116" t="s">
        <v>257</v>
      </c>
      <c r="AC388" s="117" t="s">
        <v>689</v>
      </c>
      <c r="AD388" s="116"/>
      <c r="AE388" s="116"/>
      <c r="AF388" s="116"/>
      <c r="AG388" s="116"/>
      <c r="AH388" s="116"/>
      <c r="AI388" s="116"/>
      <c r="AJ388" s="116"/>
      <c r="AK388" s="116"/>
      <c r="AL388" s="116"/>
      <c r="AM388" s="116" t="s">
        <v>708</v>
      </c>
      <c r="AN388" s="116" t="s">
        <v>691</v>
      </c>
      <c r="AO388" s="119" t="s">
        <v>79</v>
      </c>
      <c r="AP388" s="119" t="s">
        <v>97</v>
      </c>
      <c r="AQ388" s="119" t="s">
        <v>887</v>
      </c>
      <c r="AR388" s="18" t="s">
        <v>249</v>
      </c>
      <c r="AS388" s="120" t="s">
        <v>611</v>
      </c>
      <c r="AT388" s="195"/>
      <c r="AU388" s="196"/>
      <c r="AV388" s="196"/>
      <c r="AW388" s="196"/>
      <c r="AX388" s="196"/>
      <c r="AY388" s="196"/>
      <c r="AZ388" s="196"/>
      <c r="BA388" s="196"/>
      <c r="BB388" s="197"/>
      <c r="BC388" s="197"/>
      <c r="BD388" s="192">
        <f t="shared" si="78"/>
        <v>2341.5</v>
      </c>
      <c r="BE388" s="196"/>
      <c r="BF388" s="196">
        <v>2341.5</v>
      </c>
      <c r="BG388" s="196"/>
      <c r="BH388" s="197"/>
      <c r="BI388" s="192">
        <f t="shared" si="79"/>
        <v>2341.5</v>
      </c>
      <c r="BJ388" s="196"/>
      <c r="BK388" s="196">
        <v>2341.5</v>
      </c>
      <c r="BL388" s="196"/>
      <c r="BM388" s="197"/>
      <c r="BN388" s="192"/>
      <c r="BO388" s="196"/>
      <c r="BP388" s="196"/>
      <c r="BQ388" s="196"/>
      <c r="BR388" s="197"/>
      <c r="BS388" s="192">
        <f t="shared" si="77"/>
        <v>0</v>
      </c>
      <c r="BT388" s="196"/>
      <c r="BU388" s="196"/>
      <c r="BV388" s="196"/>
      <c r="BW388" s="197"/>
      <c r="BX388" s="192"/>
      <c r="BY388" s="196"/>
      <c r="BZ388" s="196"/>
      <c r="CA388" s="196"/>
      <c r="CB388" s="197"/>
      <c r="CC388" s="192"/>
      <c r="CD388" s="196"/>
      <c r="CE388" s="196"/>
      <c r="CF388" s="196"/>
      <c r="CG388" s="197"/>
      <c r="CH388" s="192"/>
      <c r="CI388" s="196"/>
      <c r="CJ388" s="196"/>
      <c r="CK388" s="196"/>
      <c r="CL388" s="197"/>
      <c r="CM388" s="192"/>
      <c r="CN388" s="196"/>
      <c r="CO388" s="196"/>
      <c r="CP388" s="196"/>
      <c r="CQ388" s="197"/>
    </row>
    <row r="389" spans="1:95" s="193" customFormat="1" ht="409.5">
      <c r="A389" s="194">
        <v>606</v>
      </c>
      <c r="B389" s="17" t="s">
        <v>687</v>
      </c>
      <c r="C389" s="111">
        <v>401000026</v>
      </c>
      <c r="D389" s="19" t="s">
        <v>881</v>
      </c>
      <c r="E389" s="113" t="s">
        <v>381</v>
      </c>
      <c r="F389" s="114"/>
      <c r="G389" s="114"/>
      <c r="H389" s="115">
        <v>3</v>
      </c>
      <c r="I389" s="114"/>
      <c r="J389" s="115">
        <v>17</v>
      </c>
      <c r="K389" s="115">
        <v>1</v>
      </c>
      <c r="L389" s="115">
        <v>3</v>
      </c>
      <c r="M389" s="115"/>
      <c r="N389" s="115"/>
      <c r="O389" s="115"/>
      <c r="P389" s="116" t="s">
        <v>255</v>
      </c>
      <c r="Q389" s="117" t="s">
        <v>688</v>
      </c>
      <c r="R389" s="115"/>
      <c r="S389" s="115"/>
      <c r="T389" s="115">
        <v>3</v>
      </c>
      <c r="U389" s="115"/>
      <c r="V389" s="115">
        <v>12</v>
      </c>
      <c r="W389" s="115">
        <v>1</v>
      </c>
      <c r="X389" s="115">
        <v>3</v>
      </c>
      <c r="Y389" s="115"/>
      <c r="Z389" s="115"/>
      <c r="AA389" s="115"/>
      <c r="AB389" s="116" t="s">
        <v>257</v>
      </c>
      <c r="AC389" s="117" t="s">
        <v>689</v>
      </c>
      <c r="AD389" s="116"/>
      <c r="AE389" s="116"/>
      <c r="AF389" s="116"/>
      <c r="AG389" s="116"/>
      <c r="AH389" s="116"/>
      <c r="AI389" s="116"/>
      <c r="AJ389" s="116"/>
      <c r="AK389" s="116"/>
      <c r="AL389" s="116"/>
      <c r="AM389" s="116" t="s">
        <v>708</v>
      </c>
      <c r="AN389" s="116" t="s">
        <v>691</v>
      </c>
      <c r="AO389" s="119" t="s">
        <v>79</v>
      </c>
      <c r="AP389" s="119" t="s">
        <v>97</v>
      </c>
      <c r="AQ389" s="119" t="s">
        <v>886</v>
      </c>
      <c r="AR389" s="18" t="s">
        <v>608</v>
      </c>
      <c r="AS389" s="120" t="s">
        <v>53</v>
      </c>
      <c r="AT389" s="195">
        <v>1081125</v>
      </c>
      <c r="AU389" s="196">
        <v>1081125</v>
      </c>
      <c r="AV389" s="196">
        <v>0</v>
      </c>
      <c r="AW389" s="196">
        <v>0</v>
      </c>
      <c r="AX389" s="196">
        <v>0</v>
      </c>
      <c r="AY389" s="196">
        <v>0</v>
      </c>
      <c r="AZ389" s="196">
        <v>0</v>
      </c>
      <c r="BA389" s="196">
        <v>0</v>
      </c>
      <c r="BB389" s="197">
        <v>1081125</v>
      </c>
      <c r="BC389" s="197">
        <v>1081125</v>
      </c>
      <c r="BD389" s="192">
        <f t="shared" si="78"/>
        <v>603687.18999999994</v>
      </c>
      <c r="BE389" s="196"/>
      <c r="BF389" s="196"/>
      <c r="BG389" s="196"/>
      <c r="BH389" s="197">
        <v>603687.18999999994</v>
      </c>
      <c r="BI389" s="192">
        <f t="shared" si="79"/>
        <v>603687.18999999994</v>
      </c>
      <c r="BJ389" s="196"/>
      <c r="BK389" s="196"/>
      <c r="BL389" s="196"/>
      <c r="BM389" s="197">
        <v>603687.18999999994</v>
      </c>
      <c r="BN389" s="192">
        <f t="shared" si="80"/>
        <v>352095</v>
      </c>
      <c r="BO389" s="196"/>
      <c r="BP389" s="196"/>
      <c r="BQ389" s="196"/>
      <c r="BR389" s="197">
        <v>352095</v>
      </c>
      <c r="BS389" s="192">
        <f t="shared" si="77"/>
        <v>352095</v>
      </c>
      <c r="BT389" s="196"/>
      <c r="BU389" s="196"/>
      <c r="BV389" s="196"/>
      <c r="BW389" s="197">
        <v>352095</v>
      </c>
      <c r="BX389" s="192">
        <f t="shared" si="81"/>
        <v>352095</v>
      </c>
      <c r="BY389" s="196"/>
      <c r="BZ389" s="196"/>
      <c r="CA389" s="196"/>
      <c r="CB389" s="197">
        <v>352095</v>
      </c>
      <c r="CC389" s="192">
        <f t="shared" si="82"/>
        <v>352095</v>
      </c>
      <c r="CD389" s="196"/>
      <c r="CE389" s="196"/>
      <c r="CF389" s="196"/>
      <c r="CG389" s="197">
        <v>352095</v>
      </c>
      <c r="CH389" s="192">
        <f t="shared" si="83"/>
        <v>352095</v>
      </c>
      <c r="CI389" s="196"/>
      <c r="CJ389" s="196"/>
      <c r="CK389" s="196"/>
      <c r="CL389" s="197">
        <v>352095</v>
      </c>
      <c r="CM389" s="192">
        <f t="shared" si="84"/>
        <v>352095</v>
      </c>
      <c r="CN389" s="196"/>
      <c r="CO389" s="196"/>
      <c r="CP389" s="196"/>
      <c r="CQ389" s="197">
        <v>352095</v>
      </c>
    </row>
    <row r="390" spans="1:95" s="193" customFormat="1" ht="409.5">
      <c r="A390" s="194" t="s">
        <v>686</v>
      </c>
      <c r="B390" s="17" t="s">
        <v>687</v>
      </c>
      <c r="C390" s="111">
        <v>401000026</v>
      </c>
      <c r="D390" s="19" t="s">
        <v>881</v>
      </c>
      <c r="E390" s="113" t="s">
        <v>381</v>
      </c>
      <c r="F390" s="114"/>
      <c r="G390" s="114"/>
      <c r="H390" s="115">
        <v>3</v>
      </c>
      <c r="I390" s="114"/>
      <c r="J390" s="115">
        <v>17</v>
      </c>
      <c r="K390" s="115">
        <v>1</v>
      </c>
      <c r="L390" s="115">
        <v>3</v>
      </c>
      <c r="M390" s="115"/>
      <c r="N390" s="115"/>
      <c r="O390" s="115"/>
      <c r="P390" s="116" t="s">
        <v>255</v>
      </c>
      <c r="Q390" s="117" t="s">
        <v>688</v>
      </c>
      <c r="R390" s="115"/>
      <c r="S390" s="115"/>
      <c r="T390" s="115">
        <v>3</v>
      </c>
      <c r="U390" s="115"/>
      <c r="V390" s="115">
        <v>12</v>
      </c>
      <c r="W390" s="115">
        <v>1</v>
      </c>
      <c r="X390" s="115">
        <v>3</v>
      </c>
      <c r="Y390" s="115"/>
      <c r="Z390" s="115"/>
      <c r="AA390" s="115"/>
      <c r="AB390" s="116" t="s">
        <v>257</v>
      </c>
      <c r="AC390" s="117" t="s">
        <v>689</v>
      </c>
      <c r="AD390" s="116"/>
      <c r="AE390" s="116"/>
      <c r="AF390" s="116"/>
      <c r="AG390" s="116"/>
      <c r="AH390" s="116"/>
      <c r="AI390" s="116"/>
      <c r="AJ390" s="116"/>
      <c r="AK390" s="116"/>
      <c r="AL390" s="116"/>
      <c r="AM390" s="116" t="s">
        <v>708</v>
      </c>
      <c r="AN390" s="116" t="s">
        <v>691</v>
      </c>
      <c r="AO390" s="119" t="s">
        <v>79</v>
      </c>
      <c r="AP390" s="119" t="s">
        <v>97</v>
      </c>
      <c r="AQ390" s="119" t="s">
        <v>886</v>
      </c>
      <c r="AR390" s="18" t="s">
        <v>608</v>
      </c>
      <c r="AS390" s="120" t="s">
        <v>192</v>
      </c>
      <c r="AT390" s="195">
        <v>0</v>
      </c>
      <c r="AU390" s="196">
        <v>0</v>
      </c>
      <c r="AV390" s="196">
        <v>0</v>
      </c>
      <c r="AW390" s="196">
        <v>0</v>
      </c>
      <c r="AX390" s="196">
        <v>0</v>
      </c>
      <c r="AY390" s="196">
        <v>0</v>
      </c>
      <c r="AZ390" s="196">
        <v>0</v>
      </c>
      <c r="BA390" s="196">
        <v>0</v>
      </c>
      <c r="BB390" s="196">
        <v>0</v>
      </c>
      <c r="BC390" s="196">
        <v>0</v>
      </c>
      <c r="BD390" s="192">
        <f t="shared" si="78"/>
        <v>24247.81</v>
      </c>
      <c r="BE390" s="196"/>
      <c r="BF390" s="196"/>
      <c r="BG390" s="196"/>
      <c r="BH390" s="197">
        <v>24247.81</v>
      </c>
      <c r="BI390" s="192">
        <f t="shared" si="79"/>
        <v>24247.81</v>
      </c>
      <c r="BJ390" s="196"/>
      <c r="BK390" s="196"/>
      <c r="BL390" s="196"/>
      <c r="BM390" s="197">
        <v>24247.81</v>
      </c>
      <c r="BN390" s="192">
        <f t="shared" si="80"/>
        <v>22240</v>
      </c>
      <c r="BO390" s="196"/>
      <c r="BP390" s="196"/>
      <c r="BQ390" s="196"/>
      <c r="BR390" s="197">
        <v>22240</v>
      </c>
      <c r="BS390" s="192">
        <f t="shared" si="77"/>
        <v>22240</v>
      </c>
      <c r="BT390" s="196"/>
      <c r="BU390" s="196"/>
      <c r="BV390" s="196"/>
      <c r="BW390" s="197">
        <v>22240</v>
      </c>
      <c r="BX390" s="192">
        <f t="shared" si="81"/>
        <v>22500</v>
      </c>
      <c r="BY390" s="196"/>
      <c r="BZ390" s="196"/>
      <c r="CA390" s="196"/>
      <c r="CB390" s="197">
        <v>22500</v>
      </c>
      <c r="CC390" s="192">
        <f t="shared" si="82"/>
        <v>22500</v>
      </c>
      <c r="CD390" s="196"/>
      <c r="CE390" s="196"/>
      <c r="CF390" s="196"/>
      <c r="CG390" s="197">
        <v>22500</v>
      </c>
      <c r="CH390" s="192">
        <f t="shared" si="83"/>
        <v>22500</v>
      </c>
      <c r="CI390" s="196"/>
      <c r="CJ390" s="196"/>
      <c r="CK390" s="196"/>
      <c r="CL390" s="197">
        <v>22500</v>
      </c>
      <c r="CM390" s="192">
        <f t="shared" si="84"/>
        <v>22500</v>
      </c>
      <c r="CN390" s="196"/>
      <c r="CO390" s="196"/>
      <c r="CP390" s="196"/>
      <c r="CQ390" s="197">
        <v>22500</v>
      </c>
    </row>
    <row r="391" spans="1:95" s="193" customFormat="1" ht="409.5">
      <c r="A391" s="194">
        <v>606</v>
      </c>
      <c r="B391" s="17" t="s">
        <v>687</v>
      </c>
      <c r="C391" s="111">
        <v>401000026</v>
      </c>
      <c r="D391" s="19" t="s">
        <v>881</v>
      </c>
      <c r="E391" s="113" t="s">
        <v>381</v>
      </c>
      <c r="F391" s="114"/>
      <c r="G391" s="114"/>
      <c r="H391" s="115">
        <v>3</v>
      </c>
      <c r="I391" s="114"/>
      <c r="J391" s="115">
        <v>17</v>
      </c>
      <c r="K391" s="115">
        <v>1</v>
      </c>
      <c r="L391" s="115">
        <v>3</v>
      </c>
      <c r="M391" s="115"/>
      <c r="N391" s="115"/>
      <c r="O391" s="115"/>
      <c r="P391" s="116" t="s">
        <v>255</v>
      </c>
      <c r="Q391" s="117" t="s">
        <v>688</v>
      </c>
      <c r="R391" s="115"/>
      <c r="S391" s="115"/>
      <c r="T391" s="115">
        <v>3</v>
      </c>
      <c r="U391" s="115"/>
      <c r="V391" s="115">
        <v>12</v>
      </c>
      <c r="W391" s="115">
        <v>1</v>
      </c>
      <c r="X391" s="115">
        <v>3</v>
      </c>
      <c r="Y391" s="115"/>
      <c r="Z391" s="115"/>
      <c r="AA391" s="115"/>
      <c r="AB391" s="116" t="s">
        <v>257</v>
      </c>
      <c r="AC391" s="117" t="s">
        <v>689</v>
      </c>
      <c r="AD391" s="116"/>
      <c r="AE391" s="116"/>
      <c r="AF391" s="116"/>
      <c r="AG391" s="116"/>
      <c r="AH391" s="116"/>
      <c r="AI391" s="116"/>
      <c r="AJ391" s="116"/>
      <c r="AK391" s="116"/>
      <c r="AL391" s="116"/>
      <c r="AM391" s="116" t="s">
        <v>708</v>
      </c>
      <c r="AN391" s="116" t="s">
        <v>691</v>
      </c>
      <c r="AO391" s="119" t="s">
        <v>79</v>
      </c>
      <c r="AP391" s="119" t="s">
        <v>97</v>
      </c>
      <c r="AQ391" s="119" t="s">
        <v>886</v>
      </c>
      <c r="AR391" s="18" t="s">
        <v>608</v>
      </c>
      <c r="AS391" s="120" t="s">
        <v>193</v>
      </c>
      <c r="AT391" s="195">
        <v>1895</v>
      </c>
      <c r="AU391" s="196">
        <v>1895</v>
      </c>
      <c r="AV391" s="196">
        <v>0</v>
      </c>
      <c r="AW391" s="196">
        <v>0</v>
      </c>
      <c r="AX391" s="196">
        <v>0</v>
      </c>
      <c r="AY391" s="196">
        <v>0</v>
      </c>
      <c r="AZ391" s="196">
        <v>0</v>
      </c>
      <c r="BA391" s="196">
        <v>0</v>
      </c>
      <c r="BB391" s="197">
        <v>1895</v>
      </c>
      <c r="BC391" s="197">
        <v>1895</v>
      </c>
      <c r="BD391" s="192">
        <f t="shared" si="78"/>
        <v>1895</v>
      </c>
      <c r="BE391" s="196"/>
      <c r="BF391" s="196"/>
      <c r="BG391" s="196"/>
      <c r="BH391" s="197">
        <v>1895</v>
      </c>
      <c r="BI391" s="192">
        <f t="shared" si="79"/>
        <v>1895</v>
      </c>
      <c r="BJ391" s="196"/>
      <c r="BK391" s="196"/>
      <c r="BL391" s="196"/>
      <c r="BM391" s="197">
        <v>1895</v>
      </c>
      <c r="BN391" s="192">
        <f t="shared" si="80"/>
        <v>1895</v>
      </c>
      <c r="BO391" s="196"/>
      <c r="BP391" s="196"/>
      <c r="BQ391" s="196"/>
      <c r="BR391" s="197">
        <v>1895</v>
      </c>
      <c r="BS391" s="192">
        <f t="shared" si="77"/>
        <v>1895</v>
      </c>
      <c r="BT391" s="196"/>
      <c r="BU391" s="196"/>
      <c r="BV391" s="196"/>
      <c r="BW391" s="197">
        <v>1895</v>
      </c>
      <c r="BX391" s="192">
        <f t="shared" si="81"/>
        <v>1895</v>
      </c>
      <c r="BY391" s="196"/>
      <c r="BZ391" s="196"/>
      <c r="CA391" s="196"/>
      <c r="CB391" s="197">
        <v>1895</v>
      </c>
      <c r="CC391" s="192">
        <f t="shared" si="82"/>
        <v>1895</v>
      </c>
      <c r="CD391" s="196"/>
      <c r="CE391" s="196"/>
      <c r="CF391" s="196"/>
      <c r="CG391" s="197">
        <v>1895</v>
      </c>
      <c r="CH391" s="192">
        <f t="shared" si="83"/>
        <v>1895</v>
      </c>
      <c r="CI391" s="196"/>
      <c r="CJ391" s="196"/>
      <c r="CK391" s="196"/>
      <c r="CL391" s="197">
        <v>1895</v>
      </c>
      <c r="CM391" s="192">
        <f t="shared" si="84"/>
        <v>1895</v>
      </c>
      <c r="CN391" s="196"/>
      <c r="CO391" s="196"/>
      <c r="CP391" s="196"/>
      <c r="CQ391" s="197">
        <v>1895</v>
      </c>
    </row>
    <row r="392" spans="1:95" s="193" customFormat="1" ht="102">
      <c r="A392" s="194" t="s">
        <v>686</v>
      </c>
      <c r="B392" s="17" t="s">
        <v>687</v>
      </c>
      <c r="C392" s="111">
        <v>401000054</v>
      </c>
      <c r="D392" s="19" t="s">
        <v>72</v>
      </c>
      <c r="E392" s="113" t="s">
        <v>693</v>
      </c>
      <c r="F392" s="114"/>
      <c r="G392" s="114"/>
      <c r="H392" s="115">
        <v>1</v>
      </c>
      <c r="I392" s="114"/>
      <c r="J392" s="115">
        <v>9</v>
      </c>
      <c r="K392" s="115" t="s">
        <v>875</v>
      </c>
      <c r="L392" s="115"/>
      <c r="M392" s="115"/>
      <c r="N392" s="115"/>
      <c r="O392" s="115"/>
      <c r="P392" s="116" t="s">
        <v>695</v>
      </c>
      <c r="Q392" s="117" t="s">
        <v>696</v>
      </c>
      <c r="R392" s="115"/>
      <c r="S392" s="115"/>
      <c r="T392" s="115"/>
      <c r="U392" s="115"/>
      <c r="V392" s="115">
        <v>11</v>
      </c>
      <c r="W392" s="115">
        <v>1</v>
      </c>
      <c r="X392" s="115"/>
      <c r="Y392" s="115"/>
      <c r="Z392" s="115"/>
      <c r="AA392" s="115"/>
      <c r="AB392" s="116" t="s">
        <v>695</v>
      </c>
      <c r="AC392" s="117" t="s">
        <v>689</v>
      </c>
      <c r="AD392" s="116"/>
      <c r="AE392" s="116"/>
      <c r="AF392" s="116"/>
      <c r="AG392" s="116"/>
      <c r="AH392" s="116"/>
      <c r="AI392" s="116"/>
      <c r="AJ392" s="116"/>
      <c r="AK392" s="116"/>
      <c r="AL392" s="116"/>
      <c r="AM392" s="116" t="s">
        <v>690</v>
      </c>
      <c r="AN392" s="116" t="s">
        <v>691</v>
      </c>
      <c r="AO392" s="119" t="s">
        <v>79</v>
      </c>
      <c r="AP392" s="119" t="s">
        <v>97</v>
      </c>
      <c r="AQ392" s="119" t="s">
        <v>888</v>
      </c>
      <c r="AR392" s="18" t="s">
        <v>889</v>
      </c>
      <c r="AS392" s="120" t="s">
        <v>56</v>
      </c>
      <c r="AT392" s="195">
        <v>10000</v>
      </c>
      <c r="AU392" s="196">
        <v>10000</v>
      </c>
      <c r="AV392" s="196">
        <v>0</v>
      </c>
      <c r="AW392" s="196">
        <v>0</v>
      </c>
      <c r="AX392" s="196">
        <v>0</v>
      </c>
      <c r="AY392" s="196">
        <v>0</v>
      </c>
      <c r="AZ392" s="196">
        <v>0</v>
      </c>
      <c r="BA392" s="196">
        <v>0</v>
      </c>
      <c r="BB392" s="197">
        <v>10000</v>
      </c>
      <c r="BC392" s="197">
        <v>10000</v>
      </c>
      <c r="BD392" s="192">
        <f t="shared" si="78"/>
        <v>0</v>
      </c>
      <c r="BE392" s="196"/>
      <c r="BF392" s="196"/>
      <c r="BG392" s="196"/>
      <c r="BH392" s="196"/>
      <c r="BI392" s="192">
        <f t="shared" si="79"/>
        <v>0</v>
      </c>
      <c r="BJ392" s="196"/>
      <c r="BK392" s="196"/>
      <c r="BL392" s="196"/>
      <c r="BM392" s="196"/>
      <c r="BN392" s="192">
        <f t="shared" si="80"/>
        <v>0</v>
      </c>
      <c r="BO392" s="196"/>
      <c r="BP392" s="196"/>
      <c r="BQ392" s="196"/>
      <c r="BR392" s="196"/>
      <c r="BS392" s="192">
        <f t="shared" si="77"/>
        <v>0</v>
      </c>
      <c r="BT392" s="196"/>
      <c r="BU392" s="196"/>
      <c r="BV392" s="196"/>
      <c r="BW392" s="196"/>
      <c r="BX392" s="192">
        <f t="shared" si="81"/>
        <v>0</v>
      </c>
      <c r="BY392" s="196"/>
      <c r="BZ392" s="196"/>
      <c r="CA392" s="196"/>
      <c r="CB392" s="196"/>
      <c r="CC392" s="192">
        <f t="shared" si="82"/>
        <v>0</v>
      </c>
      <c r="CD392" s="196"/>
      <c r="CE392" s="196"/>
      <c r="CF392" s="196"/>
      <c r="CG392" s="196"/>
      <c r="CH392" s="192">
        <f t="shared" si="83"/>
        <v>0</v>
      </c>
      <c r="CI392" s="196"/>
      <c r="CJ392" s="196"/>
      <c r="CK392" s="196"/>
      <c r="CL392" s="196"/>
      <c r="CM392" s="192">
        <f t="shared" si="84"/>
        <v>0</v>
      </c>
      <c r="CN392" s="196"/>
      <c r="CO392" s="196"/>
      <c r="CP392" s="196"/>
      <c r="CQ392" s="196"/>
    </row>
    <row r="393" spans="1:95" s="193" customFormat="1" ht="102">
      <c r="A393" s="194" t="s">
        <v>686</v>
      </c>
      <c r="B393" s="17" t="s">
        <v>687</v>
      </c>
      <c r="C393" s="111">
        <v>401000054</v>
      </c>
      <c r="D393" s="19" t="s">
        <v>72</v>
      </c>
      <c r="E393" s="113" t="s">
        <v>693</v>
      </c>
      <c r="F393" s="114"/>
      <c r="G393" s="114"/>
      <c r="H393" s="115">
        <v>1</v>
      </c>
      <c r="I393" s="114"/>
      <c r="J393" s="115">
        <v>9</v>
      </c>
      <c r="K393" s="115" t="s">
        <v>875</v>
      </c>
      <c r="L393" s="115"/>
      <c r="M393" s="115"/>
      <c r="N393" s="115"/>
      <c r="O393" s="115"/>
      <c r="P393" s="116" t="s">
        <v>695</v>
      </c>
      <c r="Q393" s="117" t="s">
        <v>696</v>
      </c>
      <c r="R393" s="115"/>
      <c r="S393" s="115"/>
      <c r="T393" s="115"/>
      <c r="U393" s="115"/>
      <c r="V393" s="115">
        <v>11</v>
      </c>
      <c r="W393" s="115">
        <v>1</v>
      </c>
      <c r="X393" s="115"/>
      <c r="Y393" s="115"/>
      <c r="Z393" s="115"/>
      <c r="AA393" s="115"/>
      <c r="AB393" s="116" t="s">
        <v>695</v>
      </c>
      <c r="AC393" s="117" t="s">
        <v>689</v>
      </c>
      <c r="AD393" s="116"/>
      <c r="AE393" s="116"/>
      <c r="AF393" s="116"/>
      <c r="AG393" s="116"/>
      <c r="AH393" s="116"/>
      <c r="AI393" s="116"/>
      <c r="AJ393" s="116"/>
      <c r="AK393" s="116"/>
      <c r="AL393" s="116"/>
      <c r="AM393" s="116" t="s">
        <v>690</v>
      </c>
      <c r="AN393" s="116" t="s">
        <v>691</v>
      </c>
      <c r="AO393" s="119" t="s">
        <v>79</v>
      </c>
      <c r="AP393" s="119" t="s">
        <v>97</v>
      </c>
      <c r="AQ393" s="119" t="s">
        <v>888</v>
      </c>
      <c r="AR393" s="18" t="s">
        <v>889</v>
      </c>
      <c r="AS393" s="120" t="s">
        <v>57</v>
      </c>
      <c r="AT393" s="195">
        <v>3020</v>
      </c>
      <c r="AU393" s="196">
        <v>3020</v>
      </c>
      <c r="AV393" s="196">
        <v>0</v>
      </c>
      <c r="AW393" s="196">
        <v>0</v>
      </c>
      <c r="AX393" s="196">
        <v>0</v>
      </c>
      <c r="AY393" s="196">
        <v>0</v>
      </c>
      <c r="AZ393" s="196">
        <v>0</v>
      </c>
      <c r="BA393" s="196">
        <v>0</v>
      </c>
      <c r="BB393" s="197">
        <v>3020</v>
      </c>
      <c r="BC393" s="197">
        <v>3020</v>
      </c>
      <c r="BD393" s="192">
        <f t="shared" si="78"/>
        <v>0</v>
      </c>
      <c r="BE393" s="196"/>
      <c r="BF393" s="196"/>
      <c r="BG393" s="196"/>
      <c r="BH393" s="196"/>
      <c r="BI393" s="192">
        <f t="shared" si="79"/>
        <v>0</v>
      </c>
      <c r="BJ393" s="196"/>
      <c r="BK393" s="196"/>
      <c r="BL393" s="196"/>
      <c r="BM393" s="196"/>
      <c r="BN393" s="192">
        <f t="shared" si="80"/>
        <v>0</v>
      </c>
      <c r="BO393" s="196"/>
      <c r="BP393" s="196"/>
      <c r="BQ393" s="196"/>
      <c r="BR393" s="196"/>
      <c r="BS393" s="192">
        <f t="shared" si="77"/>
        <v>0</v>
      </c>
      <c r="BT393" s="196"/>
      <c r="BU393" s="196"/>
      <c r="BV393" s="196"/>
      <c r="BW393" s="196"/>
      <c r="BX393" s="192">
        <f t="shared" si="81"/>
        <v>0</v>
      </c>
      <c r="BY393" s="196"/>
      <c r="BZ393" s="196"/>
      <c r="CA393" s="196"/>
      <c r="CB393" s="196"/>
      <c r="CC393" s="192">
        <f t="shared" si="82"/>
        <v>0</v>
      </c>
      <c r="CD393" s="196"/>
      <c r="CE393" s="196"/>
      <c r="CF393" s="196"/>
      <c r="CG393" s="196"/>
      <c r="CH393" s="192">
        <f t="shared" si="83"/>
        <v>0</v>
      </c>
      <c r="CI393" s="196"/>
      <c r="CJ393" s="196"/>
      <c r="CK393" s="196"/>
      <c r="CL393" s="196"/>
      <c r="CM393" s="192">
        <f t="shared" si="84"/>
        <v>0</v>
      </c>
      <c r="CN393" s="196"/>
      <c r="CO393" s="196"/>
      <c r="CP393" s="196"/>
      <c r="CQ393" s="196"/>
    </row>
    <row r="394" spans="1:95" s="193" customFormat="1" ht="102">
      <c r="A394" s="194">
        <v>606</v>
      </c>
      <c r="B394" s="17" t="s">
        <v>687</v>
      </c>
      <c r="C394" s="111">
        <v>401000054</v>
      </c>
      <c r="D394" s="19" t="s">
        <v>72</v>
      </c>
      <c r="E394" s="113" t="s">
        <v>693</v>
      </c>
      <c r="F394" s="114"/>
      <c r="G394" s="114"/>
      <c r="H394" s="115">
        <v>1</v>
      </c>
      <c r="I394" s="114"/>
      <c r="J394" s="115">
        <v>9</v>
      </c>
      <c r="K394" s="115" t="s">
        <v>875</v>
      </c>
      <c r="L394" s="115"/>
      <c r="M394" s="115"/>
      <c r="N394" s="115"/>
      <c r="O394" s="115"/>
      <c r="P394" s="116" t="s">
        <v>695</v>
      </c>
      <c r="Q394" s="117" t="s">
        <v>696</v>
      </c>
      <c r="R394" s="115"/>
      <c r="S394" s="115"/>
      <c r="T394" s="115"/>
      <c r="U394" s="115"/>
      <c r="V394" s="115">
        <v>11</v>
      </c>
      <c r="W394" s="115">
        <v>1</v>
      </c>
      <c r="X394" s="115"/>
      <c r="Y394" s="115"/>
      <c r="Z394" s="115"/>
      <c r="AA394" s="115"/>
      <c r="AB394" s="116" t="s">
        <v>695</v>
      </c>
      <c r="AC394" s="117" t="s">
        <v>689</v>
      </c>
      <c r="AD394" s="116"/>
      <c r="AE394" s="116"/>
      <c r="AF394" s="116"/>
      <c r="AG394" s="116"/>
      <c r="AH394" s="116"/>
      <c r="AI394" s="116"/>
      <c r="AJ394" s="116"/>
      <c r="AK394" s="116"/>
      <c r="AL394" s="116"/>
      <c r="AM394" s="116" t="s">
        <v>690</v>
      </c>
      <c r="AN394" s="116" t="s">
        <v>691</v>
      </c>
      <c r="AO394" s="119" t="s">
        <v>79</v>
      </c>
      <c r="AP394" s="119" t="s">
        <v>97</v>
      </c>
      <c r="AQ394" s="119" t="s">
        <v>888</v>
      </c>
      <c r="AR394" s="18" t="s">
        <v>889</v>
      </c>
      <c r="AS394" s="120" t="s">
        <v>53</v>
      </c>
      <c r="AT394" s="195">
        <v>186980</v>
      </c>
      <c r="AU394" s="196">
        <v>186980</v>
      </c>
      <c r="AV394" s="196">
        <v>0</v>
      </c>
      <c r="AW394" s="196">
        <v>0</v>
      </c>
      <c r="AX394" s="196">
        <v>0</v>
      </c>
      <c r="AY394" s="196">
        <v>0</v>
      </c>
      <c r="AZ394" s="196">
        <v>0</v>
      </c>
      <c r="BA394" s="196">
        <v>0</v>
      </c>
      <c r="BB394" s="197">
        <v>186980</v>
      </c>
      <c r="BC394" s="197">
        <v>186980</v>
      </c>
      <c r="BD394" s="192">
        <f t="shared" si="78"/>
        <v>200000</v>
      </c>
      <c r="BE394" s="196"/>
      <c r="BF394" s="196"/>
      <c r="BG394" s="196"/>
      <c r="BH394" s="197">
        <v>200000</v>
      </c>
      <c r="BI394" s="192">
        <f t="shared" si="79"/>
        <v>200000</v>
      </c>
      <c r="BJ394" s="196"/>
      <c r="BK394" s="196"/>
      <c r="BL394" s="196"/>
      <c r="BM394" s="197">
        <v>200000</v>
      </c>
      <c r="BN394" s="192">
        <f t="shared" si="80"/>
        <v>0</v>
      </c>
      <c r="BO394" s="196"/>
      <c r="BP394" s="196"/>
      <c r="BQ394" s="196"/>
      <c r="BR394" s="197"/>
      <c r="BS394" s="192">
        <f t="shared" si="77"/>
        <v>0</v>
      </c>
      <c r="BT394" s="196"/>
      <c r="BU394" s="196"/>
      <c r="BV394" s="196"/>
      <c r="BW394" s="197"/>
      <c r="BX394" s="192">
        <f t="shared" si="81"/>
        <v>0</v>
      </c>
      <c r="BY394" s="196"/>
      <c r="BZ394" s="196"/>
      <c r="CA394" s="196"/>
      <c r="CB394" s="197"/>
      <c r="CC394" s="192">
        <f t="shared" si="82"/>
        <v>0</v>
      </c>
      <c r="CD394" s="196"/>
      <c r="CE394" s="196"/>
      <c r="CF394" s="196"/>
      <c r="CG394" s="197"/>
      <c r="CH394" s="192">
        <f t="shared" si="83"/>
        <v>0</v>
      </c>
      <c r="CI394" s="196"/>
      <c r="CJ394" s="196"/>
      <c r="CK394" s="196"/>
      <c r="CL394" s="197"/>
      <c r="CM394" s="192">
        <f t="shared" si="84"/>
        <v>0</v>
      </c>
      <c r="CN394" s="196"/>
      <c r="CO394" s="196"/>
      <c r="CP394" s="196"/>
      <c r="CQ394" s="197"/>
    </row>
    <row r="395" spans="1:95" s="193" customFormat="1" ht="102">
      <c r="A395" s="194">
        <v>606</v>
      </c>
      <c r="B395" s="17" t="s">
        <v>687</v>
      </c>
      <c r="C395" s="111">
        <v>401000054</v>
      </c>
      <c r="D395" s="19" t="s">
        <v>72</v>
      </c>
      <c r="E395" s="113" t="s">
        <v>693</v>
      </c>
      <c r="F395" s="114"/>
      <c r="G395" s="114"/>
      <c r="H395" s="115">
        <v>1</v>
      </c>
      <c r="I395" s="114"/>
      <c r="J395" s="115">
        <v>9</v>
      </c>
      <c r="K395" s="115">
        <v>1</v>
      </c>
      <c r="L395" s="115">
        <v>7</v>
      </c>
      <c r="M395" s="115"/>
      <c r="N395" s="115"/>
      <c r="O395" s="115"/>
      <c r="P395" s="116" t="s">
        <v>695</v>
      </c>
      <c r="Q395" s="117" t="s">
        <v>696</v>
      </c>
      <c r="R395" s="115"/>
      <c r="S395" s="115"/>
      <c r="T395" s="115"/>
      <c r="U395" s="115"/>
      <c r="V395" s="115">
        <v>11</v>
      </c>
      <c r="W395" s="115">
        <v>1</v>
      </c>
      <c r="X395" s="115"/>
      <c r="Y395" s="115"/>
      <c r="Z395" s="115"/>
      <c r="AA395" s="115"/>
      <c r="AB395" s="116" t="s">
        <v>695</v>
      </c>
      <c r="AC395" s="117" t="s">
        <v>689</v>
      </c>
      <c r="AD395" s="116"/>
      <c r="AE395" s="116"/>
      <c r="AF395" s="116"/>
      <c r="AG395" s="116"/>
      <c r="AH395" s="116"/>
      <c r="AI395" s="116"/>
      <c r="AJ395" s="116"/>
      <c r="AK395" s="116"/>
      <c r="AL395" s="116"/>
      <c r="AM395" s="116" t="s">
        <v>690</v>
      </c>
      <c r="AN395" s="116" t="s">
        <v>691</v>
      </c>
      <c r="AO395" s="119" t="s">
        <v>79</v>
      </c>
      <c r="AP395" s="119" t="s">
        <v>97</v>
      </c>
      <c r="AQ395" s="119" t="s">
        <v>888</v>
      </c>
      <c r="AR395" s="18" t="s">
        <v>889</v>
      </c>
      <c r="AS395" s="120" t="s">
        <v>700</v>
      </c>
      <c r="AT395" s="195">
        <v>4467590</v>
      </c>
      <c r="AU395" s="196">
        <v>4467590</v>
      </c>
      <c r="AV395" s="196">
        <v>0</v>
      </c>
      <c r="AW395" s="196">
        <v>0</v>
      </c>
      <c r="AX395" s="196">
        <v>0</v>
      </c>
      <c r="AY395" s="196">
        <v>0</v>
      </c>
      <c r="AZ395" s="196">
        <v>0</v>
      </c>
      <c r="BA395" s="196">
        <v>0</v>
      </c>
      <c r="BB395" s="197">
        <v>4467590</v>
      </c>
      <c r="BC395" s="197">
        <v>4467590</v>
      </c>
      <c r="BD395" s="192">
        <f t="shared" si="78"/>
        <v>6325713.5999999996</v>
      </c>
      <c r="BE395" s="196"/>
      <c r="BF395" s="196"/>
      <c r="BG395" s="196"/>
      <c r="BH395" s="197">
        <v>6325713.5999999996</v>
      </c>
      <c r="BI395" s="192">
        <f t="shared" si="79"/>
        <v>6325713.5999999996</v>
      </c>
      <c r="BJ395" s="196"/>
      <c r="BK395" s="196"/>
      <c r="BL395" s="196"/>
      <c r="BM395" s="197">
        <v>6325713.5999999996</v>
      </c>
      <c r="BN395" s="192">
        <f t="shared" si="80"/>
        <v>5571700</v>
      </c>
      <c r="BO395" s="196"/>
      <c r="BP395" s="196"/>
      <c r="BQ395" s="196"/>
      <c r="BR395" s="197">
        <v>5571700</v>
      </c>
      <c r="BS395" s="192">
        <f t="shared" si="77"/>
        <v>5570200</v>
      </c>
      <c r="BT395" s="196"/>
      <c r="BU395" s="196"/>
      <c r="BV395" s="196"/>
      <c r="BW395" s="197">
        <v>5570200</v>
      </c>
      <c r="BX395" s="192">
        <f t="shared" si="81"/>
        <v>5571700</v>
      </c>
      <c r="BY395" s="196"/>
      <c r="BZ395" s="196"/>
      <c r="CA395" s="196"/>
      <c r="CB395" s="197">
        <v>5571700</v>
      </c>
      <c r="CC395" s="192">
        <f t="shared" si="82"/>
        <v>5571700</v>
      </c>
      <c r="CD395" s="196"/>
      <c r="CE395" s="196"/>
      <c r="CF395" s="196"/>
      <c r="CG395" s="197">
        <v>5571700</v>
      </c>
      <c r="CH395" s="192">
        <f t="shared" si="83"/>
        <v>5571700</v>
      </c>
      <c r="CI395" s="196"/>
      <c r="CJ395" s="196"/>
      <c r="CK395" s="196"/>
      <c r="CL395" s="197">
        <v>5571700</v>
      </c>
      <c r="CM395" s="192">
        <f t="shared" si="84"/>
        <v>5571700</v>
      </c>
      <c r="CN395" s="196"/>
      <c r="CO395" s="196"/>
      <c r="CP395" s="196"/>
      <c r="CQ395" s="197">
        <v>5571700</v>
      </c>
    </row>
    <row r="396" spans="1:95" s="193" customFormat="1" ht="102">
      <c r="A396" s="194">
        <v>606</v>
      </c>
      <c r="B396" s="17" t="s">
        <v>687</v>
      </c>
      <c r="C396" s="111">
        <v>401000054</v>
      </c>
      <c r="D396" s="19" t="s">
        <v>72</v>
      </c>
      <c r="E396" s="113" t="s">
        <v>693</v>
      </c>
      <c r="F396" s="114"/>
      <c r="G396" s="114"/>
      <c r="H396" s="115">
        <v>1</v>
      </c>
      <c r="I396" s="114"/>
      <c r="J396" s="115">
        <v>9</v>
      </c>
      <c r="K396" s="115">
        <v>1</v>
      </c>
      <c r="L396" s="115">
        <v>7</v>
      </c>
      <c r="M396" s="115"/>
      <c r="N396" s="115"/>
      <c r="O396" s="115"/>
      <c r="P396" s="116" t="s">
        <v>695</v>
      </c>
      <c r="Q396" s="117" t="s">
        <v>696</v>
      </c>
      <c r="R396" s="115"/>
      <c r="S396" s="115"/>
      <c r="T396" s="115"/>
      <c r="U396" s="115"/>
      <c r="V396" s="115">
        <v>11</v>
      </c>
      <c r="W396" s="115">
        <v>1</v>
      </c>
      <c r="X396" s="115"/>
      <c r="Y396" s="115"/>
      <c r="Z396" s="115"/>
      <c r="AA396" s="115"/>
      <c r="AB396" s="116" t="s">
        <v>695</v>
      </c>
      <c r="AC396" s="117" t="s">
        <v>689</v>
      </c>
      <c r="AD396" s="116"/>
      <c r="AE396" s="116"/>
      <c r="AF396" s="116"/>
      <c r="AG396" s="116"/>
      <c r="AH396" s="116"/>
      <c r="AI396" s="116"/>
      <c r="AJ396" s="116"/>
      <c r="AK396" s="116"/>
      <c r="AL396" s="116"/>
      <c r="AM396" s="116" t="s">
        <v>690</v>
      </c>
      <c r="AN396" s="116" t="s">
        <v>691</v>
      </c>
      <c r="AO396" s="119" t="s">
        <v>79</v>
      </c>
      <c r="AP396" s="119" t="s">
        <v>97</v>
      </c>
      <c r="AQ396" s="119" t="s">
        <v>888</v>
      </c>
      <c r="AR396" s="18" t="s">
        <v>889</v>
      </c>
      <c r="AS396" s="120" t="s">
        <v>701</v>
      </c>
      <c r="AT396" s="195">
        <v>1211200</v>
      </c>
      <c r="AU396" s="196">
        <v>1211200</v>
      </c>
      <c r="AV396" s="196">
        <v>0</v>
      </c>
      <c r="AW396" s="196">
        <v>0</v>
      </c>
      <c r="AX396" s="196">
        <v>0</v>
      </c>
      <c r="AY396" s="196">
        <v>0</v>
      </c>
      <c r="AZ396" s="196">
        <v>0</v>
      </c>
      <c r="BA396" s="196">
        <v>0</v>
      </c>
      <c r="BB396" s="197">
        <v>1211200</v>
      </c>
      <c r="BC396" s="197">
        <v>1211200</v>
      </c>
      <c r="BD396" s="192">
        <f t="shared" si="78"/>
        <v>1970955</v>
      </c>
      <c r="BE396" s="196"/>
      <c r="BF396" s="196"/>
      <c r="BG396" s="196"/>
      <c r="BH396" s="197">
        <v>1970955</v>
      </c>
      <c r="BI396" s="192">
        <f t="shared" si="79"/>
        <v>1970955</v>
      </c>
      <c r="BJ396" s="196"/>
      <c r="BK396" s="196"/>
      <c r="BL396" s="196"/>
      <c r="BM396" s="197">
        <v>1970955</v>
      </c>
      <c r="BN396" s="192">
        <f t="shared" si="80"/>
        <v>345290</v>
      </c>
      <c r="BO396" s="196"/>
      <c r="BP396" s="196"/>
      <c r="BQ396" s="196"/>
      <c r="BR396" s="197">
        <v>345290</v>
      </c>
      <c r="BS396" s="192">
        <f t="shared" si="77"/>
        <v>346790</v>
      </c>
      <c r="BT396" s="196"/>
      <c r="BU396" s="196"/>
      <c r="BV396" s="196"/>
      <c r="BW396" s="197">
        <v>346790</v>
      </c>
      <c r="BX396" s="192">
        <f t="shared" si="81"/>
        <v>345290</v>
      </c>
      <c r="BY396" s="196"/>
      <c r="BZ396" s="196"/>
      <c r="CA396" s="196"/>
      <c r="CB396" s="197">
        <v>345290</v>
      </c>
      <c r="CC396" s="192">
        <f t="shared" si="82"/>
        <v>345290</v>
      </c>
      <c r="CD396" s="196"/>
      <c r="CE396" s="196"/>
      <c r="CF396" s="196"/>
      <c r="CG396" s="197">
        <v>345290</v>
      </c>
      <c r="CH396" s="192">
        <f t="shared" si="83"/>
        <v>345290</v>
      </c>
      <c r="CI396" s="196"/>
      <c r="CJ396" s="196"/>
      <c r="CK396" s="196"/>
      <c r="CL396" s="197">
        <v>345290</v>
      </c>
      <c r="CM396" s="192">
        <f t="shared" si="84"/>
        <v>345290</v>
      </c>
      <c r="CN396" s="196"/>
      <c r="CO396" s="196"/>
      <c r="CP396" s="196"/>
      <c r="CQ396" s="197">
        <v>345290</v>
      </c>
    </row>
    <row r="397" spans="1:95" s="193" customFormat="1" ht="204">
      <c r="A397" s="194">
        <v>606</v>
      </c>
      <c r="B397" s="17" t="s">
        <v>687</v>
      </c>
      <c r="C397" s="111">
        <v>402000001</v>
      </c>
      <c r="D397" s="19" t="s">
        <v>48</v>
      </c>
      <c r="E397" s="113" t="s">
        <v>890</v>
      </c>
      <c r="F397" s="114"/>
      <c r="G397" s="114"/>
      <c r="H397" s="115">
        <v>6</v>
      </c>
      <c r="I397" s="114"/>
      <c r="J397" s="115">
        <v>23</v>
      </c>
      <c r="K397" s="115">
        <v>1</v>
      </c>
      <c r="L397" s="115">
        <v>3</v>
      </c>
      <c r="M397" s="115"/>
      <c r="N397" s="115"/>
      <c r="O397" s="115"/>
      <c r="P397" s="116" t="s">
        <v>422</v>
      </c>
      <c r="Q397" s="117" t="s">
        <v>643</v>
      </c>
      <c r="R397" s="115"/>
      <c r="S397" s="115"/>
      <c r="T397" s="115"/>
      <c r="U397" s="115"/>
      <c r="V397" s="115">
        <v>11</v>
      </c>
      <c r="W397" s="115">
        <v>1</v>
      </c>
      <c r="X397" s="115" t="s">
        <v>64</v>
      </c>
      <c r="Y397" s="115"/>
      <c r="Z397" s="115"/>
      <c r="AA397" s="115"/>
      <c r="AB397" s="116" t="s">
        <v>424</v>
      </c>
      <c r="AC397" s="117" t="s">
        <v>891</v>
      </c>
      <c r="AD397" s="116"/>
      <c r="AE397" s="116"/>
      <c r="AF397" s="116"/>
      <c r="AG397" s="116"/>
      <c r="AH397" s="116"/>
      <c r="AI397" s="116"/>
      <c r="AJ397" s="116"/>
      <c r="AK397" s="116"/>
      <c r="AL397" s="116"/>
      <c r="AM397" s="116" t="s">
        <v>892</v>
      </c>
      <c r="AN397" s="116" t="s">
        <v>162</v>
      </c>
      <c r="AO397" s="119" t="s">
        <v>79</v>
      </c>
      <c r="AP397" s="119" t="s">
        <v>97</v>
      </c>
      <c r="AQ397" s="119" t="s">
        <v>893</v>
      </c>
      <c r="AR397" s="18" t="s">
        <v>55</v>
      </c>
      <c r="AS397" s="120">
        <v>122</v>
      </c>
      <c r="AT397" s="195">
        <v>517859.17</v>
      </c>
      <c r="AU397" s="196">
        <v>517859.17</v>
      </c>
      <c r="AV397" s="196">
        <v>0</v>
      </c>
      <c r="AW397" s="196">
        <v>0</v>
      </c>
      <c r="AX397" s="196">
        <v>0</v>
      </c>
      <c r="AY397" s="196">
        <v>0</v>
      </c>
      <c r="AZ397" s="196">
        <v>0</v>
      </c>
      <c r="BA397" s="196">
        <v>0</v>
      </c>
      <c r="BB397" s="197">
        <v>517859.17</v>
      </c>
      <c r="BC397" s="197">
        <v>517859.17</v>
      </c>
      <c r="BD397" s="192">
        <f t="shared" si="78"/>
        <v>520628.33</v>
      </c>
      <c r="BE397" s="196"/>
      <c r="BF397" s="196"/>
      <c r="BG397" s="196"/>
      <c r="BH397" s="197">
        <v>520628.33</v>
      </c>
      <c r="BI397" s="192">
        <f t="shared" si="79"/>
        <v>520628.33</v>
      </c>
      <c r="BJ397" s="196"/>
      <c r="BK397" s="196"/>
      <c r="BL397" s="196"/>
      <c r="BM397" s="197">
        <v>520628.33</v>
      </c>
      <c r="BN397" s="192">
        <f t="shared" si="80"/>
        <v>512728</v>
      </c>
      <c r="BO397" s="196"/>
      <c r="BP397" s="196"/>
      <c r="BQ397" s="196"/>
      <c r="BR397" s="197">
        <v>512728</v>
      </c>
      <c r="BS397" s="192">
        <f t="shared" si="77"/>
        <v>512728</v>
      </c>
      <c r="BT397" s="196"/>
      <c r="BU397" s="196"/>
      <c r="BV397" s="196"/>
      <c r="BW397" s="197">
        <v>512728</v>
      </c>
      <c r="BX397" s="192">
        <f t="shared" si="81"/>
        <v>512728</v>
      </c>
      <c r="BY397" s="196"/>
      <c r="BZ397" s="196"/>
      <c r="CA397" s="196"/>
      <c r="CB397" s="197">
        <v>512728</v>
      </c>
      <c r="CC397" s="192">
        <f t="shared" si="82"/>
        <v>512728</v>
      </c>
      <c r="CD397" s="196"/>
      <c r="CE397" s="196"/>
      <c r="CF397" s="196"/>
      <c r="CG397" s="197">
        <v>512728</v>
      </c>
      <c r="CH397" s="192">
        <f t="shared" si="83"/>
        <v>512728</v>
      </c>
      <c r="CI397" s="196"/>
      <c r="CJ397" s="196"/>
      <c r="CK397" s="196"/>
      <c r="CL397" s="197">
        <v>512728</v>
      </c>
      <c r="CM397" s="192">
        <f t="shared" si="84"/>
        <v>512728</v>
      </c>
      <c r="CN397" s="196"/>
      <c r="CO397" s="196"/>
      <c r="CP397" s="196"/>
      <c r="CQ397" s="197">
        <v>512728</v>
      </c>
    </row>
    <row r="398" spans="1:95" s="193" customFormat="1" ht="107.25" customHeight="1">
      <c r="A398" s="194">
        <v>606</v>
      </c>
      <c r="B398" s="17" t="s">
        <v>687</v>
      </c>
      <c r="C398" s="111">
        <v>402000001</v>
      </c>
      <c r="D398" s="19" t="s">
        <v>48</v>
      </c>
      <c r="E398" s="113" t="s">
        <v>890</v>
      </c>
      <c r="F398" s="114"/>
      <c r="G398" s="114"/>
      <c r="H398" s="115">
        <v>6</v>
      </c>
      <c r="I398" s="114"/>
      <c r="J398" s="115">
        <v>23</v>
      </c>
      <c r="K398" s="115">
        <v>1</v>
      </c>
      <c r="L398" s="115">
        <v>3</v>
      </c>
      <c r="M398" s="115"/>
      <c r="N398" s="115"/>
      <c r="O398" s="115"/>
      <c r="P398" s="116" t="s">
        <v>422</v>
      </c>
      <c r="Q398" s="117" t="s">
        <v>643</v>
      </c>
      <c r="R398" s="115"/>
      <c r="S398" s="115"/>
      <c r="T398" s="115"/>
      <c r="U398" s="115"/>
      <c r="V398" s="115">
        <v>11</v>
      </c>
      <c r="W398" s="115">
        <v>1</v>
      </c>
      <c r="X398" s="115" t="s">
        <v>64</v>
      </c>
      <c r="Y398" s="115"/>
      <c r="Z398" s="115"/>
      <c r="AA398" s="115"/>
      <c r="AB398" s="116" t="s">
        <v>424</v>
      </c>
      <c r="AC398" s="117" t="s">
        <v>891</v>
      </c>
      <c r="AD398" s="116"/>
      <c r="AE398" s="116"/>
      <c r="AF398" s="116"/>
      <c r="AG398" s="116"/>
      <c r="AH398" s="116"/>
      <c r="AI398" s="116"/>
      <c r="AJ398" s="116"/>
      <c r="AK398" s="116"/>
      <c r="AL398" s="116"/>
      <c r="AM398" s="116" t="s">
        <v>892</v>
      </c>
      <c r="AN398" s="116" t="s">
        <v>162</v>
      </c>
      <c r="AO398" s="119" t="s">
        <v>79</v>
      </c>
      <c r="AP398" s="119" t="s">
        <v>97</v>
      </c>
      <c r="AQ398" s="119" t="s">
        <v>893</v>
      </c>
      <c r="AR398" s="18" t="s">
        <v>55</v>
      </c>
      <c r="AS398" s="120" t="s">
        <v>57</v>
      </c>
      <c r="AT398" s="195">
        <v>156128.63</v>
      </c>
      <c r="AU398" s="196">
        <v>156128.63</v>
      </c>
      <c r="AV398" s="196">
        <v>0</v>
      </c>
      <c r="AW398" s="196">
        <v>0</v>
      </c>
      <c r="AX398" s="196">
        <v>0</v>
      </c>
      <c r="AY398" s="196">
        <v>0</v>
      </c>
      <c r="AZ398" s="196">
        <v>0</v>
      </c>
      <c r="BA398" s="196">
        <v>0</v>
      </c>
      <c r="BB398" s="197">
        <v>156128.63</v>
      </c>
      <c r="BC398" s="197">
        <v>156128.63</v>
      </c>
      <c r="BD398" s="192">
        <f t="shared" si="78"/>
        <v>156611.67000000001</v>
      </c>
      <c r="BE398" s="196"/>
      <c r="BF398" s="196"/>
      <c r="BG398" s="196"/>
      <c r="BH398" s="197">
        <v>156611.67000000001</v>
      </c>
      <c r="BI398" s="192">
        <f t="shared" si="79"/>
        <v>156611.67000000001</v>
      </c>
      <c r="BJ398" s="196"/>
      <c r="BK398" s="196"/>
      <c r="BL398" s="196"/>
      <c r="BM398" s="197">
        <v>156611.67000000001</v>
      </c>
      <c r="BN398" s="192">
        <f t="shared" si="80"/>
        <v>154842</v>
      </c>
      <c r="BO398" s="196"/>
      <c r="BP398" s="196"/>
      <c r="BQ398" s="196"/>
      <c r="BR398" s="197">
        <v>154842</v>
      </c>
      <c r="BS398" s="192">
        <f t="shared" si="77"/>
        <v>154842</v>
      </c>
      <c r="BT398" s="196"/>
      <c r="BU398" s="196"/>
      <c r="BV398" s="196"/>
      <c r="BW398" s="197">
        <v>154842</v>
      </c>
      <c r="BX398" s="192">
        <f t="shared" si="81"/>
        <v>154842</v>
      </c>
      <c r="BY398" s="196"/>
      <c r="BZ398" s="196"/>
      <c r="CA398" s="196"/>
      <c r="CB398" s="197">
        <v>154842</v>
      </c>
      <c r="CC398" s="192">
        <f t="shared" si="82"/>
        <v>154842</v>
      </c>
      <c r="CD398" s="196"/>
      <c r="CE398" s="196"/>
      <c r="CF398" s="196"/>
      <c r="CG398" s="197">
        <v>154842</v>
      </c>
      <c r="CH398" s="192">
        <f t="shared" si="83"/>
        <v>154842</v>
      </c>
      <c r="CI398" s="196"/>
      <c r="CJ398" s="196"/>
      <c r="CK398" s="196"/>
      <c r="CL398" s="197">
        <v>154842</v>
      </c>
      <c r="CM398" s="192">
        <f t="shared" si="84"/>
        <v>154842</v>
      </c>
      <c r="CN398" s="196"/>
      <c r="CO398" s="196"/>
      <c r="CP398" s="196"/>
      <c r="CQ398" s="197">
        <v>154842</v>
      </c>
    </row>
    <row r="399" spans="1:95" s="193" customFormat="1" ht="204">
      <c r="A399" s="194">
        <v>606</v>
      </c>
      <c r="B399" s="17" t="s">
        <v>687</v>
      </c>
      <c r="C399" s="111">
        <v>402000001</v>
      </c>
      <c r="D399" s="19" t="s">
        <v>48</v>
      </c>
      <c r="E399" s="113" t="s">
        <v>381</v>
      </c>
      <c r="F399" s="114"/>
      <c r="G399" s="114"/>
      <c r="H399" s="115">
        <v>3</v>
      </c>
      <c r="I399" s="114"/>
      <c r="J399" s="115">
        <v>17</v>
      </c>
      <c r="K399" s="115">
        <v>1</v>
      </c>
      <c r="L399" s="115">
        <v>3</v>
      </c>
      <c r="M399" s="115"/>
      <c r="N399" s="115"/>
      <c r="O399" s="115"/>
      <c r="P399" s="116" t="s">
        <v>255</v>
      </c>
      <c r="Q399" s="117" t="s">
        <v>688</v>
      </c>
      <c r="R399" s="115"/>
      <c r="S399" s="115"/>
      <c r="T399" s="115">
        <v>3</v>
      </c>
      <c r="U399" s="115"/>
      <c r="V399" s="115">
        <v>9</v>
      </c>
      <c r="W399" s="115">
        <v>1</v>
      </c>
      <c r="X399" s="115"/>
      <c r="Y399" s="115"/>
      <c r="Z399" s="115"/>
      <c r="AA399" s="115"/>
      <c r="AB399" s="116" t="s">
        <v>257</v>
      </c>
      <c r="AC399" s="117" t="s">
        <v>894</v>
      </c>
      <c r="AD399" s="116"/>
      <c r="AE399" s="116"/>
      <c r="AF399" s="116"/>
      <c r="AG399" s="116"/>
      <c r="AH399" s="116"/>
      <c r="AI399" s="116"/>
      <c r="AJ399" s="116"/>
      <c r="AK399" s="116"/>
      <c r="AL399" s="116"/>
      <c r="AM399" s="116" t="s">
        <v>895</v>
      </c>
      <c r="AN399" s="116" t="s">
        <v>163</v>
      </c>
      <c r="AO399" s="119" t="s">
        <v>79</v>
      </c>
      <c r="AP399" s="119" t="s">
        <v>97</v>
      </c>
      <c r="AQ399" s="119" t="s">
        <v>893</v>
      </c>
      <c r="AR399" s="18" t="s">
        <v>55</v>
      </c>
      <c r="AS399" s="120" t="s">
        <v>53</v>
      </c>
      <c r="AT399" s="195">
        <v>4112451.08</v>
      </c>
      <c r="AU399" s="196">
        <v>4112451.08</v>
      </c>
      <c r="AV399" s="196">
        <v>0</v>
      </c>
      <c r="AW399" s="196">
        <v>0</v>
      </c>
      <c r="AX399" s="196">
        <v>0</v>
      </c>
      <c r="AY399" s="196">
        <v>0</v>
      </c>
      <c r="AZ399" s="196">
        <v>0</v>
      </c>
      <c r="BA399" s="196">
        <v>0</v>
      </c>
      <c r="BB399" s="197">
        <v>4112451.08</v>
      </c>
      <c r="BC399" s="197">
        <v>4112451.08</v>
      </c>
      <c r="BD399" s="192">
        <f t="shared" si="78"/>
        <v>1403646.6</v>
      </c>
      <c r="BE399" s="196"/>
      <c r="BF399" s="196"/>
      <c r="BG399" s="196"/>
      <c r="BH399" s="197">
        <v>1403646.6</v>
      </c>
      <c r="BI399" s="192">
        <f t="shared" si="79"/>
        <v>1403646.6</v>
      </c>
      <c r="BJ399" s="196"/>
      <c r="BK399" s="196"/>
      <c r="BL399" s="196"/>
      <c r="BM399" s="197">
        <v>1403646.6</v>
      </c>
      <c r="BN399" s="192">
        <f t="shared" si="80"/>
        <v>1400910</v>
      </c>
      <c r="BO399" s="196"/>
      <c r="BP399" s="196"/>
      <c r="BQ399" s="196"/>
      <c r="BR399" s="197">
        <v>1400910</v>
      </c>
      <c r="BS399" s="192">
        <f t="shared" si="77"/>
        <v>1400910</v>
      </c>
      <c r="BT399" s="196"/>
      <c r="BU399" s="196"/>
      <c r="BV399" s="196"/>
      <c r="BW399" s="197">
        <v>1400910</v>
      </c>
      <c r="BX399" s="192">
        <f t="shared" si="81"/>
        <v>1400910</v>
      </c>
      <c r="BY399" s="196"/>
      <c r="BZ399" s="196"/>
      <c r="CA399" s="196"/>
      <c r="CB399" s="197">
        <v>1400910</v>
      </c>
      <c r="CC399" s="192">
        <f t="shared" si="82"/>
        <v>1400910</v>
      </c>
      <c r="CD399" s="196"/>
      <c r="CE399" s="196"/>
      <c r="CF399" s="196"/>
      <c r="CG399" s="197">
        <v>1400910</v>
      </c>
      <c r="CH399" s="192">
        <f t="shared" si="83"/>
        <v>1400910</v>
      </c>
      <c r="CI399" s="196"/>
      <c r="CJ399" s="196"/>
      <c r="CK399" s="196"/>
      <c r="CL399" s="197">
        <v>1400910</v>
      </c>
      <c r="CM399" s="192">
        <f t="shared" si="84"/>
        <v>1400910</v>
      </c>
      <c r="CN399" s="196"/>
      <c r="CO399" s="196"/>
      <c r="CP399" s="196"/>
      <c r="CQ399" s="197">
        <v>1400910</v>
      </c>
    </row>
    <row r="400" spans="1:95" s="193" customFormat="1" ht="204">
      <c r="A400" s="194" t="s">
        <v>686</v>
      </c>
      <c r="B400" s="17" t="s">
        <v>687</v>
      </c>
      <c r="C400" s="111">
        <v>402000001</v>
      </c>
      <c r="D400" s="19" t="s">
        <v>48</v>
      </c>
      <c r="E400" s="113" t="s">
        <v>381</v>
      </c>
      <c r="F400" s="114"/>
      <c r="G400" s="114"/>
      <c r="H400" s="115">
        <v>3</v>
      </c>
      <c r="I400" s="114"/>
      <c r="J400" s="115">
        <v>17</v>
      </c>
      <c r="K400" s="115">
        <v>1</v>
      </c>
      <c r="L400" s="115">
        <v>3</v>
      </c>
      <c r="M400" s="115"/>
      <c r="N400" s="115"/>
      <c r="O400" s="115"/>
      <c r="P400" s="116" t="s">
        <v>255</v>
      </c>
      <c r="Q400" s="117" t="s">
        <v>688</v>
      </c>
      <c r="R400" s="115"/>
      <c r="S400" s="115"/>
      <c r="T400" s="115">
        <v>3</v>
      </c>
      <c r="U400" s="115"/>
      <c r="V400" s="115">
        <v>9</v>
      </c>
      <c r="W400" s="115">
        <v>1</v>
      </c>
      <c r="X400" s="115"/>
      <c r="Y400" s="115"/>
      <c r="Z400" s="115"/>
      <c r="AA400" s="115"/>
      <c r="AB400" s="116" t="s">
        <v>257</v>
      </c>
      <c r="AC400" s="117" t="s">
        <v>894</v>
      </c>
      <c r="AD400" s="116"/>
      <c r="AE400" s="116"/>
      <c r="AF400" s="116"/>
      <c r="AG400" s="116"/>
      <c r="AH400" s="116"/>
      <c r="AI400" s="116"/>
      <c r="AJ400" s="116"/>
      <c r="AK400" s="116"/>
      <c r="AL400" s="116"/>
      <c r="AM400" s="116" t="s">
        <v>896</v>
      </c>
      <c r="AN400" s="116" t="s">
        <v>163</v>
      </c>
      <c r="AO400" s="119" t="s">
        <v>79</v>
      </c>
      <c r="AP400" s="119" t="s">
        <v>97</v>
      </c>
      <c r="AQ400" s="119" t="s">
        <v>893</v>
      </c>
      <c r="AR400" s="18" t="s">
        <v>55</v>
      </c>
      <c r="AS400" s="120" t="s">
        <v>192</v>
      </c>
      <c r="AT400" s="195">
        <v>0</v>
      </c>
      <c r="AU400" s="196">
        <v>0</v>
      </c>
      <c r="AV400" s="196">
        <v>0</v>
      </c>
      <c r="AW400" s="196">
        <v>0</v>
      </c>
      <c r="AX400" s="196">
        <v>0</v>
      </c>
      <c r="AY400" s="196">
        <v>0</v>
      </c>
      <c r="AZ400" s="196">
        <v>0</v>
      </c>
      <c r="BA400" s="196">
        <v>0</v>
      </c>
      <c r="BB400" s="196">
        <v>0</v>
      </c>
      <c r="BC400" s="196">
        <v>0</v>
      </c>
      <c r="BD400" s="192">
        <f t="shared" si="78"/>
        <v>337865.4</v>
      </c>
      <c r="BE400" s="196"/>
      <c r="BF400" s="196"/>
      <c r="BG400" s="196"/>
      <c r="BH400" s="197">
        <v>337865.4</v>
      </c>
      <c r="BI400" s="192">
        <f t="shared" si="79"/>
        <v>337865.4</v>
      </c>
      <c r="BJ400" s="196"/>
      <c r="BK400" s="196"/>
      <c r="BL400" s="196"/>
      <c r="BM400" s="197">
        <v>337865.4</v>
      </c>
      <c r="BN400" s="192">
        <f t="shared" si="80"/>
        <v>518660</v>
      </c>
      <c r="BO400" s="196"/>
      <c r="BP400" s="196"/>
      <c r="BQ400" s="196"/>
      <c r="BR400" s="197">
        <v>518660</v>
      </c>
      <c r="BS400" s="192">
        <f t="shared" si="77"/>
        <v>518660</v>
      </c>
      <c r="BT400" s="196"/>
      <c r="BU400" s="196"/>
      <c r="BV400" s="196"/>
      <c r="BW400" s="197">
        <v>518660</v>
      </c>
      <c r="BX400" s="192">
        <f t="shared" si="81"/>
        <v>524900</v>
      </c>
      <c r="BY400" s="196"/>
      <c r="BZ400" s="196"/>
      <c r="CA400" s="196"/>
      <c r="CB400" s="197">
        <v>524900</v>
      </c>
      <c r="CC400" s="192">
        <f t="shared" si="82"/>
        <v>524900</v>
      </c>
      <c r="CD400" s="196"/>
      <c r="CE400" s="196"/>
      <c r="CF400" s="196"/>
      <c r="CG400" s="197">
        <v>524900</v>
      </c>
      <c r="CH400" s="192">
        <f t="shared" si="83"/>
        <v>524900</v>
      </c>
      <c r="CI400" s="196"/>
      <c r="CJ400" s="196"/>
      <c r="CK400" s="196"/>
      <c r="CL400" s="197">
        <v>524900</v>
      </c>
      <c r="CM400" s="192">
        <f t="shared" si="84"/>
        <v>524900</v>
      </c>
      <c r="CN400" s="196"/>
      <c r="CO400" s="196"/>
      <c r="CP400" s="196"/>
      <c r="CQ400" s="197">
        <v>524900</v>
      </c>
    </row>
    <row r="401" spans="1:95" s="193" customFormat="1" ht="204">
      <c r="A401" s="194">
        <v>606</v>
      </c>
      <c r="B401" s="17" t="s">
        <v>687</v>
      </c>
      <c r="C401" s="111">
        <v>402000001</v>
      </c>
      <c r="D401" s="19" t="s">
        <v>48</v>
      </c>
      <c r="E401" s="113" t="s">
        <v>381</v>
      </c>
      <c r="F401" s="114"/>
      <c r="G401" s="114"/>
      <c r="H401" s="115">
        <v>3</v>
      </c>
      <c r="I401" s="114"/>
      <c r="J401" s="115">
        <v>17</v>
      </c>
      <c r="K401" s="115">
        <v>1</v>
      </c>
      <c r="L401" s="115">
        <v>3</v>
      </c>
      <c r="M401" s="115"/>
      <c r="N401" s="115"/>
      <c r="O401" s="115"/>
      <c r="P401" s="116" t="s">
        <v>255</v>
      </c>
      <c r="Q401" s="117" t="s">
        <v>688</v>
      </c>
      <c r="R401" s="115"/>
      <c r="S401" s="115"/>
      <c r="T401" s="115">
        <v>3</v>
      </c>
      <c r="U401" s="115"/>
      <c r="V401" s="115">
        <v>9</v>
      </c>
      <c r="W401" s="115">
        <v>1</v>
      </c>
      <c r="X401" s="115"/>
      <c r="Y401" s="115"/>
      <c r="Z401" s="115"/>
      <c r="AA401" s="115"/>
      <c r="AB401" s="116" t="s">
        <v>257</v>
      </c>
      <c r="AC401" s="117" t="s">
        <v>894</v>
      </c>
      <c r="AD401" s="116"/>
      <c r="AE401" s="116"/>
      <c r="AF401" s="116"/>
      <c r="AG401" s="116"/>
      <c r="AH401" s="116"/>
      <c r="AI401" s="116"/>
      <c r="AJ401" s="116"/>
      <c r="AK401" s="116"/>
      <c r="AL401" s="116"/>
      <c r="AM401" s="116" t="s">
        <v>897</v>
      </c>
      <c r="AN401" s="116" t="s">
        <v>163</v>
      </c>
      <c r="AO401" s="119" t="s">
        <v>79</v>
      </c>
      <c r="AP401" s="119" t="s">
        <v>97</v>
      </c>
      <c r="AQ401" s="119" t="s">
        <v>893</v>
      </c>
      <c r="AR401" s="18" t="s">
        <v>55</v>
      </c>
      <c r="AS401" s="120" t="s">
        <v>193</v>
      </c>
      <c r="AT401" s="195">
        <v>37160</v>
      </c>
      <c r="AU401" s="196">
        <v>37160</v>
      </c>
      <c r="AV401" s="196">
        <v>0</v>
      </c>
      <c r="AW401" s="196">
        <v>0</v>
      </c>
      <c r="AX401" s="196">
        <v>0</v>
      </c>
      <c r="AY401" s="196">
        <v>0</v>
      </c>
      <c r="AZ401" s="196">
        <v>0</v>
      </c>
      <c r="BA401" s="196">
        <v>0</v>
      </c>
      <c r="BB401" s="197">
        <v>37160</v>
      </c>
      <c r="BC401" s="197">
        <v>37160</v>
      </c>
      <c r="BD401" s="192">
        <f t="shared" si="78"/>
        <v>36528</v>
      </c>
      <c r="BE401" s="196"/>
      <c r="BF401" s="196"/>
      <c r="BG401" s="196"/>
      <c r="BH401" s="197">
        <v>36528</v>
      </c>
      <c r="BI401" s="192">
        <f t="shared" si="79"/>
        <v>36528</v>
      </c>
      <c r="BJ401" s="196"/>
      <c r="BK401" s="196"/>
      <c r="BL401" s="196"/>
      <c r="BM401" s="197">
        <v>36528</v>
      </c>
      <c r="BN401" s="192">
        <f t="shared" si="80"/>
        <v>40000</v>
      </c>
      <c r="BO401" s="196"/>
      <c r="BP401" s="196"/>
      <c r="BQ401" s="196"/>
      <c r="BR401" s="197">
        <v>40000</v>
      </c>
      <c r="BS401" s="192">
        <f t="shared" si="77"/>
        <v>40000</v>
      </c>
      <c r="BT401" s="196"/>
      <c r="BU401" s="196"/>
      <c r="BV401" s="196"/>
      <c r="BW401" s="197">
        <v>40000</v>
      </c>
      <c r="BX401" s="192">
        <f t="shared" si="81"/>
        <v>40000</v>
      </c>
      <c r="BY401" s="196"/>
      <c r="BZ401" s="196"/>
      <c r="CA401" s="196"/>
      <c r="CB401" s="197">
        <v>40000</v>
      </c>
      <c r="CC401" s="192">
        <f t="shared" si="82"/>
        <v>40000</v>
      </c>
      <c r="CD401" s="196"/>
      <c r="CE401" s="196"/>
      <c r="CF401" s="196"/>
      <c r="CG401" s="197">
        <v>40000</v>
      </c>
      <c r="CH401" s="192">
        <f t="shared" si="83"/>
        <v>40000</v>
      </c>
      <c r="CI401" s="196"/>
      <c r="CJ401" s="196"/>
      <c r="CK401" s="196"/>
      <c r="CL401" s="197">
        <v>40000</v>
      </c>
      <c r="CM401" s="192">
        <f t="shared" si="84"/>
        <v>40000</v>
      </c>
      <c r="CN401" s="196"/>
      <c r="CO401" s="196"/>
      <c r="CP401" s="196"/>
      <c r="CQ401" s="197">
        <v>40000</v>
      </c>
    </row>
    <row r="402" spans="1:95" s="193" customFormat="1" ht="204">
      <c r="A402" s="194">
        <v>606</v>
      </c>
      <c r="B402" s="17" t="s">
        <v>687</v>
      </c>
      <c r="C402" s="111">
        <v>402000001</v>
      </c>
      <c r="D402" s="19" t="s">
        <v>48</v>
      </c>
      <c r="E402" s="113" t="s">
        <v>381</v>
      </c>
      <c r="F402" s="114"/>
      <c r="G402" s="114"/>
      <c r="H402" s="115">
        <v>3</v>
      </c>
      <c r="I402" s="114"/>
      <c r="J402" s="115">
        <v>17</v>
      </c>
      <c r="K402" s="115">
        <v>1</v>
      </c>
      <c r="L402" s="115">
        <v>3</v>
      </c>
      <c r="M402" s="115"/>
      <c r="N402" s="115"/>
      <c r="O402" s="115"/>
      <c r="P402" s="116" t="s">
        <v>255</v>
      </c>
      <c r="Q402" s="117" t="s">
        <v>688</v>
      </c>
      <c r="R402" s="115"/>
      <c r="S402" s="115"/>
      <c r="T402" s="115">
        <v>3</v>
      </c>
      <c r="U402" s="115"/>
      <c r="V402" s="115">
        <v>9</v>
      </c>
      <c r="W402" s="115">
        <v>1</v>
      </c>
      <c r="X402" s="115"/>
      <c r="Y402" s="115"/>
      <c r="Z402" s="115"/>
      <c r="AA402" s="115"/>
      <c r="AB402" s="116" t="s">
        <v>257</v>
      </c>
      <c r="AC402" s="117" t="s">
        <v>894</v>
      </c>
      <c r="AD402" s="116"/>
      <c r="AE402" s="116"/>
      <c r="AF402" s="116"/>
      <c r="AG402" s="116"/>
      <c r="AH402" s="116"/>
      <c r="AI402" s="116"/>
      <c r="AJ402" s="116"/>
      <c r="AK402" s="116"/>
      <c r="AL402" s="116"/>
      <c r="AM402" s="116" t="s">
        <v>897</v>
      </c>
      <c r="AN402" s="116" t="s">
        <v>163</v>
      </c>
      <c r="AO402" s="119" t="s">
        <v>79</v>
      </c>
      <c r="AP402" s="119" t="s">
        <v>97</v>
      </c>
      <c r="AQ402" s="119" t="s">
        <v>893</v>
      </c>
      <c r="AR402" s="18" t="s">
        <v>55</v>
      </c>
      <c r="AS402" s="120" t="s">
        <v>58</v>
      </c>
      <c r="AT402" s="195">
        <v>1877</v>
      </c>
      <c r="AU402" s="196">
        <v>1877</v>
      </c>
      <c r="AV402" s="196">
        <v>0</v>
      </c>
      <c r="AW402" s="196">
        <v>0</v>
      </c>
      <c r="AX402" s="196">
        <v>0</v>
      </c>
      <c r="AY402" s="196">
        <v>0</v>
      </c>
      <c r="AZ402" s="196">
        <v>0</v>
      </c>
      <c r="BA402" s="196">
        <v>0</v>
      </c>
      <c r="BB402" s="197">
        <v>1877</v>
      </c>
      <c r="BC402" s="197">
        <v>1877</v>
      </c>
      <c r="BD402" s="192">
        <f t="shared" si="78"/>
        <v>1910</v>
      </c>
      <c r="BE402" s="196"/>
      <c r="BF402" s="196"/>
      <c r="BG402" s="196"/>
      <c r="BH402" s="197">
        <v>1910</v>
      </c>
      <c r="BI402" s="192">
        <f t="shared" si="79"/>
        <v>1910</v>
      </c>
      <c r="BJ402" s="196"/>
      <c r="BK402" s="196"/>
      <c r="BL402" s="196"/>
      <c r="BM402" s="197">
        <v>1910</v>
      </c>
      <c r="BN402" s="192">
        <f t="shared" si="80"/>
        <v>2000</v>
      </c>
      <c r="BO402" s="196"/>
      <c r="BP402" s="196"/>
      <c r="BQ402" s="196"/>
      <c r="BR402" s="197">
        <v>2000</v>
      </c>
      <c r="BS402" s="192">
        <f t="shared" si="77"/>
        <v>2000</v>
      </c>
      <c r="BT402" s="196"/>
      <c r="BU402" s="196"/>
      <c r="BV402" s="196"/>
      <c r="BW402" s="197">
        <v>2000</v>
      </c>
      <c r="BX402" s="192">
        <f t="shared" si="81"/>
        <v>2000</v>
      </c>
      <c r="BY402" s="196"/>
      <c r="BZ402" s="196"/>
      <c r="CA402" s="196"/>
      <c r="CB402" s="197">
        <v>2000</v>
      </c>
      <c r="CC402" s="192">
        <f t="shared" si="82"/>
        <v>2000</v>
      </c>
      <c r="CD402" s="196"/>
      <c r="CE402" s="196"/>
      <c r="CF402" s="196"/>
      <c r="CG402" s="197">
        <v>2000</v>
      </c>
      <c r="CH402" s="192">
        <f t="shared" si="83"/>
        <v>2000</v>
      </c>
      <c r="CI402" s="196"/>
      <c r="CJ402" s="196"/>
      <c r="CK402" s="196"/>
      <c r="CL402" s="197">
        <v>2000</v>
      </c>
      <c r="CM402" s="192">
        <f t="shared" si="84"/>
        <v>2000</v>
      </c>
      <c r="CN402" s="196"/>
      <c r="CO402" s="196"/>
      <c r="CP402" s="196"/>
      <c r="CQ402" s="197">
        <v>2000</v>
      </c>
    </row>
    <row r="403" spans="1:95" s="193" customFormat="1" ht="204">
      <c r="A403" s="194">
        <v>606</v>
      </c>
      <c r="B403" s="17" t="s">
        <v>687</v>
      </c>
      <c r="C403" s="111">
        <v>402000001</v>
      </c>
      <c r="D403" s="19" t="s">
        <v>48</v>
      </c>
      <c r="E403" s="113" t="s">
        <v>381</v>
      </c>
      <c r="F403" s="114"/>
      <c r="G403" s="114"/>
      <c r="H403" s="115">
        <v>3</v>
      </c>
      <c r="I403" s="114"/>
      <c r="J403" s="115">
        <v>17</v>
      </c>
      <c r="K403" s="115">
        <v>1</v>
      </c>
      <c r="L403" s="115">
        <v>3</v>
      </c>
      <c r="M403" s="115"/>
      <c r="N403" s="115"/>
      <c r="O403" s="115"/>
      <c r="P403" s="116" t="s">
        <v>255</v>
      </c>
      <c r="Q403" s="117" t="s">
        <v>688</v>
      </c>
      <c r="R403" s="115"/>
      <c r="S403" s="115"/>
      <c r="T403" s="115">
        <v>3</v>
      </c>
      <c r="U403" s="115"/>
      <c r="V403" s="115">
        <v>9</v>
      </c>
      <c r="W403" s="115">
        <v>1</v>
      </c>
      <c r="X403" s="115"/>
      <c r="Y403" s="115"/>
      <c r="Z403" s="115"/>
      <c r="AA403" s="115"/>
      <c r="AB403" s="116" t="s">
        <v>257</v>
      </c>
      <c r="AC403" s="117" t="s">
        <v>894</v>
      </c>
      <c r="AD403" s="116"/>
      <c r="AE403" s="116"/>
      <c r="AF403" s="116"/>
      <c r="AG403" s="116"/>
      <c r="AH403" s="116"/>
      <c r="AI403" s="116"/>
      <c r="AJ403" s="116"/>
      <c r="AK403" s="116"/>
      <c r="AL403" s="116"/>
      <c r="AM403" s="116" t="s">
        <v>897</v>
      </c>
      <c r="AN403" s="116" t="s">
        <v>163</v>
      </c>
      <c r="AO403" s="119" t="s">
        <v>79</v>
      </c>
      <c r="AP403" s="119" t="s">
        <v>97</v>
      </c>
      <c r="AQ403" s="119" t="s">
        <v>893</v>
      </c>
      <c r="AR403" s="18" t="s">
        <v>55</v>
      </c>
      <c r="AS403" s="120" t="s">
        <v>59</v>
      </c>
      <c r="AT403" s="195">
        <v>0</v>
      </c>
      <c r="AU403" s="196">
        <v>0</v>
      </c>
      <c r="AV403" s="196">
        <v>0</v>
      </c>
      <c r="AW403" s="196">
        <v>0</v>
      </c>
      <c r="AX403" s="196">
        <v>0</v>
      </c>
      <c r="AY403" s="196">
        <v>0</v>
      </c>
      <c r="AZ403" s="196">
        <v>0</v>
      </c>
      <c r="BA403" s="196">
        <v>0</v>
      </c>
      <c r="BB403" s="197">
        <v>0</v>
      </c>
      <c r="BC403" s="197">
        <v>0</v>
      </c>
      <c r="BD403" s="192">
        <f t="shared" si="78"/>
        <v>0</v>
      </c>
      <c r="BE403" s="196"/>
      <c r="BF403" s="196"/>
      <c r="BG403" s="196"/>
      <c r="BH403" s="197"/>
      <c r="BI403" s="192">
        <f t="shared" si="79"/>
        <v>0</v>
      </c>
      <c r="BJ403" s="196"/>
      <c r="BK403" s="196"/>
      <c r="BL403" s="196"/>
      <c r="BM403" s="197"/>
      <c r="BN403" s="192">
        <f t="shared" si="80"/>
        <v>0</v>
      </c>
      <c r="BO403" s="196"/>
      <c r="BP403" s="196"/>
      <c r="BQ403" s="196"/>
      <c r="BR403" s="197"/>
      <c r="BS403" s="192">
        <f t="shared" si="77"/>
        <v>0</v>
      </c>
      <c r="BT403" s="196"/>
      <c r="BU403" s="196"/>
      <c r="BV403" s="196"/>
      <c r="BW403" s="197"/>
      <c r="BX403" s="192">
        <f t="shared" si="81"/>
        <v>0</v>
      </c>
      <c r="BY403" s="196"/>
      <c r="BZ403" s="196"/>
      <c r="CA403" s="196"/>
      <c r="CB403" s="197"/>
      <c r="CC403" s="192">
        <f t="shared" si="82"/>
        <v>0</v>
      </c>
      <c r="CD403" s="196"/>
      <c r="CE403" s="196"/>
      <c r="CF403" s="196"/>
      <c r="CG403" s="197"/>
      <c r="CH403" s="192">
        <f t="shared" si="83"/>
        <v>0</v>
      </c>
      <c r="CI403" s="196"/>
      <c r="CJ403" s="196"/>
      <c r="CK403" s="196"/>
      <c r="CL403" s="197"/>
      <c r="CM403" s="192">
        <f t="shared" si="84"/>
        <v>0</v>
      </c>
      <c r="CN403" s="196"/>
      <c r="CO403" s="196"/>
      <c r="CP403" s="196"/>
      <c r="CQ403" s="197"/>
    </row>
    <row r="404" spans="1:95" s="193" customFormat="1" ht="409.5">
      <c r="A404" s="194">
        <v>606</v>
      </c>
      <c r="B404" s="17" t="s">
        <v>687</v>
      </c>
      <c r="C404" s="111">
        <v>402000001</v>
      </c>
      <c r="D404" s="19" t="s">
        <v>48</v>
      </c>
      <c r="E404" s="113" t="s">
        <v>898</v>
      </c>
      <c r="F404" s="114"/>
      <c r="G404" s="114"/>
      <c r="H404" s="115"/>
      <c r="I404" s="114"/>
      <c r="J404" s="115"/>
      <c r="K404" s="115"/>
      <c r="L404" s="115"/>
      <c r="M404" s="115"/>
      <c r="N404" s="115"/>
      <c r="O404" s="115"/>
      <c r="P404" s="116" t="s">
        <v>438</v>
      </c>
      <c r="Q404" s="117" t="s">
        <v>439</v>
      </c>
      <c r="R404" s="115"/>
      <c r="S404" s="115"/>
      <c r="T404" s="115"/>
      <c r="U404" s="115"/>
      <c r="V404" s="115"/>
      <c r="W404" s="115"/>
      <c r="X404" s="115" t="s">
        <v>440</v>
      </c>
      <c r="Y404" s="115"/>
      <c r="Z404" s="115"/>
      <c r="AA404" s="115"/>
      <c r="AB404" s="116" t="s">
        <v>899</v>
      </c>
      <c r="AC404" s="117" t="s">
        <v>900</v>
      </c>
      <c r="AD404" s="115"/>
      <c r="AE404" s="115"/>
      <c r="AF404" s="115"/>
      <c r="AG404" s="115"/>
      <c r="AH404" s="115"/>
      <c r="AI404" s="115"/>
      <c r="AJ404" s="115">
        <v>1</v>
      </c>
      <c r="AK404" s="115"/>
      <c r="AL404" s="115"/>
      <c r="AM404" s="115"/>
      <c r="AN404" s="116" t="s">
        <v>901</v>
      </c>
      <c r="AO404" s="119" t="s">
        <v>51</v>
      </c>
      <c r="AP404" s="119" t="s">
        <v>52</v>
      </c>
      <c r="AQ404" s="119" t="s">
        <v>444</v>
      </c>
      <c r="AR404" s="18" t="s">
        <v>445</v>
      </c>
      <c r="AS404" s="120" t="s">
        <v>57</v>
      </c>
      <c r="AT404" s="195">
        <v>0</v>
      </c>
      <c r="AU404" s="196">
        <v>0</v>
      </c>
      <c r="AV404" s="196">
        <v>0</v>
      </c>
      <c r="AW404" s="196">
        <v>0</v>
      </c>
      <c r="AX404" s="196">
        <v>0</v>
      </c>
      <c r="AY404" s="196">
        <v>0</v>
      </c>
      <c r="AZ404" s="196">
        <v>0</v>
      </c>
      <c r="BA404" s="196">
        <v>0</v>
      </c>
      <c r="BB404" s="196">
        <v>0</v>
      </c>
      <c r="BC404" s="196">
        <v>0</v>
      </c>
      <c r="BD404" s="192">
        <f t="shared" si="78"/>
        <v>84302.82</v>
      </c>
      <c r="BE404" s="196">
        <v>84302.82</v>
      </c>
      <c r="BF404" s="196"/>
      <c r="BG404" s="196"/>
      <c r="BH404" s="196"/>
      <c r="BI404" s="192">
        <f t="shared" si="79"/>
        <v>84302.82</v>
      </c>
      <c r="BJ404" s="196">
        <v>84302.82</v>
      </c>
      <c r="BK404" s="196"/>
      <c r="BL404" s="196"/>
      <c r="BM404" s="196"/>
      <c r="BN404" s="192">
        <f t="shared" si="80"/>
        <v>0</v>
      </c>
      <c r="BO404" s="196"/>
      <c r="BP404" s="196"/>
      <c r="BQ404" s="196"/>
      <c r="BR404" s="196"/>
      <c r="BS404" s="192">
        <f t="shared" si="77"/>
        <v>0</v>
      </c>
      <c r="BT404" s="196"/>
      <c r="BU404" s="196"/>
      <c r="BV404" s="196"/>
      <c r="BW404" s="196"/>
      <c r="BX404" s="192">
        <f t="shared" si="81"/>
        <v>0</v>
      </c>
      <c r="BY404" s="196"/>
      <c r="BZ404" s="196"/>
      <c r="CA404" s="196"/>
      <c r="CB404" s="196"/>
      <c r="CC404" s="192">
        <f t="shared" si="82"/>
        <v>0</v>
      </c>
      <c r="CD404" s="196"/>
      <c r="CE404" s="196"/>
      <c r="CF404" s="196"/>
      <c r="CG404" s="196"/>
      <c r="CH404" s="192">
        <f t="shared" si="83"/>
        <v>0</v>
      </c>
      <c r="CI404" s="196"/>
      <c r="CJ404" s="196"/>
      <c r="CK404" s="196"/>
      <c r="CL404" s="196"/>
      <c r="CM404" s="192">
        <f t="shared" si="84"/>
        <v>0</v>
      </c>
      <c r="CN404" s="196"/>
      <c r="CO404" s="196"/>
      <c r="CP404" s="196"/>
      <c r="CQ404" s="196"/>
    </row>
    <row r="405" spans="1:95" s="193" customFormat="1" ht="253.5" customHeight="1">
      <c r="A405" s="194">
        <v>606</v>
      </c>
      <c r="B405" s="17" t="s">
        <v>687</v>
      </c>
      <c r="C405" s="111">
        <v>402000001</v>
      </c>
      <c r="D405" s="19" t="s">
        <v>48</v>
      </c>
      <c r="E405" s="113" t="s">
        <v>902</v>
      </c>
      <c r="F405" s="114"/>
      <c r="G405" s="114"/>
      <c r="H405" s="115" t="s">
        <v>903</v>
      </c>
      <c r="I405" s="114"/>
      <c r="J405" s="115" t="s">
        <v>904</v>
      </c>
      <c r="K405" s="115" t="s">
        <v>817</v>
      </c>
      <c r="L405" s="115" t="s">
        <v>744</v>
      </c>
      <c r="M405" s="115"/>
      <c r="N405" s="115"/>
      <c r="O405" s="115"/>
      <c r="P405" s="116" t="s">
        <v>905</v>
      </c>
      <c r="Q405" s="117" t="s">
        <v>906</v>
      </c>
      <c r="R405" s="115"/>
      <c r="S405" s="115"/>
      <c r="T405" s="115" t="s">
        <v>744</v>
      </c>
      <c r="U405" s="115"/>
      <c r="V405" s="115" t="s">
        <v>907</v>
      </c>
      <c r="W405" s="115" t="s">
        <v>817</v>
      </c>
      <c r="X405" s="115"/>
      <c r="Y405" s="115"/>
      <c r="Z405" s="115"/>
      <c r="AA405" s="115"/>
      <c r="AB405" s="116" t="s">
        <v>908</v>
      </c>
      <c r="AC405" s="117" t="s">
        <v>909</v>
      </c>
      <c r="AD405" s="116"/>
      <c r="AE405" s="116"/>
      <c r="AF405" s="116"/>
      <c r="AG405" s="116"/>
      <c r="AH405" s="116"/>
      <c r="AI405" s="116"/>
      <c r="AJ405" s="116" t="s">
        <v>910</v>
      </c>
      <c r="AK405" s="116"/>
      <c r="AL405" s="116"/>
      <c r="AM405" s="116"/>
      <c r="AN405" s="116" t="s">
        <v>911</v>
      </c>
      <c r="AO405" s="119" t="s">
        <v>79</v>
      </c>
      <c r="AP405" s="119" t="s">
        <v>97</v>
      </c>
      <c r="AQ405" s="119" t="s">
        <v>912</v>
      </c>
      <c r="AR405" s="18" t="s">
        <v>75</v>
      </c>
      <c r="AS405" s="120" t="s">
        <v>57</v>
      </c>
      <c r="AT405" s="195">
        <v>6152849.9699999997</v>
      </c>
      <c r="AU405" s="196">
        <v>6152849.9699999997</v>
      </c>
      <c r="AV405" s="196">
        <v>0</v>
      </c>
      <c r="AW405" s="196">
        <v>0</v>
      </c>
      <c r="AX405" s="196">
        <v>0</v>
      </c>
      <c r="AY405" s="196">
        <v>0</v>
      </c>
      <c r="AZ405" s="196">
        <v>0</v>
      </c>
      <c r="BA405" s="196">
        <v>0</v>
      </c>
      <c r="BB405" s="197">
        <v>6152849.9699999997</v>
      </c>
      <c r="BC405" s="197">
        <v>6152849.9699999997</v>
      </c>
      <c r="BD405" s="192">
        <f t="shared" si="78"/>
        <v>6277336.8600000003</v>
      </c>
      <c r="BE405" s="196"/>
      <c r="BF405" s="196"/>
      <c r="BG405" s="196"/>
      <c r="BH405" s="197">
        <v>6277336.8600000003</v>
      </c>
      <c r="BI405" s="192">
        <f t="shared" si="79"/>
        <v>6277336.8600000003</v>
      </c>
      <c r="BJ405" s="196"/>
      <c r="BK405" s="196"/>
      <c r="BL405" s="196"/>
      <c r="BM405" s="197">
        <v>6277336.8600000003</v>
      </c>
      <c r="BN405" s="192">
        <f t="shared" si="80"/>
        <v>6453321</v>
      </c>
      <c r="BO405" s="196"/>
      <c r="BP405" s="196"/>
      <c r="BQ405" s="196"/>
      <c r="BR405" s="197">
        <v>6453321</v>
      </c>
      <c r="BS405" s="192">
        <f t="shared" si="77"/>
        <v>6453321</v>
      </c>
      <c r="BT405" s="196"/>
      <c r="BU405" s="196"/>
      <c r="BV405" s="196"/>
      <c r="BW405" s="197">
        <v>6453321</v>
      </c>
      <c r="BX405" s="192">
        <f t="shared" si="81"/>
        <v>6453321</v>
      </c>
      <c r="BY405" s="196"/>
      <c r="BZ405" s="196"/>
      <c r="CA405" s="196"/>
      <c r="CB405" s="197">
        <v>6453321</v>
      </c>
      <c r="CC405" s="192">
        <f t="shared" si="82"/>
        <v>6453321</v>
      </c>
      <c r="CD405" s="196"/>
      <c r="CE405" s="196"/>
      <c r="CF405" s="196"/>
      <c r="CG405" s="197">
        <v>6453321</v>
      </c>
      <c r="CH405" s="192">
        <f t="shared" si="83"/>
        <v>6453321</v>
      </c>
      <c r="CI405" s="196"/>
      <c r="CJ405" s="196"/>
      <c r="CK405" s="196"/>
      <c r="CL405" s="197">
        <v>6453321</v>
      </c>
      <c r="CM405" s="192">
        <f t="shared" si="84"/>
        <v>6453321</v>
      </c>
      <c r="CN405" s="196"/>
      <c r="CO405" s="196"/>
      <c r="CP405" s="196"/>
      <c r="CQ405" s="197">
        <v>6453321</v>
      </c>
    </row>
    <row r="406" spans="1:95" s="193" customFormat="1" ht="409.5">
      <c r="A406" s="194">
        <v>606</v>
      </c>
      <c r="B406" s="17" t="s">
        <v>687</v>
      </c>
      <c r="C406" s="111">
        <v>402000001</v>
      </c>
      <c r="D406" s="19" t="s">
        <v>48</v>
      </c>
      <c r="E406" s="113" t="s">
        <v>902</v>
      </c>
      <c r="F406" s="114"/>
      <c r="G406" s="114"/>
      <c r="H406" s="115" t="s">
        <v>903</v>
      </c>
      <c r="I406" s="114"/>
      <c r="J406" s="115" t="s">
        <v>904</v>
      </c>
      <c r="K406" s="115" t="s">
        <v>817</v>
      </c>
      <c r="L406" s="115" t="s">
        <v>744</v>
      </c>
      <c r="M406" s="115"/>
      <c r="N406" s="115"/>
      <c r="O406" s="115"/>
      <c r="P406" s="116" t="s">
        <v>905</v>
      </c>
      <c r="Q406" s="117" t="s">
        <v>906</v>
      </c>
      <c r="R406" s="115"/>
      <c r="S406" s="115"/>
      <c r="T406" s="115" t="s">
        <v>744</v>
      </c>
      <c r="U406" s="115"/>
      <c r="V406" s="115" t="s">
        <v>907</v>
      </c>
      <c r="W406" s="115" t="s">
        <v>817</v>
      </c>
      <c r="X406" s="115"/>
      <c r="Y406" s="115"/>
      <c r="Z406" s="115"/>
      <c r="AA406" s="115"/>
      <c r="AB406" s="116" t="s">
        <v>908</v>
      </c>
      <c r="AC406" s="117" t="s">
        <v>909</v>
      </c>
      <c r="AD406" s="116"/>
      <c r="AE406" s="116"/>
      <c r="AF406" s="116"/>
      <c r="AG406" s="116"/>
      <c r="AH406" s="116"/>
      <c r="AI406" s="116"/>
      <c r="AJ406" s="116" t="s">
        <v>910</v>
      </c>
      <c r="AK406" s="116"/>
      <c r="AL406" s="116"/>
      <c r="AM406" s="116"/>
      <c r="AN406" s="116" t="s">
        <v>911</v>
      </c>
      <c r="AO406" s="119" t="s">
        <v>79</v>
      </c>
      <c r="AP406" s="119" t="s">
        <v>97</v>
      </c>
      <c r="AQ406" s="119" t="s">
        <v>887</v>
      </c>
      <c r="AR406" s="18" t="s">
        <v>249</v>
      </c>
      <c r="AS406" s="120" t="s">
        <v>57</v>
      </c>
      <c r="AT406" s="195"/>
      <c r="AU406" s="196"/>
      <c r="AV406" s="196"/>
      <c r="AW406" s="196"/>
      <c r="AX406" s="196"/>
      <c r="AY406" s="196"/>
      <c r="AZ406" s="196"/>
      <c r="BA406" s="196"/>
      <c r="BB406" s="197"/>
      <c r="BC406" s="197"/>
      <c r="BD406" s="192">
        <f t="shared" si="78"/>
        <v>56125.95</v>
      </c>
      <c r="BE406" s="196"/>
      <c r="BF406" s="196">
        <v>56125.95</v>
      </c>
      <c r="BG406" s="196"/>
      <c r="BH406" s="197"/>
      <c r="BI406" s="192">
        <f t="shared" si="79"/>
        <v>56125.95</v>
      </c>
      <c r="BJ406" s="196"/>
      <c r="BK406" s="196">
        <v>56125.95</v>
      </c>
      <c r="BL406" s="196"/>
      <c r="BM406" s="197"/>
      <c r="BN406" s="192"/>
      <c r="BO406" s="196"/>
      <c r="BP406" s="196"/>
      <c r="BQ406" s="196"/>
      <c r="BR406" s="197"/>
      <c r="BS406" s="192">
        <f t="shared" si="77"/>
        <v>0</v>
      </c>
      <c r="BT406" s="196"/>
      <c r="BU406" s="196"/>
      <c r="BV406" s="196"/>
      <c r="BW406" s="197"/>
      <c r="BX406" s="192"/>
      <c r="BY406" s="196"/>
      <c r="BZ406" s="196"/>
      <c r="CA406" s="196"/>
      <c r="CB406" s="197"/>
      <c r="CC406" s="192"/>
      <c r="CD406" s="196"/>
      <c r="CE406" s="196"/>
      <c r="CF406" s="196"/>
      <c r="CG406" s="197"/>
      <c r="CH406" s="192"/>
      <c r="CI406" s="196"/>
      <c r="CJ406" s="196"/>
      <c r="CK406" s="196"/>
      <c r="CL406" s="197"/>
      <c r="CM406" s="192"/>
      <c r="CN406" s="196"/>
      <c r="CO406" s="196"/>
      <c r="CP406" s="196"/>
      <c r="CQ406" s="197"/>
    </row>
    <row r="407" spans="1:95" s="193" customFormat="1" ht="409.5">
      <c r="A407" s="194" t="s">
        <v>686</v>
      </c>
      <c r="B407" s="17" t="s">
        <v>687</v>
      </c>
      <c r="C407" s="111">
        <v>402000024</v>
      </c>
      <c r="D407" s="19" t="s">
        <v>913</v>
      </c>
      <c r="E407" s="113" t="s">
        <v>693</v>
      </c>
      <c r="F407" s="114"/>
      <c r="G407" s="114"/>
      <c r="H407" s="115" t="s">
        <v>914</v>
      </c>
      <c r="I407" s="114"/>
      <c r="J407" s="115" t="s">
        <v>915</v>
      </c>
      <c r="K407" s="115" t="s">
        <v>916</v>
      </c>
      <c r="L407" s="115" t="s">
        <v>917</v>
      </c>
      <c r="M407" s="115"/>
      <c r="N407" s="115"/>
      <c r="O407" s="115"/>
      <c r="P407" s="116" t="s">
        <v>695</v>
      </c>
      <c r="Q407" s="117" t="s">
        <v>918</v>
      </c>
      <c r="R407" s="115"/>
      <c r="S407" s="115"/>
      <c r="T407" s="115"/>
      <c r="U407" s="115"/>
      <c r="V407" s="115" t="s">
        <v>919</v>
      </c>
      <c r="W407" s="115" t="s">
        <v>920</v>
      </c>
      <c r="X407" s="115" t="s">
        <v>921</v>
      </c>
      <c r="Y407" s="115"/>
      <c r="Z407" s="115"/>
      <c r="AA407" s="115"/>
      <c r="AB407" s="116" t="s">
        <v>922</v>
      </c>
      <c r="AC407" s="117" t="s">
        <v>689</v>
      </c>
      <c r="AD407" s="116"/>
      <c r="AE407" s="116"/>
      <c r="AF407" s="116"/>
      <c r="AG407" s="116"/>
      <c r="AH407" s="116"/>
      <c r="AI407" s="116"/>
      <c r="AJ407" s="116"/>
      <c r="AK407" s="116"/>
      <c r="AL407" s="116"/>
      <c r="AM407" s="116" t="s">
        <v>923</v>
      </c>
      <c r="AN407" s="116" t="s">
        <v>691</v>
      </c>
      <c r="AO407" s="119" t="s">
        <v>79</v>
      </c>
      <c r="AP407" s="119" t="s">
        <v>61</v>
      </c>
      <c r="AQ407" s="198" t="s">
        <v>924</v>
      </c>
      <c r="AR407" s="18" t="s">
        <v>925</v>
      </c>
      <c r="AS407" s="120" t="s">
        <v>700</v>
      </c>
      <c r="AT407" s="195">
        <v>90226445.070000008</v>
      </c>
      <c r="AU407" s="196">
        <v>77337139.100000009</v>
      </c>
      <c r="AV407" s="197">
        <v>80573494.810000002</v>
      </c>
      <c r="AW407" s="197">
        <v>69062065.180000007</v>
      </c>
      <c r="AX407" s="197">
        <v>5142989.03</v>
      </c>
      <c r="AY407" s="197">
        <v>4408216.97</v>
      </c>
      <c r="AZ407" s="196">
        <v>0</v>
      </c>
      <c r="BA407" s="196">
        <v>0</v>
      </c>
      <c r="BB407" s="197">
        <v>4509961.2300000004</v>
      </c>
      <c r="BC407" s="197">
        <v>3866856.95</v>
      </c>
      <c r="BD407" s="192">
        <f t="shared" si="78"/>
        <v>230272861.94999999</v>
      </c>
      <c r="BE407" s="197">
        <v>205212438.44999999</v>
      </c>
      <c r="BF407" s="197">
        <v>13098666.279999999</v>
      </c>
      <c r="BG407" s="197"/>
      <c r="BH407" s="197">
        <v>11961757.220000001</v>
      </c>
      <c r="BI407" s="192">
        <f t="shared" si="79"/>
        <v>176489971.71000001</v>
      </c>
      <c r="BJ407" s="197">
        <v>157605544.74000001</v>
      </c>
      <c r="BK407" s="197">
        <v>10059928.390000001</v>
      </c>
      <c r="BL407" s="196"/>
      <c r="BM407" s="197">
        <v>8824498.5800000001</v>
      </c>
      <c r="BN407" s="192">
        <f t="shared" si="80"/>
        <v>260202435.72</v>
      </c>
      <c r="BO407" s="197">
        <v>234832698.24000001</v>
      </c>
      <c r="BP407" s="197">
        <v>12359615.699999999</v>
      </c>
      <c r="BQ407" s="196"/>
      <c r="BR407" s="197">
        <v>13010121.779999999</v>
      </c>
      <c r="BS407" s="192">
        <f t="shared" si="77"/>
        <v>256198231.88000003</v>
      </c>
      <c r="BT407" s="197">
        <v>231218904.26000002</v>
      </c>
      <c r="BU407" s="197">
        <v>12169416.029999999</v>
      </c>
      <c r="BV407" s="196"/>
      <c r="BW407" s="197">
        <v>12809911.59</v>
      </c>
      <c r="BX407" s="192">
        <f t="shared" si="81"/>
        <v>260202435.72</v>
      </c>
      <c r="BY407" s="197">
        <v>234832698.24000001</v>
      </c>
      <c r="BZ407" s="197">
        <v>12359615.699999999</v>
      </c>
      <c r="CA407" s="196"/>
      <c r="CB407" s="197">
        <v>13010121.779999999</v>
      </c>
      <c r="CC407" s="192">
        <f t="shared" si="82"/>
        <v>260202435.72</v>
      </c>
      <c r="CD407" s="197">
        <v>234832698.24000001</v>
      </c>
      <c r="CE407" s="197">
        <v>12359615.699999999</v>
      </c>
      <c r="CF407" s="196"/>
      <c r="CG407" s="197">
        <v>13010121.779999999</v>
      </c>
      <c r="CH407" s="192">
        <f t="shared" si="83"/>
        <v>260202435.72</v>
      </c>
      <c r="CI407" s="197">
        <v>234832698.24000001</v>
      </c>
      <c r="CJ407" s="197">
        <v>12359615.699999999</v>
      </c>
      <c r="CK407" s="196"/>
      <c r="CL407" s="197">
        <v>13010121.779999999</v>
      </c>
      <c r="CM407" s="192">
        <f t="shared" si="84"/>
        <v>260202435.72</v>
      </c>
      <c r="CN407" s="197">
        <v>234832698.24000001</v>
      </c>
      <c r="CO407" s="197">
        <v>12359615.699999999</v>
      </c>
      <c r="CP407" s="196"/>
      <c r="CQ407" s="197">
        <v>13010121.779999999</v>
      </c>
    </row>
    <row r="408" spans="1:95" s="193" customFormat="1" ht="409.5">
      <c r="A408" s="194" t="s">
        <v>686</v>
      </c>
      <c r="B408" s="17" t="s">
        <v>687</v>
      </c>
      <c r="C408" s="111">
        <v>402000024</v>
      </c>
      <c r="D408" s="19" t="s">
        <v>913</v>
      </c>
      <c r="E408" s="113" t="s">
        <v>693</v>
      </c>
      <c r="F408" s="114"/>
      <c r="G408" s="114"/>
      <c r="H408" s="115" t="s">
        <v>914</v>
      </c>
      <c r="I408" s="114"/>
      <c r="J408" s="115" t="s">
        <v>915</v>
      </c>
      <c r="K408" s="115" t="s">
        <v>916</v>
      </c>
      <c r="L408" s="115" t="s">
        <v>917</v>
      </c>
      <c r="M408" s="115"/>
      <c r="N408" s="115"/>
      <c r="O408" s="115"/>
      <c r="P408" s="116" t="s">
        <v>695</v>
      </c>
      <c r="Q408" s="117" t="s">
        <v>918</v>
      </c>
      <c r="R408" s="115"/>
      <c r="S408" s="115"/>
      <c r="T408" s="115"/>
      <c r="U408" s="115"/>
      <c r="V408" s="115" t="s">
        <v>919</v>
      </c>
      <c r="W408" s="115" t="s">
        <v>920</v>
      </c>
      <c r="X408" s="115" t="s">
        <v>921</v>
      </c>
      <c r="Y408" s="115"/>
      <c r="Z408" s="115"/>
      <c r="AA408" s="115"/>
      <c r="AB408" s="116" t="s">
        <v>922</v>
      </c>
      <c r="AC408" s="117" t="s">
        <v>689</v>
      </c>
      <c r="AD408" s="116"/>
      <c r="AE408" s="116"/>
      <c r="AF408" s="116"/>
      <c r="AG408" s="116"/>
      <c r="AH408" s="116"/>
      <c r="AI408" s="116"/>
      <c r="AJ408" s="116"/>
      <c r="AK408" s="116"/>
      <c r="AL408" s="116"/>
      <c r="AM408" s="116" t="s">
        <v>923</v>
      </c>
      <c r="AN408" s="116" t="s">
        <v>691</v>
      </c>
      <c r="AO408" s="119" t="s">
        <v>79</v>
      </c>
      <c r="AP408" s="119" t="s">
        <v>61</v>
      </c>
      <c r="AQ408" s="198" t="s">
        <v>924</v>
      </c>
      <c r="AR408" s="18" t="s">
        <v>925</v>
      </c>
      <c r="AS408" s="120" t="s">
        <v>701</v>
      </c>
      <c r="AT408" s="195">
        <v>6806054.1300000008</v>
      </c>
      <c r="AU408" s="196">
        <v>5923641.2999999998</v>
      </c>
      <c r="AV408" s="197">
        <v>6076526.9800000004</v>
      </c>
      <c r="AW408" s="197">
        <v>5289811.6900000004</v>
      </c>
      <c r="AX408" s="197">
        <v>387863.42</v>
      </c>
      <c r="AY408" s="197">
        <v>337647.55</v>
      </c>
      <c r="AZ408" s="196">
        <v>0</v>
      </c>
      <c r="BA408" s="196">
        <v>0</v>
      </c>
      <c r="BB408" s="197">
        <v>341663.73</v>
      </c>
      <c r="BC408" s="197">
        <v>296182.06</v>
      </c>
      <c r="BD408" s="192">
        <f t="shared" si="78"/>
        <v>14246441.889999999</v>
      </c>
      <c r="BE408" s="197">
        <v>12722072.6</v>
      </c>
      <c r="BF408" s="197">
        <v>812047.19</v>
      </c>
      <c r="BG408" s="196"/>
      <c r="BH408" s="197">
        <v>712322.1</v>
      </c>
      <c r="BI408" s="192">
        <f t="shared" si="79"/>
        <v>14246441.889999999</v>
      </c>
      <c r="BJ408" s="197">
        <v>12722072.6</v>
      </c>
      <c r="BK408" s="197">
        <v>812047.19</v>
      </c>
      <c r="BL408" s="196"/>
      <c r="BM408" s="197">
        <v>712322.1</v>
      </c>
      <c r="BN408" s="192">
        <f t="shared" si="80"/>
        <v>15092790.329999998</v>
      </c>
      <c r="BO408" s="197">
        <v>13621243.27</v>
      </c>
      <c r="BP408" s="197">
        <v>716907.54</v>
      </c>
      <c r="BQ408" s="196"/>
      <c r="BR408" s="197">
        <v>754639.52</v>
      </c>
      <c r="BS408" s="192">
        <f t="shared" si="77"/>
        <v>19096994.170000002</v>
      </c>
      <c r="BT408" s="197">
        <v>17235037.25</v>
      </c>
      <c r="BU408" s="197">
        <v>907107.21000000008</v>
      </c>
      <c r="BV408" s="196"/>
      <c r="BW408" s="197">
        <v>954849.71</v>
      </c>
      <c r="BX408" s="192">
        <f t="shared" si="81"/>
        <v>15092790.329999998</v>
      </c>
      <c r="BY408" s="197">
        <v>13621243.27</v>
      </c>
      <c r="BZ408" s="197">
        <v>716907.54</v>
      </c>
      <c r="CA408" s="196"/>
      <c r="CB408" s="197">
        <v>754639.52</v>
      </c>
      <c r="CC408" s="192">
        <f t="shared" si="82"/>
        <v>15092790.329999998</v>
      </c>
      <c r="CD408" s="197">
        <v>13621243.27</v>
      </c>
      <c r="CE408" s="197">
        <v>716907.54</v>
      </c>
      <c r="CF408" s="196"/>
      <c r="CG408" s="197">
        <v>754639.52</v>
      </c>
      <c r="CH408" s="192">
        <f t="shared" si="83"/>
        <v>15092790.329999998</v>
      </c>
      <c r="CI408" s="197">
        <v>13621243.27</v>
      </c>
      <c r="CJ408" s="197">
        <v>716907.54</v>
      </c>
      <c r="CK408" s="196"/>
      <c r="CL408" s="197">
        <v>754639.52</v>
      </c>
      <c r="CM408" s="192">
        <f t="shared" si="84"/>
        <v>15092790.329999998</v>
      </c>
      <c r="CN408" s="197">
        <v>13621243.27</v>
      </c>
      <c r="CO408" s="197">
        <v>716907.54</v>
      </c>
      <c r="CP408" s="196"/>
      <c r="CQ408" s="197">
        <v>754639.52</v>
      </c>
    </row>
    <row r="409" spans="1:95" s="193" customFormat="1" ht="231" customHeight="1">
      <c r="A409" s="194" t="s">
        <v>686</v>
      </c>
      <c r="B409" s="17" t="s">
        <v>687</v>
      </c>
      <c r="C409" s="111">
        <v>402000024</v>
      </c>
      <c r="D409" s="19" t="s">
        <v>913</v>
      </c>
      <c r="E409" s="113" t="s">
        <v>693</v>
      </c>
      <c r="F409" s="114"/>
      <c r="G409" s="114"/>
      <c r="H409" s="115">
        <v>4</v>
      </c>
      <c r="I409" s="114"/>
      <c r="J409" s="115">
        <v>34</v>
      </c>
      <c r="K409" s="115">
        <v>2</v>
      </c>
      <c r="L409" s="115">
        <v>2</v>
      </c>
      <c r="M409" s="115"/>
      <c r="N409" s="115"/>
      <c r="O409" s="115"/>
      <c r="P409" s="116" t="s">
        <v>695</v>
      </c>
      <c r="Q409" s="117" t="s">
        <v>926</v>
      </c>
      <c r="R409" s="115"/>
      <c r="S409" s="115"/>
      <c r="T409" s="115"/>
      <c r="U409" s="115"/>
      <c r="V409" s="115" t="s">
        <v>927</v>
      </c>
      <c r="W409" s="115" t="s">
        <v>928</v>
      </c>
      <c r="X409" s="115"/>
      <c r="Y409" s="115"/>
      <c r="Z409" s="115"/>
      <c r="AA409" s="115" t="s">
        <v>929</v>
      </c>
      <c r="AB409" s="116" t="s">
        <v>930</v>
      </c>
      <c r="AC409" s="117" t="s">
        <v>689</v>
      </c>
      <c r="AD409" s="116"/>
      <c r="AE409" s="116"/>
      <c r="AF409" s="116"/>
      <c r="AG409" s="116"/>
      <c r="AH409" s="116"/>
      <c r="AI409" s="116"/>
      <c r="AJ409" s="116"/>
      <c r="AK409" s="116"/>
      <c r="AL409" s="116"/>
      <c r="AM409" s="116" t="s">
        <v>708</v>
      </c>
      <c r="AN409" s="116" t="s">
        <v>691</v>
      </c>
      <c r="AO409" s="119" t="s">
        <v>87</v>
      </c>
      <c r="AP409" s="119" t="s">
        <v>66</v>
      </c>
      <c r="AQ409" s="198" t="s">
        <v>931</v>
      </c>
      <c r="AR409" s="18" t="s">
        <v>932</v>
      </c>
      <c r="AS409" s="120" t="s">
        <v>447</v>
      </c>
      <c r="AT409" s="195">
        <v>69652.399999999994</v>
      </c>
      <c r="AU409" s="196">
        <v>63497.64</v>
      </c>
      <c r="AV409" s="196">
        <v>0</v>
      </c>
      <c r="AW409" s="196">
        <v>0</v>
      </c>
      <c r="AX409" s="196">
        <v>0</v>
      </c>
      <c r="AY409" s="196">
        <v>0</v>
      </c>
      <c r="AZ409" s="196">
        <v>0</v>
      </c>
      <c r="BA409" s="196">
        <v>0</v>
      </c>
      <c r="BB409" s="197">
        <v>69652.399999999994</v>
      </c>
      <c r="BC409" s="197">
        <v>63497.64</v>
      </c>
      <c r="BD409" s="192">
        <f t="shared" si="78"/>
        <v>369282.19</v>
      </c>
      <c r="BE409" s="196"/>
      <c r="BF409" s="196"/>
      <c r="BG409" s="196"/>
      <c r="BH409" s="197">
        <v>369282.19</v>
      </c>
      <c r="BI409" s="192">
        <f t="shared" si="79"/>
        <v>317787.59999999998</v>
      </c>
      <c r="BJ409" s="196"/>
      <c r="BK409" s="196"/>
      <c r="BL409" s="196"/>
      <c r="BM409" s="197">
        <v>317787.59999999998</v>
      </c>
      <c r="BN409" s="192">
        <f t="shared" si="80"/>
        <v>1070560</v>
      </c>
      <c r="BO409" s="196"/>
      <c r="BP409" s="196"/>
      <c r="BQ409" s="196"/>
      <c r="BR409" s="197">
        <v>1070560</v>
      </c>
      <c r="BS409" s="192">
        <f t="shared" si="77"/>
        <v>1070560</v>
      </c>
      <c r="BT409" s="196"/>
      <c r="BU409" s="196"/>
      <c r="BV409" s="196"/>
      <c r="BW409" s="197">
        <v>1070560</v>
      </c>
      <c r="BX409" s="192">
        <f t="shared" si="81"/>
        <v>1070560</v>
      </c>
      <c r="BY409" s="196"/>
      <c r="BZ409" s="196"/>
      <c r="CA409" s="196"/>
      <c r="CB409" s="197">
        <v>1070560</v>
      </c>
      <c r="CC409" s="192">
        <f t="shared" si="82"/>
        <v>1070560</v>
      </c>
      <c r="CD409" s="196"/>
      <c r="CE409" s="196"/>
      <c r="CF409" s="196"/>
      <c r="CG409" s="197">
        <v>1070560</v>
      </c>
      <c r="CH409" s="192">
        <f t="shared" si="83"/>
        <v>1070560</v>
      </c>
      <c r="CI409" s="196"/>
      <c r="CJ409" s="196"/>
      <c r="CK409" s="196"/>
      <c r="CL409" s="197">
        <v>1070560</v>
      </c>
      <c r="CM409" s="192">
        <f t="shared" si="84"/>
        <v>1070560</v>
      </c>
      <c r="CN409" s="196"/>
      <c r="CO409" s="196"/>
      <c r="CP409" s="196"/>
      <c r="CQ409" s="197">
        <v>1070560</v>
      </c>
    </row>
    <row r="410" spans="1:95" s="193" customFormat="1" ht="255">
      <c r="A410" s="194" t="s">
        <v>686</v>
      </c>
      <c r="B410" s="17" t="s">
        <v>687</v>
      </c>
      <c r="C410" s="111">
        <v>402000025</v>
      </c>
      <c r="D410" s="19" t="s">
        <v>153</v>
      </c>
      <c r="E410" s="113" t="s">
        <v>933</v>
      </c>
      <c r="F410" s="114"/>
      <c r="G410" s="114"/>
      <c r="H410" s="115" t="s">
        <v>726</v>
      </c>
      <c r="I410" s="114"/>
      <c r="J410" s="115" t="s">
        <v>934</v>
      </c>
      <c r="K410" s="115" t="s">
        <v>935</v>
      </c>
      <c r="L410" s="115" t="s">
        <v>936</v>
      </c>
      <c r="M410" s="115"/>
      <c r="N410" s="115" t="s">
        <v>744</v>
      </c>
      <c r="O410" s="115"/>
      <c r="P410" s="116" t="s">
        <v>937</v>
      </c>
      <c r="Q410" s="117" t="s">
        <v>938</v>
      </c>
      <c r="R410" s="115"/>
      <c r="S410" s="115"/>
      <c r="T410" s="115" t="s">
        <v>744</v>
      </c>
      <c r="U410" s="115"/>
      <c r="V410" s="115" t="s">
        <v>939</v>
      </c>
      <c r="W410" s="115" t="s">
        <v>726</v>
      </c>
      <c r="X410" s="115" t="s">
        <v>940</v>
      </c>
      <c r="Y410" s="115"/>
      <c r="Z410" s="115"/>
      <c r="AA410" s="115"/>
      <c r="AB410" s="116" t="s">
        <v>748</v>
      </c>
      <c r="AC410" s="117" t="s">
        <v>689</v>
      </c>
      <c r="AD410" s="116"/>
      <c r="AE410" s="116"/>
      <c r="AF410" s="116"/>
      <c r="AG410" s="116"/>
      <c r="AH410" s="116"/>
      <c r="AI410" s="116"/>
      <c r="AJ410" s="116"/>
      <c r="AK410" s="116"/>
      <c r="AL410" s="116"/>
      <c r="AM410" s="116" t="s">
        <v>697</v>
      </c>
      <c r="AN410" s="116" t="s">
        <v>691</v>
      </c>
      <c r="AO410" s="119" t="s">
        <v>79</v>
      </c>
      <c r="AP410" s="119" t="s">
        <v>51</v>
      </c>
      <c r="AQ410" s="198" t="s">
        <v>698</v>
      </c>
      <c r="AR410" s="18" t="s">
        <v>608</v>
      </c>
      <c r="AS410" s="120" t="s">
        <v>704</v>
      </c>
      <c r="AT410" s="195">
        <v>7251642.4900000002</v>
      </c>
      <c r="AU410" s="196">
        <v>7251642.4900000002</v>
      </c>
      <c r="AV410" s="196">
        <v>0</v>
      </c>
      <c r="AW410" s="196">
        <v>0</v>
      </c>
      <c r="AX410" s="196">
        <v>0</v>
      </c>
      <c r="AY410" s="196">
        <v>0</v>
      </c>
      <c r="AZ410" s="196">
        <v>0</v>
      </c>
      <c r="BA410" s="196">
        <v>0</v>
      </c>
      <c r="BB410" s="197">
        <v>7251642.4900000002</v>
      </c>
      <c r="BC410" s="197">
        <v>7251642.4900000002</v>
      </c>
      <c r="BD410" s="192">
        <f t="shared" si="78"/>
        <v>4711242.88</v>
      </c>
      <c r="BE410" s="196"/>
      <c r="BF410" s="196"/>
      <c r="BG410" s="196"/>
      <c r="BH410" s="196">
        <v>4711242.88</v>
      </c>
      <c r="BI410" s="192">
        <f t="shared" si="79"/>
        <v>4711242.88</v>
      </c>
      <c r="BJ410" s="196"/>
      <c r="BK410" s="196"/>
      <c r="BL410" s="196"/>
      <c r="BM410" s="196">
        <v>4711242.88</v>
      </c>
      <c r="BN410" s="192">
        <f t="shared" si="80"/>
        <v>1173270</v>
      </c>
      <c r="BO410" s="196"/>
      <c r="BP410" s="196"/>
      <c r="BQ410" s="196"/>
      <c r="BR410" s="196">
        <v>1173270</v>
      </c>
      <c r="BS410" s="192">
        <f t="shared" si="77"/>
        <v>1173270</v>
      </c>
      <c r="BT410" s="196"/>
      <c r="BU410" s="196"/>
      <c r="BV410" s="196"/>
      <c r="BW410" s="196">
        <v>1173270</v>
      </c>
      <c r="BX410" s="192">
        <f t="shared" si="81"/>
        <v>0</v>
      </c>
      <c r="BY410" s="196"/>
      <c r="BZ410" s="196"/>
      <c r="CA410" s="196"/>
      <c r="CB410" s="196">
        <v>0</v>
      </c>
      <c r="CC410" s="192">
        <f t="shared" si="82"/>
        <v>0</v>
      </c>
      <c r="CD410" s="196"/>
      <c r="CE410" s="196"/>
      <c r="CF410" s="196"/>
      <c r="CG410" s="196"/>
      <c r="CH410" s="192">
        <f t="shared" si="83"/>
        <v>0</v>
      </c>
      <c r="CI410" s="196"/>
      <c r="CJ410" s="196"/>
      <c r="CK410" s="196"/>
      <c r="CL410" s="196">
        <v>0</v>
      </c>
      <c r="CM410" s="192">
        <f t="shared" si="84"/>
        <v>0</v>
      </c>
      <c r="CN410" s="196"/>
      <c r="CO410" s="196"/>
      <c r="CP410" s="196"/>
      <c r="CQ410" s="196"/>
    </row>
    <row r="411" spans="1:95" s="193" customFormat="1" ht="255">
      <c r="A411" s="194" t="s">
        <v>686</v>
      </c>
      <c r="B411" s="17" t="s">
        <v>687</v>
      </c>
      <c r="C411" s="111">
        <v>402000025</v>
      </c>
      <c r="D411" s="19" t="s">
        <v>153</v>
      </c>
      <c r="E411" s="113" t="s">
        <v>933</v>
      </c>
      <c r="F411" s="114"/>
      <c r="G411" s="114"/>
      <c r="H411" s="115" t="s">
        <v>726</v>
      </c>
      <c r="I411" s="114"/>
      <c r="J411" s="115" t="s">
        <v>934</v>
      </c>
      <c r="K411" s="115" t="s">
        <v>935</v>
      </c>
      <c r="L411" s="115" t="s">
        <v>941</v>
      </c>
      <c r="M411" s="115"/>
      <c r="N411" s="115" t="s">
        <v>744</v>
      </c>
      <c r="O411" s="115"/>
      <c r="P411" s="116" t="s">
        <v>937</v>
      </c>
      <c r="Q411" s="117" t="s">
        <v>938</v>
      </c>
      <c r="R411" s="115"/>
      <c r="S411" s="115"/>
      <c r="T411" s="115" t="s">
        <v>744</v>
      </c>
      <c r="U411" s="115"/>
      <c r="V411" s="115" t="s">
        <v>939</v>
      </c>
      <c r="W411" s="115" t="s">
        <v>726</v>
      </c>
      <c r="X411" s="115" t="s">
        <v>940</v>
      </c>
      <c r="Y411" s="115"/>
      <c r="Z411" s="115"/>
      <c r="AA411" s="115"/>
      <c r="AB411" s="116" t="s">
        <v>748</v>
      </c>
      <c r="AC411" s="117" t="s">
        <v>942</v>
      </c>
      <c r="AD411" s="116"/>
      <c r="AE411" s="116"/>
      <c r="AF411" s="116"/>
      <c r="AG411" s="116"/>
      <c r="AH411" s="116"/>
      <c r="AI411" s="116"/>
      <c r="AJ411" s="116" t="s">
        <v>817</v>
      </c>
      <c r="AK411" s="116"/>
      <c r="AL411" s="116"/>
      <c r="AM411" s="116" t="s">
        <v>818</v>
      </c>
      <c r="AN411" s="116" t="s">
        <v>943</v>
      </c>
      <c r="AO411" s="119" t="s">
        <v>79</v>
      </c>
      <c r="AP411" s="119" t="s">
        <v>51</v>
      </c>
      <c r="AQ411" s="198" t="s">
        <v>698</v>
      </c>
      <c r="AR411" s="18" t="s">
        <v>608</v>
      </c>
      <c r="AS411" s="120" t="s">
        <v>700</v>
      </c>
      <c r="AT411" s="195">
        <v>1969700</v>
      </c>
      <c r="AU411" s="196">
        <v>1949900</v>
      </c>
      <c r="AV411" s="196">
        <v>0</v>
      </c>
      <c r="AW411" s="196">
        <v>0</v>
      </c>
      <c r="AX411" s="196">
        <v>0</v>
      </c>
      <c r="AY411" s="196">
        <v>0</v>
      </c>
      <c r="AZ411" s="196">
        <v>0</v>
      </c>
      <c r="BA411" s="196">
        <v>0</v>
      </c>
      <c r="BB411" s="197">
        <v>1969700</v>
      </c>
      <c r="BC411" s="197">
        <v>1949900</v>
      </c>
      <c r="BD411" s="192">
        <f t="shared" si="78"/>
        <v>0</v>
      </c>
      <c r="BE411" s="196"/>
      <c r="BF411" s="196"/>
      <c r="BG411" s="196"/>
      <c r="BH411" s="196"/>
      <c r="BI411" s="192">
        <f t="shared" si="79"/>
        <v>0</v>
      </c>
      <c r="BJ411" s="196"/>
      <c r="BK411" s="196"/>
      <c r="BL411" s="196"/>
      <c r="BM411" s="196"/>
      <c r="BN411" s="192">
        <f t="shared" si="80"/>
        <v>0</v>
      </c>
      <c r="BO411" s="196"/>
      <c r="BP411" s="196"/>
      <c r="BQ411" s="196"/>
      <c r="BR411" s="196"/>
      <c r="BS411" s="192">
        <f t="shared" si="77"/>
        <v>0</v>
      </c>
      <c r="BT411" s="196"/>
      <c r="BU411" s="196"/>
      <c r="BV411" s="196"/>
      <c r="BW411" s="196"/>
      <c r="BX411" s="192">
        <f t="shared" si="81"/>
        <v>0</v>
      </c>
      <c r="BY411" s="196"/>
      <c r="BZ411" s="196"/>
      <c r="CA411" s="196"/>
      <c r="CB411" s="196"/>
      <c r="CC411" s="192">
        <f t="shared" si="82"/>
        <v>0</v>
      </c>
      <c r="CD411" s="196"/>
      <c r="CE411" s="196"/>
      <c r="CF411" s="196"/>
      <c r="CG411" s="196"/>
      <c r="CH411" s="192">
        <f t="shared" si="83"/>
        <v>0</v>
      </c>
      <c r="CI411" s="196"/>
      <c r="CJ411" s="196"/>
      <c r="CK411" s="196"/>
      <c r="CL411" s="196"/>
      <c r="CM411" s="192">
        <f t="shared" si="84"/>
        <v>0</v>
      </c>
      <c r="CN411" s="196"/>
      <c r="CO411" s="196"/>
      <c r="CP411" s="196"/>
      <c r="CQ411" s="196"/>
    </row>
    <row r="412" spans="1:95" s="193" customFormat="1" ht="255">
      <c r="A412" s="194" t="s">
        <v>686</v>
      </c>
      <c r="B412" s="17" t="s">
        <v>687</v>
      </c>
      <c r="C412" s="111">
        <v>402000025</v>
      </c>
      <c r="D412" s="19" t="s">
        <v>153</v>
      </c>
      <c r="E412" s="113" t="s">
        <v>933</v>
      </c>
      <c r="F412" s="114"/>
      <c r="G412" s="114"/>
      <c r="H412" s="115" t="s">
        <v>726</v>
      </c>
      <c r="I412" s="114"/>
      <c r="J412" s="115" t="s">
        <v>934</v>
      </c>
      <c r="K412" s="115" t="s">
        <v>935</v>
      </c>
      <c r="L412" s="115" t="s">
        <v>936</v>
      </c>
      <c r="M412" s="115"/>
      <c r="N412" s="115" t="s">
        <v>744</v>
      </c>
      <c r="O412" s="115"/>
      <c r="P412" s="116" t="s">
        <v>937</v>
      </c>
      <c r="Q412" s="117" t="s">
        <v>938</v>
      </c>
      <c r="R412" s="115"/>
      <c r="S412" s="115"/>
      <c r="T412" s="115" t="s">
        <v>744</v>
      </c>
      <c r="U412" s="115"/>
      <c r="V412" s="115" t="s">
        <v>939</v>
      </c>
      <c r="W412" s="115" t="s">
        <v>726</v>
      </c>
      <c r="X412" s="115" t="s">
        <v>940</v>
      </c>
      <c r="Y412" s="115"/>
      <c r="Z412" s="115"/>
      <c r="AA412" s="115"/>
      <c r="AB412" s="116" t="s">
        <v>748</v>
      </c>
      <c r="AC412" s="117" t="s">
        <v>689</v>
      </c>
      <c r="AD412" s="116"/>
      <c r="AE412" s="116"/>
      <c r="AF412" s="116"/>
      <c r="AG412" s="116"/>
      <c r="AH412" s="116"/>
      <c r="AI412" s="116"/>
      <c r="AJ412" s="116"/>
      <c r="AK412" s="116"/>
      <c r="AL412" s="116"/>
      <c r="AM412" s="116" t="s">
        <v>697</v>
      </c>
      <c r="AN412" s="116" t="s">
        <v>691</v>
      </c>
      <c r="AO412" s="119" t="s">
        <v>79</v>
      </c>
      <c r="AP412" s="119" t="s">
        <v>51</v>
      </c>
      <c r="AQ412" s="198" t="s">
        <v>698</v>
      </c>
      <c r="AR412" s="18" t="s">
        <v>608</v>
      </c>
      <c r="AS412" s="120" t="s">
        <v>705</v>
      </c>
      <c r="AT412" s="195">
        <v>214118</v>
      </c>
      <c r="AU412" s="196">
        <v>214118</v>
      </c>
      <c r="AV412" s="196">
        <v>0</v>
      </c>
      <c r="AW412" s="196">
        <v>0</v>
      </c>
      <c r="AX412" s="196">
        <v>0</v>
      </c>
      <c r="AY412" s="196">
        <v>0</v>
      </c>
      <c r="AZ412" s="196">
        <v>0</v>
      </c>
      <c r="BA412" s="196">
        <v>0</v>
      </c>
      <c r="BB412" s="197">
        <v>214118</v>
      </c>
      <c r="BC412" s="197">
        <v>214118</v>
      </c>
      <c r="BD412" s="192">
        <f t="shared" si="78"/>
        <v>213867.51999999999</v>
      </c>
      <c r="BE412" s="196"/>
      <c r="BF412" s="196"/>
      <c r="BG412" s="196"/>
      <c r="BH412" s="197">
        <v>213867.51999999999</v>
      </c>
      <c r="BI412" s="192">
        <f t="shared" si="79"/>
        <v>213867.51999999999</v>
      </c>
      <c r="BJ412" s="196"/>
      <c r="BK412" s="196"/>
      <c r="BL412" s="196"/>
      <c r="BM412" s="197">
        <v>213867.51999999999</v>
      </c>
      <c r="BN412" s="192">
        <f t="shared" si="80"/>
        <v>70000</v>
      </c>
      <c r="BO412" s="196"/>
      <c r="BP412" s="196"/>
      <c r="BQ412" s="196"/>
      <c r="BR412" s="196">
        <v>70000</v>
      </c>
      <c r="BS412" s="192">
        <f t="shared" si="77"/>
        <v>70000</v>
      </c>
      <c r="BT412" s="196"/>
      <c r="BU412" s="196"/>
      <c r="BV412" s="196"/>
      <c r="BW412" s="196">
        <v>70000</v>
      </c>
      <c r="BX412" s="192">
        <f t="shared" si="81"/>
        <v>0</v>
      </c>
      <c r="BY412" s="196"/>
      <c r="BZ412" s="196"/>
      <c r="CA412" s="196"/>
      <c r="CB412" s="196">
        <v>0</v>
      </c>
      <c r="CC412" s="192">
        <f t="shared" si="82"/>
        <v>0</v>
      </c>
      <c r="CD412" s="196"/>
      <c r="CE412" s="196"/>
      <c r="CF412" s="196"/>
      <c r="CG412" s="196"/>
      <c r="CH412" s="192">
        <f t="shared" si="83"/>
        <v>0</v>
      </c>
      <c r="CI412" s="196"/>
      <c r="CJ412" s="196"/>
      <c r="CK412" s="196"/>
      <c r="CL412" s="196">
        <v>0</v>
      </c>
      <c r="CM412" s="192">
        <f t="shared" si="84"/>
        <v>0</v>
      </c>
      <c r="CN412" s="196"/>
      <c r="CO412" s="196"/>
      <c r="CP412" s="196"/>
      <c r="CQ412" s="196"/>
    </row>
    <row r="413" spans="1:95" s="193" customFormat="1" ht="255">
      <c r="A413" s="194" t="s">
        <v>686</v>
      </c>
      <c r="B413" s="17" t="s">
        <v>687</v>
      </c>
      <c r="C413" s="111">
        <v>402000025</v>
      </c>
      <c r="D413" s="19" t="s">
        <v>153</v>
      </c>
      <c r="E413" s="113" t="s">
        <v>933</v>
      </c>
      <c r="F413" s="114"/>
      <c r="G413" s="114"/>
      <c r="H413" s="115" t="s">
        <v>726</v>
      </c>
      <c r="I413" s="114"/>
      <c r="J413" s="115" t="s">
        <v>934</v>
      </c>
      <c r="K413" s="115" t="s">
        <v>935</v>
      </c>
      <c r="L413" s="115" t="s">
        <v>941</v>
      </c>
      <c r="M413" s="115"/>
      <c r="N413" s="115" t="s">
        <v>744</v>
      </c>
      <c r="O413" s="115"/>
      <c r="P413" s="116" t="s">
        <v>937</v>
      </c>
      <c r="Q413" s="117" t="s">
        <v>938</v>
      </c>
      <c r="R413" s="115"/>
      <c r="S413" s="115"/>
      <c r="T413" s="115" t="s">
        <v>744</v>
      </c>
      <c r="U413" s="115"/>
      <c r="V413" s="115" t="s">
        <v>939</v>
      </c>
      <c r="W413" s="115" t="s">
        <v>726</v>
      </c>
      <c r="X413" s="115" t="s">
        <v>940</v>
      </c>
      <c r="Y413" s="115"/>
      <c r="Z413" s="115"/>
      <c r="AA413" s="115"/>
      <c r="AB413" s="116" t="s">
        <v>748</v>
      </c>
      <c r="AC413" s="117" t="s">
        <v>942</v>
      </c>
      <c r="AD413" s="116"/>
      <c r="AE413" s="116"/>
      <c r="AF413" s="116"/>
      <c r="AG413" s="116"/>
      <c r="AH413" s="116"/>
      <c r="AI413" s="116"/>
      <c r="AJ413" s="116" t="s">
        <v>817</v>
      </c>
      <c r="AK413" s="116"/>
      <c r="AL413" s="116"/>
      <c r="AM413" s="116" t="s">
        <v>818</v>
      </c>
      <c r="AN413" s="116" t="s">
        <v>943</v>
      </c>
      <c r="AO413" s="119" t="s">
        <v>79</v>
      </c>
      <c r="AP413" s="119" t="s">
        <v>51</v>
      </c>
      <c r="AQ413" s="198" t="s">
        <v>698</v>
      </c>
      <c r="AR413" s="18" t="s">
        <v>608</v>
      </c>
      <c r="AS413" s="120" t="s">
        <v>701</v>
      </c>
      <c r="AT413" s="195">
        <v>79600</v>
      </c>
      <c r="AU413" s="196">
        <v>79600</v>
      </c>
      <c r="AV413" s="196">
        <v>0</v>
      </c>
      <c r="AW413" s="196">
        <v>0</v>
      </c>
      <c r="AX413" s="196">
        <v>0</v>
      </c>
      <c r="AY413" s="196">
        <v>0</v>
      </c>
      <c r="AZ413" s="196">
        <v>0</v>
      </c>
      <c r="BA413" s="196">
        <v>0</v>
      </c>
      <c r="BB413" s="197">
        <v>79600</v>
      </c>
      <c r="BC413" s="197">
        <v>79600</v>
      </c>
      <c r="BD413" s="192">
        <f t="shared" si="78"/>
        <v>0</v>
      </c>
      <c r="BE413" s="196"/>
      <c r="BF413" s="196"/>
      <c r="BG413" s="196"/>
      <c r="BH413" s="196"/>
      <c r="BI413" s="192">
        <f t="shared" si="79"/>
        <v>0</v>
      </c>
      <c r="BJ413" s="196"/>
      <c r="BK413" s="196"/>
      <c r="BL413" s="196"/>
      <c r="BM413" s="196"/>
      <c r="BN413" s="192">
        <f t="shared" si="80"/>
        <v>0</v>
      </c>
      <c r="BO413" s="196"/>
      <c r="BP413" s="196"/>
      <c r="BQ413" s="196"/>
      <c r="BR413" s="196"/>
      <c r="BS413" s="192">
        <f t="shared" si="77"/>
        <v>0</v>
      </c>
      <c r="BT413" s="196"/>
      <c r="BU413" s="196"/>
      <c r="BV413" s="196"/>
      <c r="BW413" s="196"/>
      <c r="BX413" s="192">
        <f t="shared" si="81"/>
        <v>0</v>
      </c>
      <c r="BY413" s="196"/>
      <c r="BZ413" s="196"/>
      <c r="CA413" s="196"/>
      <c r="CB413" s="196"/>
      <c r="CC413" s="192">
        <f t="shared" si="82"/>
        <v>0</v>
      </c>
      <c r="CD413" s="196"/>
      <c r="CE413" s="196"/>
      <c r="CF413" s="196"/>
      <c r="CG413" s="196"/>
      <c r="CH413" s="192">
        <f t="shared" si="83"/>
        <v>0</v>
      </c>
      <c r="CI413" s="196"/>
      <c r="CJ413" s="196"/>
      <c r="CK413" s="196"/>
      <c r="CL413" s="196"/>
      <c r="CM413" s="192">
        <f t="shared" si="84"/>
        <v>0</v>
      </c>
      <c r="CN413" s="196"/>
      <c r="CO413" s="196"/>
      <c r="CP413" s="196"/>
      <c r="CQ413" s="196"/>
    </row>
    <row r="414" spans="1:95" s="193" customFormat="1" ht="255">
      <c r="A414" s="194" t="s">
        <v>686</v>
      </c>
      <c r="B414" s="17" t="s">
        <v>687</v>
      </c>
      <c r="C414" s="111">
        <v>402000025</v>
      </c>
      <c r="D414" s="19" t="s">
        <v>153</v>
      </c>
      <c r="E414" s="113" t="s">
        <v>933</v>
      </c>
      <c r="F414" s="114"/>
      <c r="G414" s="114"/>
      <c r="H414" s="115" t="s">
        <v>726</v>
      </c>
      <c r="I414" s="114"/>
      <c r="J414" s="115" t="s">
        <v>934</v>
      </c>
      <c r="K414" s="115" t="s">
        <v>935</v>
      </c>
      <c r="L414" s="115" t="s">
        <v>936</v>
      </c>
      <c r="M414" s="115"/>
      <c r="N414" s="115" t="s">
        <v>744</v>
      </c>
      <c r="O414" s="115"/>
      <c r="P414" s="116" t="s">
        <v>937</v>
      </c>
      <c r="Q414" s="117" t="s">
        <v>938</v>
      </c>
      <c r="R414" s="115"/>
      <c r="S414" s="115"/>
      <c r="T414" s="115" t="s">
        <v>744</v>
      </c>
      <c r="U414" s="115"/>
      <c r="V414" s="115" t="s">
        <v>939</v>
      </c>
      <c r="W414" s="115" t="s">
        <v>726</v>
      </c>
      <c r="X414" s="115" t="s">
        <v>940</v>
      </c>
      <c r="Y414" s="115"/>
      <c r="Z414" s="115"/>
      <c r="AA414" s="115"/>
      <c r="AB414" s="116" t="s">
        <v>748</v>
      </c>
      <c r="AC414" s="117" t="s">
        <v>689</v>
      </c>
      <c r="AD414" s="116"/>
      <c r="AE414" s="116"/>
      <c r="AF414" s="116"/>
      <c r="AG414" s="116"/>
      <c r="AH414" s="116"/>
      <c r="AI414" s="116"/>
      <c r="AJ414" s="116"/>
      <c r="AK414" s="116"/>
      <c r="AL414" s="116"/>
      <c r="AM414" s="116" t="s">
        <v>697</v>
      </c>
      <c r="AN414" s="116" t="s">
        <v>691</v>
      </c>
      <c r="AO414" s="119" t="s">
        <v>79</v>
      </c>
      <c r="AP414" s="119" t="s">
        <v>61</v>
      </c>
      <c r="AQ414" s="198" t="s">
        <v>752</v>
      </c>
      <c r="AR414" s="18" t="s">
        <v>608</v>
      </c>
      <c r="AS414" s="120" t="s">
        <v>704</v>
      </c>
      <c r="AT414" s="195">
        <v>10334972.16</v>
      </c>
      <c r="AU414" s="196">
        <v>10334972.16</v>
      </c>
      <c r="AV414" s="196">
        <v>0</v>
      </c>
      <c r="AW414" s="196">
        <v>0</v>
      </c>
      <c r="AX414" s="196">
        <v>0</v>
      </c>
      <c r="AY414" s="196">
        <v>0</v>
      </c>
      <c r="AZ414" s="196">
        <v>0</v>
      </c>
      <c r="BA414" s="196">
        <v>0</v>
      </c>
      <c r="BB414" s="197">
        <v>10334972.16</v>
      </c>
      <c r="BC414" s="197">
        <v>10334972.16</v>
      </c>
      <c r="BD414" s="192">
        <f t="shared" si="78"/>
        <v>10638411.27</v>
      </c>
      <c r="BE414" s="196"/>
      <c r="BF414" s="196"/>
      <c r="BG414" s="196"/>
      <c r="BH414" s="197">
        <v>10638411.27</v>
      </c>
      <c r="BI414" s="192">
        <f t="shared" si="79"/>
        <v>10638411.27</v>
      </c>
      <c r="BJ414" s="196"/>
      <c r="BK414" s="196"/>
      <c r="BL414" s="196"/>
      <c r="BM414" s="197">
        <v>10638411.27</v>
      </c>
      <c r="BN414" s="192">
        <f t="shared" si="80"/>
        <v>1674680</v>
      </c>
      <c r="BO414" s="196"/>
      <c r="BP414" s="196"/>
      <c r="BQ414" s="196"/>
      <c r="BR414" s="196">
        <v>1674680</v>
      </c>
      <c r="BS414" s="192">
        <f t="shared" si="77"/>
        <v>1674680</v>
      </c>
      <c r="BT414" s="196"/>
      <c r="BU414" s="196"/>
      <c r="BV414" s="196"/>
      <c r="BW414" s="196">
        <v>1674680</v>
      </c>
      <c r="BX414" s="192">
        <f t="shared" si="81"/>
        <v>0</v>
      </c>
      <c r="BY414" s="196"/>
      <c r="BZ414" s="196"/>
      <c r="CA414" s="196"/>
      <c r="CB414" s="196">
        <v>0</v>
      </c>
      <c r="CC414" s="192">
        <f t="shared" si="82"/>
        <v>0</v>
      </c>
      <c r="CD414" s="196"/>
      <c r="CE414" s="196"/>
      <c r="CF414" s="196"/>
      <c r="CG414" s="196"/>
      <c r="CH414" s="192">
        <f t="shared" si="83"/>
        <v>0</v>
      </c>
      <c r="CI414" s="196"/>
      <c r="CJ414" s="196"/>
      <c r="CK414" s="196"/>
      <c r="CL414" s="196">
        <v>0</v>
      </c>
      <c r="CM414" s="192">
        <f t="shared" si="84"/>
        <v>0</v>
      </c>
      <c r="CN414" s="196"/>
      <c r="CO414" s="196"/>
      <c r="CP414" s="196"/>
      <c r="CQ414" s="196"/>
    </row>
    <row r="415" spans="1:95" s="193" customFormat="1" ht="409.5">
      <c r="A415" s="194" t="s">
        <v>686</v>
      </c>
      <c r="B415" s="17" t="s">
        <v>687</v>
      </c>
      <c r="C415" s="111">
        <v>402000025</v>
      </c>
      <c r="D415" s="19" t="s">
        <v>153</v>
      </c>
      <c r="E415" s="113" t="s">
        <v>933</v>
      </c>
      <c r="F415" s="114"/>
      <c r="G415" s="114"/>
      <c r="H415" s="115" t="s">
        <v>726</v>
      </c>
      <c r="I415" s="114"/>
      <c r="J415" s="115" t="s">
        <v>934</v>
      </c>
      <c r="K415" s="115" t="s">
        <v>935</v>
      </c>
      <c r="L415" s="115" t="s">
        <v>936</v>
      </c>
      <c r="M415" s="115"/>
      <c r="N415" s="115" t="s">
        <v>744</v>
      </c>
      <c r="O415" s="115"/>
      <c r="P415" s="116" t="s">
        <v>937</v>
      </c>
      <c r="Q415" s="117" t="s">
        <v>938</v>
      </c>
      <c r="R415" s="115"/>
      <c r="S415" s="115"/>
      <c r="T415" s="115" t="s">
        <v>744</v>
      </c>
      <c r="U415" s="115"/>
      <c r="V415" s="115" t="s">
        <v>939</v>
      </c>
      <c r="W415" s="115" t="s">
        <v>726</v>
      </c>
      <c r="X415" s="115" t="s">
        <v>940</v>
      </c>
      <c r="Y415" s="115"/>
      <c r="Z415" s="115"/>
      <c r="AA415" s="115"/>
      <c r="AB415" s="116" t="s">
        <v>748</v>
      </c>
      <c r="AC415" s="117" t="s">
        <v>944</v>
      </c>
      <c r="AD415" s="116"/>
      <c r="AE415" s="116"/>
      <c r="AF415" s="116"/>
      <c r="AG415" s="116"/>
      <c r="AH415" s="116"/>
      <c r="AI415" s="116"/>
      <c r="AJ415" s="116" t="s">
        <v>945</v>
      </c>
      <c r="AK415" s="116"/>
      <c r="AL415" s="116"/>
      <c r="AM415" s="116"/>
      <c r="AN415" s="116" t="s">
        <v>946</v>
      </c>
      <c r="AO415" s="119" t="s">
        <v>79</v>
      </c>
      <c r="AP415" s="119" t="s">
        <v>61</v>
      </c>
      <c r="AQ415" s="198" t="s">
        <v>752</v>
      </c>
      <c r="AR415" s="18" t="s">
        <v>608</v>
      </c>
      <c r="AS415" s="120" t="s">
        <v>700</v>
      </c>
      <c r="AT415" s="195">
        <v>4868610.1399999997</v>
      </c>
      <c r="AU415" s="196">
        <v>4868610.1399999997</v>
      </c>
      <c r="AV415" s="196">
        <v>0</v>
      </c>
      <c r="AW415" s="196">
        <v>0</v>
      </c>
      <c r="AX415" s="196">
        <v>0</v>
      </c>
      <c r="AY415" s="196">
        <v>0</v>
      </c>
      <c r="AZ415" s="196">
        <v>0</v>
      </c>
      <c r="BA415" s="196">
        <v>0</v>
      </c>
      <c r="BB415" s="197">
        <v>4868610.1399999997</v>
      </c>
      <c r="BC415" s="197">
        <v>4868610.1399999997</v>
      </c>
      <c r="BD415" s="192">
        <f t="shared" si="78"/>
        <v>0</v>
      </c>
      <c r="BE415" s="196"/>
      <c r="BF415" s="196"/>
      <c r="BG415" s="196"/>
      <c r="BH415" s="196"/>
      <c r="BI415" s="192">
        <f t="shared" si="79"/>
        <v>0</v>
      </c>
      <c r="BJ415" s="196"/>
      <c r="BK415" s="196"/>
      <c r="BL415" s="196"/>
      <c r="BM415" s="196"/>
      <c r="BN415" s="192">
        <f t="shared" si="80"/>
        <v>0</v>
      </c>
      <c r="BO415" s="196"/>
      <c r="BP415" s="196"/>
      <c r="BQ415" s="196"/>
      <c r="BR415" s="196"/>
      <c r="BS415" s="192">
        <f t="shared" si="77"/>
        <v>0</v>
      </c>
      <c r="BT415" s="196"/>
      <c r="BU415" s="196"/>
      <c r="BV415" s="196"/>
      <c r="BW415" s="196"/>
      <c r="BX415" s="192">
        <f t="shared" si="81"/>
        <v>0</v>
      </c>
      <c r="BY415" s="196"/>
      <c r="BZ415" s="196"/>
      <c r="CA415" s="196"/>
      <c r="CB415" s="196"/>
      <c r="CC415" s="192">
        <f t="shared" si="82"/>
        <v>0</v>
      </c>
      <c r="CD415" s="196"/>
      <c r="CE415" s="196"/>
      <c r="CF415" s="196"/>
      <c r="CG415" s="196"/>
      <c r="CH415" s="192">
        <f t="shared" si="83"/>
        <v>0</v>
      </c>
      <c r="CI415" s="196"/>
      <c r="CJ415" s="196"/>
      <c r="CK415" s="196"/>
      <c r="CL415" s="196"/>
      <c r="CM415" s="192">
        <f t="shared" si="84"/>
        <v>0</v>
      </c>
      <c r="CN415" s="196"/>
      <c r="CO415" s="196"/>
      <c r="CP415" s="196"/>
      <c r="CQ415" s="196"/>
    </row>
    <row r="416" spans="1:95" s="193" customFormat="1" ht="255">
      <c r="A416" s="194" t="s">
        <v>686</v>
      </c>
      <c r="B416" s="17" t="s">
        <v>687</v>
      </c>
      <c r="C416" s="111">
        <v>402000025</v>
      </c>
      <c r="D416" s="19" t="s">
        <v>153</v>
      </c>
      <c r="E416" s="113" t="s">
        <v>933</v>
      </c>
      <c r="F416" s="114"/>
      <c r="G416" s="114"/>
      <c r="H416" s="115" t="s">
        <v>726</v>
      </c>
      <c r="I416" s="114"/>
      <c r="J416" s="115" t="s">
        <v>934</v>
      </c>
      <c r="K416" s="115" t="s">
        <v>935</v>
      </c>
      <c r="L416" s="115" t="s">
        <v>936</v>
      </c>
      <c r="M416" s="115"/>
      <c r="N416" s="115" t="s">
        <v>744</v>
      </c>
      <c r="O416" s="115"/>
      <c r="P416" s="116" t="s">
        <v>937</v>
      </c>
      <c r="Q416" s="117" t="s">
        <v>938</v>
      </c>
      <c r="R416" s="115"/>
      <c r="S416" s="115"/>
      <c r="T416" s="115" t="s">
        <v>744</v>
      </c>
      <c r="U416" s="115"/>
      <c r="V416" s="115" t="s">
        <v>939</v>
      </c>
      <c r="W416" s="115" t="s">
        <v>726</v>
      </c>
      <c r="X416" s="115" t="s">
        <v>940</v>
      </c>
      <c r="Y416" s="115"/>
      <c r="Z416" s="115"/>
      <c r="AA416" s="115"/>
      <c r="AB416" s="116" t="s">
        <v>748</v>
      </c>
      <c r="AC416" s="117" t="s">
        <v>689</v>
      </c>
      <c r="AD416" s="116"/>
      <c r="AE416" s="116"/>
      <c r="AF416" s="116"/>
      <c r="AG416" s="116"/>
      <c r="AH416" s="116"/>
      <c r="AI416" s="116"/>
      <c r="AJ416" s="116"/>
      <c r="AK416" s="116"/>
      <c r="AL416" s="116"/>
      <c r="AM416" s="116" t="s">
        <v>697</v>
      </c>
      <c r="AN416" s="116" t="s">
        <v>691</v>
      </c>
      <c r="AO416" s="119" t="s">
        <v>79</v>
      </c>
      <c r="AP416" s="119" t="s">
        <v>61</v>
      </c>
      <c r="AQ416" s="198" t="s">
        <v>752</v>
      </c>
      <c r="AR416" s="18" t="s">
        <v>608</v>
      </c>
      <c r="AS416" s="120" t="s">
        <v>705</v>
      </c>
      <c r="AT416" s="195">
        <v>1193919.2</v>
      </c>
      <c r="AU416" s="196">
        <v>1193919.2</v>
      </c>
      <c r="AV416" s="196">
        <v>0</v>
      </c>
      <c r="AW416" s="196">
        <v>0</v>
      </c>
      <c r="AX416" s="196">
        <v>0</v>
      </c>
      <c r="AY416" s="196">
        <v>0</v>
      </c>
      <c r="AZ416" s="196">
        <v>0</v>
      </c>
      <c r="BA416" s="196">
        <v>0</v>
      </c>
      <c r="BB416" s="197">
        <v>1193919.2</v>
      </c>
      <c r="BC416" s="197">
        <v>1193919.2</v>
      </c>
      <c r="BD416" s="192">
        <f t="shared" si="78"/>
        <v>956687.29</v>
      </c>
      <c r="BE416" s="196"/>
      <c r="BF416" s="196"/>
      <c r="BG416" s="196"/>
      <c r="BH416" s="197">
        <v>956687.29</v>
      </c>
      <c r="BI416" s="192">
        <f t="shared" si="79"/>
        <v>956687.29</v>
      </c>
      <c r="BJ416" s="196"/>
      <c r="BK416" s="196"/>
      <c r="BL416" s="196"/>
      <c r="BM416" s="197">
        <v>956687.29</v>
      </c>
      <c r="BN416" s="192">
        <f t="shared" si="80"/>
        <v>250000</v>
      </c>
      <c r="BO416" s="196"/>
      <c r="BP416" s="196"/>
      <c r="BQ416" s="196"/>
      <c r="BR416" s="196">
        <v>250000</v>
      </c>
      <c r="BS416" s="192">
        <f t="shared" si="77"/>
        <v>250000</v>
      </c>
      <c r="BT416" s="196"/>
      <c r="BU416" s="196"/>
      <c r="BV416" s="196"/>
      <c r="BW416" s="196">
        <v>250000</v>
      </c>
      <c r="BX416" s="192">
        <f t="shared" si="81"/>
        <v>0</v>
      </c>
      <c r="BY416" s="196"/>
      <c r="BZ416" s="196"/>
      <c r="CA416" s="196"/>
      <c r="CB416" s="196">
        <v>0</v>
      </c>
      <c r="CC416" s="192">
        <f t="shared" si="82"/>
        <v>0</v>
      </c>
      <c r="CD416" s="196"/>
      <c r="CE416" s="196"/>
      <c r="CF416" s="196"/>
      <c r="CG416" s="196"/>
      <c r="CH416" s="192">
        <f t="shared" si="83"/>
        <v>0</v>
      </c>
      <c r="CI416" s="196"/>
      <c r="CJ416" s="196"/>
      <c r="CK416" s="196"/>
      <c r="CL416" s="196">
        <v>0</v>
      </c>
      <c r="CM416" s="192">
        <f t="shared" si="84"/>
        <v>0</v>
      </c>
      <c r="CN416" s="196"/>
      <c r="CO416" s="196"/>
      <c r="CP416" s="196"/>
      <c r="CQ416" s="196"/>
    </row>
    <row r="417" spans="1:95" s="193" customFormat="1" ht="409.5">
      <c r="A417" s="194" t="s">
        <v>686</v>
      </c>
      <c r="B417" s="17" t="s">
        <v>687</v>
      </c>
      <c r="C417" s="111">
        <v>402000025</v>
      </c>
      <c r="D417" s="19" t="s">
        <v>153</v>
      </c>
      <c r="E417" s="113" t="s">
        <v>933</v>
      </c>
      <c r="F417" s="114"/>
      <c r="G417" s="114"/>
      <c r="H417" s="115" t="s">
        <v>726</v>
      </c>
      <c r="I417" s="114"/>
      <c r="J417" s="115" t="s">
        <v>934</v>
      </c>
      <c r="K417" s="115" t="s">
        <v>935</v>
      </c>
      <c r="L417" s="115" t="s">
        <v>936</v>
      </c>
      <c r="M417" s="115"/>
      <c r="N417" s="115" t="s">
        <v>744</v>
      </c>
      <c r="O417" s="115"/>
      <c r="P417" s="116" t="s">
        <v>937</v>
      </c>
      <c r="Q417" s="117" t="s">
        <v>938</v>
      </c>
      <c r="R417" s="115"/>
      <c r="S417" s="115"/>
      <c r="T417" s="115" t="s">
        <v>744</v>
      </c>
      <c r="U417" s="115"/>
      <c r="V417" s="115" t="s">
        <v>939</v>
      </c>
      <c r="W417" s="115" t="s">
        <v>726</v>
      </c>
      <c r="X417" s="115" t="s">
        <v>940</v>
      </c>
      <c r="Y417" s="115"/>
      <c r="Z417" s="115"/>
      <c r="AA417" s="115"/>
      <c r="AB417" s="116" t="s">
        <v>748</v>
      </c>
      <c r="AC417" s="117" t="s">
        <v>947</v>
      </c>
      <c r="AD417" s="116"/>
      <c r="AE417" s="116"/>
      <c r="AF417" s="116"/>
      <c r="AG417" s="116"/>
      <c r="AH417" s="116"/>
      <c r="AI417" s="116"/>
      <c r="AJ417" s="116" t="s">
        <v>945</v>
      </c>
      <c r="AK417" s="116"/>
      <c r="AL417" s="116"/>
      <c r="AM417" s="116"/>
      <c r="AN417" s="116" t="s">
        <v>946</v>
      </c>
      <c r="AO417" s="119" t="s">
        <v>79</v>
      </c>
      <c r="AP417" s="119" t="s">
        <v>61</v>
      </c>
      <c r="AQ417" s="198" t="s">
        <v>752</v>
      </c>
      <c r="AR417" s="18" t="s">
        <v>608</v>
      </c>
      <c r="AS417" s="120" t="s">
        <v>701</v>
      </c>
      <c r="AT417" s="195">
        <v>520524</v>
      </c>
      <c r="AU417" s="196">
        <v>520524</v>
      </c>
      <c r="AV417" s="196">
        <v>0</v>
      </c>
      <c r="AW417" s="196">
        <v>0</v>
      </c>
      <c r="AX417" s="196">
        <v>0</v>
      </c>
      <c r="AY417" s="196">
        <v>0</v>
      </c>
      <c r="AZ417" s="196">
        <v>0</v>
      </c>
      <c r="BA417" s="196">
        <v>0</v>
      </c>
      <c r="BB417" s="197">
        <v>520524</v>
      </c>
      <c r="BC417" s="197">
        <v>520524</v>
      </c>
      <c r="BD417" s="192">
        <f t="shared" si="78"/>
        <v>0</v>
      </c>
      <c r="BE417" s="196"/>
      <c r="BF417" s="196"/>
      <c r="BG417" s="196"/>
      <c r="BH417" s="196">
        <v>0</v>
      </c>
      <c r="BI417" s="192">
        <f t="shared" si="79"/>
        <v>0</v>
      </c>
      <c r="BJ417" s="196"/>
      <c r="BK417" s="196"/>
      <c r="BL417" s="196"/>
      <c r="BM417" s="196"/>
      <c r="BN417" s="192">
        <f t="shared" si="80"/>
        <v>0</v>
      </c>
      <c r="BO417" s="196"/>
      <c r="BP417" s="196"/>
      <c r="BQ417" s="196"/>
      <c r="BR417" s="196"/>
      <c r="BS417" s="192">
        <f t="shared" si="77"/>
        <v>0</v>
      </c>
      <c r="BT417" s="196"/>
      <c r="BU417" s="196"/>
      <c r="BV417" s="196"/>
      <c r="BW417" s="196"/>
      <c r="BX417" s="192">
        <f t="shared" si="81"/>
        <v>0</v>
      </c>
      <c r="BY417" s="196"/>
      <c r="BZ417" s="196"/>
      <c r="CA417" s="196"/>
      <c r="CB417" s="196"/>
      <c r="CC417" s="192">
        <f t="shared" si="82"/>
        <v>0</v>
      </c>
      <c r="CD417" s="196"/>
      <c r="CE417" s="196"/>
      <c r="CF417" s="196"/>
      <c r="CG417" s="196"/>
      <c r="CH417" s="192">
        <f t="shared" si="83"/>
        <v>0</v>
      </c>
      <c r="CI417" s="196"/>
      <c r="CJ417" s="196"/>
      <c r="CK417" s="196"/>
      <c r="CL417" s="196"/>
      <c r="CM417" s="192">
        <f t="shared" si="84"/>
        <v>0</v>
      </c>
      <c r="CN417" s="196"/>
      <c r="CO417" s="196"/>
      <c r="CP417" s="196"/>
      <c r="CQ417" s="196"/>
    </row>
    <row r="418" spans="1:95" s="193" customFormat="1" ht="255">
      <c r="A418" s="194" t="s">
        <v>686</v>
      </c>
      <c r="B418" s="17" t="s">
        <v>687</v>
      </c>
      <c r="C418" s="111">
        <v>402000025</v>
      </c>
      <c r="D418" s="19" t="s">
        <v>153</v>
      </c>
      <c r="E418" s="113" t="s">
        <v>933</v>
      </c>
      <c r="F418" s="114"/>
      <c r="G418" s="114"/>
      <c r="H418" s="115" t="s">
        <v>726</v>
      </c>
      <c r="I418" s="114"/>
      <c r="J418" s="115" t="s">
        <v>934</v>
      </c>
      <c r="K418" s="115" t="s">
        <v>935</v>
      </c>
      <c r="L418" s="115" t="s">
        <v>948</v>
      </c>
      <c r="M418" s="115"/>
      <c r="N418" s="115" t="s">
        <v>744</v>
      </c>
      <c r="O418" s="115"/>
      <c r="P418" s="116" t="s">
        <v>937</v>
      </c>
      <c r="Q418" s="117" t="s">
        <v>938</v>
      </c>
      <c r="R418" s="115"/>
      <c r="S418" s="115"/>
      <c r="T418" s="115" t="s">
        <v>744</v>
      </c>
      <c r="U418" s="115"/>
      <c r="V418" s="115" t="s">
        <v>939</v>
      </c>
      <c r="W418" s="115" t="s">
        <v>726</v>
      </c>
      <c r="X418" s="115" t="s">
        <v>940</v>
      </c>
      <c r="Y418" s="115"/>
      <c r="Z418" s="115"/>
      <c r="AA418" s="115"/>
      <c r="AB418" s="116" t="s">
        <v>748</v>
      </c>
      <c r="AC418" s="117" t="s">
        <v>689</v>
      </c>
      <c r="AD418" s="116"/>
      <c r="AE418" s="116"/>
      <c r="AF418" s="116"/>
      <c r="AG418" s="116"/>
      <c r="AH418" s="116"/>
      <c r="AI418" s="116"/>
      <c r="AJ418" s="116"/>
      <c r="AK418" s="116"/>
      <c r="AL418" s="116"/>
      <c r="AM418" s="116" t="s">
        <v>697</v>
      </c>
      <c r="AN418" s="116" t="s">
        <v>691</v>
      </c>
      <c r="AO418" s="119" t="s">
        <v>79</v>
      </c>
      <c r="AP418" s="119" t="s">
        <v>54</v>
      </c>
      <c r="AQ418" s="198">
        <v>110311010</v>
      </c>
      <c r="AR418" s="18" t="s">
        <v>608</v>
      </c>
      <c r="AS418" s="120" t="s">
        <v>704</v>
      </c>
      <c r="AT418" s="195">
        <v>120395.9</v>
      </c>
      <c r="AU418" s="196">
        <v>120395.9</v>
      </c>
      <c r="AV418" s="196">
        <v>0</v>
      </c>
      <c r="AW418" s="196">
        <v>0</v>
      </c>
      <c r="AX418" s="196">
        <v>0</v>
      </c>
      <c r="AY418" s="196">
        <v>0</v>
      </c>
      <c r="AZ418" s="196">
        <v>0</v>
      </c>
      <c r="BA418" s="196">
        <v>0</v>
      </c>
      <c r="BB418" s="197">
        <v>120395.9</v>
      </c>
      <c r="BC418" s="197">
        <v>120395.9</v>
      </c>
      <c r="BD418" s="192">
        <f t="shared" si="78"/>
        <v>21600</v>
      </c>
      <c r="BE418" s="196"/>
      <c r="BF418" s="196"/>
      <c r="BG418" s="196"/>
      <c r="BH418" s="197">
        <v>21600</v>
      </c>
      <c r="BI418" s="192">
        <f t="shared" si="79"/>
        <v>21600</v>
      </c>
      <c r="BJ418" s="196"/>
      <c r="BK418" s="196"/>
      <c r="BL418" s="196"/>
      <c r="BM418" s="197">
        <v>21600</v>
      </c>
      <c r="BN418" s="192">
        <f t="shared" si="80"/>
        <v>0</v>
      </c>
      <c r="BO418" s="196"/>
      <c r="BP418" s="196"/>
      <c r="BQ418" s="196"/>
      <c r="BR418" s="196"/>
      <c r="BS418" s="192">
        <f t="shared" si="77"/>
        <v>0</v>
      </c>
      <c r="BT418" s="196"/>
      <c r="BU418" s="196"/>
      <c r="BV418" s="196"/>
      <c r="BW418" s="196"/>
      <c r="BX418" s="192">
        <f t="shared" si="81"/>
        <v>0</v>
      </c>
      <c r="BY418" s="196"/>
      <c r="BZ418" s="196"/>
      <c r="CA418" s="196"/>
      <c r="CB418" s="196"/>
      <c r="CC418" s="192">
        <f t="shared" si="82"/>
        <v>0</v>
      </c>
      <c r="CD418" s="196"/>
      <c r="CE418" s="196"/>
      <c r="CF418" s="196"/>
      <c r="CG418" s="196"/>
      <c r="CH418" s="192">
        <f t="shared" si="83"/>
        <v>0</v>
      </c>
      <c r="CI418" s="196"/>
      <c r="CJ418" s="196"/>
      <c r="CK418" s="196"/>
      <c r="CL418" s="196"/>
      <c r="CM418" s="192">
        <f t="shared" si="84"/>
        <v>0</v>
      </c>
      <c r="CN418" s="196"/>
      <c r="CO418" s="196"/>
      <c r="CP418" s="196"/>
      <c r="CQ418" s="196"/>
    </row>
    <row r="419" spans="1:95" s="193" customFormat="1" ht="255">
      <c r="A419" s="194" t="s">
        <v>686</v>
      </c>
      <c r="B419" s="17" t="s">
        <v>687</v>
      </c>
      <c r="C419" s="111">
        <v>402000025</v>
      </c>
      <c r="D419" s="19" t="s">
        <v>153</v>
      </c>
      <c r="E419" s="113" t="s">
        <v>933</v>
      </c>
      <c r="F419" s="114"/>
      <c r="G419" s="114"/>
      <c r="H419" s="115" t="s">
        <v>726</v>
      </c>
      <c r="I419" s="114"/>
      <c r="J419" s="115" t="s">
        <v>934</v>
      </c>
      <c r="K419" s="115" t="s">
        <v>935</v>
      </c>
      <c r="L419" s="115" t="s">
        <v>948</v>
      </c>
      <c r="M419" s="115"/>
      <c r="N419" s="115" t="s">
        <v>744</v>
      </c>
      <c r="O419" s="115"/>
      <c r="P419" s="116" t="s">
        <v>937</v>
      </c>
      <c r="Q419" s="117" t="s">
        <v>938</v>
      </c>
      <c r="R419" s="115"/>
      <c r="S419" s="115"/>
      <c r="T419" s="115" t="s">
        <v>744</v>
      </c>
      <c r="U419" s="115"/>
      <c r="V419" s="115" t="s">
        <v>939</v>
      </c>
      <c r="W419" s="115" t="s">
        <v>726</v>
      </c>
      <c r="X419" s="115" t="s">
        <v>940</v>
      </c>
      <c r="Y419" s="115"/>
      <c r="Z419" s="115"/>
      <c r="AA419" s="115"/>
      <c r="AB419" s="116" t="s">
        <v>748</v>
      </c>
      <c r="AC419" s="117" t="s">
        <v>949</v>
      </c>
      <c r="AD419" s="116"/>
      <c r="AE419" s="116"/>
      <c r="AF419" s="116"/>
      <c r="AG419" s="116"/>
      <c r="AH419" s="116"/>
      <c r="AI419" s="116"/>
      <c r="AJ419" s="118" t="s">
        <v>45</v>
      </c>
      <c r="AK419" s="116"/>
      <c r="AL419" s="116"/>
      <c r="AM419" s="116"/>
      <c r="AN419" s="116" t="s">
        <v>950</v>
      </c>
      <c r="AO419" s="119" t="s">
        <v>79</v>
      </c>
      <c r="AP419" s="119" t="s">
        <v>54</v>
      </c>
      <c r="AQ419" s="198">
        <v>110311010</v>
      </c>
      <c r="AR419" s="18" t="s">
        <v>608</v>
      </c>
      <c r="AS419" s="120" t="s">
        <v>700</v>
      </c>
      <c r="AT419" s="195">
        <v>19800</v>
      </c>
      <c r="AU419" s="196">
        <v>19800</v>
      </c>
      <c r="AV419" s="196">
        <v>0</v>
      </c>
      <c r="AW419" s="196">
        <v>0</v>
      </c>
      <c r="AX419" s="196">
        <v>0</v>
      </c>
      <c r="AY419" s="196">
        <v>0</v>
      </c>
      <c r="AZ419" s="196">
        <v>0</v>
      </c>
      <c r="BA419" s="196">
        <v>0</v>
      </c>
      <c r="BB419" s="197">
        <v>19800</v>
      </c>
      <c r="BC419" s="197">
        <v>19800</v>
      </c>
      <c r="BD419" s="192">
        <f t="shared" si="78"/>
        <v>0</v>
      </c>
      <c r="BE419" s="196"/>
      <c r="BF419" s="196"/>
      <c r="BG419" s="196"/>
      <c r="BH419" s="196"/>
      <c r="BI419" s="192">
        <f t="shared" si="79"/>
        <v>0</v>
      </c>
      <c r="BJ419" s="196"/>
      <c r="BK419" s="196"/>
      <c r="BL419" s="196"/>
      <c r="BM419" s="196"/>
      <c r="BN419" s="192">
        <f t="shared" si="80"/>
        <v>0</v>
      </c>
      <c r="BO419" s="196"/>
      <c r="BP419" s="196"/>
      <c r="BQ419" s="196"/>
      <c r="BR419" s="196"/>
      <c r="BS419" s="192">
        <f t="shared" si="77"/>
        <v>0</v>
      </c>
      <c r="BT419" s="196"/>
      <c r="BU419" s="196"/>
      <c r="BV419" s="196"/>
      <c r="BW419" s="196"/>
      <c r="BX419" s="192">
        <f t="shared" si="81"/>
        <v>0</v>
      </c>
      <c r="BY419" s="196"/>
      <c r="BZ419" s="196"/>
      <c r="CA419" s="196"/>
      <c r="CB419" s="196"/>
      <c r="CC419" s="192">
        <f t="shared" si="82"/>
        <v>0</v>
      </c>
      <c r="CD419" s="196"/>
      <c r="CE419" s="196"/>
      <c r="CF419" s="196"/>
      <c r="CG419" s="196"/>
      <c r="CH419" s="192">
        <f t="shared" si="83"/>
        <v>0</v>
      </c>
      <c r="CI419" s="196"/>
      <c r="CJ419" s="196"/>
      <c r="CK419" s="196"/>
      <c r="CL419" s="196"/>
      <c r="CM419" s="192">
        <f t="shared" si="84"/>
        <v>0</v>
      </c>
      <c r="CN419" s="196"/>
      <c r="CO419" s="196"/>
      <c r="CP419" s="196"/>
      <c r="CQ419" s="196"/>
    </row>
    <row r="420" spans="1:95" s="193" customFormat="1" ht="255">
      <c r="A420" s="194" t="s">
        <v>686</v>
      </c>
      <c r="B420" s="17" t="s">
        <v>687</v>
      </c>
      <c r="C420" s="111">
        <v>402000025</v>
      </c>
      <c r="D420" s="19" t="s">
        <v>153</v>
      </c>
      <c r="E420" s="113" t="s">
        <v>933</v>
      </c>
      <c r="F420" s="114"/>
      <c r="G420" s="114"/>
      <c r="H420" s="115" t="s">
        <v>726</v>
      </c>
      <c r="I420" s="114"/>
      <c r="J420" s="115" t="s">
        <v>934</v>
      </c>
      <c r="K420" s="115" t="s">
        <v>935</v>
      </c>
      <c r="L420" s="115" t="s">
        <v>948</v>
      </c>
      <c r="M420" s="115"/>
      <c r="N420" s="115" t="s">
        <v>744</v>
      </c>
      <c r="O420" s="115"/>
      <c r="P420" s="116" t="s">
        <v>937</v>
      </c>
      <c r="Q420" s="117" t="s">
        <v>938</v>
      </c>
      <c r="R420" s="115"/>
      <c r="S420" s="115"/>
      <c r="T420" s="115" t="s">
        <v>744</v>
      </c>
      <c r="U420" s="115"/>
      <c r="V420" s="115" t="s">
        <v>939</v>
      </c>
      <c r="W420" s="115" t="s">
        <v>726</v>
      </c>
      <c r="X420" s="115" t="s">
        <v>940</v>
      </c>
      <c r="Y420" s="115"/>
      <c r="Z420" s="115"/>
      <c r="AA420" s="115"/>
      <c r="AB420" s="116" t="s">
        <v>748</v>
      </c>
      <c r="AC420" s="117" t="s">
        <v>689</v>
      </c>
      <c r="AD420" s="116"/>
      <c r="AE420" s="116"/>
      <c r="AF420" s="116"/>
      <c r="AG420" s="116"/>
      <c r="AH420" s="116"/>
      <c r="AI420" s="116"/>
      <c r="AJ420" s="116"/>
      <c r="AK420" s="116"/>
      <c r="AL420" s="116"/>
      <c r="AM420" s="116" t="s">
        <v>697</v>
      </c>
      <c r="AN420" s="116" t="s">
        <v>691</v>
      </c>
      <c r="AO420" s="119" t="s">
        <v>79</v>
      </c>
      <c r="AP420" s="119" t="s">
        <v>54</v>
      </c>
      <c r="AQ420" s="198">
        <v>110311010</v>
      </c>
      <c r="AR420" s="18" t="s">
        <v>608</v>
      </c>
      <c r="AS420" s="120" t="s">
        <v>705</v>
      </c>
      <c r="AT420" s="195">
        <v>263709.77</v>
      </c>
      <c r="AU420" s="196">
        <v>263709.77</v>
      </c>
      <c r="AV420" s="196">
        <v>0</v>
      </c>
      <c r="AW420" s="196">
        <v>0</v>
      </c>
      <c r="AX420" s="196">
        <v>0</v>
      </c>
      <c r="AY420" s="196">
        <v>0</v>
      </c>
      <c r="AZ420" s="196">
        <v>0</v>
      </c>
      <c r="BA420" s="196">
        <v>0</v>
      </c>
      <c r="BB420" s="197">
        <v>263709.77</v>
      </c>
      <c r="BC420" s="197">
        <v>263709.77</v>
      </c>
      <c r="BD420" s="192">
        <f t="shared" si="78"/>
        <v>97200</v>
      </c>
      <c r="BE420" s="196"/>
      <c r="BF420" s="196"/>
      <c r="BG420" s="196"/>
      <c r="BH420" s="197">
        <v>97200</v>
      </c>
      <c r="BI420" s="192">
        <f t="shared" si="79"/>
        <v>97200</v>
      </c>
      <c r="BJ420" s="196"/>
      <c r="BK420" s="196"/>
      <c r="BL420" s="196"/>
      <c r="BM420" s="197">
        <v>97200</v>
      </c>
      <c r="BN420" s="192">
        <f t="shared" si="80"/>
        <v>0</v>
      </c>
      <c r="BO420" s="196"/>
      <c r="BP420" s="196"/>
      <c r="BQ420" s="196"/>
      <c r="BR420" s="196"/>
      <c r="BS420" s="192">
        <f t="shared" si="77"/>
        <v>0</v>
      </c>
      <c r="BT420" s="196"/>
      <c r="BU420" s="196"/>
      <c r="BV420" s="196"/>
      <c r="BW420" s="196"/>
      <c r="BX420" s="192">
        <f t="shared" si="81"/>
        <v>0</v>
      </c>
      <c r="BY420" s="196"/>
      <c r="BZ420" s="196"/>
      <c r="CA420" s="196"/>
      <c r="CB420" s="196"/>
      <c r="CC420" s="192">
        <f t="shared" si="82"/>
        <v>0</v>
      </c>
      <c r="CD420" s="196"/>
      <c r="CE420" s="196"/>
      <c r="CF420" s="196"/>
      <c r="CG420" s="196"/>
      <c r="CH420" s="192">
        <f t="shared" si="83"/>
        <v>0</v>
      </c>
      <c r="CI420" s="196"/>
      <c r="CJ420" s="196"/>
      <c r="CK420" s="196"/>
      <c r="CL420" s="196"/>
      <c r="CM420" s="192">
        <f t="shared" si="84"/>
        <v>0</v>
      </c>
      <c r="CN420" s="196"/>
      <c r="CO420" s="196"/>
      <c r="CP420" s="196"/>
      <c r="CQ420" s="196"/>
    </row>
    <row r="421" spans="1:95" s="193" customFormat="1" ht="255">
      <c r="A421" s="194" t="s">
        <v>686</v>
      </c>
      <c r="B421" s="17" t="s">
        <v>687</v>
      </c>
      <c r="C421" s="111">
        <v>402000025</v>
      </c>
      <c r="D421" s="19" t="s">
        <v>153</v>
      </c>
      <c r="E421" s="113" t="s">
        <v>933</v>
      </c>
      <c r="F421" s="114"/>
      <c r="G421" s="114"/>
      <c r="H421" s="115" t="s">
        <v>726</v>
      </c>
      <c r="I421" s="114"/>
      <c r="J421" s="115" t="s">
        <v>934</v>
      </c>
      <c r="K421" s="115" t="s">
        <v>935</v>
      </c>
      <c r="L421" s="115" t="s">
        <v>948</v>
      </c>
      <c r="M421" s="115"/>
      <c r="N421" s="115" t="s">
        <v>744</v>
      </c>
      <c r="O421" s="115"/>
      <c r="P421" s="116" t="s">
        <v>937</v>
      </c>
      <c r="Q421" s="117" t="s">
        <v>938</v>
      </c>
      <c r="R421" s="115"/>
      <c r="S421" s="115"/>
      <c r="T421" s="115" t="s">
        <v>744</v>
      </c>
      <c r="U421" s="115"/>
      <c r="V421" s="115" t="s">
        <v>939</v>
      </c>
      <c r="W421" s="115" t="s">
        <v>726</v>
      </c>
      <c r="X421" s="115" t="s">
        <v>940</v>
      </c>
      <c r="Y421" s="115"/>
      <c r="Z421" s="115"/>
      <c r="AA421" s="115"/>
      <c r="AB421" s="116" t="s">
        <v>748</v>
      </c>
      <c r="AC421" s="117" t="s">
        <v>949</v>
      </c>
      <c r="AD421" s="116"/>
      <c r="AE421" s="116"/>
      <c r="AF421" s="116"/>
      <c r="AG421" s="116"/>
      <c r="AH421" s="116"/>
      <c r="AI421" s="116"/>
      <c r="AJ421" s="118" t="s">
        <v>45</v>
      </c>
      <c r="AK421" s="116"/>
      <c r="AL421" s="116"/>
      <c r="AM421" s="116"/>
      <c r="AN421" s="116" t="s">
        <v>950</v>
      </c>
      <c r="AO421" s="119" t="s">
        <v>79</v>
      </c>
      <c r="AP421" s="119" t="s">
        <v>54</v>
      </c>
      <c r="AQ421" s="198">
        <v>110311010</v>
      </c>
      <c r="AR421" s="18" t="s">
        <v>608</v>
      </c>
      <c r="AS421" s="120" t="s">
        <v>701</v>
      </c>
      <c r="AT421" s="195">
        <v>51837</v>
      </c>
      <c r="AU421" s="196">
        <v>51837</v>
      </c>
      <c r="AV421" s="196">
        <v>0</v>
      </c>
      <c r="AW421" s="196">
        <v>0</v>
      </c>
      <c r="AX421" s="196">
        <v>0</v>
      </c>
      <c r="AY421" s="196">
        <v>0</v>
      </c>
      <c r="AZ421" s="196">
        <v>0</v>
      </c>
      <c r="BA421" s="196">
        <v>0</v>
      </c>
      <c r="BB421" s="197">
        <v>51837</v>
      </c>
      <c r="BC421" s="197">
        <v>51837</v>
      </c>
      <c r="BD421" s="192">
        <f t="shared" si="78"/>
        <v>0</v>
      </c>
      <c r="BE421" s="196"/>
      <c r="BF421" s="196"/>
      <c r="BG421" s="196"/>
      <c r="BH421" s="196"/>
      <c r="BI421" s="192">
        <f t="shared" si="79"/>
        <v>0</v>
      </c>
      <c r="BJ421" s="196"/>
      <c r="BK421" s="196"/>
      <c r="BL421" s="196"/>
      <c r="BM421" s="196"/>
      <c r="BN421" s="192">
        <f t="shared" si="80"/>
        <v>0</v>
      </c>
      <c r="BO421" s="196"/>
      <c r="BP421" s="196"/>
      <c r="BQ421" s="196"/>
      <c r="BR421" s="196"/>
      <c r="BS421" s="192">
        <f t="shared" si="77"/>
        <v>0</v>
      </c>
      <c r="BT421" s="196"/>
      <c r="BU421" s="196"/>
      <c r="BV421" s="196"/>
      <c r="BW421" s="196"/>
      <c r="BX421" s="192">
        <f t="shared" si="81"/>
        <v>0</v>
      </c>
      <c r="BY421" s="196"/>
      <c r="BZ421" s="196"/>
      <c r="CA421" s="196"/>
      <c r="CB421" s="196"/>
      <c r="CC421" s="192">
        <f t="shared" si="82"/>
        <v>0</v>
      </c>
      <c r="CD421" s="196"/>
      <c r="CE421" s="196"/>
      <c r="CF421" s="196"/>
      <c r="CG421" s="196"/>
      <c r="CH421" s="192">
        <f t="shared" si="83"/>
        <v>0</v>
      </c>
      <c r="CI421" s="196"/>
      <c r="CJ421" s="196"/>
      <c r="CK421" s="196"/>
      <c r="CL421" s="196"/>
      <c r="CM421" s="192">
        <f t="shared" si="84"/>
        <v>0</v>
      </c>
      <c r="CN421" s="196"/>
      <c r="CO421" s="196"/>
      <c r="CP421" s="196"/>
      <c r="CQ421" s="196"/>
    </row>
    <row r="422" spans="1:95" s="193" customFormat="1" ht="255">
      <c r="A422" s="194" t="s">
        <v>686</v>
      </c>
      <c r="B422" s="17" t="s">
        <v>687</v>
      </c>
      <c r="C422" s="111">
        <v>402000025</v>
      </c>
      <c r="D422" s="19" t="s">
        <v>153</v>
      </c>
      <c r="E422" s="113" t="s">
        <v>951</v>
      </c>
      <c r="F422" s="114"/>
      <c r="G422" s="114"/>
      <c r="H422" s="115" t="s">
        <v>952</v>
      </c>
      <c r="I422" s="114"/>
      <c r="J422" s="115" t="s">
        <v>953</v>
      </c>
      <c r="K422" s="115" t="s">
        <v>935</v>
      </c>
      <c r="L422" s="115" t="s">
        <v>954</v>
      </c>
      <c r="M422" s="115"/>
      <c r="N422" s="115" t="s">
        <v>744</v>
      </c>
      <c r="O422" s="115"/>
      <c r="P422" s="116" t="s">
        <v>937</v>
      </c>
      <c r="Q422" s="117" t="s">
        <v>955</v>
      </c>
      <c r="R422" s="115"/>
      <c r="S422" s="115"/>
      <c r="T422" s="115" t="s">
        <v>956</v>
      </c>
      <c r="U422" s="115"/>
      <c r="V422" s="115" t="s">
        <v>957</v>
      </c>
      <c r="W422" s="115" t="s">
        <v>726</v>
      </c>
      <c r="X422" s="115" t="s">
        <v>940</v>
      </c>
      <c r="Y422" s="115"/>
      <c r="Z422" s="115"/>
      <c r="AA422" s="115"/>
      <c r="AB422" s="116" t="s">
        <v>958</v>
      </c>
      <c r="AC422" s="117" t="s">
        <v>894</v>
      </c>
      <c r="AD422" s="116"/>
      <c r="AE422" s="116"/>
      <c r="AF422" s="116"/>
      <c r="AG422" s="116"/>
      <c r="AH422" s="116"/>
      <c r="AI422" s="116"/>
      <c r="AJ422" s="116"/>
      <c r="AK422" s="116"/>
      <c r="AL422" s="116"/>
      <c r="AM422" s="116" t="s">
        <v>959</v>
      </c>
      <c r="AN422" s="116" t="s">
        <v>163</v>
      </c>
      <c r="AO422" s="119" t="s">
        <v>79</v>
      </c>
      <c r="AP422" s="119" t="s">
        <v>97</v>
      </c>
      <c r="AQ422" s="198" t="s">
        <v>893</v>
      </c>
      <c r="AR422" s="18" t="s">
        <v>55</v>
      </c>
      <c r="AS422" s="120" t="s">
        <v>53</v>
      </c>
      <c r="AT422" s="195">
        <v>306900</v>
      </c>
      <c r="AU422" s="196">
        <v>306900</v>
      </c>
      <c r="AV422" s="196">
        <v>0</v>
      </c>
      <c r="AW422" s="196">
        <v>0</v>
      </c>
      <c r="AX422" s="196">
        <v>0</v>
      </c>
      <c r="AY422" s="196">
        <v>0</v>
      </c>
      <c r="AZ422" s="196">
        <v>0</v>
      </c>
      <c r="BA422" s="196">
        <v>0</v>
      </c>
      <c r="BB422" s="197">
        <v>306900</v>
      </c>
      <c r="BC422" s="197">
        <v>306900</v>
      </c>
      <c r="BD422" s="192">
        <f t="shared" si="78"/>
        <v>0</v>
      </c>
      <c r="BE422" s="196"/>
      <c r="BF422" s="196"/>
      <c r="BG422" s="196"/>
      <c r="BH422" s="196"/>
      <c r="BI422" s="192">
        <f t="shared" si="79"/>
        <v>0</v>
      </c>
      <c r="BJ422" s="196"/>
      <c r="BK422" s="196"/>
      <c r="BL422" s="196"/>
      <c r="BM422" s="196"/>
      <c r="BN422" s="192">
        <f t="shared" si="80"/>
        <v>0</v>
      </c>
      <c r="BO422" s="196"/>
      <c r="BP422" s="196"/>
      <c r="BQ422" s="196"/>
      <c r="BR422" s="196"/>
      <c r="BS422" s="192">
        <f t="shared" si="77"/>
        <v>0</v>
      </c>
      <c r="BT422" s="196"/>
      <c r="BU422" s="196"/>
      <c r="BV422" s="196"/>
      <c r="BW422" s="196"/>
      <c r="BX422" s="192">
        <f t="shared" si="81"/>
        <v>0</v>
      </c>
      <c r="BY422" s="196"/>
      <c r="BZ422" s="196"/>
      <c r="CA422" s="196"/>
      <c r="CB422" s="196"/>
      <c r="CC422" s="192">
        <f t="shared" si="82"/>
        <v>0</v>
      </c>
      <c r="CD422" s="196"/>
      <c r="CE422" s="196"/>
      <c r="CF422" s="196"/>
      <c r="CG422" s="196"/>
      <c r="CH422" s="192">
        <f t="shared" si="83"/>
        <v>0</v>
      </c>
      <c r="CI422" s="196"/>
      <c r="CJ422" s="196"/>
      <c r="CK422" s="196"/>
      <c r="CL422" s="196"/>
      <c r="CM422" s="192">
        <f t="shared" si="84"/>
        <v>0</v>
      </c>
      <c r="CN422" s="196"/>
      <c r="CO422" s="196"/>
      <c r="CP422" s="196"/>
      <c r="CQ422" s="196"/>
    </row>
    <row r="423" spans="1:95" s="193" customFormat="1" ht="409.5">
      <c r="A423" s="194" t="s">
        <v>686</v>
      </c>
      <c r="B423" s="17" t="s">
        <v>687</v>
      </c>
      <c r="C423" s="111">
        <v>403030002</v>
      </c>
      <c r="D423" s="19" t="s">
        <v>960</v>
      </c>
      <c r="E423" s="113" t="s">
        <v>753</v>
      </c>
      <c r="F423" s="114"/>
      <c r="G423" s="114"/>
      <c r="H423" s="115" t="s">
        <v>961</v>
      </c>
      <c r="I423" s="114"/>
      <c r="J423" s="115" t="s">
        <v>962</v>
      </c>
      <c r="K423" s="115" t="s">
        <v>963</v>
      </c>
      <c r="L423" s="115" t="s">
        <v>964</v>
      </c>
      <c r="M423" s="115"/>
      <c r="N423" s="115"/>
      <c r="O423" s="115"/>
      <c r="P423" s="116" t="s">
        <v>754</v>
      </c>
      <c r="Q423" s="117" t="s">
        <v>688</v>
      </c>
      <c r="R423" s="115"/>
      <c r="S423" s="115"/>
      <c r="T423" s="115">
        <v>3</v>
      </c>
      <c r="U423" s="115"/>
      <c r="V423" s="115" t="s">
        <v>965</v>
      </c>
      <c r="W423" s="115" t="s">
        <v>966</v>
      </c>
      <c r="X423" s="115" t="s">
        <v>3587</v>
      </c>
      <c r="Y423" s="115"/>
      <c r="Z423" s="115"/>
      <c r="AA423" s="115"/>
      <c r="AB423" s="116" t="s">
        <v>257</v>
      </c>
      <c r="AC423" s="117" t="s">
        <v>967</v>
      </c>
      <c r="AD423" s="115"/>
      <c r="AE423" s="115"/>
      <c r="AF423" s="115"/>
      <c r="AG423" s="115"/>
      <c r="AH423" s="115"/>
      <c r="AI423" s="115"/>
      <c r="AJ423" s="115" t="s">
        <v>567</v>
      </c>
      <c r="AK423" s="115"/>
      <c r="AL423" s="115"/>
      <c r="AM423" s="115" t="s">
        <v>968</v>
      </c>
      <c r="AN423" s="116" t="s">
        <v>969</v>
      </c>
      <c r="AO423" s="119" t="s">
        <v>87</v>
      </c>
      <c r="AP423" s="119" t="s">
        <v>92</v>
      </c>
      <c r="AQ423" s="198" t="s">
        <v>970</v>
      </c>
      <c r="AR423" s="18" t="s">
        <v>971</v>
      </c>
      <c r="AS423" s="120" t="s">
        <v>700</v>
      </c>
      <c r="AT423" s="195">
        <v>0</v>
      </c>
      <c r="AU423" s="196">
        <v>0</v>
      </c>
      <c r="AV423" s="196">
        <v>0</v>
      </c>
      <c r="AW423" s="196">
        <v>0</v>
      </c>
      <c r="AX423" s="196">
        <v>0</v>
      </c>
      <c r="AY423" s="196">
        <v>0</v>
      </c>
      <c r="AZ423" s="196">
        <v>0</v>
      </c>
      <c r="BA423" s="196">
        <v>0</v>
      </c>
      <c r="BB423" s="196">
        <v>0</v>
      </c>
      <c r="BC423" s="196">
        <v>0</v>
      </c>
      <c r="BD423" s="192">
        <f t="shared" si="78"/>
        <v>17161012.280000001</v>
      </c>
      <c r="BE423" s="196"/>
      <c r="BF423" s="196"/>
      <c r="BG423" s="196"/>
      <c r="BH423" s="197">
        <v>17161012.280000001</v>
      </c>
      <c r="BI423" s="192">
        <f t="shared" si="79"/>
        <v>17161012.280000001</v>
      </c>
      <c r="BJ423" s="196"/>
      <c r="BK423" s="196"/>
      <c r="BL423" s="196"/>
      <c r="BM423" s="197">
        <v>17161012.280000001</v>
      </c>
      <c r="BN423" s="192">
        <f t="shared" si="80"/>
        <v>0</v>
      </c>
      <c r="BO423" s="196"/>
      <c r="BP423" s="196"/>
      <c r="BQ423" s="196"/>
      <c r="BR423" s="196"/>
      <c r="BS423" s="192">
        <f t="shared" si="77"/>
        <v>0</v>
      </c>
      <c r="BT423" s="196"/>
      <c r="BU423" s="196"/>
      <c r="BV423" s="196"/>
      <c r="BW423" s="196"/>
      <c r="BX423" s="192">
        <f t="shared" si="81"/>
        <v>0</v>
      </c>
      <c r="BY423" s="196"/>
      <c r="BZ423" s="196"/>
      <c r="CA423" s="196"/>
      <c r="CB423" s="196"/>
      <c r="CC423" s="192">
        <f t="shared" si="82"/>
        <v>0</v>
      </c>
      <c r="CD423" s="196"/>
      <c r="CE423" s="196"/>
      <c r="CF423" s="196"/>
      <c r="CG423" s="196"/>
      <c r="CH423" s="192">
        <f t="shared" si="83"/>
        <v>0</v>
      </c>
      <c r="CI423" s="196"/>
      <c r="CJ423" s="196"/>
      <c r="CK423" s="196"/>
      <c r="CL423" s="196"/>
      <c r="CM423" s="192">
        <f t="shared" si="84"/>
        <v>0</v>
      </c>
      <c r="CN423" s="196"/>
      <c r="CO423" s="196"/>
      <c r="CP423" s="196"/>
      <c r="CQ423" s="196"/>
    </row>
    <row r="424" spans="1:95" s="193" customFormat="1" ht="409.5">
      <c r="A424" s="194" t="s">
        <v>686</v>
      </c>
      <c r="B424" s="17" t="s">
        <v>687</v>
      </c>
      <c r="C424" s="111">
        <v>403030002</v>
      </c>
      <c r="D424" s="19" t="s">
        <v>960</v>
      </c>
      <c r="E424" s="113" t="s">
        <v>753</v>
      </c>
      <c r="F424" s="114"/>
      <c r="G424" s="114"/>
      <c r="H424" s="115" t="s">
        <v>961</v>
      </c>
      <c r="I424" s="114"/>
      <c r="J424" s="115" t="s">
        <v>962</v>
      </c>
      <c r="K424" s="115" t="s">
        <v>963</v>
      </c>
      <c r="L424" s="115" t="s">
        <v>964</v>
      </c>
      <c r="M424" s="115"/>
      <c r="N424" s="115"/>
      <c r="O424" s="115"/>
      <c r="P424" s="116" t="s">
        <v>754</v>
      </c>
      <c r="Q424" s="117" t="s">
        <v>688</v>
      </c>
      <c r="R424" s="115"/>
      <c r="S424" s="115"/>
      <c r="T424" s="115">
        <v>3</v>
      </c>
      <c r="U424" s="115"/>
      <c r="V424" s="115" t="s">
        <v>965</v>
      </c>
      <c r="W424" s="115" t="s">
        <v>966</v>
      </c>
      <c r="X424" s="115" t="s">
        <v>3587</v>
      </c>
      <c r="Y424" s="115"/>
      <c r="Z424" s="115"/>
      <c r="AA424" s="115"/>
      <c r="AB424" s="116" t="s">
        <v>257</v>
      </c>
      <c r="AC424" s="117" t="s">
        <v>967</v>
      </c>
      <c r="AD424" s="115"/>
      <c r="AE424" s="115"/>
      <c r="AF424" s="115"/>
      <c r="AG424" s="115"/>
      <c r="AH424" s="115"/>
      <c r="AI424" s="115"/>
      <c r="AJ424" s="115" t="s">
        <v>567</v>
      </c>
      <c r="AK424" s="115"/>
      <c r="AL424" s="115"/>
      <c r="AM424" s="115" t="s">
        <v>968</v>
      </c>
      <c r="AN424" s="116" t="s">
        <v>969</v>
      </c>
      <c r="AO424" s="119" t="s">
        <v>87</v>
      </c>
      <c r="AP424" s="119" t="s">
        <v>92</v>
      </c>
      <c r="AQ424" s="198" t="s">
        <v>970</v>
      </c>
      <c r="AR424" s="18" t="s">
        <v>971</v>
      </c>
      <c r="AS424" s="120" t="s">
        <v>701</v>
      </c>
      <c r="AT424" s="195">
        <v>0</v>
      </c>
      <c r="AU424" s="196">
        <v>0</v>
      </c>
      <c r="AV424" s="196">
        <v>0</v>
      </c>
      <c r="AW424" s="196">
        <v>0</v>
      </c>
      <c r="AX424" s="196">
        <v>0</v>
      </c>
      <c r="AY424" s="196">
        <v>0</v>
      </c>
      <c r="AZ424" s="196">
        <v>0</v>
      </c>
      <c r="BA424" s="196">
        <v>0</v>
      </c>
      <c r="BB424" s="196">
        <v>0</v>
      </c>
      <c r="BC424" s="196">
        <v>0</v>
      </c>
      <c r="BD424" s="192">
        <f t="shared" si="78"/>
        <v>1477926</v>
      </c>
      <c r="BE424" s="196"/>
      <c r="BF424" s="196"/>
      <c r="BG424" s="196"/>
      <c r="BH424" s="197">
        <v>1477926</v>
      </c>
      <c r="BI424" s="192">
        <f t="shared" si="79"/>
        <v>1477926</v>
      </c>
      <c r="BJ424" s="196"/>
      <c r="BK424" s="196"/>
      <c r="BL424" s="196"/>
      <c r="BM424" s="197">
        <v>1477926</v>
      </c>
      <c r="BN424" s="192">
        <f t="shared" si="80"/>
        <v>0</v>
      </c>
      <c r="BO424" s="196"/>
      <c r="BP424" s="196"/>
      <c r="BQ424" s="196"/>
      <c r="BR424" s="196"/>
      <c r="BS424" s="192">
        <f t="shared" si="77"/>
        <v>0</v>
      </c>
      <c r="BT424" s="196"/>
      <c r="BU424" s="196"/>
      <c r="BV424" s="196"/>
      <c r="BW424" s="196"/>
      <c r="BX424" s="192">
        <f t="shared" si="81"/>
        <v>0</v>
      </c>
      <c r="BY424" s="196"/>
      <c r="BZ424" s="196"/>
      <c r="CA424" s="196"/>
      <c r="CB424" s="196"/>
      <c r="CC424" s="192">
        <f t="shared" si="82"/>
        <v>0</v>
      </c>
      <c r="CD424" s="196"/>
      <c r="CE424" s="196"/>
      <c r="CF424" s="196"/>
      <c r="CG424" s="196"/>
      <c r="CH424" s="192">
        <f t="shared" si="83"/>
        <v>0</v>
      </c>
      <c r="CI424" s="196"/>
      <c r="CJ424" s="196"/>
      <c r="CK424" s="196"/>
      <c r="CL424" s="196"/>
      <c r="CM424" s="192">
        <f t="shared" si="84"/>
        <v>0</v>
      </c>
      <c r="CN424" s="196"/>
      <c r="CO424" s="196"/>
      <c r="CP424" s="196"/>
      <c r="CQ424" s="196"/>
    </row>
    <row r="425" spans="1:95" s="193" customFormat="1" ht="409.5">
      <c r="A425" s="194" t="s">
        <v>686</v>
      </c>
      <c r="B425" s="17" t="s">
        <v>687</v>
      </c>
      <c r="C425" s="111">
        <v>403030002</v>
      </c>
      <c r="D425" s="19" t="s">
        <v>960</v>
      </c>
      <c r="E425" s="113" t="s">
        <v>753</v>
      </c>
      <c r="F425" s="114"/>
      <c r="G425" s="114"/>
      <c r="H425" s="115" t="s">
        <v>961</v>
      </c>
      <c r="I425" s="114"/>
      <c r="J425" s="115" t="s">
        <v>962</v>
      </c>
      <c r="K425" s="115" t="s">
        <v>963</v>
      </c>
      <c r="L425" s="115" t="s">
        <v>964</v>
      </c>
      <c r="M425" s="115"/>
      <c r="N425" s="115"/>
      <c r="O425" s="115"/>
      <c r="P425" s="116" t="s">
        <v>754</v>
      </c>
      <c r="Q425" s="117" t="s">
        <v>688</v>
      </c>
      <c r="R425" s="115"/>
      <c r="S425" s="115"/>
      <c r="T425" s="115">
        <v>3</v>
      </c>
      <c r="U425" s="115"/>
      <c r="V425" s="115" t="s">
        <v>965</v>
      </c>
      <c r="W425" s="115" t="s">
        <v>966</v>
      </c>
      <c r="X425" s="115" t="s">
        <v>3587</v>
      </c>
      <c r="Y425" s="115"/>
      <c r="Z425" s="115"/>
      <c r="AA425" s="115"/>
      <c r="AB425" s="116" t="s">
        <v>257</v>
      </c>
      <c r="AC425" s="117" t="s">
        <v>967</v>
      </c>
      <c r="AD425" s="115"/>
      <c r="AE425" s="115"/>
      <c r="AF425" s="115"/>
      <c r="AG425" s="115"/>
      <c r="AH425" s="115"/>
      <c r="AI425" s="115"/>
      <c r="AJ425" s="115" t="s">
        <v>567</v>
      </c>
      <c r="AK425" s="115"/>
      <c r="AL425" s="115"/>
      <c r="AM425" s="115" t="s">
        <v>968</v>
      </c>
      <c r="AN425" s="116" t="s">
        <v>969</v>
      </c>
      <c r="AO425" s="119" t="s">
        <v>87</v>
      </c>
      <c r="AP425" s="119" t="s">
        <v>92</v>
      </c>
      <c r="AQ425" s="198" t="s">
        <v>972</v>
      </c>
      <c r="AR425" s="18" t="s">
        <v>971</v>
      </c>
      <c r="AS425" s="120" t="s">
        <v>701</v>
      </c>
      <c r="AT425" s="195">
        <v>0</v>
      </c>
      <c r="AU425" s="196">
        <v>0</v>
      </c>
      <c r="AV425" s="196">
        <v>0</v>
      </c>
      <c r="AW425" s="196">
        <v>0</v>
      </c>
      <c r="AX425" s="196">
        <v>0</v>
      </c>
      <c r="AY425" s="196">
        <v>0</v>
      </c>
      <c r="AZ425" s="196">
        <v>0</v>
      </c>
      <c r="BA425" s="196">
        <v>0</v>
      </c>
      <c r="BB425" s="196">
        <v>0</v>
      </c>
      <c r="BC425" s="196">
        <v>0</v>
      </c>
      <c r="BD425" s="192">
        <f t="shared" si="78"/>
        <v>5279232</v>
      </c>
      <c r="BE425" s="196"/>
      <c r="BF425" s="196"/>
      <c r="BG425" s="196"/>
      <c r="BH425" s="197">
        <v>5279232</v>
      </c>
      <c r="BI425" s="192">
        <f t="shared" si="79"/>
        <v>5279232</v>
      </c>
      <c r="BJ425" s="196"/>
      <c r="BK425" s="196"/>
      <c r="BL425" s="196"/>
      <c r="BM425" s="197">
        <v>5279232</v>
      </c>
      <c r="BN425" s="192">
        <f t="shared" si="80"/>
        <v>0</v>
      </c>
      <c r="BO425" s="196"/>
      <c r="BP425" s="196"/>
      <c r="BQ425" s="196"/>
      <c r="BR425" s="196"/>
      <c r="BS425" s="192">
        <f t="shared" ref="BS425:BS449" si="85">SUM(BT425:BW425)</f>
        <v>0</v>
      </c>
      <c r="BT425" s="196"/>
      <c r="BU425" s="196"/>
      <c r="BV425" s="196"/>
      <c r="BW425" s="196"/>
      <c r="BX425" s="192">
        <f t="shared" si="81"/>
        <v>0</v>
      </c>
      <c r="BY425" s="196"/>
      <c r="BZ425" s="196"/>
      <c r="CA425" s="196"/>
      <c r="CB425" s="196"/>
      <c r="CC425" s="192">
        <f t="shared" si="82"/>
        <v>0</v>
      </c>
      <c r="CD425" s="196"/>
      <c r="CE425" s="196"/>
      <c r="CF425" s="196"/>
      <c r="CG425" s="196"/>
      <c r="CH425" s="192">
        <f t="shared" si="83"/>
        <v>0</v>
      </c>
      <c r="CI425" s="196"/>
      <c r="CJ425" s="196"/>
      <c r="CK425" s="196"/>
      <c r="CL425" s="196"/>
      <c r="CM425" s="192">
        <f t="shared" si="84"/>
        <v>0</v>
      </c>
      <c r="CN425" s="196"/>
      <c r="CO425" s="196"/>
      <c r="CP425" s="196"/>
      <c r="CQ425" s="196"/>
    </row>
    <row r="426" spans="1:95" s="193" customFormat="1" ht="216.75">
      <c r="A426" s="194">
        <v>606</v>
      </c>
      <c r="B426" s="17" t="s">
        <v>687</v>
      </c>
      <c r="C426" s="111">
        <v>404020001</v>
      </c>
      <c r="D426" s="19" t="s">
        <v>973</v>
      </c>
      <c r="E426" s="113" t="s">
        <v>974</v>
      </c>
      <c r="F426" s="114"/>
      <c r="G426" s="114"/>
      <c r="H426" s="115">
        <v>6</v>
      </c>
      <c r="I426" s="114"/>
      <c r="J426" s="115" t="s">
        <v>975</v>
      </c>
      <c r="K426" s="115">
        <v>3</v>
      </c>
      <c r="L426" s="115"/>
      <c r="M426" s="115"/>
      <c r="N426" s="115"/>
      <c r="O426" s="115"/>
      <c r="P426" s="116" t="s">
        <v>422</v>
      </c>
      <c r="Q426" s="117" t="s">
        <v>643</v>
      </c>
      <c r="R426" s="115"/>
      <c r="S426" s="115"/>
      <c r="T426" s="115"/>
      <c r="U426" s="115"/>
      <c r="V426" s="115" t="s">
        <v>77</v>
      </c>
      <c r="W426" s="115" t="s">
        <v>45</v>
      </c>
      <c r="X426" s="115" t="s">
        <v>64</v>
      </c>
      <c r="Y426" s="115"/>
      <c r="Z426" s="115"/>
      <c r="AA426" s="115"/>
      <c r="AB426" s="116" t="s">
        <v>424</v>
      </c>
      <c r="AC426" s="117" t="s">
        <v>891</v>
      </c>
      <c r="AD426" s="116"/>
      <c r="AE426" s="116"/>
      <c r="AF426" s="116"/>
      <c r="AG426" s="116"/>
      <c r="AH426" s="116"/>
      <c r="AI426" s="116"/>
      <c r="AJ426" s="116"/>
      <c r="AK426" s="116"/>
      <c r="AL426" s="116"/>
      <c r="AM426" s="116" t="s">
        <v>892</v>
      </c>
      <c r="AN426" s="116" t="s">
        <v>162</v>
      </c>
      <c r="AO426" s="119" t="s">
        <v>79</v>
      </c>
      <c r="AP426" s="119" t="s">
        <v>97</v>
      </c>
      <c r="AQ426" s="119" t="s">
        <v>976</v>
      </c>
      <c r="AR426" s="18" t="s">
        <v>977</v>
      </c>
      <c r="AS426" s="120" t="s">
        <v>56</v>
      </c>
      <c r="AT426" s="195">
        <v>51660</v>
      </c>
      <c r="AU426" s="196">
        <v>51660</v>
      </c>
      <c r="AV426" s="196">
        <v>0</v>
      </c>
      <c r="AW426" s="196">
        <v>0</v>
      </c>
      <c r="AX426" s="197">
        <v>51660</v>
      </c>
      <c r="AY426" s="197">
        <v>51660</v>
      </c>
      <c r="AZ426" s="196">
        <v>0</v>
      </c>
      <c r="BA426" s="196">
        <v>0</v>
      </c>
      <c r="BB426" s="197">
        <v>0</v>
      </c>
      <c r="BC426" s="197">
        <v>0</v>
      </c>
      <c r="BD426" s="192">
        <f t="shared" si="78"/>
        <v>50213.99</v>
      </c>
      <c r="BE426" s="196"/>
      <c r="BF426" s="197">
        <v>50213.99</v>
      </c>
      <c r="BG426" s="196"/>
      <c r="BH426" s="196"/>
      <c r="BI426" s="192">
        <f t="shared" si="79"/>
        <v>50213.99</v>
      </c>
      <c r="BJ426" s="196"/>
      <c r="BK426" s="197">
        <v>50213.99</v>
      </c>
      <c r="BL426" s="196"/>
      <c r="BM426" s="196"/>
      <c r="BN426" s="192">
        <f t="shared" si="80"/>
        <v>51060</v>
      </c>
      <c r="BO426" s="196"/>
      <c r="BP426" s="197">
        <v>51060</v>
      </c>
      <c r="BQ426" s="196"/>
      <c r="BR426" s="196"/>
      <c r="BS426" s="192">
        <f t="shared" si="85"/>
        <v>51060</v>
      </c>
      <c r="BT426" s="196"/>
      <c r="BU426" s="197">
        <v>51060</v>
      </c>
      <c r="BV426" s="196"/>
      <c r="BW426" s="196"/>
      <c r="BX426" s="192">
        <f t="shared" si="81"/>
        <v>51060</v>
      </c>
      <c r="BY426" s="196"/>
      <c r="BZ426" s="197">
        <v>51060</v>
      </c>
      <c r="CA426" s="196"/>
      <c r="CB426" s="196"/>
      <c r="CC426" s="192">
        <f t="shared" si="82"/>
        <v>51060</v>
      </c>
      <c r="CD426" s="196"/>
      <c r="CE426" s="197">
        <v>51060</v>
      </c>
      <c r="CF426" s="196"/>
      <c r="CG426" s="196"/>
      <c r="CH426" s="192">
        <f t="shared" si="83"/>
        <v>51060</v>
      </c>
      <c r="CI426" s="196"/>
      <c r="CJ426" s="197">
        <v>51060</v>
      </c>
      <c r="CK426" s="196"/>
      <c r="CL426" s="196"/>
      <c r="CM426" s="192">
        <f t="shared" si="84"/>
        <v>51060</v>
      </c>
      <c r="CN426" s="196"/>
      <c r="CO426" s="197">
        <v>51060</v>
      </c>
      <c r="CP426" s="196"/>
      <c r="CQ426" s="196"/>
    </row>
    <row r="427" spans="1:95" s="193" customFormat="1" ht="216.75">
      <c r="A427" s="194">
        <v>606</v>
      </c>
      <c r="B427" s="17" t="s">
        <v>687</v>
      </c>
      <c r="C427" s="111">
        <v>404020001</v>
      </c>
      <c r="D427" s="19" t="s">
        <v>973</v>
      </c>
      <c r="E427" s="113" t="s">
        <v>974</v>
      </c>
      <c r="F427" s="114"/>
      <c r="G427" s="114"/>
      <c r="H427" s="115">
        <v>6</v>
      </c>
      <c r="I427" s="114"/>
      <c r="J427" s="115">
        <v>23</v>
      </c>
      <c r="K427" s="115">
        <v>3</v>
      </c>
      <c r="L427" s="115"/>
      <c r="M427" s="115"/>
      <c r="N427" s="115"/>
      <c r="O427" s="115"/>
      <c r="P427" s="116" t="s">
        <v>422</v>
      </c>
      <c r="Q427" s="117" t="s">
        <v>643</v>
      </c>
      <c r="R427" s="115"/>
      <c r="S427" s="115"/>
      <c r="T427" s="115"/>
      <c r="U427" s="115"/>
      <c r="V427" s="115">
        <v>11</v>
      </c>
      <c r="W427" s="115">
        <v>1</v>
      </c>
      <c r="X427" s="115" t="s">
        <v>64</v>
      </c>
      <c r="Y427" s="115"/>
      <c r="Z427" s="115"/>
      <c r="AA427" s="115"/>
      <c r="AB427" s="116" t="s">
        <v>424</v>
      </c>
      <c r="AC427" s="117" t="s">
        <v>978</v>
      </c>
      <c r="AD427" s="116"/>
      <c r="AE427" s="116"/>
      <c r="AF427" s="116"/>
      <c r="AG427" s="116"/>
      <c r="AH427" s="116"/>
      <c r="AI427" s="116"/>
      <c r="AJ427" s="174">
        <v>1</v>
      </c>
      <c r="AK427" s="116"/>
      <c r="AL427" s="116"/>
      <c r="AM427" s="116"/>
      <c r="AN427" s="116" t="s">
        <v>206</v>
      </c>
      <c r="AO427" s="119" t="s">
        <v>79</v>
      </c>
      <c r="AP427" s="119" t="s">
        <v>97</v>
      </c>
      <c r="AQ427" s="119" t="s">
        <v>976</v>
      </c>
      <c r="AR427" s="18" t="s">
        <v>977</v>
      </c>
      <c r="AS427" s="120" t="s">
        <v>57</v>
      </c>
      <c r="AT427" s="195">
        <v>573180.42000000004</v>
      </c>
      <c r="AU427" s="196">
        <v>573180.42000000004</v>
      </c>
      <c r="AV427" s="196">
        <v>0</v>
      </c>
      <c r="AW427" s="196">
        <v>0</v>
      </c>
      <c r="AX427" s="197">
        <v>573180.42000000004</v>
      </c>
      <c r="AY427" s="197">
        <v>573180.42000000004</v>
      </c>
      <c r="AZ427" s="196">
        <v>0</v>
      </c>
      <c r="BA427" s="196">
        <v>0</v>
      </c>
      <c r="BB427" s="197">
        <v>0</v>
      </c>
      <c r="BC427" s="197">
        <v>0</v>
      </c>
      <c r="BD427" s="192">
        <f t="shared" si="78"/>
        <v>578490.29</v>
      </c>
      <c r="BE427" s="196"/>
      <c r="BF427" s="197">
        <v>578490.29</v>
      </c>
      <c r="BG427" s="196"/>
      <c r="BH427" s="196"/>
      <c r="BI427" s="192">
        <f t="shared" si="79"/>
        <v>578490.29</v>
      </c>
      <c r="BJ427" s="196"/>
      <c r="BK427" s="197">
        <v>578490.29</v>
      </c>
      <c r="BL427" s="196"/>
      <c r="BM427" s="196"/>
      <c r="BN427" s="192">
        <f t="shared" si="80"/>
        <v>599670</v>
      </c>
      <c r="BO427" s="196"/>
      <c r="BP427" s="197">
        <v>599670</v>
      </c>
      <c r="BQ427" s="196"/>
      <c r="BR427" s="196"/>
      <c r="BS427" s="192">
        <f t="shared" si="85"/>
        <v>599670</v>
      </c>
      <c r="BT427" s="196"/>
      <c r="BU427" s="197">
        <v>599670</v>
      </c>
      <c r="BV427" s="196"/>
      <c r="BW427" s="196"/>
      <c r="BX427" s="192">
        <f t="shared" si="81"/>
        <v>599670</v>
      </c>
      <c r="BY427" s="196"/>
      <c r="BZ427" s="197">
        <v>599670</v>
      </c>
      <c r="CA427" s="196"/>
      <c r="CB427" s="196"/>
      <c r="CC427" s="192">
        <f t="shared" si="82"/>
        <v>599670</v>
      </c>
      <c r="CD427" s="196"/>
      <c r="CE427" s="197">
        <v>599670</v>
      </c>
      <c r="CF427" s="196"/>
      <c r="CG427" s="196"/>
      <c r="CH427" s="192">
        <f t="shared" si="83"/>
        <v>599670</v>
      </c>
      <c r="CI427" s="196"/>
      <c r="CJ427" s="197">
        <v>599670</v>
      </c>
      <c r="CK427" s="196"/>
      <c r="CL427" s="196"/>
      <c r="CM427" s="192">
        <f t="shared" si="84"/>
        <v>599670</v>
      </c>
      <c r="CN427" s="196"/>
      <c r="CO427" s="197">
        <v>599670</v>
      </c>
      <c r="CP427" s="196"/>
      <c r="CQ427" s="196"/>
    </row>
    <row r="428" spans="1:95" s="193" customFormat="1" ht="216.75">
      <c r="A428" s="194">
        <v>606</v>
      </c>
      <c r="B428" s="17" t="s">
        <v>687</v>
      </c>
      <c r="C428" s="111">
        <v>404020001</v>
      </c>
      <c r="D428" s="19" t="s">
        <v>973</v>
      </c>
      <c r="E428" s="113" t="s">
        <v>381</v>
      </c>
      <c r="F428" s="114"/>
      <c r="G428" s="114"/>
      <c r="H428" s="115">
        <v>3</v>
      </c>
      <c r="I428" s="114"/>
      <c r="J428" s="115" t="s">
        <v>382</v>
      </c>
      <c r="K428" s="115">
        <v>1</v>
      </c>
      <c r="L428" s="115">
        <v>3</v>
      </c>
      <c r="M428" s="115"/>
      <c r="N428" s="115"/>
      <c r="O428" s="115"/>
      <c r="P428" s="116" t="s">
        <v>255</v>
      </c>
      <c r="Q428" s="117" t="s">
        <v>688</v>
      </c>
      <c r="R428" s="115"/>
      <c r="S428" s="115"/>
      <c r="T428" s="115" t="s">
        <v>47</v>
      </c>
      <c r="U428" s="115"/>
      <c r="V428" s="115" t="s">
        <v>523</v>
      </c>
      <c r="W428" s="115" t="s">
        <v>45</v>
      </c>
      <c r="X428" s="115"/>
      <c r="Y428" s="115"/>
      <c r="Z428" s="115"/>
      <c r="AA428" s="115"/>
      <c r="AB428" s="116" t="s">
        <v>257</v>
      </c>
      <c r="AC428" s="117" t="s">
        <v>979</v>
      </c>
      <c r="AD428" s="116"/>
      <c r="AE428" s="116"/>
      <c r="AF428" s="116"/>
      <c r="AG428" s="116"/>
      <c r="AH428" s="116"/>
      <c r="AI428" s="116"/>
      <c r="AJ428" s="116"/>
      <c r="AK428" s="116"/>
      <c r="AL428" s="116"/>
      <c r="AM428" s="116" t="s">
        <v>980</v>
      </c>
      <c r="AN428" s="116" t="s">
        <v>163</v>
      </c>
      <c r="AO428" s="119" t="s">
        <v>79</v>
      </c>
      <c r="AP428" s="119" t="s">
        <v>97</v>
      </c>
      <c r="AQ428" s="119" t="s">
        <v>976</v>
      </c>
      <c r="AR428" s="18" t="s">
        <v>977</v>
      </c>
      <c r="AS428" s="120" t="s">
        <v>53</v>
      </c>
      <c r="AT428" s="195">
        <v>246103.67999999999</v>
      </c>
      <c r="AU428" s="196">
        <v>246103.67999999999</v>
      </c>
      <c r="AV428" s="196">
        <v>0</v>
      </c>
      <c r="AW428" s="196">
        <v>0</v>
      </c>
      <c r="AX428" s="197">
        <v>246103.67999999999</v>
      </c>
      <c r="AY428" s="197">
        <v>246103.67999999999</v>
      </c>
      <c r="AZ428" s="196">
        <v>0</v>
      </c>
      <c r="BA428" s="196">
        <v>0</v>
      </c>
      <c r="BB428" s="197">
        <v>0</v>
      </c>
      <c r="BC428" s="197">
        <v>0</v>
      </c>
      <c r="BD428" s="192">
        <f t="shared" si="78"/>
        <v>227650</v>
      </c>
      <c r="BE428" s="196"/>
      <c r="BF428" s="197">
        <v>227650</v>
      </c>
      <c r="BG428" s="196"/>
      <c r="BH428" s="196"/>
      <c r="BI428" s="192">
        <f t="shared" si="79"/>
        <v>227650</v>
      </c>
      <c r="BJ428" s="196"/>
      <c r="BK428" s="197">
        <v>227650</v>
      </c>
      <c r="BL428" s="196"/>
      <c r="BM428" s="196"/>
      <c r="BN428" s="192">
        <f t="shared" si="80"/>
        <v>239226</v>
      </c>
      <c r="BO428" s="196"/>
      <c r="BP428" s="197">
        <v>239226</v>
      </c>
      <c r="BQ428" s="196"/>
      <c r="BR428" s="196"/>
      <c r="BS428" s="192">
        <f t="shared" si="85"/>
        <v>239226</v>
      </c>
      <c r="BT428" s="196"/>
      <c r="BU428" s="197">
        <v>239226</v>
      </c>
      <c r="BV428" s="196"/>
      <c r="BW428" s="196"/>
      <c r="BX428" s="192">
        <f t="shared" si="81"/>
        <v>239226</v>
      </c>
      <c r="BY428" s="196"/>
      <c r="BZ428" s="197">
        <v>239226</v>
      </c>
      <c r="CA428" s="196"/>
      <c r="CB428" s="196"/>
      <c r="CC428" s="192">
        <f t="shared" si="82"/>
        <v>239226</v>
      </c>
      <c r="CD428" s="196"/>
      <c r="CE428" s="197">
        <v>239226</v>
      </c>
      <c r="CF428" s="196"/>
      <c r="CG428" s="196"/>
      <c r="CH428" s="192">
        <f t="shared" si="83"/>
        <v>239226</v>
      </c>
      <c r="CI428" s="196"/>
      <c r="CJ428" s="197">
        <v>239226</v>
      </c>
      <c r="CK428" s="196"/>
      <c r="CL428" s="196"/>
      <c r="CM428" s="192">
        <f t="shared" si="84"/>
        <v>239226</v>
      </c>
      <c r="CN428" s="196"/>
      <c r="CO428" s="197">
        <v>239226</v>
      </c>
      <c r="CP428" s="196"/>
      <c r="CQ428" s="196"/>
    </row>
    <row r="429" spans="1:95" s="193" customFormat="1" ht="409.5">
      <c r="A429" s="194">
        <v>606</v>
      </c>
      <c r="B429" s="17" t="s">
        <v>687</v>
      </c>
      <c r="C429" s="111">
        <v>402000002</v>
      </c>
      <c r="D429" s="19" t="s">
        <v>49</v>
      </c>
      <c r="E429" s="113" t="s">
        <v>898</v>
      </c>
      <c r="F429" s="114"/>
      <c r="G429" s="114"/>
      <c r="H429" s="115"/>
      <c r="I429" s="114"/>
      <c r="J429" s="115"/>
      <c r="K429" s="115"/>
      <c r="L429" s="115"/>
      <c r="M429" s="115"/>
      <c r="N429" s="115"/>
      <c r="O429" s="115"/>
      <c r="P429" s="116" t="s">
        <v>438</v>
      </c>
      <c r="Q429" s="117" t="s">
        <v>439</v>
      </c>
      <c r="R429" s="115"/>
      <c r="S429" s="115"/>
      <c r="T429" s="115"/>
      <c r="U429" s="115"/>
      <c r="V429" s="115"/>
      <c r="W429" s="115"/>
      <c r="X429" s="115" t="s">
        <v>440</v>
      </c>
      <c r="Y429" s="115"/>
      <c r="Z429" s="115"/>
      <c r="AA429" s="115"/>
      <c r="AB429" s="116" t="s">
        <v>899</v>
      </c>
      <c r="AC429" s="117" t="s">
        <v>900</v>
      </c>
      <c r="AD429" s="115"/>
      <c r="AE429" s="115"/>
      <c r="AF429" s="115"/>
      <c r="AG429" s="115"/>
      <c r="AH429" s="115"/>
      <c r="AI429" s="115"/>
      <c r="AJ429" s="115">
        <v>1</v>
      </c>
      <c r="AK429" s="115"/>
      <c r="AL429" s="115"/>
      <c r="AM429" s="115"/>
      <c r="AN429" s="116" t="s">
        <v>901</v>
      </c>
      <c r="AO429" s="119" t="s">
        <v>51</v>
      </c>
      <c r="AP429" s="119" t="s">
        <v>52</v>
      </c>
      <c r="AQ429" s="119" t="s">
        <v>444</v>
      </c>
      <c r="AR429" s="18" t="s">
        <v>445</v>
      </c>
      <c r="AS429" s="120">
        <v>121</v>
      </c>
      <c r="AT429" s="195">
        <v>0</v>
      </c>
      <c r="AU429" s="196">
        <v>0</v>
      </c>
      <c r="AV429" s="196">
        <v>0</v>
      </c>
      <c r="AW429" s="196">
        <v>0</v>
      </c>
      <c r="AX429" s="196">
        <v>0</v>
      </c>
      <c r="AY429" s="196">
        <v>0</v>
      </c>
      <c r="AZ429" s="196">
        <v>0</v>
      </c>
      <c r="BA429" s="196">
        <v>0</v>
      </c>
      <c r="BB429" s="196">
        <v>0</v>
      </c>
      <c r="BC429" s="196">
        <v>0</v>
      </c>
      <c r="BD429" s="192">
        <f t="shared" si="78"/>
        <v>279148.43</v>
      </c>
      <c r="BE429" s="196">
        <v>279148.43</v>
      </c>
      <c r="BF429" s="196"/>
      <c r="BG429" s="196"/>
      <c r="BH429" s="197"/>
      <c r="BI429" s="192">
        <f t="shared" si="79"/>
        <v>279148.43</v>
      </c>
      <c r="BJ429" s="196">
        <v>279148.43</v>
      </c>
      <c r="BK429" s="196"/>
      <c r="BL429" s="196"/>
      <c r="BM429" s="197"/>
      <c r="BN429" s="192">
        <f t="shared" si="80"/>
        <v>0</v>
      </c>
      <c r="BO429" s="196"/>
      <c r="BP429" s="196"/>
      <c r="BQ429" s="196"/>
      <c r="BR429" s="197"/>
      <c r="BS429" s="192">
        <f t="shared" si="85"/>
        <v>0</v>
      </c>
      <c r="BT429" s="196"/>
      <c r="BU429" s="196"/>
      <c r="BV429" s="196"/>
      <c r="BW429" s="197"/>
      <c r="BX429" s="192">
        <f t="shared" si="81"/>
        <v>0</v>
      </c>
      <c r="BY429" s="196"/>
      <c r="BZ429" s="196"/>
      <c r="CA429" s="196"/>
      <c r="CB429" s="197"/>
      <c r="CC429" s="192">
        <f t="shared" si="82"/>
        <v>0</v>
      </c>
      <c r="CD429" s="196"/>
      <c r="CE429" s="196"/>
      <c r="CF429" s="196"/>
      <c r="CG429" s="197"/>
      <c r="CH429" s="192">
        <f t="shared" si="83"/>
        <v>0</v>
      </c>
      <c r="CI429" s="196"/>
      <c r="CJ429" s="196"/>
      <c r="CK429" s="196"/>
      <c r="CL429" s="197"/>
      <c r="CM429" s="192">
        <f t="shared" si="84"/>
        <v>0</v>
      </c>
      <c r="CN429" s="196"/>
      <c r="CO429" s="196"/>
      <c r="CP429" s="196"/>
      <c r="CQ429" s="197"/>
    </row>
    <row r="430" spans="1:95" s="193" customFormat="1" ht="409.5">
      <c r="A430" s="194">
        <v>606</v>
      </c>
      <c r="B430" s="17" t="s">
        <v>687</v>
      </c>
      <c r="C430" s="111">
        <v>402000002</v>
      </c>
      <c r="D430" s="19" t="s">
        <v>49</v>
      </c>
      <c r="E430" s="113" t="s">
        <v>902</v>
      </c>
      <c r="F430" s="114"/>
      <c r="G430" s="114"/>
      <c r="H430" s="115" t="s">
        <v>903</v>
      </c>
      <c r="I430" s="114"/>
      <c r="J430" s="115" t="s">
        <v>981</v>
      </c>
      <c r="K430" s="115" t="s">
        <v>726</v>
      </c>
      <c r="L430" s="115" t="s">
        <v>744</v>
      </c>
      <c r="M430" s="115"/>
      <c r="N430" s="115"/>
      <c r="O430" s="115"/>
      <c r="P430" s="116" t="s">
        <v>905</v>
      </c>
      <c r="Q430" s="117" t="s">
        <v>906</v>
      </c>
      <c r="R430" s="115"/>
      <c r="S430" s="115"/>
      <c r="T430" s="115" t="s">
        <v>744</v>
      </c>
      <c r="U430" s="115"/>
      <c r="V430" s="115" t="s">
        <v>907</v>
      </c>
      <c r="W430" s="115" t="s">
        <v>817</v>
      </c>
      <c r="X430" s="115"/>
      <c r="Y430" s="115"/>
      <c r="Z430" s="115"/>
      <c r="AA430" s="115"/>
      <c r="AB430" s="116" t="s">
        <v>908</v>
      </c>
      <c r="AC430" s="117" t="s">
        <v>982</v>
      </c>
      <c r="AD430" s="116"/>
      <c r="AE430" s="116"/>
      <c r="AF430" s="116"/>
      <c r="AG430" s="116"/>
      <c r="AH430" s="116"/>
      <c r="AI430" s="116"/>
      <c r="AJ430" s="116" t="s">
        <v>983</v>
      </c>
      <c r="AK430" s="116"/>
      <c r="AL430" s="116"/>
      <c r="AM430" s="116"/>
      <c r="AN430" s="116" t="s">
        <v>911</v>
      </c>
      <c r="AO430" s="119" t="s">
        <v>79</v>
      </c>
      <c r="AP430" s="119" t="s">
        <v>97</v>
      </c>
      <c r="AQ430" s="119" t="s">
        <v>912</v>
      </c>
      <c r="AR430" s="18" t="s">
        <v>75</v>
      </c>
      <c r="AS430" s="120">
        <v>121</v>
      </c>
      <c r="AT430" s="195">
        <v>20700870.030000001</v>
      </c>
      <c r="AU430" s="196">
        <v>20700870.030000001</v>
      </c>
      <c r="AV430" s="196">
        <v>0</v>
      </c>
      <c r="AW430" s="196">
        <v>0</v>
      </c>
      <c r="AX430" s="196">
        <v>0</v>
      </c>
      <c r="AY430" s="196">
        <v>0</v>
      </c>
      <c r="AZ430" s="196">
        <v>0</v>
      </c>
      <c r="BA430" s="196">
        <v>0</v>
      </c>
      <c r="BB430" s="197">
        <v>20700870.030000001</v>
      </c>
      <c r="BC430" s="197">
        <v>20700870.030000001</v>
      </c>
      <c r="BD430" s="192">
        <f t="shared" si="78"/>
        <v>21106351.82</v>
      </c>
      <c r="BE430" s="196"/>
      <c r="BF430" s="196"/>
      <c r="BG430" s="196"/>
      <c r="BH430" s="197">
        <v>21106351.82</v>
      </c>
      <c r="BI430" s="192">
        <f t="shared" si="79"/>
        <v>21106351.82</v>
      </c>
      <c r="BJ430" s="196"/>
      <c r="BK430" s="196"/>
      <c r="BL430" s="196"/>
      <c r="BM430" s="197">
        <v>21106351.82</v>
      </c>
      <c r="BN430" s="192">
        <f t="shared" si="80"/>
        <v>21368629</v>
      </c>
      <c r="BO430" s="196"/>
      <c r="BP430" s="196"/>
      <c r="BQ430" s="196"/>
      <c r="BR430" s="197">
        <v>21368629</v>
      </c>
      <c r="BS430" s="192">
        <f t="shared" si="85"/>
        <v>21368629</v>
      </c>
      <c r="BT430" s="196"/>
      <c r="BU430" s="196"/>
      <c r="BV430" s="196"/>
      <c r="BW430" s="197">
        <v>21368629</v>
      </c>
      <c r="BX430" s="192">
        <f t="shared" si="81"/>
        <v>21368629</v>
      </c>
      <c r="BY430" s="196"/>
      <c r="BZ430" s="196"/>
      <c r="CA430" s="196"/>
      <c r="CB430" s="197">
        <v>21368629</v>
      </c>
      <c r="CC430" s="192">
        <f t="shared" si="82"/>
        <v>21368629</v>
      </c>
      <c r="CD430" s="196"/>
      <c r="CE430" s="196"/>
      <c r="CF430" s="196"/>
      <c r="CG430" s="197">
        <v>21368629</v>
      </c>
      <c r="CH430" s="192">
        <f t="shared" si="83"/>
        <v>21368629</v>
      </c>
      <c r="CI430" s="196"/>
      <c r="CJ430" s="196"/>
      <c r="CK430" s="196"/>
      <c r="CL430" s="197">
        <v>21368629</v>
      </c>
      <c r="CM430" s="192">
        <f t="shared" si="84"/>
        <v>21368629</v>
      </c>
      <c r="CN430" s="196"/>
      <c r="CO430" s="196"/>
      <c r="CP430" s="196"/>
      <c r="CQ430" s="197">
        <v>21368629</v>
      </c>
    </row>
    <row r="431" spans="1:95" s="193" customFormat="1" ht="409.5">
      <c r="A431" s="194">
        <v>606</v>
      </c>
      <c r="B431" s="17" t="s">
        <v>687</v>
      </c>
      <c r="C431" s="111">
        <v>402000002</v>
      </c>
      <c r="D431" s="19" t="s">
        <v>49</v>
      </c>
      <c r="E431" s="113" t="s">
        <v>902</v>
      </c>
      <c r="F431" s="114"/>
      <c r="G431" s="114"/>
      <c r="H431" s="115" t="s">
        <v>903</v>
      </c>
      <c r="I431" s="114"/>
      <c r="J431" s="115" t="s">
        <v>981</v>
      </c>
      <c r="K431" s="115" t="s">
        <v>726</v>
      </c>
      <c r="L431" s="115" t="s">
        <v>744</v>
      </c>
      <c r="M431" s="115"/>
      <c r="N431" s="115"/>
      <c r="O431" s="115"/>
      <c r="P431" s="116" t="s">
        <v>905</v>
      </c>
      <c r="Q431" s="117" t="s">
        <v>906</v>
      </c>
      <c r="R431" s="115"/>
      <c r="S431" s="115"/>
      <c r="T431" s="115" t="s">
        <v>744</v>
      </c>
      <c r="U431" s="115"/>
      <c r="V431" s="115" t="s">
        <v>907</v>
      </c>
      <c r="W431" s="115" t="s">
        <v>817</v>
      </c>
      <c r="X431" s="115"/>
      <c r="Y431" s="115"/>
      <c r="Z431" s="115"/>
      <c r="AA431" s="115"/>
      <c r="AB431" s="116" t="s">
        <v>908</v>
      </c>
      <c r="AC431" s="117" t="s">
        <v>982</v>
      </c>
      <c r="AD431" s="116"/>
      <c r="AE431" s="116"/>
      <c r="AF431" s="116"/>
      <c r="AG431" s="116"/>
      <c r="AH431" s="116"/>
      <c r="AI431" s="116"/>
      <c r="AJ431" s="116" t="s">
        <v>983</v>
      </c>
      <c r="AK431" s="116"/>
      <c r="AL431" s="116"/>
      <c r="AM431" s="116"/>
      <c r="AN431" s="116" t="s">
        <v>911</v>
      </c>
      <c r="AO431" s="119" t="s">
        <v>79</v>
      </c>
      <c r="AP431" s="119" t="s">
        <v>97</v>
      </c>
      <c r="AQ431" s="119" t="s">
        <v>887</v>
      </c>
      <c r="AR431" s="18" t="s">
        <v>249</v>
      </c>
      <c r="AS431" s="120" t="s">
        <v>60</v>
      </c>
      <c r="AT431" s="195"/>
      <c r="AU431" s="196"/>
      <c r="AV431" s="196"/>
      <c r="AW431" s="196"/>
      <c r="AX431" s="196"/>
      <c r="AY431" s="196"/>
      <c r="AZ431" s="196"/>
      <c r="BA431" s="196"/>
      <c r="BB431" s="197"/>
      <c r="BC431" s="197"/>
      <c r="BD431" s="192">
        <f t="shared" si="78"/>
        <v>185933.75</v>
      </c>
      <c r="BE431" s="196"/>
      <c r="BF431" s="196">
        <v>185933.75</v>
      </c>
      <c r="BG431" s="196"/>
      <c r="BH431" s="197"/>
      <c r="BI431" s="192">
        <f t="shared" si="79"/>
        <v>185933.75</v>
      </c>
      <c r="BJ431" s="196"/>
      <c r="BK431" s="196">
        <v>185933.75</v>
      </c>
      <c r="BL431" s="196"/>
      <c r="BM431" s="197"/>
      <c r="BN431" s="192"/>
      <c r="BO431" s="196"/>
      <c r="BP431" s="196"/>
      <c r="BQ431" s="196"/>
      <c r="BR431" s="197"/>
      <c r="BS431" s="192">
        <f t="shared" si="85"/>
        <v>0</v>
      </c>
      <c r="BT431" s="196"/>
      <c r="BU431" s="196"/>
      <c r="BV431" s="196"/>
      <c r="BW431" s="197"/>
      <c r="BX431" s="192"/>
      <c r="BY431" s="196"/>
      <c r="BZ431" s="196"/>
      <c r="CA431" s="196"/>
      <c r="CB431" s="197"/>
      <c r="CC431" s="192"/>
      <c r="CD431" s="196"/>
      <c r="CE431" s="196"/>
      <c r="CF431" s="196"/>
      <c r="CG431" s="197"/>
      <c r="CH431" s="192"/>
      <c r="CI431" s="196"/>
      <c r="CJ431" s="196"/>
      <c r="CK431" s="196"/>
      <c r="CL431" s="197"/>
      <c r="CM431" s="192"/>
      <c r="CN431" s="196"/>
      <c r="CO431" s="196"/>
      <c r="CP431" s="196"/>
      <c r="CQ431" s="197"/>
    </row>
    <row r="432" spans="1:95" s="193" customFormat="1" ht="103.5" customHeight="1">
      <c r="A432" s="194">
        <v>606</v>
      </c>
      <c r="B432" s="17" t="s">
        <v>687</v>
      </c>
      <c r="C432" s="111">
        <v>404020002</v>
      </c>
      <c r="D432" s="19" t="s">
        <v>984</v>
      </c>
      <c r="E432" s="113" t="s">
        <v>974</v>
      </c>
      <c r="F432" s="114"/>
      <c r="G432" s="114"/>
      <c r="H432" s="115">
        <v>6</v>
      </c>
      <c r="I432" s="114"/>
      <c r="J432" s="115">
        <v>22</v>
      </c>
      <c r="K432" s="115">
        <v>1</v>
      </c>
      <c r="L432" s="115"/>
      <c r="M432" s="115"/>
      <c r="N432" s="115"/>
      <c r="O432" s="115"/>
      <c r="P432" s="116" t="s">
        <v>422</v>
      </c>
      <c r="Q432" s="117" t="s">
        <v>643</v>
      </c>
      <c r="R432" s="115"/>
      <c r="S432" s="115"/>
      <c r="T432" s="115"/>
      <c r="U432" s="115"/>
      <c r="V432" s="115" t="s">
        <v>985</v>
      </c>
      <c r="W432" s="115"/>
      <c r="X432" s="115"/>
      <c r="Y432" s="115"/>
      <c r="Z432" s="115"/>
      <c r="AA432" s="115"/>
      <c r="AB432" s="116" t="s">
        <v>424</v>
      </c>
      <c r="AC432" s="117" t="s">
        <v>978</v>
      </c>
      <c r="AD432" s="116"/>
      <c r="AE432" s="116"/>
      <c r="AF432" s="116"/>
      <c r="AG432" s="116"/>
      <c r="AH432" s="116"/>
      <c r="AI432" s="116"/>
      <c r="AJ432" s="174">
        <v>1</v>
      </c>
      <c r="AK432" s="116"/>
      <c r="AL432" s="116"/>
      <c r="AM432" s="116"/>
      <c r="AN432" s="116" t="s">
        <v>206</v>
      </c>
      <c r="AO432" s="119" t="s">
        <v>79</v>
      </c>
      <c r="AP432" s="119" t="s">
        <v>97</v>
      </c>
      <c r="AQ432" s="119" t="s">
        <v>976</v>
      </c>
      <c r="AR432" s="18" t="s">
        <v>977</v>
      </c>
      <c r="AS432" s="120" t="s">
        <v>60</v>
      </c>
      <c r="AT432" s="195">
        <v>1873721.73</v>
      </c>
      <c r="AU432" s="196">
        <v>1873721.73</v>
      </c>
      <c r="AV432" s="196">
        <v>0</v>
      </c>
      <c r="AW432" s="196">
        <v>0</v>
      </c>
      <c r="AX432" s="197">
        <v>1873721.73</v>
      </c>
      <c r="AY432" s="197">
        <v>1873721.73</v>
      </c>
      <c r="AZ432" s="196">
        <v>0</v>
      </c>
      <c r="BA432" s="196">
        <v>0</v>
      </c>
      <c r="BB432" s="196">
        <v>0</v>
      </c>
      <c r="BC432" s="196">
        <v>0</v>
      </c>
      <c r="BD432" s="192">
        <f t="shared" si="78"/>
        <v>1886581</v>
      </c>
      <c r="BE432" s="196"/>
      <c r="BF432" s="196">
        <v>1886581</v>
      </c>
      <c r="BG432" s="196"/>
      <c r="BH432" s="196"/>
      <c r="BI432" s="192">
        <f t="shared" si="79"/>
        <v>1886581</v>
      </c>
      <c r="BJ432" s="196"/>
      <c r="BK432" s="196">
        <v>1886581</v>
      </c>
      <c r="BL432" s="196"/>
      <c r="BM432" s="196"/>
      <c r="BN432" s="192">
        <f t="shared" si="80"/>
        <v>1934604</v>
      </c>
      <c r="BO432" s="196"/>
      <c r="BP432" s="196">
        <v>1934604</v>
      </c>
      <c r="BQ432" s="196"/>
      <c r="BR432" s="196"/>
      <c r="BS432" s="192">
        <f t="shared" si="85"/>
        <v>1934604</v>
      </c>
      <c r="BT432" s="196"/>
      <c r="BU432" s="196">
        <v>1934604</v>
      </c>
      <c r="BV432" s="196"/>
      <c r="BW432" s="196"/>
      <c r="BX432" s="192">
        <f t="shared" si="81"/>
        <v>1934604</v>
      </c>
      <c r="BY432" s="196"/>
      <c r="BZ432" s="196">
        <v>1934604</v>
      </c>
      <c r="CA432" s="196"/>
      <c r="CB432" s="196"/>
      <c r="CC432" s="192">
        <f t="shared" si="82"/>
        <v>1934604</v>
      </c>
      <c r="CD432" s="196"/>
      <c r="CE432" s="196">
        <v>1934604</v>
      </c>
      <c r="CF432" s="196"/>
      <c r="CG432" s="196"/>
      <c r="CH432" s="192">
        <f t="shared" si="83"/>
        <v>1934604</v>
      </c>
      <c r="CI432" s="196"/>
      <c r="CJ432" s="196">
        <v>1934604</v>
      </c>
      <c r="CK432" s="196"/>
      <c r="CL432" s="196"/>
      <c r="CM432" s="192">
        <f t="shared" si="84"/>
        <v>1934604</v>
      </c>
      <c r="CN432" s="196"/>
      <c r="CO432" s="196">
        <v>1934604</v>
      </c>
      <c r="CP432" s="196"/>
      <c r="CQ432" s="196"/>
    </row>
    <row r="433" spans="1:95" s="193" customFormat="1" ht="409.5">
      <c r="A433" s="194">
        <v>606</v>
      </c>
      <c r="B433" s="17" t="s">
        <v>687</v>
      </c>
      <c r="C433" s="111">
        <v>404020022</v>
      </c>
      <c r="D433" s="19" t="s">
        <v>986</v>
      </c>
      <c r="E433" s="113" t="s">
        <v>381</v>
      </c>
      <c r="F433" s="114"/>
      <c r="G433" s="114"/>
      <c r="H433" s="115">
        <v>4</v>
      </c>
      <c r="I433" s="114"/>
      <c r="J433" s="115">
        <v>19</v>
      </c>
      <c r="K433" s="115" t="s">
        <v>987</v>
      </c>
      <c r="L433" s="115"/>
      <c r="M433" s="115"/>
      <c r="N433" s="115"/>
      <c r="O433" s="115"/>
      <c r="P433" s="116" t="s">
        <v>255</v>
      </c>
      <c r="Q433" s="117" t="s">
        <v>988</v>
      </c>
      <c r="R433" s="115"/>
      <c r="S433" s="115"/>
      <c r="T433" s="115"/>
      <c r="U433" s="115"/>
      <c r="V433" s="115" t="s">
        <v>989</v>
      </c>
      <c r="W433" s="115" t="s">
        <v>990</v>
      </c>
      <c r="X433" s="115" t="s">
        <v>991</v>
      </c>
      <c r="Y433" s="115"/>
      <c r="Z433" s="115"/>
      <c r="AA433" s="115"/>
      <c r="AB433" s="116" t="s">
        <v>992</v>
      </c>
      <c r="AC433" s="117" t="s">
        <v>993</v>
      </c>
      <c r="AD433" s="116"/>
      <c r="AE433" s="116"/>
      <c r="AF433" s="116"/>
      <c r="AG433" s="116"/>
      <c r="AH433" s="116"/>
      <c r="AI433" s="116"/>
      <c r="AJ433" s="116"/>
      <c r="AK433" s="116"/>
      <c r="AL433" s="116"/>
      <c r="AM433" s="116" t="s">
        <v>994</v>
      </c>
      <c r="AN433" s="116" t="s">
        <v>995</v>
      </c>
      <c r="AO433" s="119" t="s">
        <v>79</v>
      </c>
      <c r="AP433" s="119" t="s">
        <v>61</v>
      </c>
      <c r="AQ433" s="119" t="s">
        <v>996</v>
      </c>
      <c r="AR433" s="18" t="s">
        <v>997</v>
      </c>
      <c r="AS433" s="120" t="s">
        <v>673</v>
      </c>
      <c r="AT433" s="195">
        <v>5239707</v>
      </c>
      <c r="AU433" s="196">
        <v>5239707</v>
      </c>
      <c r="AV433" s="196">
        <v>0</v>
      </c>
      <c r="AW433" s="196">
        <v>0</v>
      </c>
      <c r="AX433" s="197">
        <v>5239707</v>
      </c>
      <c r="AY433" s="197">
        <v>5239707</v>
      </c>
      <c r="AZ433" s="196">
        <v>0</v>
      </c>
      <c r="BA433" s="196">
        <v>0</v>
      </c>
      <c r="BB433" s="196">
        <v>0</v>
      </c>
      <c r="BC433" s="196">
        <v>0</v>
      </c>
      <c r="BD433" s="192">
        <f t="shared" si="78"/>
        <v>5680846</v>
      </c>
      <c r="BE433" s="196"/>
      <c r="BF433" s="197">
        <v>5680846</v>
      </c>
      <c r="BG433" s="196"/>
      <c r="BH433" s="196"/>
      <c r="BI433" s="192">
        <f t="shared" si="79"/>
        <v>5680846</v>
      </c>
      <c r="BJ433" s="196"/>
      <c r="BK433" s="197">
        <v>5680846</v>
      </c>
      <c r="BL433" s="196"/>
      <c r="BM433" s="196"/>
      <c r="BN433" s="192">
        <f t="shared" si="80"/>
        <v>6182140</v>
      </c>
      <c r="BO433" s="196"/>
      <c r="BP433" s="197">
        <v>6182140</v>
      </c>
      <c r="BQ433" s="196"/>
      <c r="BR433" s="196"/>
      <c r="BS433" s="192">
        <f t="shared" si="85"/>
        <v>6182140</v>
      </c>
      <c r="BT433" s="196"/>
      <c r="BU433" s="197">
        <v>6182140</v>
      </c>
      <c r="BV433" s="196"/>
      <c r="BW433" s="196"/>
      <c r="BX433" s="192">
        <f t="shared" si="81"/>
        <v>6182140</v>
      </c>
      <c r="BY433" s="196"/>
      <c r="BZ433" s="197">
        <v>6182140</v>
      </c>
      <c r="CA433" s="196"/>
      <c r="CB433" s="196"/>
      <c r="CC433" s="192">
        <f t="shared" si="82"/>
        <v>6182140</v>
      </c>
      <c r="CD433" s="196"/>
      <c r="CE433" s="197">
        <v>6182140</v>
      </c>
      <c r="CF433" s="196"/>
      <c r="CG433" s="196"/>
      <c r="CH433" s="192">
        <f t="shared" si="83"/>
        <v>6182140</v>
      </c>
      <c r="CI433" s="196"/>
      <c r="CJ433" s="197">
        <v>6182140</v>
      </c>
      <c r="CK433" s="196"/>
      <c r="CL433" s="196"/>
      <c r="CM433" s="192">
        <f t="shared" si="84"/>
        <v>6182140</v>
      </c>
      <c r="CN433" s="196"/>
      <c r="CO433" s="197">
        <v>6182140</v>
      </c>
      <c r="CP433" s="196"/>
      <c r="CQ433" s="196"/>
    </row>
    <row r="434" spans="1:95" s="193" customFormat="1" ht="409.5">
      <c r="A434" s="194">
        <v>606</v>
      </c>
      <c r="B434" s="17" t="s">
        <v>687</v>
      </c>
      <c r="C434" s="111">
        <v>404020024</v>
      </c>
      <c r="D434" s="19" t="s">
        <v>998</v>
      </c>
      <c r="E434" s="113" t="s">
        <v>381</v>
      </c>
      <c r="F434" s="114"/>
      <c r="G434" s="114"/>
      <c r="H434" s="115">
        <v>4</v>
      </c>
      <c r="I434" s="114"/>
      <c r="J434" s="115">
        <v>19</v>
      </c>
      <c r="K434" s="115" t="s">
        <v>987</v>
      </c>
      <c r="L434" s="115"/>
      <c r="M434" s="115"/>
      <c r="N434" s="115"/>
      <c r="O434" s="115"/>
      <c r="P434" s="116" t="s">
        <v>255</v>
      </c>
      <c r="Q434" s="117" t="s">
        <v>988</v>
      </c>
      <c r="R434" s="115"/>
      <c r="S434" s="115"/>
      <c r="T434" s="115"/>
      <c r="U434" s="115"/>
      <c r="V434" s="115" t="s">
        <v>989</v>
      </c>
      <c r="W434" s="115" t="s">
        <v>990</v>
      </c>
      <c r="X434" s="115" t="s">
        <v>991</v>
      </c>
      <c r="Y434" s="115"/>
      <c r="Z434" s="115"/>
      <c r="AA434" s="115"/>
      <c r="AB434" s="116" t="s">
        <v>992</v>
      </c>
      <c r="AC434" s="117" t="s">
        <v>993</v>
      </c>
      <c r="AD434" s="116"/>
      <c r="AE434" s="116"/>
      <c r="AF434" s="116"/>
      <c r="AG434" s="116"/>
      <c r="AH434" s="116"/>
      <c r="AI434" s="116"/>
      <c r="AJ434" s="116"/>
      <c r="AK434" s="116"/>
      <c r="AL434" s="116"/>
      <c r="AM434" s="116" t="s">
        <v>999</v>
      </c>
      <c r="AN434" s="116" t="s">
        <v>995</v>
      </c>
      <c r="AO434" s="119" t="s">
        <v>79</v>
      </c>
      <c r="AP434" s="119" t="s">
        <v>51</v>
      </c>
      <c r="AQ434" s="119" t="s">
        <v>1000</v>
      </c>
      <c r="AR434" s="18" t="s">
        <v>1001</v>
      </c>
      <c r="AS434" s="120" t="s">
        <v>673</v>
      </c>
      <c r="AT434" s="195">
        <v>2005306</v>
      </c>
      <c r="AU434" s="196">
        <v>2005306</v>
      </c>
      <c r="AV434" s="196">
        <v>0</v>
      </c>
      <c r="AW434" s="196">
        <v>0</v>
      </c>
      <c r="AX434" s="197">
        <v>2005306</v>
      </c>
      <c r="AY434" s="197">
        <v>2005306</v>
      </c>
      <c r="AZ434" s="196">
        <v>0</v>
      </c>
      <c r="BA434" s="196">
        <v>0</v>
      </c>
      <c r="BB434" s="196">
        <v>0</v>
      </c>
      <c r="BC434" s="196">
        <v>0</v>
      </c>
      <c r="BD434" s="192">
        <f t="shared" si="78"/>
        <v>2218038</v>
      </c>
      <c r="BE434" s="196"/>
      <c r="BF434" s="197">
        <v>2218038</v>
      </c>
      <c r="BG434" s="196"/>
      <c r="BH434" s="196"/>
      <c r="BI434" s="192">
        <f t="shared" si="79"/>
        <v>2218038</v>
      </c>
      <c r="BJ434" s="196"/>
      <c r="BK434" s="197">
        <v>2218038</v>
      </c>
      <c r="BL434" s="196"/>
      <c r="BM434" s="196"/>
      <c r="BN434" s="192">
        <f t="shared" si="80"/>
        <v>2208420</v>
      </c>
      <c r="BO434" s="196"/>
      <c r="BP434" s="197">
        <v>2208420</v>
      </c>
      <c r="BQ434" s="196"/>
      <c r="BR434" s="196"/>
      <c r="BS434" s="192">
        <f t="shared" si="85"/>
        <v>2208420</v>
      </c>
      <c r="BT434" s="196"/>
      <c r="BU434" s="197">
        <v>2208420</v>
      </c>
      <c r="BV434" s="196"/>
      <c r="BW434" s="196"/>
      <c r="BX434" s="192">
        <f t="shared" si="81"/>
        <v>2208420</v>
      </c>
      <c r="BY434" s="196"/>
      <c r="BZ434" s="197">
        <v>2208420</v>
      </c>
      <c r="CA434" s="196"/>
      <c r="CB434" s="196"/>
      <c r="CC434" s="192">
        <f t="shared" si="82"/>
        <v>2208420</v>
      </c>
      <c r="CD434" s="196"/>
      <c r="CE434" s="197">
        <v>2208420</v>
      </c>
      <c r="CF434" s="196"/>
      <c r="CG434" s="196"/>
      <c r="CH434" s="192">
        <f t="shared" si="83"/>
        <v>2208420</v>
      </c>
      <c r="CI434" s="196"/>
      <c r="CJ434" s="197">
        <v>2208420</v>
      </c>
      <c r="CK434" s="196"/>
      <c r="CL434" s="196"/>
      <c r="CM434" s="192">
        <f t="shared" si="84"/>
        <v>2208420</v>
      </c>
      <c r="CN434" s="196"/>
      <c r="CO434" s="197">
        <v>2208420</v>
      </c>
      <c r="CP434" s="196"/>
      <c r="CQ434" s="196"/>
    </row>
    <row r="435" spans="1:95" s="193" customFormat="1" ht="409.5">
      <c r="A435" s="194">
        <v>606</v>
      </c>
      <c r="B435" s="17" t="s">
        <v>687</v>
      </c>
      <c r="C435" s="111">
        <v>404020024</v>
      </c>
      <c r="D435" s="19" t="s">
        <v>998</v>
      </c>
      <c r="E435" s="113" t="s">
        <v>381</v>
      </c>
      <c r="F435" s="114"/>
      <c r="G435" s="114"/>
      <c r="H435" s="115">
        <v>4</v>
      </c>
      <c r="I435" s="114"/>
      <c r="J435" s="115">
        <v>19</v>
      </c>
      <c r="K435" s="115" t="s">
        <v>987</v>
      </c>
      <c r="L435" s="115"/>
      <c r="M435" s="115"/>
      <c r="N435" s="115"/>
      <c r="O435" s="115"/>
      <c r="P435" s="116" t="s">
        <v>255</v>
      </c>
      <c r="Q435" s="117" t="s">
        <v>988</v>
      </c>
      <c r="R435" s="115"/>
      <c r="S435" s="115"/>
      <c r="T435" s="115"/>
      <c r="U435" s="115"/>
      <c r="V435" s="115" t="s">
        <v>989</v>
      </c>
      <c r="W435" s="115" t="s">
        <v>990</v>
      </c>
      <c r="X435" s="115" t="s">
        <v>991</v>
      </c>
      <c r="Y435" s="115"/>
      <c r="Z435" s="115"/>
      <c r="AA435" s="115"/>
      <c r="AB435" s="116" t="s">
        <v>992</v>
      </c>
      <c r="AC435" s="117" t="s">
        <v>993</v>
      </c>
      <c r="AD435" s="116"/>
      <c r="AE435" s="116"/>
      <c r="AF435" s="116"/>
      <c r="AG435" s="116"/>
      <c r="AH435" s="116"/>
      <c r="AI435" s="116"/>
      <c r="AJ435" s="116"/>
      <c r="AK435" s="116"/>
      <c r="AL435" s="116"/>
      <c r="AM435" s="116" t="s">
        <v>999</v>
      </c>
      <c r="AN435" s="116" t="s">
        <v>995</v>
      </c>
      <c r="AO435" s="119" t="s">
        <v>79</v>
      </c>
      <c r="AP435" s="119" t="s">
        <v>51</v>
      </c>
      <c r="AQ435" s="119" t="s">
        <v>1000</v>
      </c>
      <c r="AR435" s="18" t="s">
        <v>1001</v>
      </c>
      <c r="AS435" s="120" t="s">
        <v>629</v>
      </c>
      <c r="AT435" s="195">
        <v>2350988</v>
      </c>
      <c r="AU435" s="196">
        <v>2350988</v>
      </c>
      <c r="AV435" s="196">
        <v>0</v>
      </c>
      <c r="AW435" s="196">
        <v>0</v>
      </c>
      <c r="AX435" s="197">
        <v>2350988</v>
      </c>
      <c r="AY435" s="197">
        <v>2350988</v>
      </c>
      <c r="AZ435" s="196">
        <v>0</v>
      </c>
      <c r="BA435" s="196">
        <v>0</v>
      </c>
      <c r="BB435" s="196">
        <v>0</v>
      </c>
      <c r="BC435" s="196">
        <v>0</v>
      </c>
      <c r="BD435" s="192">
        <f t="shared" si="78"/>
        <v>4153080</v>
      </c>
      <c r="BE435" s="196"/>
      <c r="BF435" s="197">
        <v>4153080</v>
      </c>
      <c r="BG435" s="196"/>
      <c r="BH435" s="196"/>
      <c r="BI435" s="192">
        <f t="shared" si="79"/>
        <v>4153080</v>
      </c>
      <c r="BJ435" s="196"/>
      <c r="BK435" s="197">
        <v>4153080</v>
      </c>
      <c r="BL435" s="196"/>
      <c r="BM435" s="196"/>
      <c r="BN435" s="192">
        <f t="shared" si="80"/>
        <v>5187210</v>
      </c>
      <c r="BO435" s="196"/>
      <c r="BP435" s="197">
        <v>5187210</v>
      </c>
      <c r="BQ435" s="196"/>
      <c r="BR435" s="196"/>
      <c r="BS435" s="192">
        <f t="shared" si="85"/>
        <v>5187210</v>
      </c>
      <c r="BT435" s="196"/>
      <c r="BU435" s="197">
        <v>5187210</v>
      </c>
      <c r="BV435" s="196"/>
      <c r="BW435" s="196"/>
      <c r="BX435" s="192">
        <f t="shared" si="81"/>
        <v>5187210</v>
      </c>
      <c r="BY435" s="196"/>
      <c r="BZ435" s="197">
        <v>5187210</v>
      </c>
      <c r="CA435" s="196"/>
      <c r="CB435" s="196"/>
      <c r="CC435" s="192">
        <f t="shared" si="82"/>
        <v>5187210</v>
      </c>
      <c r="CD435" s="196"/>
      <c r="CE435" s="197">
        <v>5187210</v>
      </c>
      <c r="CF435" s="196"/>
      <c r="CG435" s="196"/>
      <c r="CH435" s="192">
        <f t="shared" si="83"/>
        <v>5187210</v>
      </c>
      <c r="CI435" s="196"/>
      <c r="CJ435" s="197">
        <v>5187210</v>
      </c>
      <c r="CK435" s="196"/>
      <c r="CL435" s="196"/>
      <c r="CM435" s="192">
        <f t="shared" si="84"/>
        <v>5187210</v>
      </c>
      <c r="CN435" s="196"/>
      <c r="CO435" s="197">
        <v>5187210</v>
      </c>
      <c r="CP435" s="196"/>
      <c r="CQ435" s="196"/>
    </row>
    <row r="436" spans="1:95" s="193" customFormat="1" ht="409.5">
      <c r="A436" s="194">
        <v>606</v>
      </c>
      <c r="B436" s="17" t="s">
        <v>687</v>
      </c>
      <c r="C436" s="111">
        <v>404020037</v>
      </c>
      <c r="D436" s="19" t="s">
        <v>1002</v>
      </c>
      <c r="E436" s="113" t="s">
        <v>381</v>
      </c>
      <c r="F436" s="114"/>
      <c r="G436" s="114"/>
      <c r="H436" s="115">
        <v>4</v>
      </c>
      <c r="I436" s="114"/>
      <c r="J436" s="115">
        <v>19</v>
      </c>
      <c r="K436" s="115" t="s">
        <v>987</v>
      </c>
      <c r="L436" s="115"/>
      <c r="M436" s="115"/>
      <c r="N436" s="115"/>
      <c r="O436" s="115"/>
      <c r="P436" s="116" t="s">
        <v>255</v>
      </c>
      <c r="Q436" s="117" t="s">
        <v>1003</v>
      </c>
      <c r="R436" s="115"/>
      <c r="S436" s="115"/>
      <c r="T436" s="115"/>
      <c r="U436" s="115"/>
      <c r="V436" s="115" t="s">
        <v>989</v>
      </c>
      <c r="W436" s="115" t="s">
        <v>990</v>
      </c>
      <c r="X436" s="115" t="s">
        <v>991</v>
      </c>
      <c r="Y436" s="115"/>
      <c r="Z436" s="115"/>
      <c r="AA436" s="115"/>
      <c r="AB436" s="116" t="s">
        <v>1004</v>
      </c>
      <c r="AC436" s="117" t="s">
        <v>1005</v>
      </c>
      <c r="AD436" s="116"/>
      <c r="AE436" s="116"/>
      <c r="AF436" s="116"/>
      <c r="AG436" s="116"/>
      <c r="AH436" s="116"/>
      <c r="AI436" s="116"/>
      <c r="AJ436" s="116" t="s">
        <v>1006</v>
      </c>
      <c r="AK436" s="116"/>
      <c r="AL436" s="116"/>
      <c r="AM436" s="116" t="s">
        <v>1007</v>
      </c>
      <c r="AN436" s="116" t="s">
        <v>1008</v>
      </c>
      <c r="AO436" s="119" t="s">
        <v>87</v>
      </c>
      <c r="AP436" s="119" t="s">
        <v>66</v>
      </c>
      <c r="AQ436" s="119" t="s">
        <v>1009</v>
      </c>
      <c r="AR436" s="18" t="s">
        <v>1010</v>
      </c>
      <c r="AS436" s="120" t="s">
        <v>53</v>
      </c>
      <c r="AT436" s="195">
        <v>1325050</v>
      </c>
      <c r="AU436" s="196">
        <v>971585.64</v>
      </c>
      <c r="AV436" s="196">
        <v>0</v>
      </c>
      <c r="AW436" s="196">
        <v>0</v>
      </c>
      <c r="AX436" s="197">
        <v>1325050</v>
      </c>
      <c r="AY436" s="197">
        <v>971585.64</v>
      </c>
      <c r="AZ436" s="196">
        <v>0</v>
      </c>
      <c r="BA436" s="196">
        <v>0</v>
      </c>
      <c r="BB436" s="196">
        <v>0</v>
      </c>
      <c r="BC436" s="196">
        <v>0</v>
      </c>
      <c r="BD436" s="192">
        <f t="shared" si="78"/>
        <v>1517284.07</v>
      </c>
      <c r="BE436" s="196"/>
      <c r="BF436" s="197">
        <v>1517284.07</v>
      </c>
      <c r="BG436" s="196"/>
      <c r="BH436" s="196"/>
      <c r="BI436" s="192">
        <f t="shared" si="79"/>
        <v>1486742.39</v>
      </c>
      <c r="BJ436" s="196"/>
      <c r="BK436" s="197">
        <v>1486742.39</v>
      </c>
      <c r="BL436" s="196"/>
      <c r="BM436" s="196"/>
      <c r="BN436" s="192">
        <f t="shared" si="80"/>
        <v>1543567</v>
      </c>
      <c r="BO436" s="196"/>
      <c r="BP436" s="197">
        <v>1543567</v>
      </c>
      <c r="BQ436" s="196"/>
      <c r="BR436" s="196"/>
      <c r="BS436" s="192">
        <f t="shared" si="85"/>
        <v>1543567</v>
      </c>
      <c r="BT436" s="196"/>
      <c r="BU436" s="197">
        <v>1543567</v>
      </c>
      <c r="BV436" s="196"/>
      <c r="BW436" s="196"/>
      <c r="BX436" s="192">
        <f t="shared" si="81"/>
        <v>1543567</v>
      </c>
      <c r="BY436" s="196"/>
      <c r="BZ436" s="197">
        <v>1543567</v>
      </c>
      <c r="CA436" s="196"/>
      <c r="CB436" s="196"/>
      <c r="CC436" s="192">
        <f t="shared" si="82"/>
        <v>1543567</v>
      </c>
      <c r="CD436" s="196"/>
      <c r="CE436" s="197">
        <v>1543567</v>
      </c>
      <c r="CF436" s="196"/>
      <c r="CG436" s="196"/>
      <c r="CH436" s="192">
        <f t="shared" si="83"/>
        <v>1543567</v>
      </c>
      <c r="CI436" s="196"/>
      <c r="CJ436" s="197">
        <v>1543567</v>
      </c>
      <c r="CK436" s="196"/>
      <c r="CL436" s="196"/>
      <c r="CM436" s="192">
        <f t="shared" si="84"/>
        <v>1543567</v>
      </c>
      <c r="CN436" s="196"/>
      <c r="CO436" s="197">
        <v>1543567</v>
      </c>
      <c r="CP436" s="196"/>
      <c r="CQ436" s="196"/>
    </row>
    <row r="437" spans="1:95" s="193" customFormat="1" ht="409.5">
      <c r="A437" s="194">
        <v>606</v>
      </c>
      <c r="B437" s="17" t="s">
        <v>687</v>
      </c>
      <c r="C437" s="111">
        <v>404020037</v>
      </c>
      <c r="D437" s="19" t="s">
        <v>1002</v>
      </c>
      <c r="E437" s="113" t="s">
        <v>381</v>
      </c>
      <c r="F437" s="114"/>
      <c r="G437" s="114"/>
      <c r="H437" s="115">
        <v>4</v>
      </c>
      <c r="I437" s="114"/>
      <c r="J437" s="115">
        <v>19</v>
      </c>
      <c r="K437" s="115" t="s">
        <v>987</v>
      </c>
      <c r="L437" s="115"/>
      <c r="M437" s="115"/>
      <c r="N437" s="115"/>
      <c r="O437" s="115"/>
      <c r="P437" s="116" t="s">
        <v>255</v>
      </c>
      <c r="Q437" s="117" t="s">
        <v>1003</v>
      </c>
      <c r="R437" s="115"/>
      <c r="S437" s="115"/>
      <c r="T437" s="115"/>
      <c r="U437" s="115"/>
      <c r="V437" s="115" t="s">
        <v>989</v>
      </c>
      <c r="W437" s="115" t="s">
        <v>990</v>
      </c>
      <c r="X437" s="115" t="s">
        <v>991</v>
      </c>
      <c r="Y437" s="115"/>
      <c r="Z437" s="115"/>
      <c r="AA437" s="115"/>
      <c r="AB437" s="116" t="s">
        <v>1004</v>
      </c>
      <c r="AC437" s="117" t="s">
        <v>1005</v>
      </c>
      <c r="AD437" s="116"/>
      <c r="AE437" s="116"/>
      <c r="AF437" s="116"/>
      <c r="AG437" s="116"/>
      <c r="AH437" s="116"/>
      <c r="AI437" s="116"/>
      <c r="AJ437" s="116" t="s">
        <v>1006</v>
      </c>
      <c r="AK437" s="116"/>
      <c r="AL437" s="116"/>
      <c r="AM437" s="116" t="s">
        <v>1007</v>
      </c>
      <c r="AN437" s="116" t="s">
        <v>1008</v>
      </c>
      <c r="AO437" s="119" t="s">
        <v>87</v>
      </c>
      <c r="AP437" s="119" t="s">
        <v>66</v>
      </c>
      <c r="AQ437" s="119" t="s">
        <v>1009</v>
      </c>
      <c r="AR437" s="18" t="s">
        <v>1010</v>
      </c>
      <c r="AS437" s="120" t="s">
        <v>447</v>
      </c>
      <c r="AT437" s="195">
        <v>88336482.579999998</v>
      </c>
      <c r="AU437" s="196">
        <v>64791461.130000003</v>
      </c>
      <c r="AV437" s="196">
        <v>0</v>
      </c>
      <c r="AW437" s="196">
        <v>0</v>
      </c>
      <c r="AX437" s="197">
        <v>88336482.579999998</v>
      </c>
      <c r="AY437" s="197">
        <v>64791461.130000003</v>
      </c>
      <c r="AZ437" s="196">
        <v>0</v>
      </c>
      <c r="BA437" s="196">
        <v>0</v>
      </c>
      <c r="BB437" s="196">
        <v>0</v>
      </c>
      <c r="BC437" s="196">
        <v>0</v>
      </c>
      <c r="BD437" s="192">
        <f t="shared" si="78"/>
        <v>99693668.290000007</v>
      </c>
      <c r="BE437" s="196"/>
      <c r="BF437" s="196">
        <v>99693668.290000007</v>
      </c>
      <c r="BG437" s="196"/>
      <c r="BH437" s="196"/>
      <c r="BI437" s="192">
        <f t="shared" si="79"/>
        <v>99328424</v>
      </c>
      <c r="BJ437" s="196"/>
      <c r="BK437" s="196">
        <v>99328424</v>
      </c>
      <c r="BL437" s="196"/>
      <c r="BM437" s="196"/>
      <c r="BN437" s="192">
        <f t="shared" si="80"/>
        <v>102904494.41</v>
      </c>
      <c r="BO437" s="196"/>
      <c r="BP437" s="196">
        <v>102904494.41</v>
      </c>
      <c r="BQ437" s="196"/>
      <c r="BR437" s="196"/>
      <c r="BS437" s="192">
        <f t="shared" si="85"/>
        <v>102904494.41</v>
      </c>
      <c r="BT437" s="196"/>
      <c r="BU437" s="196">
        <v>102904494.41</v>
      </c>
      <c r="BV437" s="196"/>
      <c r="BW437" s="196"/>
      <c r="BX437" s="192">
        <f t="shared" si="81"/>
        <v>102904494.41</v>
      </c>
      <c r="BY437" s="196"/>
      <c r="BZ437" s="196">
        <v>102904494.41</v>
      </c>
      <c r="CA437" s="196"/>
      <c r="CB437" s="196"/>
      <c r="CC437" s="192">
        <f t="shared" si="82"/>
        <v>102904494.41</v>
      </c>
      <c r="CD437" s="196"/>
      <c r="CE437" s="196">
        <v>102904494.41</v>
      </c>
      <c r="CF437" s="196"/>
      <c r="CG437" s="196"/>
      <c r="CH437" s="192">
        <f t="shared" si="83"/>
        <v>102904494.41</v>
      </c>
      <c r="CI437" s="196"/>
      <c r="CJ437" s="196">
        <v>102904494.41</v>
      </c>
      <c r="CK437" s="196"/>
      <c r="CL437" s="196"/>
      <c r="CM437" s="192">
        <f t="shared" si="84"/>
        <v>102904494.41</v>
      </c>
      <c r="CN437" s="196"/>
      <c r="CO437" s="196">
        <v>102904494.41</v>
      </c>
      <c r="CP437" s="196"/>
      <c r="CQ437" s="196"/>
    </row>
    <row r="438" spans="1:95" s="193" customFormat="1" ht="409.5">
      <c r="A438" s="194">
        <v>606</v>
      </c>
      <c r="B438" s="17" t="s">
        <v>687</v>
      </c>
      <c r="C438" s="111">
        <v>404020038</v>
      </c>
      <c r="D438" s="19" t="s">
        <v>1011</v>
      </c>
      <c r="E438" s="113" t="s">
        <v>1012</v>
      </c>
      <c r="F438" s="114"/>
      <c r="G438" s="114"/>
      <c r="H438" s="115"/>
      <c r="I438" s="114"/>
      <c r="J438" s="115" t="s">
        <v>1013</v>
      </c>
      <c r="K438" s="115"/>
      <c r="L438" s="115"/>
      <c r="M438" s="115"/>
      <c r="N438" s="115"/>
      <c r="O438" s="115"/>
      <c r="P438" s="116" t="s">
        <v>1014</v>
      </c>
      <c r="Q438" s="117" t="s">
        <v>1015</v>
      </c>
      <c r="R438" s="115"/>
      <c r="S438" s="115"/>
      <c r="T438" s="115"/>
      <c r="U438" s="115"/>
      <c r="V438" s="115" t="s">
        <v>1016</v>
      </c>
      <c r="W438" s="115" t="s">
        <v>1017</v>
      </c>
      <c r="X438" s="115" t="s">
        <v>1018</v>
      </c>
      <c r="Y438" s="115"/>
      <c r="Z438" s="115"/>
      <c r="AA438" s="115"/>
      <c r="AB438" s="116" t="s">
        <v>1019</v>
      </c>
      <c r="AC438" s="117" t="s">
        <v>1020</v>
      </c>
      <c r="AD438" s="116"/>
      <c r="AE438" s="116"/>
      <c r="AF438" s="116"/>
      <c r="AG438" s="116"/>
      <c r="AH438" s="116"/>
      <c r="AI438" s="116"/>
      <c r="AJ438" s="116"/>
      <c r="AK438" s="116"/>
      <c r="AL438" s="116"/>
      <c r="AM438" s="116" t="s">
        <v>1021</v>
      </c>
      <c r="AN438" s="116" t="s">
        <v>691</v>
      </c>
      <c r="AO438" s="119" t="s">
        <v>87</v>
      </c>
      <c r="AP438" s="119" t="s">
        <v>66</v>
      </c>
      <c r="AQ438" s="119" t="s">
        <v>1022</v>
      </c>
      <c r="AR438" s="18" t="s">
        <v>1023</v>
      </c>
      <c r="AS438" s="120" t="s">
        <v>447</v>
      </c>
      <c r="AT438" s="195">
        <v>1500000</v>
      </c>
      <c r="AU438" s="196">
        <v>1500000</v>
      </c>
      <c r="AV438" s="196">
        <v>0</v>
      </c>
      <c r="AW438" s="196">
        <v>0</v>
      </c>
      <c r="AX438" s="197">
        <v>1500000</v>
      </c>
      <c r="AY438" s="197">
        <v>1500000</v>
      </c>
      <c r="AZ438" s="196">
        <v>0</v>
      </c>
      <c r="BA438" s="196">
        <v>0</v>
      </c>
      <c r="BB438" s="196">
        <v>0</v>
      </c>
      <c r="BC438" s="196">
        <v>0</v>
      </c>
      <c r="BD438" s="192">
        <f t="shared" si="78"/>
        <v>1796805</v>
      </c>
      <c r="BE438" s="196"/>
      <c r="BF438" s="197">
        <v>1796805</v>
      </c>
      <c r="BG438" s="196"/>
      <c r="BH438" s="196"/>
      <c r="BI438" s="192">
        <f t="shared" si="79"/>
        <v>1796805</v>
      </c>
      <c r="BJ438" s="196"/>
      <c r="BK438" s="197">
        <v>1796805</v>
      </c>
      <c r="BL438" s="196"/>
      <c r="BM438" s="196"/>
      <c r="BN438" s="192">
        <f t="shared" si="80"/>
        <v>1854720</v>
      </c>
      <c r="BO438" s="196"/>
      <c r="BP438" s="197">
        <v>1854720</v>
      </c>
      <c r="BQ438" s="196"/>
      <c r="BR438" s="196"/>
      <c r="BS438" s="192">
        <f t="shared" si="85"/>
        <v>1854720</v>
      </c>
      <c r="BT438" s="196"/>
      <c r="BU438" s="197">
        <v>1854720</v>
      </c>
      <c r="BV438" s="196"/>
      <c r="BW438" s="196"/>
      <c r="BX438" s="192">
        <f t="shared" si="81"/>
        <v>1854720</v>
      </c>
      <c r="BY438" s="196"/>
      <c r="BZ438" s="197">
        <v>1854720</v>
      </c>
      <c r="CA438" s="196"/>
      <c r="CB438" s="196"/>
      <c r="CC438" s="192">
        <f t="shared" si="82"/>
        <v>1854720</v>
      </c>
      <c r="CD438" s="196"/>
      <c r="CE438" s="197">
        <v>1854720</v>
      </c>
      <c r="CF438" s="196"/>
      <c r="CG438" s="196"/>
      <c r="CH438" s="192">
        <f t="shared" si="83"/>
        <v>2116800</v>
      </c>
      <c r="CI438" s="196"/>
      <c r="CJ438" s="197">
        <v>2116800</v>
      </c>
      <c r="CK438" s="196"/>
      <c r="CL438" s="196"/>
      <c r="CM438" s="192">
        <f t="shared" si="84"/>
        <v>2116800</v>
      </c>
      <c r="CN438" s="196"/>
      <c r="CO438" s="197">
        <v>2116800</v>
      </c>
      <c r="CP438" s="196"/>
      <c r="CQ438" s="196"/>
    </row>
    <row r="439" spans="1:95" s="193" customFormat="1" ht="409.5">
      <c r="A439" s="194">
        <v>606</v>
      </c>
      <c r="B439" s="17" t="s">
        <v>687</v>
      </c>
      <c r="C439" s="111">
        <v>404020038</v>
      </c>
      <c r="D439" s="19" t="s">
        <v>1011</v>
      </c>
      <c r="E439" s="113" t="s">
        <v>1012</v>
      </c>
      <c r="F439" s="114"/>
      <c r="G439" s="114"/>
      <c r="H439" s="115"/>
      <c r="I439" s="114"/>
      <c r="J439" s="115">
        <v>5</v>
      </c>
      <c r="K439" s="115"/>
      <c r="L439" s="115"/>
      <c r="M439" s="115"/>
      <c r="N439" s="115"/>
      <c r="O439" s="115"/>
      <c r="P439" s="116" t="s">
        <v>1014</v>
      </c>
      <c r="Q439" s="117" t="s">
        <v>1015</v>
      </c>
      <c r="R439" s="115"/>
      <c r="S439" s="115"/>
      <c r="T439" s="115"/>
      <c r="U439" s="115"/>
      <c r="V439" s="115" t="s">
        <v>1016</v>
      </c>
      <c r="W439" s="115" t="s">
        <v>1017</v>
      </c>
      <c r="X439" s="115" t="s">
        <v>1024</v>
      </c>
      <c r="Y439" s="115"/>
      <c r="Z439" s="115"/>
      <c r="AA439" s="115"/>
      <c r="AB439" s="116" t="s">
        <v>1019</v>
      </c>
      <c r="AC439" s="117" t="s">
        <v>1020</v>
      </c>
      <c r="AD439" s="116"/>
      <c r="AE439" s="116"/>
      <c r="AF439" s="116"/>
      <c r="AG439" s="116"/>
      <c r="AH439" s="116"/>
      <c r="AI439" s="116"/>
      <c r="AJ439" s="116"/>
      <c r="AK439" s="116"/>
      <c r="AL439" s="116"/>
      <c r="AM439" s="116" t="s">
        <v>1025</v>
      </c>
      <c r="AN439" s="116" t="s">
        <v>691</v>
      </c>
      <c r="AO439" s="119" t="s">
        <v>87</v>
      </c>
      <c r="AP439" s="119" t="s">
        <v>66</v>
      </c>
      <c r="AQ439" s="119" t="s">
        <v>1026</v>
      </c>
      <c r="AR439" s="18" t="s">
        <v>1027</v>
      </c>
      <c r="AS439" s="120" t="s">
        <v>1028</v>
      </c>
      <c r="AT439" s="195">
        <v>7330948.1299999999</v>
      </c>
      <c r="AU439" s="196">
        <v>7330948.1299999999</v>
      </c>
      <c r="AV439" s="196">
        <v>0</v>
      </c>
      <c r="AW439" s="196">
        <v>0</v>
      </c>
      <c r="AX439" s="197">
        <v>7330948.1299999999</v>
      </c>
      <c r="AY439" s="197">
        <v>7330948.1299999999</v>
      </c>
      <c r="AZ439" s="196">
        <v>0</v>
      </c>
      <c r="BA439" s="196">
        <v>0</v>
      </c>
      <c r="BB439" s="196">
        <v>0</v>
      </c>
      <c r="BC439" s="196">
        <v>0</v>
      </c>
      <c r="BD439" s="192">
        <f t="shared" si="78"/>
        <v>7073986.0999999996</v>
      </c>
      <c r="BE439" s="196"/>
      <c r="BF439" s="197">
        <v>7073986.0999999996</v>
      </c>
      <c r="BG439" s="196"/>
      <c r="BH439" s="196"/>
      <c r="BI439" s="192">
        <f t="shared" si="79"/>
        <v>7073986.0999999996</v>
      </c>
      <c r="BJ439" s="196"/>
      <c r="BK439" s="197">
        <v>7073986.0999999996</v>
      </c>
      <c r="BL439" s="196"/>
      <c r="BM439" s="196"/>
      <c r="BN439" s="192">
        <f t="shared" si="80"/>
        <v>7670000</v>
      </c>
      <c r="BO439" s="196"/>
      <c r="BP439" s="197">
        <v>7670000</v>
      </c>
      <c r="BQ439" s="196"/>
      <c r="BR439" s="196"/>
      <c r="BS439" s="192">
        <f t="shared" si="85"/>
        <v>7670000</v>
      </c>
      <c r="BT439" s="196"/>
      <c r="BU439" s="197">
        <v>7670000</v>
      </c>
      <c r="BV439" s="196"/>
      <c r="BW439" s="196"/>
      <c r="BX439" s="192">
        <f t="shared" si="81"/>
        <v>8400000</v>
      </c>
      <c r="BY439" s="196"/>
      <c r="BZ439" s="197">
        <v>8400000</v>
      </c>
      <c r="CA439" s="196"/>
      <c r="CB439" s="196"/>
      <c r="CC439" s="192">
        <f t="shared" si="82"/>
        <v>8400000</v>
      </c>
      <c r="CD439" s="196"/>
      <c r="CE439" s="197">
        <v>8400000</v>
      </c>
      <c r="CF439" s="196"/>
      <c r="CG439" s="196"/>
      <c r="CH439" s="192">
        <f t="shared" si="83"/>
        <v>8640000</v>
      </c>
      <c r="CI439" s="196"/>
      <c r="CJ439" s="197">
        <v>8640000</v>
      </c>
      <c r="CK439" s="196"/>
      <c r="CL439" s="196"/>
      <c r="CM439" s="192">
        <f t="shared" si="84"/>
        <v>8640000</v>
      </c>
      <c r="CN439" s="196"/>
      <c r="CO439" s="197">
        <v>8640000</v>
      </c>
      <c r="CP439" s="196"/>
      <c r="CQ439" s="196"/>
    </row>
    <row r="440" spans="1:95" s="193" customFormat="1" ht="409.5">
      <c r="A440" s="194">
        <v>606</v>
      </c>
      <c r="B440" s="17" t="s">
        <v>687</v>
      </c>
      <c r="C440" s="111">
        <v>404020038</v>
      </c>
      <c r="D440" s="19" t="s">
        <v>1011</v>
      </c>
      <c r="E440" s="113" t="s">
        <v>1012</v>
      </c>
      <c r="F440" s="114"/>
      <c r="G440" s="114"/>
      <c r="H440" s="115"/>
      <c r="I440" s="114"/>
      <c r="J440" s="115">
        <v>5</v>
      </c>
      <c r="K440" s="115"/>
      <c r="L440" s="115"/>
      <c r="M440" s="115"/>
      <c r="N440" s="115"/>
      <c r="O440" s="115"/>
      <c r="P440" s="116" t="s">
        <v>1014</v>
      </c>
      <c r="Q440" s="117" t="s">
        <v>1015</v>
      </c>
      <c r="R440" s="115"/>
      <c r="S440" s="115"/>
      <c r="T440" s="115"/>
      <c r="U440" s="115"/>
      <c r="V440" s="115" t="s">
        <v>1016</v>
      </c>
      <c r="W440" s="115" t="s">
        <v>1017</v>
      </c>
      <c r="X440" s="115" t="s">
        <v>1024</v>
      </c>
      <c r="Y440" s="115"/>
      <c r="Z440" s="115"/>
      <c r="AA440" s="115"/>
      <c r="AB440" s="116" t="s">
        <v>1019</v>
      </c>
      <c r="AC440" s="117" t="s">
        <v>1020</v>
      </c>
      <c r="AD440" s="116"/>
      <c r="AE440" s="116"/>
      <c r="AF440" s="116"/>
      <c r="AG440" s="116"/>
      <c r="AH440" s="116"/>
      <c r="AI440" s="116"/>
      <c r="AJ440" s="116"/>
      <c r="AK440" s="116"/>
      <c r="AL440" s="116"/>
      <c r="AM440" s="116" t="s">
        <v>1025</v>
      </c>
      <c r="AN440" s="116" t="s">
        <v>691</v>
      </c>
      <c r="AO440" s="119" t="s">
        <v>87</v>
      </c>
      <c r="AP440" s="119" t="s">
        <v>66</v>
      </c>
      <c r="AQ440" s="119" t="s">
        <v>1026</v>
      </c>
      <c r="AR440" s="18" t="s">
        <v>1027</v>
      </c>
      <c r="AS440" s="120" t="s">
        <v>447</v>
      </c>
      <c r="AT440" s="195">
        <v>10875913.880000001</v>
      </c>
      <c r="AU440" s="196">
        <v>10875913.880000001</v>
      </c>
      <c r="AV440" s="196">
        <v>0</v>
      </c>
      <c r="AW440" s="196">
        <v>0</v>
      </c>
      <c r="AX440" s="197">
        <v>10875913.880000001</v>
      </c>
      <c r="AY440" s="197">
        <v>10875913.880000001</v>
      </c>
      <c r="AZ440" s="196">
        <v>0</v>
      </c>
      <c r="BA440" s="196">
        <v>0</v>
      </c>
      <c r="BB440" s="196">
        <v>0</v>
      </c>
      <c r="BC440" s="196">
        <v>0</v>
      </c>
      <c r="BD440" s="192">
        <f t="shared" si="78"/>
        <v>11959512.300000001</v>
      </c>
      <c r="BE440" s="196"/>
      <c r="BF440" s="197">
        <v>11959512.300000001</v>
      </c>
      <c r="BG440" s="196"/>
      <c r="BH440" s="196"/>
      <c r="BI440" s="192">
        <f t="shared" si="79"/>
        <v>11959512.300000001</v>
      </c>
      <c r="BJ440" s="196"/>
      <c r="BK440" s="197">
        <v>11959512.300000001</v>
      </c>
      <c r="BL440" s="196"/>
      <c r="BM440" s="196"/>
      <c r="BN440" s="192">
        <f t="shared" si="80"/>
        <v>14665570</v>
      </c>
      <c r="BO440" s="196"/>
      <c r="BP440" s="197">
        <v>14665570</v>
      </c>
      <c r="BQ440" s="196"/>
      <c r="BR440" s="196"/>
      <c r="BS440" s="192">
        <f t="shared" si="85"/>
        <v>14665570</v>
      </c>
      <c r="BT440" s="196"/>
      <c r="BU440" s="197">
        <v>14665570</v>
      </c>
      <c r="BV440" s="196"/>
      <c r="BW440" s="196"/>
      <c r="BX440" s="192">
        <f t="shared" si="81"/>
        <v>14091940</v>
      </c>
      <c r="BY440" s="196"/>
      <c r="BZ440" s="197">
        <v>14091940</v>
      </c>
      <c r="CA440" s="196"/>
      <c r="CB440" s="196"/>
      <c r="CC440" s="192">
        <f t="shared" si="82"/>
        <v>14091940</v>
      </c>
      <c r="CD440" s="196"/>
      <c r="CE440" s="197">
        <v>14091940</v>
      </c>
      <c r="CF440" s="196"/>
      <c r="CG440" s="196"/>
      <c r="CH440" s="192">
        <f t="shared" si="83"/>
        <v>14528970</v>
      </c>
      <c r="CI440" s="196"/>
      <c r="CJ440" s="197">
        <v>14528970</v>
      </c>
      <c r="CK440" s="196"/>
      <c r="CL440" s="196"/>
      <c r="CM440" s="192">
        <f t="shared" si="84"/>
        <v>14528970</v>
      </c>
      <c r="CN440" s="196"/>
      <c r="CO440" s="197">
        <v>14528970</v>
      </c>
      <c r="CP440" s="196"/>
      <c r="CQ440" s="196"/>
    </row>
    <row r="441" spans="1:95" s="193" customFormat="1" ht="409.5">
      <c r="A441" s="194">
        <v>606</v>
      </c>
      <c r="B441" s="17" t="s">
        <v>687</v>
      </c>
      <c r="C441" s="111">
        <v>404020038</v>
      </c>
      <c r="D441" s="19" t="s">
        <v>1011</v>
      </c>
      <c r="E441" s="113" t="s">
        <v>1029</v>
      </c>
      <c r="F441" s="114"/>
      <c r="G441" s="114"/>
      <c r="H441" s="115">
        <v>1</v>
      </c>
      <c r="I441" s="114"/>
      <c r="J441" s="115" t="s">
        <v>1030</v>
      </c>
      <c r="K441" s="115"/>
      <c r="L441" s="115"/>
      <c r="M441" s="115"/>
      <c r="N441" s="115">
        <v>15</v>
      </c>
      <c r="O441" s="115"/>
      <c r="P441" s="116" t="s">
        <v>1031</v>
      </c>
      <c r="Q441" s="117" t="s">
        <v>1032</v>
      </c>
      <c r="R441" s="115"/>
      <c r="S441" s="115"/>
      <c r="T441" s="115"/>
      <c r="U441" s="115"/>
      <c r="V441" s="115" t="s">
        <v>1033</v>
      </c>
      <c r="W441" s="115" t="s">
        <v>3588</v>
      </c>
      <c r="X441" s="115"/>
      <c r="Y441" s="115"/>
      <c r="Z441" s="115"/>
      <c r="AA441" s="115"/>
      <c r="AB441" s="116" t="s">
        <v>1034</v>
      </c>
      <c r="AC441" s="117" t="s">
        <v>1020</v>
      </c>
      <c r="AD441" s="116"/>
      <c r="AE441" s="116"/>
      <c r="AF441" s="116"/>
      <c r="AG441" s="116"/>
      <c r="AH441" s="116"/>
      <c r="AI441" s="116"/>
      <c r="AJ441" s="116"/>
      <c r="AK441" s="116"/>
      <c r="AL441" s="116"/>
      <c r="AM441" s="116" t="s">
        <v>1035</v>
      </c>
      <c r="AN441" s="116" t="s">
        <v>691</v>
      </c>
      <c r="AO441" s="119" t="s">
        <v>87</v>
      </c>
      <c r="AP441" s="119" t="s">
        <v>66</v>
      </c>
      <c r="AQ441" s="119" t="s">
        <v>1036</v>
      </c>
      <c r="AR441" s="18" t="s">
        <v>1037</v>
      </c>
      <c r="AS441" s="120" t="s">
        <v>447</v>
      </c>
      <c r="AT441" s="195">
        <v>2700000</v>
      </c>
      <c r="AU441" s="196">
        <v>2700000</v>
      </c>
      <c r="AV441" s="196">
        <v>0</v>
      </c>
      <c r="AW441" s="196">
        <v>0</v>
      </c>
      <c r="AX441" s="197">
        <v>2700000</v>
      </c>
      <c r="AY441" s="197">
        <v>2700000</v>
      </c>
      <c r="AZ441" s="196">
        <v>0</v>
      </c>
      <c r="BA441" s="196">
        <v>0</v>
      </c>
      <c r="BB441" s="196">
        <v>0</v>
      </c>
      <c r="BC441" s="196">
        <v>0</v>
      </c>
      <c r="BD441" s="192">
        <f t="shared" si="78"/>
        <v>1650000</v>
      </c>
      <c r="BE441" s="196"/>
      <c r="BF441" s="197">
        <v>1650000</v>
      </c>
      <c r="BG441" s="196"/>
      <c r="BH441" s="196"/>
      <c r="BI441" s="192">
        <f t="shared" si="79"/>
        <v>1650000</v>
      </c>
      <c r="BJ441" s="196"/>
      <c r="BK441" s="197">
        <v>1650000</v>
      </c>
      <c r="BL441" s="196"/>
      <c r="BM441" s="196"/>
      <c r="BN441" s="192">
        <f t="shared" si="80"/>
        <v>2850000</v>
      </c>
      <c r="BO441" s="196"/>
      <c r="BP441" s="197">
        <v>2850000</v>
      </c>
      <c r="BQ441" s="196"/>
      <c r="BR441" s="196"/>
      <c r="BS441" s="192">
        <f t="shared" si="85"/>
        <v>2850000</v>
      </c>
      <c r="BT441" s="196"/>
      <c r="BU441" s="197">
        <v>2850000</v>
      </c>
      <c r="BV441" s="196"/>
      <c r="BW441" s="196"/>
      <c r="BX441" s="192">
        <f t="shared" si="81"/>
        <v>2850000</v>
      </c>
      <c r="BY441" s="196"/>
      <c r="BZ441" s="197">
        <v>2850000</v>
      </c>
      <c r="CA441" s="196"/>
      <c r="CB441" s="196"/>
      <c r="CC441" s="192">
        <f t="shared" si="82"/>
        <v>2850000</v>
      </c>
      <c r="CD441" s="196"/>
      <c r="CE441" s="197">
        <v>2850000</v>
      </c>
      <c r="CF441" s="196"/>
      <c r="CG441" s="196"/>
      <c r="CH441" s="192">
        <f t="shared" si="83"/>
        <v>2850000</v>
      </c>
      <c r="CI441" s="196"/>
      <c r="CJ441" s="197">
        <v>2850000</v>
      </c>
      <c r="CK441" s="196"/>
      <c r="CL441" s="196"/>
      <c r="CM441" s="192">
        <f t="shared" si="84"/>
        <v>2850000</v>
      </c>
      <c r="CN441" s="196"/>
      <c r="CO441" s="197">
        <v>2850000</v>
      </c>
      <c r="CP441" s="196"/>
      <c r="CQ441" s="196"/>
    </row>
    <row r="442" spans="1:95" s="193" customFormat="1" ht="255">
      <c r="A442" s="194">
        <v>606</v>
      </c>
      <c r="B442" s="17" t="s">
        <v>687</v>
      </c>
      <c r="C442" s="111">
        <v>404020040</v>
      </c>
      <c r="D442" s="19" t="s">
        <v>1038</v>
      </c>
      <c r="E442" s="113" t="s">
        <v>1039</v>
      </c>
      <c r="F442" s="114"/>
      <c r="G442" s="114"/>
      <c r="H442" s="115">
        <v>2</v>
      </c>
      <c r="I442" s="114"/>
      <c r="J442" s="115" t="s">
        <v>286</v>
      </c>
      <c r="K442" s="199" t="s">
        <v>1040</v>
      </c>
      <c r="L442" s="115"/>
      <c r="M442" s="115"/>
      <c r="N442" s="115"/>
      <c r="O442" s="115"/>
      <c r="P442" s="116" t="s">
        <v>1041</v>
      </c>
      <c r="Q442" s="117" t="s">
        <v>1015</v>
      </c>
      <c r="R442" s="115"/>
      <c r="S442" s="115"/>
      <c r="T442" s="115"/>
      <c r="U442" s="115"/>
      <c r="V442" s="115" t="s">
        <v>1042</v>
      </c>
      <c r="W442" s="115" t="s">
        <v>1043</v>
      </c>
      <c r="X442" s="115" t="s">
        <v>286</v>
      </c>
      <c r="Y442" s="115"/>
      <c r="Z442" s="115"/>
      <c r="AA442" s="115"/>
      <c r="AB442" s="116" t="s">
        <v>1019</v>
      </c>
      <c r="AC442" s="117" t="s">
        <v>1020</v>
      </c>
      <c r="AD442" s="116"/>
      <c r="AE442" s="116"/>
      <c r="AF442" s="116"/>
      <c r="AG442" s="116"/>
      <c r="AH442" s="116"/>
      <c r="AI442" s="116"/>
      <c r="AJ442" s="116"/>
      <c r="AK442" s="116"/>
      <c r="AL442" s="116"/>
      <c r="AM442" s="116" t="s">
        <v>1044</v>
      </c>
      <c r="AN442" s="116" t="s">
        <v>691</v>
      </c>
      <c r="AO442" s="119" t="s">
        <v>87</v>
      </c>
      <c r="AP442" s="119" t="s">
        <v>66</v>
      </c>
      <c r="AQ442" s="119" t="s">
        <v>1045</v>
      </c>
      <c r="AR442" s="18" t="s">
        <v>1046</v>
      </c>
      <c r="AS442" s="120" t="s">
        <v>447</v>
      </c>
      <c r="AT442" s="195">
        <v>20198137.989999998</v>
      </c>
      <c r="AU442" s="196">
        <v>20198137.989999998</v>
      </c>
      <c r="AV442" s="196">
        <v>0</v>
      </c>
      <c r="AW442" s="196">
        <v>0</v>
      </c>
      <c r="AX442" s="197">
        <v>20198137.989999998</v>
      </c>
      <c r="AY442" s="197">
        <v>20198137.989999998</v>
      </c>
      <c r="AZ442" s="196">
        <v>0</v>
      </c>
      <c r="BA442" s="196">
        <v>0</v>
      </c>
      <c r="BB442" s="196">
        <v>0</v>
      </c>
      <c r="BC442" s="196">
        <v>0</v>
      </c>
      <c r="BD442" s="192">
        <f t="shared" si="78"/>
        <v>21156339.600000001</v>
      </c>
      <c r="BE442" s="196"/>
      <c r="BF442" s="197">
        <v>21156339.600000001</v>
      </c>
      <c r="BG442" s="196"/>
      <c r="BH442" s="196"/>
      <c r="BI442" s="192">
        <f t="shared" si="79"/>
        <v>21156339.600000001</v>
      </c>
      <c r="BJ442" s="196"/>
      <c r="BK442" s="197">
        <v>21156339.600000001</v>
      </c>
      <c r="BL442" s="196"/>
      <c r="BM442" s="196"/>
      <c r="BN442" s="192">
        <f t="shared" si="80"/>
        <v>19937430.859999999</v>
      </c>
      <c r="BO442" s="196"/>
      <c r="BP442" s="197">
        <v>19937430.859999999</v>
      </c>
      <c r="BQ442" s="196"/>
      <c r="BR442" s="196"/>
      <c r="BS442" s="192">
        <f t="shared" si="85"/>
        <v>19937430.859999999</v>
      </c>
      <c r="BT442" s="196"/>
      <c r="BU442" s="197">
        <v>19937430.859999999</v>
      </c>
      <c r="BV442" s="196"/>
      <c r="BW442" s="196"/>
      <c r="BX442" s="192">
        <f t="shared" si="81"/>
        <v>21403814.02</v>
      </c>
      <c r="BY442" s="196"/>
      <c r="BZ442" s="197">
        <v>21403814.02</v>
      </c>
      <c r="CA442" s="196"/>
      <c r="CB442" s="196"/>
      <c r="CC442" s="192">
        <f t="shared" si="82"/>
        <v>21403814.02</v>
      </c>
      <c r="CD442" s="196"/>
      <c r="CE442" s="197">
        <v>21403814.02</v>
      </c>
      <c r="CF442" s="196"/>
      <c r="CG442" s="196"/>
      <c r="CH442" s="192">
        <f t="shared" si="83"/>
        <v>22153708.57</v>
      </c>
      <c r="CI442" s="196"/>
      <c r="CJ442" s="197">
        <v>22153708.57</v>
      </c>
      <c r="CK442" s="196"/>
      <c r="CL442" s="196"/>
      <c r="CM442" s="192">
        <f t="shared" si="84"/>
        <v>22153708.57</v>
      </c>
      <c r="CN442" s="196"/>
      <c r="CO442" s="197">
        <v>22153708.57</v>
      </c>
      <c r="CP442" s="196"/>
      <c r="CQ442" s="196"/>
    </row>
    <row r="443" spans="1:95" s="193" customFormat="1" ht="409.5">
      <c r="A443" s="194">
        <v>606</v>
      </c>
      <c r="B443" s="17" t="s">
        <v>687</v>
      </c>
      <c r="C443" s="111">
        <v>405010000</v>
      </c>
      <c r="D443" s="19" t="s">
        <v>1047</v>
      </c>
      <c r="E443" s="113" t="s">
        <v>693</v>
      </c>
      <c r="F443" s="114"/>
      <c r="G443" s="114"/>
      <c r="H443" s="115">
        <v>1</v>
      </c>
      <c r="I443" s="114"/>
      <c r="J443" s="115">
        <v>8</v>
      </c>
      <c r="K443" s="115">
        <v>1</v>
      </c>
      <c r="L443" s="115">
        <v>3</v>
      </c>
      <c r="M443" s="115"/>
      <c r="N443" s="115"/>
      <c r="O443" s="115"/>
      <c r="P443" s="116" t="s">
        <v>695</v>
      </c>
      <c r="Q443" s="117" t="s">
        <v>1048</v>
      </c>
      <c r="R443" s="115"/>
      <c r="S443" s="115"/>
      <c r="T443" s="115"/>
      <c r="U443" s="115"/>
      <c r="V443" s="115">
        <v>5</v>
      </c>
      <c r="W443" s="115">
        <v>3</v>
      </c>
      <c r="X443" s="115">
        <v>4</v>
      </c>
      <c r="Y443" s="115"/>
      <c r="Z443" s="115"/>
      <c r="AA443" s="115"/>
      <c r="AB443" s="116" t="s">
        <v>695</v>
      </c>
      <c r="AC443" s="117" t="s">
        <v>1020</v>
      </c>
      <c r="AD443" s="116"/>
      <c r="AE443" s="116"/>
      <c r="AF443" s="116"/>
      <c r="AG443" s="116"/>
      <c r="AH443" s="116"/>
      <c r="AI443" s="116"/>
      <c r="AJ443" s="116"/>
      <c r="AK443" s="116"/>
      <c r="AL443" s="116"/>
      <c r="AM443" s="116" t="s">
        <v>1049</v>
      </c>
      <c r="AN443" s="116" t="s">
        <v>691</v>
      </c>
      <c r="AO443" s="119" t="s">
        <v>79</v>
      </c>
      <c r="AP443" s="119" t="s">
        <v>61</v>
      </c>
      <c r="AQ443" s="119" t="s">
        <v>996</v>
      </c>
      <c r="AR443" s="18" t="s">
        <v>1050</v>
      </c>
      <c r="AS443" s="120" t="s">
        <v>704</v>
      </c>
      <c r="AT443" s="195">
        <v>1200257807.22</v>
      </c>
      <c r="AU443" s="196">
        <v>1200257807.22</v>
      </c>
      <c r="AV443" s="196">
        <v>0</v>
      </c>
      <c r="AW443" s="196">
        <v>0</v>
      </c>
      <c r="AX443" s="197">
        <v>1200257807.22</v>
      </c>
      <c r="AY443" s="197">
        <v>1200257807.22</v>
      </c>
      <c r="AZ443" s="196">
        <v>0</v>
      </c>
      <c r="BA443" s="196">
        <v>0</v>
      </c>
      <c r="BB443" s="196">
        <v>0</v>
      </c>
      <c r="BC443" s="196">
        <v>0</v>
      </c>
      <c r="BD443" s="192">
        <f t="shared" si="78"/>
        <v>1228703587.8199999</v>
      </c>
      <c r="BE443" s="196"/>
      <c r="BF443" s="197">
        <v>1228703587.8199999</v>
      </c>
      <c r="BG443" s="196"/>
      <c r="BH443" s="196"/>
      <c r="BI443" s="192">
        <f t="shared" si="79"/>
        <v>1228703587.8199999</v>
      </c>
      <c r="BJ443" s="196"/>
      <c r="BK443" s="197">
        <v>1228703587.8199999</v>
      </c>
      <c r="BL443" s="196"/>
      <c r="BM443" s="196"/>
      <c r="BN443" s="192">
        <f t="shared" si="80"/>
        <v>1261476036.8499999</v>
      </c>
      <c r="BO443" s="196"/>
      <c r="BP443" s="197">
        <v>1261476036.8499999</v>
      </c>
      <c r="BQ443" s="196"/>
      <c r="BR443" s="196"/>
      <c r="BS443" s="192">
        <f t="shared" si="85"/>
        <v>1273987670.8</v>
      </c>
      <c r="BT443" s="196"/>
      <c r="BU443" s="197">
        <v>1273987670.8</v>
      </c>
      <c r="BV443" s="196"/>
      <c r="BW443" s="196"/>
      <c r="BX443" s="192">
        <f t="shared" si="81"/>
        <v>1256480370.75</v>
      </c>
      <c r="BY443" s="196"/>
      <c r="BZ443" s="197">
        <v>1256480370.75</v>
      </c>
      <c r="CA443" s="196"/>
      <c r="CB443" s="196"/>
      <c r="CC443" s="192">
        <f t="shared" si="82"/>
        <v>1256480370.75</v>
      </c>
      <c r="CD443" s="196"/>
      <c r="CE443" s="197">
        <v>1256480370.75</v>
      </c>
      <c r="CF443" s="196"/>
      <c r="CG443" s="196"/>
      <c r="CH443" s="192">
        <f t="shared" si="83"/>
        <v>1256480370.75</v>
      </c>
      <c r="CI443" s="196"/>
      <c r="CJ443" s="197">
        <v>1256480370.75</v>
      </c>
      <c r="CK443" s="196"/>
      <c r="CL443" s="196"/>
      <c r="CM443" s="192">
        <f t="shared" si="84"/>
        <v>1256480370.75</v>
      </c>
      <c r="CN443" s="196"/>
      <c r="CO443" s="197">
        <v>1256480370.75</v>
      </c>
      <c r="CP443" s="196"/>
      <c r="CQ443" s="196"/>
    </row>
    <row r="444" spans="1:95" s="193" customFormat="1" ht="409.5">
      <c r="A444" s="194">
        <v>606</v>
      </c>
      <c r="B444" s="17" t="s">
        <v>687</v>
      </c>
      <c r="C444" s="111">
        <v>405010000</v>
      </c>
      <c r="D444" s="19" t="s">
        <v>1047</v>
      </c>
      <c r="E444" s="113" t="s">
        <v>693</v>
      </c>
      <c r="F444" s="114"/>
      <c r="G444" s="114"/>
      <c r="H444" s="115">
        <v>1</v>
      </c>
      <c r="I444" s="114"/>
      <c r="J444" s="115">
        <v>8</v>
      </c>
      <c r="K444" s="115">
        <v>1</v>
      </c>
      <c r="L444" s="115">
        <v>3</v>
      </c>
      <c r="M444" s="115"/>
      <c r="N444" s="115"/>
      <c r="O444" s="115"/>
      <c r="P444" s="116" t="s">
        <v>695</v>
      </c>
      <c r="Q444" s="117" t="s">
        <v>1048</v>
      </c>
      <c r="R444" s="115"/>
      <c r="S444" s="115"/>
      <c r="T444" s="115"/>
      <c r="U444" s="115"/>
      <c r="V444" s="115">
        <v>5</v>
      </c>
      <c r="W444" s="115">
        <v>3</v>
      </c>
      <c r="X444" s="115">
        <v>4</v>
      </c>
      <c r="Y444" s="115"/>
      <c r="Z444" s="115"/>
      <c r="AA444" s="115"/>
      <c r="AB444" s="116" t="s">
        <v>695</v>
      </c>
      <c r="AC444" s="117" t="s">
        <v>1020</v>
      </c>
      <c r="AD444" s="116"/>
      <c r="AE444" s="116"/>
      <c r="AF444" s="116"/>
      <c r="AG444" s="116"/>
      <c r="AH444" s="116"/>
      <c r="AI444" s="116"/>
      <c r="AJ444" s="116"/>
      <c r="AK444" s="116"/>
      <c r="AL444" s="116"/>
      <c r="AM444" s="116" t="s">
        <v>1049</v>
      </c>
      <c r="AN444" s="116" t="s">
        <v>691</v>
      </c>
      <c r="AO444" s="119" t="s">
        <v>79</v>
      </c>
      <c r="AP444" s="119" t="s">
        <v>61</v>
      </c>
      <c r="AQ444" s="119" t="s">
        <v>996</v>
      </c>
      <c r="AR444" s="18" t="s">
        <v>1050</v>
      </c>
      <c r="AS444" s="120" t="s">
        <v>705</v>
      </c>
      <c r="AT444" s="195">
        <v>107141195.22</v>
      </c>
      <c r="AU444" s="196">
        <v>107141195.22</v>
      </c>
      <c r="AV444" s="196">
        <v>0</v>
      </c>
      <c r="AW444" s="196">
        <v>0</v>
      </c>
      <c r="AX444" s="197">
        <v>107141195.22</v>
      </c>
      <c r="AY444" s="197">
        <v>107141195.22</v>
      </c>
      <c r="AZ444" s="196">
        <v>0</v>
      </c>
      <c r="BA444" s="196">
        <v>0</v>
      </c>
      <c r="BB444" s="196">
        <v>0</v>
      </c>
      <c r="BC444" s="196">
        <v>0</v>
      </c>
      <c r="BD444" s="192">
        <f t="shared" si="78"/>
        <v>112663192.2</v>
      </c>
      <c r="BE444" s="196"/>
      <c r="BF444" s="197">
        <v>112663192.2</v>
      </c>
      <c r="BG444" s="196"/>
      <c r="BH444" s="196"/>
      <c r="BI444" s="192">
        <f t="shared" si="79"/>
        <v>112663192.2</v>
      </c>
      <c r="BJ444" s="196"/>
      <c r="BK444" s="197">
        <v>112663192.2</v>
      </c>
      <c r="BL444" s="196"/>
      <c r="BM444" s="196"/>
      <c r="BN444" s="192">
        <f t="shared" si="80"/>
        <v>125173040</v>
      </c>
      <c r="BO444" s="196"/>
      <c r="BP444" s="197">
        <v>125173040</v>
      </c>
      <c r="BQ444" s="196"/>
      <c r="BR444" s="196"/>
      <c r="BS444" s="192">
        <f t="shared" si="85"/>
        <v>126216868</v>
      </c>
      <c r="BT444" s="196"/>
      <c r="BU444" s="197">
        <v>126216868</v>
      </c>
      <c r="BV444" s="196"/>
      <c r="BW444" s="196"/>
      <c r="BX444" s="192">
        <f t="shared" si="81"/>
        <v>124887240</v>
      </c>
      <c r="BY444" s="196"/>
      <c r="BZ444" s="197">
        <v>124887240</v>
      </c>
      <c r="CA444" s="196"/>
      <c r="CB444" s="196"/>
      <c r="CC444" s="192">
        <f t="shared" si="82"/>
        <v>124887240</v>
      </c>
      <c r="CD444" s="196"/>
      <c r="CE444" s="197">
        <v>124887240</v>
      </c>
      <c r="CF444" s="196"/>
      <c r="CG444" s="196"/>
      <c r="CH444" s="192">
        <f t="shared" si="83"/>
        <v>124887240</v>
      </c>
      <c r="CI444" s="196"/>
      <c r="CJ444" s="197">
        <v>124887240</v>
      </c>
      <c r="CK444" s="196"/>
      <c r="CL444" s="196"/>
      <c r="CM444" s="192">
        <f t="shared" si="84"/>
        <v>124887240</v>
      </c>
      <c r="CN444" s="196"/>
      <c r="CO444" s="197">
        <v>124887240</v>
      </c>
      <c r="CP444" s="196"/>
      <c r="CQ444" s="196"/>
    </row>
    <row r="445" spans="1:95" s="193" customFormat="1" ht="409.5">
      <c r="A445" s="194">
        <v>606</v>
      </c>
      <c r="B445" s="17" t="s">
        <v>687</v>
      </c>
      <c r="C445" s="111">
        <v>405010000</v>
      </c>
      <c r="D445" s="19" t="s">
        <v>1047</v>
      </c>
      <c r="E445" s="113" t="s">
        <v>693</v>
      </c>
      <c r="F445" s="114"/>
      <c r="G445" s="114"/>
      <c r="H445" s="115">
        <v>1</v>
      </c>
      <c r="I445" s="114"/>
      <c r="J445" s="115">
        <v>8</v>
      </c>
      <c r="K445" s="115">
        <v>1</v>
      </c>
      <c r="L445" s="115">
        <v>3</v>
      </c>
      <c r="M445" s="115"/>
      <c r="N445" s="115"/>
      <c r="O445" s="115"/>
      <c r="P445" s="116" t="s">
        <v>695</v>
      </c>
      <c r="Q445" s="117" t="s">
        <v>1048</v>
      </c>
      <c r="R445" s="115"/>
      <c r="S445" s="115"/>
      <c r="T445" s="115"/>
      <c r="U445" s="115"/>
      <c r="V445" s="115">
        <v>5</v>
      </c>
      <c r="W445" s="115">
        <v>3</v>
      </c>
      <c r="X445" s="115">
        <v>4</v>
      </c>
      <c r="Y445" s="115"/>
      <c r="Z445" s="115"/>
      <c r="AA445" s="115"/>
      <c r="AB445" s="116" t="s">
        <v>695</v>
      </c>
      <c r="AC445" s="117" t="s">
        <v>1020</v>
      </c>
      <c r="AD445" s="116"/>
      <c r="AE445" s="116"/>
      <c r="AF445" s="116"/>
      <c r="AG445" s="116"/>
      <c r="AH445" s="116"/>
      <c r="AI445" s="116"/>
      <c r="AJ445" s="116"/>
      <c r="AK445" s="116"/>
      <c r="AL445" s="116"/>
      <c r="AM445" s="116" t="s">
        <v>1051</v>
      </c>
      <c r="AN445" s="116" t="s">
        <v>691</v>
      </c>
      <c r="AO445" s="119" t="s">
        <v>79</v>
      </c>
      <c r="AP445" s="119" t="s">
        <v>61</v>
      </c>
      <c r="AQ445" s="119" t="s">
        <v>996</v>
      </c>
      <c r="AR445" s="18" t="s">
        <v>1050</v>
      </c>
      <c r="AS445" s="120" t="s">
        <v>700</v>
      </c>
      <c r="AT445" s="195"/>
      <c r="AU445" s="196"/>
      <c r="AV445" s="196"/>
      <c r="AW445" s="196"/>
      <c r="AX445" s="197"/>
      <c r="AY445" s="197"/>
      <c r="AZ445" s="196"/>
      <c r="BA445" s="196"/>
      <c r="BB445" s="196"/>
      <c r="BC445" s="196"/>
      <c r="BD445" s="192">
        <f t="shared" si="78"/>
        <v>17940017.25</v>
      </c>
      <c r="BE445" s="196"/>
      <c r="BF445" s="197">
        <v>17940017.25</v>
      </c>
      <c r="BG445" s="196"/>
      <c r="BH445" s="196"/>
      <c r="BI445" s="192">
        <f t="shared" si="79"/>
        <v>17940017.25</v>
      </c>
      <c r="BJ445" s="196"/>
      <c r="BK445" s="197">
        <v>17940017.25</v>
      </c>
      <c r="BL445" s="196"/>
      <c r="BM445" s="196"/>
      <c r="BN445" s="192"/>
      <c r="BO445" s="196"/>
      <c r="BP445" s="197"/>
      <c r="BQ445" s="196"/>
      <c r="BR445" s="196"/>
      <c r="BS445" s="192">
        <f t="shared" si="85"/>
        <v>19515721.050000001</v>
      </c>
      <c r="BT445" s="196"/>
      <c r="BU445" s="197">
        <v>19515721.050000001</v>
      </c>
      <c r="BV445" s="196"/>
      <c r="BW445" s="196"/>
      <c r="BX445" s="192"/>
      <c r="BY445" s="196"/>
      <c r="BZ445" s="197"/>
      <c r="CA445" s="196"/>
      <c r="CB445" s="196"/>
      <c r="CC445" s="192"/>
      <c r="CD445" s="196"/>
      <c r="CE445" s="197"/>
      <c r="CF445" s="196"/>
      <c r="CG445" s="196"/>
      <c r="CH445" s="192"/>
      <c r="CI445" s="196"/>
      <c r="CJ445" s="197"/>
      <c r="CK445" s="196"/>
      <c r="CL445" s="196"/>
      <c r="CM445" s="192"/>
      <c r="CN445" s="196"/>
      <c r="CO445" s="197"/>
      <c r="CP445" s="196"/>
      <c r="CQ445" s="196"/>
    </row>
    <row r="446" spans="1:95" s="193" customFormat="1" ht="409.5">
      <c r="A446" s="194">
        <v>606</v>
      </c>
      <c r="B446" s="17" t="s">
        <v>687</v>
      </c>
      <c r="C446" s="111">
        <v>405010000</v>
      </c>
      <c r="D446" s="19" t="s">
        <v>1047</v>
      </c>
      <c r="E446" s="113" t="s">
        <v>693</v>
      </c>
      <c r="F446" s="114"/>
      <c r="G446" s="114"/>
      <c r="H446" s="115">
        <v>1</v>
      </c>
      <c r="I446" s="114"/>
      <c r="J446" s="115">
        <v>8</v>
      </c>
      <c r="K446" s="115">
        <v>1</v>
      </c>
      <c r="L446" s="115">
        <v>3</v>
      </c>
      <c r="M446" s="115"/>
      <c r="N446" s="115"/>
      <c r="O446" s="115"/>
      <c r="P446" s="116" t="s">
        <v>695</v>
      </c>
      <c r="Q446" s="117" t="s">
        <v>1048</v>
      </c>
      <c r="R446" s="115"/>
      <c r="S446" s="115"/>
      <c r="T446" s="115"/>
      <c r="U446" s="115"/>
      <c r="V446" s="115">
        <v>5</v>
      </c>
      <c r="W446" s="115">
        <v>3</v>
      </c>
      <c r="X446" s="115">
        <v>4</v>
      </c>
      <c r="Y446" s="115"/>
      <c r="Z446" s="115"/>
      <c r="AA446" s="115"/>
      <c r="AB446" s="116" t="s">
        <v>695</v>
      </c>
      <c r="AC446" s="117" t="s">
        <v>1020</v>
      </c>
      <c r="AD446" s="116"/>
      <c r="AE446" s="116"/>
      <c r="AF446" s="116"/>
      <c r="AG446" s="116"/>
      <c r="AH446" s="116"/>
      <c r="AI446" s="116"/>
      <c r="AJ446" s="116"/>
      <c r="AK446" s="116"/>
      <c r="AL446" s="116"/>
      <c r="AM446" s="116" t="s">
        <v>1051</v>
      </c>
      <c r="AN446" s="116" t="s">
        <v>691</v>
      </c>
      <c r="AO446" s="119" t="s">
        <v>79</v>
      </c>
      <c r="AP446" s="119" t="s">
        <v>61</v>
      </c>
      <c r="AQ446" s="119" t="s">
        <v>996</v>
      </c>
      <c r="AR446" s="18" t="s">
        <v>1050</v>
      </c>
      <c r="AS446" s="120" t="s">
        <v>701</v>
      </c>
      <c r="AT446" s="195"/>
      <c r="AU446" s="196"/>
      <c r="AV446" s="196"/>
      <c r="AW446" s="196"/>
      <c r="AX446" s="197"/>
      <c r="AY446" s="197"/>
      <c r="AZ446" s="196"/>
      <c r="BA446" s="196"/>
      <c r="BB446" s="196"/>
      <c r="BC446" s="196"/>
      <c r="BD446" s="192">
        <f t="shared" si="78"/>
        <v>1645009.28</v>
      </c>
      <c r="BE446" s="196"/>
      <c r="BF446" s="197">
        <v>1645009.28</v>
      </c>
      <c r="BG446" s="196"/>
      <c r="BH446" s="196"/>
      <c r="BI446" s="192">
        <f t="shared" si="79"/>
        <v>1645009.28</v>
      </c>
      <c r="BJ446" s="196"/>
      <c r="BK446" s="197">
        <v>1645009.28</v>
      </c>
      <c r="BL446" s="196"/>
      <c r="BM446" s="196"/>
      <c r="BN446" s="192"/>
      <c r="BO446" s="196"/>
      <c r="BP446" s="197"/>
      <c r="BQ446" s="196"/>
      <c r="BR446" s="196"/>
      <c r="BS446" s="192">
        <f t="shared" si="85"/>
        <v>1645009</v>
      </c>
      <c r="BT446" s="196"/>
      <c r="BU446" s="197">
        <v>1645009</v>
      </c>
      <c r="BV446" s="196"/>
      <c r="BW446" s="196"/>
      <c r="BX446" s="192"/>
      <c r="BY446" s="196"/>
      <c r="BZ446" s="197"/>
      <c r="CA446" s="196"/>
      <c r="CB446" s="196"/>
      <c r="CC446" s="192"/>
      <c r="CD446" s="196"/>
      <c r="CE446" s="197"/>
      <c r="CF446" s="196"/>
      <c r="CG446" s="196"/>
      <c r="CH446" s="192"/>
      <c r="CI446" s="196"/>
      <c r="CJ446" s="197"/>
      <c r="CK446" s="196"/>
      <c r="CL446" s="196"/>
      <c r="CM446" s="192"/>
      <c r="CN446" s="196"/>
      <c r="CO446" s="197"/>
      <c r="CP446" s="196"/>
      <c r="CQ446" s="196"/>
    </row>
    <row r="447" spans="1:95" s="193" customFormat="1" ht="409.5">
      <c r="A447" s="194">
        <v>606</v>
      </c>
      <c r="B447" s="17" t="s">
        <v>687</v>
      </c>
      <c r="C447" s="111">
        <v>405030000</v>
      </c>
      <c r="D447" s="19" t="s">
        <v>1052</v>
      </c>
      <c r="E447" s="113" t="s">
        <v>693</v>
      </c>
      <c r="F447" s="114"/>
      <c r="G447" s="114"/>
      <c r="H447" s="115">
        <v>1</v>
      </c>
      <c r="I447" s="114"/>
      <c r="J447" s="115">
        <v>8</v>
      </c>
      <c r="K447" s="115">
        <v>1</v>
      </c>
      <c r="L447" s="115">
        <v>3</v>
      </c>
      <c r="M447" s="115"/>
      <c r="N447" s="115"/>
      <c r="O447" s="115"/>
      <c r="P447" s="116" t="s">
        <v>695</v>
      </c>
      <c r="Q447" s="117" t="s">
        <v>1048</v>
      </c>
      <c r="R447" s="115"/>
      <c r="S447" s="115"/>
      <c r="T447" s="115"/>
      <c r="U447" s="115"/>
      <c r="V447" s="115">
        <v>5</v>
      </c>
      <c r="W447" s="115">
        <v>3</v>
      </c>
      <c r="X447" s="115">
        <v>5</v>
      </c>
      <c r="Y447" s="115"/>
      <c r="Z447" s="115"/>
      <c r="AA447" s="115"/>
      <c r="AB447" s="116" t="s">
        <v>695</v>
      </c>
      <c r="AC447" s="117" t="s">
        <v>1020</v>
      </c>
      <c r="AD447" s="116"/>
      <c r="AE447" s="116"/>
      <c r="AF447" s="116"/>
      <c r="AG447" s="116"/>
      <c r="AH447" s="116"/>
      <c r="AI447" s="116"/>
      <c r="AJ447" s="116"/>
      <c r="AK447" s="116"/>
      <c r="AL447" s="116"/>
      <c r="AM447" s="116" t="s">
        <v>1049</v>
      </c>
      <c r="AN447" s="116" t="s">
        <v>691</v>
      </c>
      <c r="AO447" s="119" t="s">
        <v>79</v>
      </c>
      <c r="AP447" s="119" t="s">
        <v>51</v>
      </c>
      <c r="AQ447" s="119" t="s">
        <v>1000</v>
      </c>
      <c r="AR447" s="18" t="s">
        <v>1001</v>
      </c>
      <c r="AS447" s="120" t="s">
        <v>704</v>
      </c>
      <c r="AT447" s="195">
        <v>920748704</v>
      </c>
      <c r="AU447" s="196">
        <v>920748704</v>
      </c>
      <c r="AV447" s="196">
        <v>0</v>
      </c>
      <c r="AW447" s="196">
        <v>0</v>
      </c>
      <c r="AX447" s="197">
        <v>920748704</v>
      </c>
      <c r="AY447" s="197">
        <v>920748704</v>
      </c>
      <c r="AZ447" s="196">
        <v>0</v>
      </c>
      <c r="BA447" s="196">
        <v>0</v>
      </c>
      <c r="BB447" s="196">
        <v>0</v>
      </c>
      <c r="BC447" s="196">
        <v>0</v>
      </c>
      <c r="BD447" s="192">
        <f t="shared" si="78"/>
        <v>1008724078.8200001</v>
      </c>
      <c r="BE447" s="196"/>
      <c r="BF447" s="197">
        <v>1008724078.8200001</v>
      </c>
      <c r="BG447" s="196"/>
      <c r="BH447" s="196"/>
      <c r="BI447" s="192">
        <f t="shared" si="79"/>
        <v>1008724078.8200001</v>
      </c>
      <c r="BJ447" s="196"/>
      <c r="BK447" s="197">
        <v>1008724078.8200001</v>
      </c>
      <c r="BL447" s="196"/>
      <c r="BM447" s="196"/>
      <c r="BN447" s="192">
        <f t="shared" si="80"/>
        <v>1052971183.48</v>
      </c>
      <c r="BO447" s="196"/>
      <c r="BP447" s="197">
        <v>1052971183.48</v>
      </c>
      <c r="BQ447" s="196"/>
      <c r="BR447" s="196"/>
      <c r="BS447" s="192">
        <f t="shared" si="85"/>
        <v>1071583934.4200001</v>
      </c>
      <c r="BT447" s="196"/>
      <c r="BU447" s="197">
        <v>1071583934.4200001</v>
      </c>
      <c r="BV447" s="196"/>
      <c r="BW447" s="196"/>
      <c r="BX447" s="192">
        <f t="shared" si="81"/>
        <v>1061793568.8</v>
      </c>
      <c r="BY447" s="196"/>
      <c r="BZ447" s="197">
        <v>1061793568.8</v>
      </c>
      <c r="CA447" s="196"/>
      <c r="CB447" s="196"/>
      <c r="CC447" s="192">
        <f t="shared" si="82"/>
        <v>1061793568.8</v>
      </c>
      <c r="CD447" s="196"/>
      <c r="CE447" s="197">
        <v>1061793568.8</v>
      </c>
      <c r="CF447" s="196"/>
      <c r="CG447" s="196"/>
      <c r="CH447" s="192">
        <f t="shared" si="83"/>
        <v>1061793568.8</v>
      </c>
      <c r="CI447" s="196"/>
      <c r="CJ447" s="197">
        <v>1061793568.8</v>
      </c>
      <c r="CK447" s="196"/>
      <c r="CL447" s="196"/>
      <c r="CM447" s="192">
        <f t="shared" si="84"/>
        <v>1061793568.8</v>
      </c>
      <c r="CN447" s="196"/>
      <c r="CO447" s="197">
        <v>1061793568.8</v>
      </c>
      <c r="CP447" s="196"/>
      <c r="CQ447" s="196"/>
    </row>
    <row r="448" spans="1:95" s="193" customFormat="1" ht="409.5">
      <c r="A448" s="194">
        <v>606</v>
      </c>
      <c r="B448" s="17" t="s">
        <v>687</v>
      </c>
      <c r="C448" s="111">
        <v>405030000</v>
      </c>
      <c r="D448" s="19" t="s">
        <v>1052</v>
      </c>
      <c r="E448" s="113" t="s">
        <v>693</v>
      </c>
      <c r="F448" s="114"/>
      <c r="G448" s="114"/>
      <c r="H448" s="115">
        <v>1</v>
      </c>
      <c r="I448" s="114"/>
      <c r="J448" s="115">
        <v>8</v>
      </c>
      <c r="K448" s="115">
        <v>1</v>
      </c>
      <c r="L448" s="115">
        <v>3</v>
      </c>
      <c r="M448" s="115"/>
      <c r="N448" s="115"/>
      <c r="O448" s="115"/>
      <c r="P448" s="116" t="s">
        <v>695</v>
      </c>
      <c r="Q448" s="117" t="s">
        <v>1053</v>
      </c>
      <c r="R448" s="115"/>
      <c r="S448" s="115"/>
      <c r="T448" s="115"/>
      <c r="U448" s="115"/>
      <c r="V448" s="115" t="s">
        <v>1054</v>
      </c>
      <c r="W448" s="115" t="s">
        <v>563</v>
      </c>
      <c r="X448" s="115" t="s">
        <v>1055</v>
      </c>
      <c r="Y448" s="115"/>
      <c r="Z448" s="115"/>
      <c r="AA448" s="115" t="s">
        <v>1056</v>
      </c>
      <c r="AB448" s="116" t="s">
        <v>1057</v>
      </c>
      <c r="AC448" s="117" t="s">
        <v>1020</v>
      </c>
      <c r="AD448" s="116"/>
      <c r="AE448" s="116"/>
      <c r="AF448" s="116"/>
      <c r="AG448" s="116"/>
      <c r="AH448" s="116"/>
      <c r="AI448" s="116"/>
      <c r="AJ448" s="116"/>
      <c r="AK448" s="116"/>
      <c r="AL448" s="116"/>
      <c r="AM448" s="116" t="s">
        <v>1051</v>
      </c>
      <c r="AN448" s="116" t="s">
        <v>691</v>
      </c>
      <c r="AO448" s="119" t="s">
        <v>79</v>
      </c>
      <c r="AP448" s="119" t="s">
        <v>51</v>
      </c>
      <c r="AQ448" s="119" t="s">
        <v>1000</v>
      </c>
      <c r="AR448" s="18" t="s">
        <v>1001</v>
      </c>
      <c r="AS448" s="120" t="s">
        <v>447</v>
      </c>
      <c r="AT448" s="195">
        <v>121812</v>
      </c>
      <c r="AU448" s="196">
        <v>121812</v>
      </c>
      <c r="AV448" s="196">
        <v>0</v>
      </c>
      <c r="AW448" s="196">
        <v>0</v>
      </c>
      <c r="AX448" s="197">
        <v>121812</v>
      </c>
      <c r="AY448" s="197">
        <v>121812</v>
      </c>
      <c r="AZ448" s="196">
        <v>0</v>
      </c>
      <c r="BA448" s="196">
        <v>0</v>
      </c>
      <c r="BB448" s="196">
        <v>0</v>
      </c>
      <c r="BC448" s="196">
        <v>0</v>
      </c>
      <c r="BD448" s="192">
        <f t="shared" ref="BD448:BD449" si="86">SUM(BE448:BH448)</f>
        <v>346516.18</v>
      </c>
      <c r="BE448" s="196"/>
      <c r="BF448" s="197">
        <v>346516.18</v>
      </c>
      <c r="BG448" s="196"/>
      <c r="BH448" s="196"/>
      <c r="BI448" s="192">
        <f t="shared" ref="BI448:BI449" si="87">SUM(BJ448:BM448)</f>
        <v>346516.18</v>
      </c>
      <c r="BJ448" s="196"/>
      <c r="BK448" s="197">
        <v>346516.18</v>
      </c>
      <c r="BL448" s="196"/>
      <c r="BM448" s="196"/>
      <c r="BN448" s="192">
        <f t="shared" ref="BN448:BN449" si="88">SUM(BO448:BR448)</f>
        <v>540000</v>
      </c>
      <c r="BO448" s="196"/>
      <c r="BP448" s="197">
        <v>540000</v>
      </c>
      <c r="BQ448" s="196"/>
      <c r="BR448" s="196"/>
      <c r="BS448" s="192">
        <f t="shared" si="85"/>
        <v>540000</v>
      </c>
      <c r="BT448" s="196"/>
      <c r="BU448" s="197">
        <v>540000</v>
      </c>
      <c r="BV448" s="196"/>
      <c r="BW448" s="196"/>
      <c r="BX448" s="192">
        <f t="shared" ref="BX448:BX449" si="89">SUM(BY448:CB448)</f>
        <v>540000</v>
      </c>
      <c r="BY448" s="196"/>
      <c r="BZ448" s="197">
        <v>540000</v>
      </c>
      <c r="CA448" s="196"/>
      <c r="CB448" s="196"/>
      <c r="CC448" s="192">
        <f t="shared" ref="CC448:CC449" si="90">SUM(CD448:CG448)</f>
        <v>540000</v>
      </c>
      <c r="CD448" s="196"/>
      <c r="CE448" s="197">
        <v>540000</v>
      </c>
      <c r="CF448" s="196"/>
      <c r="CG448" s="196"/>
      <c r="CH448" s="192">
        <f t="shared" ref="CH448:CH449" si="91">SUM(CI448:CL448)</f>
        <v>540000</v>
      </c>
      <c r="CI448" s="196"/>
      <c r="CJ448" s="197">
        <v>540000</v>
      </c>
      <c r="CK448" s="196"/>
      <c r="CL448" s="196"/>
      <c r="CM448" s="192">
        <f t="shared" ref="CM448:CM449" si="92">SUM(CN448:CQ448)</f>
        <v>540000</v>
      </c>
      <c r="CN448" s="196"/>
      <c r="CO448" s="197">
        <v>540000</v>
      </c>
      <c r="CP448" s="196"/>
      <c r="CQ448" s="196"/>
    </row>
    <row r="449" spans="1:97" s="193" customFormat="1" ht="409.5">
      <c r="A449" s="194">
        <v>606</v>
      </c>
      <c r="B449" s="17" t="s">
        <v>687</v>
      </c>
      <c r="C449" s="111">
        <v>405030000</v>
      </c>
      <c r="D449" s="19" t="s">
        <v>1052</v>
      </c>
      <c r="E449" s="113" t="s">
        <v>693</v>
      </c>
      <c r="F449" s="114"/>
      <c r="G449" s="114"/>
      <c r="H449" s="115">
        <v>1</v>
      </c>
      <c r="I449" s="114"/>
      <c r="J449" s="115">
        <v>8</v>
      </c>
      <c r="K449" s="115">
        <v>1</v>
      </c>
      <c r="L449" s="115">
        <v>3</v>
      </c>
      <c r="M449" s="115"/>
      <c r="N449" s="115"/>
      <c r="O449" s="115"/>
      <c r="P449" s="116" t="s">
        <v>695</v>
      </c>
      <c r="Q449" s="117" t="s">
        <v>1048</v>
      </c>
      <c r="R449" s="115"/>
      <c r="S449" s="115"/>
      <c r="T449" s="115"/>
      <c r="U449" s="115"/>
      <c r="V449" s="115">
        <v>5</v>
      </c>
      <c r="W449" s="115">
        <v>3</v>
      </c>
      <c r="X449" s="115">
        <v>5</v>
      </c>
      <c r="Y449" s="115"/>
      <c r="Z449" s="115"/>
      <c r="AA449" s="115"/>
      <c r="AB449" s="116" t="s">
        <v>695</v>
      </c>
      <c r="AC449" s="117" t="s">
        <v>1020</v>
      </c>
      <c r="AD449" s="116"/>
      <c r="AE449" s="116"/>
      <c r="AF449" s="116"/>
      <c r="AG449" s="116"/>
      <c r="AH449" s="116"/>
      <c r="AI449" s="116"/>
      <c r="AJ449" s="116"/>
      <c r="AK449" s="116"/>
      <c r="AL449" s="116"/>
      <c r="AM449" s="116" t="s">
        <v>1049</v>
      </c>
      <c r="AN449" s="116" t="s">
        <v>691</v>
      </c>
      <c r="AO449" s="119" t="s">
        <v>79</v>
      </c>
      <c r="AP449" s="119" t="s">
        <v>51</v>
      </c>
      <c r="AQ449" s="119" t="s">
        <v>1000</v>
      </c>
      <c r="AR449" s="18" t="s">
        <v>1001</v>
      </c>
      <c r="AS449" s="120" t="s">
        <v>705</v>
      </c>
      <c r="AT449" s="195">
        <v>35757414</v>
      </c>
      <c r="AU449" s="196">
        <v>35757414</v>
      </c>
      <c r="AV449" s="196">
        <v>0</v>
      </c>
      <c r="AW449" s="196">
        <v>0</v>
      </c>
      <c r="AX449" s="197">
        <v>35757414</v>
      </c>
      <c r="AY449" s="197">
        <v>35757414</v>
      </c>
      <c r="AZ449" s="196">
        <v>0</v>
      </c>
      <c r="BA449" s="196">
        <v>0</v>
      </c>
      <c r="BB449" s="196">
        <v>0</v>
      </c>
      <c r="BC449" s="196">
        <v>0</v>
      </c>
      <c r="BD449" s="192">
        <f t="shared" si="86"/>
        <v>36622311</v>
      </c>
      <c r="BE449" s="196"/>
      <c r="BF449" s="197">
        <v>36622311</v>
      </c>
      <c r="BG449" s="196"/>
      <c r="BH449" s="196"/>
      <c r="BI449" s="192">
        <f t="shared" si="87"/>
        <v>36622311</v>
      </c>
      <c r="BJ449" s="196"/>
      <c r="BK449" s="197">
        <v>36622311</v>
      </c>
      <c r="BL449" s="196"/>
      <c r="BM449" s="196"/>
      <c r="BN449" s="192">
        <f t="shared" si="88"/>
        <v>38095690</v>
      </c>
      <c r="BO449" s="196"/>
      <c r="BP449" s="197">
        <v>38095690</v>
      </c>
      <c r="BQ449" s="196"/>
      <c r="BR449" s="196"/>
      <c r="BS449" s="192">
        <f t="shared" si="85"/>
        <v>38095690</v>
      </c>
      <c r="BT449" s="196"/>
      <c r="BU449" s="197">
        <v>38095690</v>
      </c>
      <c r="BV449" s="196"/>
      <c r="BW449" s="196"/>
      <c r="BX449" s="192">
        <f t="shared" si="89"/>
        <v>38095690</v>
      </c>
      <c r="BY449" s="196"/>
      <c r="BZ449" s="197">
        <v>38095690</v>
      </c>
      <c r="CA449" s="196"/>
      <c r="CB449" s="196"/>
      <c r="CC449" s="192">
        <f t="shared" si="90"/>
        <v>38095690</v>
      </c>
      <c r="CD449" s="196"/>
      <c r="CE449" s="197">
        <v>38095690</v>
      </c>
      <c r="CF449" s="196"/>
      <c r="CG449" s="196"/>
      <c r="CH449" s="192">
        <f t="shared" si="91"/>
        <v>38095690</v>
      </c>
      <c r="CI449" s="196"/>
      <c r="CJ449" s="197">
        <v>38095690</v>
      </c>
      <c r="CK449" s="196"/>
      <c r="CL449" s="196"/>
      <c r="CM449" s="192">
        <f t="shared" si="92"/>
        <v>38095690</v>
      </c>
      <c r="CN449" s="196"/>
      <c r="CO449" s="197">
        <v>38095690</v>
      </c>
      <c r="CP449" s="196"/>
      <c r="CQ449" s="196"/>
    </row>
    <row r="450" spans="1:97" s="189" customFormat="1" ht="24.95" customHeight="1">
      <c r="A450" s="389" t="s">
        <v>1058</v>
      </c>
      <c r="B450" s="390"/>
      <c r="C450" s="390"/>
      <c r="D450" s="390"/>
      <c r="E450" s="390"/>
      <c r="F450" s="390"/>
      <c r="G450" s="390"/>
      <c r="H450" s="390"/>
      <c r="I450" s="390"/>
      <c r="J450" s="390"/>
      <c r="K450" s="390"/>
      <c r="L450" s="390"/>
      <c r="M450" s="390"/>
      <c r="N450" s="390"/>
      <c r="O450" s="390"/>
      <c r="P450" s="390"/>
      <c r="Q450" s="390"/>
      <c r="R450" s="390"/>
      <c r="S450" s="390"/>
      <c r="T450" s="390"/>
      <c r="U450" s="390"/>
      <c r="V450" s="390"/>
      <c r="W450" s="390"/>
      <c r="X450" s="390"/>
      <c r="Y450" s="390"/>
      <c r="Z450" s="390"/>
      <c r="AA450" s="390"/>
      <c r="AB450" s="390"/>
      <c r="AC450" s="390"/>
      <c r="AD450" s="390"/>
      <c r="AE450" s="390"/>
      <c r="AF450" s="390"/>
      <c r="AG450" s="390"/>
      <c r="AH450" s="390"/>
      <c r="AI450" s="390"/>
      <c r="AJ450" s="390"/>
      <c r="AK450" s="390"/>
      <c r="AL450" s="390"/>
      <c r="AM450" s="390"/>
      <c r="AN450" s="390"/>
      <c r="AO450" s="390"/>
      <c r="AP450" s="390"/>
      <c r="AQ450" s="390"/>
      <c r="AR450" s="390"/>
      <c r="AS450" s="391"/>
      <c r="AT450" s="200">
        <f t="shared" ref="AT450:CQ450" si="93">SUM(AT296:AT449)</f>
        <v>4655644635.789999</v>
      </c>
      <c r="AU450" s="200">
        <f t="shared" si="93"/>
        <v>4615041935.0900002</v>
      </c>
      <c r="AV450" s="200">
        <f t="shared" si="93"/>
        <v>143747846.61999997</v>
      </c>
      <c r="AW450" s="200">
        <f t="shared" si="93"/>
        <v>128969958.38</v>
      </c>
      <c r="AX450" s="200">
        <f t="shared" si="93"/>
        <v>2440472096.3500004</v>
      </c>
      <c r="AY450" s="200">
        <f t="shared" si="93"/>
        <v>2415393521.4099998</v>
      </c>
      <c r="AZ450" s="200">
        <f t="shared" si="93"/>
        <v>0</v>
      </c>
      <c r="BA450" s="200">
        <f t="shared" si="93"/>
        <v>0</v>
      </c>
      <c r="BB450" s="200">
        <f t="shared" si="93"/>
        <v>2071424692.8200004</v>
      </c>
      <c r="BC450" s="200">
        <f t="shared" si="93"/>
        <v>2070678455.3000002</v>
      </c>
      <c r="BD450" s="200">
        <f>SUM(BD296:BD449)</f>
        <v>5418364962.6799994</v>
      </c>
      <c r="BE450" s="200">
        <f t="shared" ref="BE450:CQ450" si="94">SUM(BE296:BE449)</f>
        <v>420891292.30000001</v>
      </c>
      <c r="BF450" s="200">
        <f t="shared" si="94"/>
        <v>2610346142.3299999</v>
      </c>
      <c r="BG450" s="200">
        <f t="shared" si="94"/>
        <v>0</v>
      </c>
      <c r="BH450" s="200">
        <f t="shared" si="94"/>
        <v>2387127528.0500002</v>
      </c>
      <c r="BI450" s="200">
        <f t="shared" si="94"/>
        <v>5303285573.7299995</v>
      </c>
      <c r="BJ450" s="200">
        <f t="shared" si="94"/>
        <v>326185906.86000001</v>
      </c>
      <c r="BK450" s="200">
        <f t="shared" si="94"/>
        <v>2605428640.9299998</v>
      </c>
      <c r="BL450" s="200">
        <f t="shared" si="94"/>
        <v>0</v>
      </c>
      <c r="BM450" s="200">
        <f t="shared" si="94"/>
        <v>2371671025.9400001</v>
      </c>
      <c r="BN450" s="200">
        <f t="shared" si="94"/>
        <v>5412040905.6399994</v>
      </c>
      <c r="BO450" s="200">
        <f t="shared" si="94"/>
        <v>427542931.75999999</v>
      </c>
      <c r="BP450" s="200">
        <f t="shared" si="94"/>
        <v>2687648593.8800001</v>
      </c>
      <c r="BQ450" s="200">
        <f t="shared" si="94"/>
        <v>0</v>
      </c>
      <c r="BR450" s="200">
        <f t="shared" si="94"/>
        <v>2296849380</v>
      </c>
      <c r="BS450" s="200">
        <f t="shared" si="94"/>
        <v>5636521741.4800005</v>
      </c>
      <c r="BT450" s="200">
        <f t="shared" si="94"/>
        <v>559259191.71000004</v>
      </c>
      <c r="BU450" s="200">
        <f t="shared" si="94"/>
        <v>2752026714.6199999</v>
      </c>
      <c r="BV450" s="200">
        <f t="shared" si="94"/>
        <v>0</v>
      </c>
      <c r="BW450" s="200">
        <f t="shared" si="94"/>
        <v>2325235835.1500001</v>
      </c>
      <c r="BX450" s="200">
        <f t="shared" si="94"/>
        <v>5669761213.5199995</v>
      </c>
      <c r="BY450" s="200">
        <f t="shared" si="94"/>
        <v>666695042.99000001</v>
      </c>
      <c r="BZ450" s="200">
        <f t="shared" si="94"/>
        <v>2705399220.5299997</v>
      </c>
      <c r="CA450" s="200">
        <f t="shared" si="94"/>
        <v>0</v>
      </c>
      <c r="CB450" s="200">
        <f t="shared" si="94"/>
        <v>2297666950</v>
      </c>
      <c r="CC450" s="200">
        <f t="shared" si="94"/>
        <v>5587550568.6699991</v>
      </c>
      <c r="CD450" s="200">
        <f t="shared" si="94"/>
        <v>581315776.50999999</v>
      </c>
      <c r="CE450" s="200">
        <f t="shared" si="94"/>
        <v>2740437910</v>
      </c>
      <c r="CF450" s="200">
        <f t="shared" si="94"/>
        <v>0</v>
      </c>
      <c r="CG450" s="200">
        <f t="shared" si="94"/>
        <v>2265796882.1600003</v>
      </c>
      <c r="CH450" s="200">
        <f t="shared" si="94"/>
        <v>5340552562.8099995</v>
      </c>
      <c r="CI450" s="200">
        <f t="shared" si="94"/>
        <v>386016718.31999999</v>
      </c>
      <c r="CJ450" s="200">
        <f t="shared" si="94"/>
        <v>2691204914.4899998</v>
      </c>
      <c r="CK450" s="200">
        <f t="shared" si="94"/>
        <v>0</v>
      </c>
      <c r="CL450" s="200">
        <f t="shared" si="94"/>
        <v>2263330930</v>
      </c>
      <c r="CM450" s="200">
        <f t="shared" si="94"/>
        <v>5340552562.8099995</v>
      </c>
      <c r="CN450" s="200">
        <f t="shared" si="94"/>
        <v>386016718.31999999</v>
      </c>
      <c r="CO450" s="200">
        <f t="shared" si="94"/>
        <v>2691204914.4899998</v>
      </c>
      <c r="CP450" s="200">
        <f t="shared" si="94"/>
        <v>0</v>
      </c>
      <c r="CQ450" s="200">
        <f t="shared" si="94"/>
        <v>2263330930</v>
      </c>
      <c r="CR450" s="438">
        <f>IF(BD450=BE450+BF450+BG450+BH450,1,0)</f>
        <v>1</v>
      </c>
      <c r="CS450" s="438">
        <f>IF(BI450=BJ450+BK450+BL450+BM450,1,0)</f>
        <v>1</v>
      </c>
    </row>
    <row r="451" spans="1:97" s="2" customFormat="1" ht="226.5" customHeight="1">
      <c r="A451" s="201">
        <v>607</v>
      </c>
      <c r="B451" s="202" t="s">
        <v>1059</v>
      </c>
      <c r="C451" s="111">
        <v>401000024</v>
      </c>
      <c r="D451" s="19" t="s">
        <v>844</v>
      </c>
      <c r="E451" s="113" t="s">
        <v>1060</v>
      </c>
      <c r="F451" s="203"/>
      <c r="G451" s="203"/>
      <c r="H451" s="115" t="s">
        <v>47</v>
      </c>
      <c r="I451" s="203"/>
      <c r="J451" s="115">
        <v>16</v>
      </c>
      <c r="K451" s="115">
        <v>1</v>
      </c>
      <c r="L451" s="115">
        <v>13</v>
      </c>
      <c r="M451" s="203"/>
      <c r="N451" s="203"/>
      <c r="O451" s="203"/>
      <c r="P451" s="116" t="s">
        <v>255</v>
      </c>
      <c r="Q451" s="117" t="s">
        <v>256</v>
      </c>
      <c r="R451" s="115"/>
      <c r="S451" s="115"/>
      <c r="T451" s="115" t="s">
        <v>47</v>
      </c>
      <c r="U451" s="115"/>
      <c r="V451" s="115">
        <v>9</v>
      </c>
      <c r="W451" s="115">
        <v>1</v>
      </c>
      <c r="X451" s="115"/>
      <c r="Y451" s="115"/>
      <c r="Z451" s="115"/>
      <c r="AA451" s="115"/>
      <c r="AB451" s="116" t="s">
        <v>257</v>
      </c>
      <c r="AC451" s="204" t="s">
        <v>1061</v>
      </c>
      <c r="AD451" s="205"/>
      <c r="AE451" s="205"/>
      <c r="AF451" s="205"/>
      <c r="AG451" s="205"/>
      <c r="AH451" s="205"/>
      <c r="AI451" s="205"/>
      <c r="AJ451" s="205"/>
      <c r="AK451" s="205"/>
      <c r="AL451" s="205"/>
      <c r="AM451" s="206" t="s">
        <v>1062</v>
      </c>
      <c r="AN451" s="118" t="s">
        <v>1063</v>
      </c>
      <c r="AO451" s="119" t="s">
        <v>79</v>
      </c>
      <c r="AP451" s="119" t="s">
        <v>54</v>
      </c>
      <c r="AQ451" s="119" t="s">
        <v>1064</v>
      </c>
      <c r="AR451" s="18" t="s">
        <v>1065</v>
      </c>
      <c r="AS451" s="120" t="s">
        <v>700</v>
      </c>
      <c r="AT451" s="121">
        <f>AV451+AX451+AZ451+BB451</f>
        <v>395450</v>
      </c>
      <c r="AU451" s="121">
        <f>AW451+AY451+BA451+BC451</f>
        <v>395450</v>
      </c>
      <c r="AV451" s="121">
        <v>0</v>
      </c>
      <c r="AW451" s="121">
        <v>0</v>
      </c>
      <c r="AX451" s="121">
        <v>0</v>
      </c>
      <c r="AY451" s="121">
        <v>0</v>
      </c>
      <c r="AZ451" s="121">
        <v>0</v>
      </c>
      <c r="BA451" s="121">
        <v>0</v>
      </c>
      <c r="BB451" s="121">
        <v>395450</v>
      </c>
      <c r="BC451" s="121">
        <v>395450</v>
      </c>
      <c r="BD451" s="121">
        <f>BE451+BF451+BG451+BH451</f>
        <v>0</v>
      </c>
      <c r="BE451" s="121">
        <v>0</v>
      </c>
      <c r="BF451" s="121">
        <v>0</v>
      </c>
      <c r="BG451" s="121">
        <v>0</v>
      </c>
      <c r="BH451" s="121">
        <v>0</v>
      </c>
      <c r="BI451" s="121">
        <f>BJ451+BK451+BL451+BM451</f>
        <v>0</v>
      </c>
      <c r="BJ451" s="121">
        <v>0</v>
      </c>
      <c r="BK451" s="121">
        <v>0</v>
      </c>
      <c r="BL451" s="121">
        <v>0</v>
      </c>
      <c r="BM451" s="121">
        <v>0</v>
      </c>
      <c r="BN451" s="121">
        <f>BO451+BP451+BQ451+BR451</f>
        <v>0</v>
      </c>
      <c r="BO451" s="121">
        <v>0</v>
      </c>
      <c r="BP451" s="121">
        <v>0</v>
      </c>
      <c r="BQ451" s="121">
        <v>0</v>
      </c>
      <c r="BR451" s="121">
        <v>0</v>
      </c>
      <c r="BS451" s="121">
        <f>BT451+BU451+BV451+BW451</f>
        <v>0</v>
      </c>
      <c r="BT451" s="121">
        <v>0</v>
      </c>
      <c r="BU451" s="121">
        <v>0</v>
      </c>
      <c r="BV451" s="121">
        <v>0</v>
      </c>
      <c r="BW451" s="121">
        <v>0</v>
      </c>
      <c r="BX451" s="121">
        <f>BY451+BZ451+CA451+CB451</f>
        <v>0</v>
      </c>
      <c r="BY451" s="121">
        <v>0</v>
      </c>
      <c r="BZ451" s="121">
        <v>0</v>
      </c>
      <c r="CA451" s="121">
        <v>0</v>
      </c>
      <c r="CB451" s="121">
        <v>0</v>
      </c>
      <c r="CC451" s="121">
        <f>CD451+CE451+CF451+CG451</f>
        <v>0</v>
      </c>
      <c r="CD451" s="121">
        <v>0</v>
      </c>
      <c r="CE451" s="121">
        <v>0</v>
      </c>
      <c r="CF451" s="121">
        <v>0</v>
      </c>
      <c r="CG451" s="121">
        <v>0</v>
      </c>
      <c r="CH451" s="121">
        <f>CI451+CJ451+CK451+CL451</f>
        <v>0</v>
      </c>
      <c r="CI451" s="121">
        <v>0</v>
      </c>
      <c r="CJ451" s="121">
        <v>0</v>
      </c>
      <c r="CK451" s="121">
        <v>0</v>
      </c>
      <c r="CL451" s="121">
        <v>0</v>
      </c>
      <c r="CM451" s="121">
        <f>CN451+CO451+CP451+CQ451</f>
        <v>0</v>
      </c>
      <c r="CN451" s="121">
        <v>0</v>
      </c>
      <c r="CO451" s="121">
        <v>0</v>
      </c>
      <c r="CP451" s="121">
        <v>0</v>
      </c>
      <c r="CQ451" s="121">
        <v>0</v>
      </c>
    </row>
    <row r="452" spans="1:97" ht="231" customHeight="1">
      <c r="A452" s="201">
        <v>607</v>
      </c>
      <c r="B452" s="202" t="s">
        <v>1059</v>
      </c>
      <c r="C452" s="111">
        <v>401000024</v>
      </c>
      <c r="D452" s="19" t="s">
        <v>844</v>
      </c>
      <c r="E452" s="113" t="s">
        <v>1060</v>
      </c>
      <c r="F452" s="203"/>
      <c r="G452" s="203"/>
      <c r="H452" s="115" t="s">
        <v>47</v>
      </c>
      <c r="I452" s="203"/>
      <c r="J452" s="115">
        <v>16</v>
      </c>
      <c r="K452" s="115">
        <v>1</v>
      </c>
      <c r="L452" s="115">
        <v>13</v>
      </c>
      <c r="M452" s="203"/>
      <c r="N452" s="203"/>
      <c r="O452" s="203"/>
      <c r="P452" s="116" t="s">
        <v>255</v>
      </c>
      <c r="Q452" s="117" t="s">
        <v>256</v>
      </c>
      <c r="R452" s="115"/>
      <c r="S452" s="115"/>
      <c r="T452" s="115" t="s">
        <v>47</v>
      </c>
      <c r="U452" s="115"/>
      <c r="V452" s="115">
        <v>9</v>
      </c>
      <c r="W452" s="115">
        <v>1</v>
      </c>
      <c r="X452" s="115"/>
      <c r="Y452" s="115"/>
      <c r="Z452" s="115"/>
      <c r="AA452" s="115"/>
      <c r="AB452" s="116" t="s">
        <v>257</v>
      </c>
      <c r="AC452" s="204" t="s">
        <v>1061</v>
      </c>
      <c r="AD452" s="205"/>
      <c r="AE452" s="205"/>
      <c r="AF452" s="205"/>
      <c r="AG452" s="205"/>
      <c r="AH452" s="205"/>
      <c r="AI452" s="205"/>
      <c r="AJ452" s="205"/>
      <c r="AK452" s="155"/>
      <c r="AL452" s="205"/>
      <c r="AM452" s="206" t="s">
        <v>1066</v>
      </c>
      <c r="AN452" s="116" t="s">
        <v>1063</v>
      </c>
      <c r="AO452" s="119" t="s">
        <v>79</v>
      </c>
      <c r="AP452" s="119" t="s">
        <v>54</v>
      </c>
      <c r="AQ452" s="119" t="s">
        <v>631</v>
      </c>
      <c r="AR452" s="18" t="s">
        <v>1067</v>
      </c>
      <c r="AS452" s="120" t="s">
        <v>700</v>
      </c>
      <c r="AT452" s="121">
        <f t="shared" ref="AT452:AU516" si="95">AV452+AX452+AZ452+BB452</f>
        <v>242500</v>
      </c>
      <c r="AU452" s="121">
        <f t="shared" si="95"/>
        <v>242500</v>
      </c>
      <c r="AV452" s="122">
        <v>0</v>
      </c>
      <c r="AW452" s="122">
        <v>0</v>
      </c>
      <c r="AX452" s="122">
        <v>0</v>
      </c>
      <c r="AY452" s="122">
        <v>0</v>
      </c>
      <c r="AZ452" s="122">
        <v>0</v>
      </c>
      <c r="BA452" s="122">
        <v>0</v>
      </c>
      <c r="BB452" s="121">
        <v>242500</v>
      </c>
      <c r="BC452" s="121">
        <v>242500</v>
      </c>
      <c r="BD452" s="121">
        <f t="shared" ref="BD452:BD467" si="96">BE452+BF452+BG452+BH452</f>
        <v>271500</v>
      </c>
      <c r="BE452" s="122">
        <v>0</v>
      </c>
      <c r="BF452" s="122">
        <v>0</v>
      </c>
      <c r="BG452" s="122">
        <v>0</v>
      </c>
      <c r="BH452" s="122">
        <v>271500</v>
      </c>
      <c r="BI452" s="121">
        <f t="shared" ref="BI452:BI524" si="97">BJ452+BK452+BL452+BM452</f>
        <v>271500</v>
      </c>
      <c r="BJ452" s="122">
        <v>0</v>
      </c>
      <c r="BK452" s="122">
        <v>0</v>
      </c>
      <c r="BL452" s="122">
        <v>0</v>
      </c>
      <c r="BM452" s="122">
        <v>271500</v>
      </c>
      <c r="BN452" s="121">
        <f t="shared" ref="BN452:BN519" si="98">BO452+BP452+BQ452+BR452</f>
        <v>291500</v>
      </c>
      <c r="BO452" s="122">
        <v>0</v>
      </c>
      <c r="BP452" s="122">
        <v>0</v>
      </c>
      <c r="BQ452" s="122">
        <v>0</v>
      </c>
      <c r="BR452" s="122">
        <v>291500</v>
      </c>
      <c r="BS452" s="121">
        <f t="shared" ref="BS452:BS515" si="99">BT452+BU452+BV452+BW452</f>
        <v>291500</v>
      </c>
      <c r="BT452" s="122">
        <v>0</v>
      </c>
      <c r="BU452" s="122">
        <v>0</v>
      </c>
      <c r="BV452" s="122">
        <v>0</v>
      </c>
      <c r="BW452" s="122">
        <v>291500</v>
      </c>
      <c r="BX452" s="121">
        <f t="shared" ref="BX452:BX519" si="100">BY452+BZ452+CA452+CB452</f>
        <v>291500</v>
      </c>
      <c r="BY452" s="122">
        <v>0</v>
      </c>
      <c r="BZ452" s="122">
        <v>0</v>
      </c>
      <c r="CA452" s="122">
        <v>0</v>
      </c>
      <c r="CB452" s="122">
        <v>291500</v>
      </c>
      <c r="CC452" s="121">
        <f t="shared" ref="CC452:CC515" si="101">CD452+CE452+CF452+CG452</f>
        <v>291500</v>
      </c>
      <c r="CD452" s="122">
        <v>0</v>
      </c>
      <c r="CE452" s="122">
        <v>0</v>
      </c>
      <c r="CF452" s="122">
        <v>0</v>
      </c>
      <c r="CG452" s="122">
        <v>291500</v>
      </c>
      <c r="CH452" s="121">
        <f t="shared" ref="CH452:CH467" si="102">CI452+CJ452+CK452+CL452</f>
        <v>291500</v>
      </c>
      <c r="CI452" s="122">
        <v>0</v>
      </c>
      <c r="CJ452" s="122">
        <v>0</v>
      </c>
      <c r="CK452" s="122">
        <v>0</v>
      </c>
      <c r="CL452" s="122">
        <v>291500</v>
      </c>
      <c r="CM452" s="121">
        <f t="shared" ref="CM452:CM519" si="103">CN452+CO452+CP452+CQ452</f>
        <v>291500</v>
      </c>
      <c r="CN452" s="122">
        <v>0</v>
      </c>
      <c r="CO452" s="122">
        <v>0</v>
      </c>
      <c r="CP452" s="122">
        <v>0</v>
      </c>
      <c r="CQ452" s="122">
        <v>291500</v>
      </c>
    </row>
    <row r="453" spans="1:97" ht="225" customHeight="1">
      <c r="A453" s="201">
        <v>607</v>
      </c>
      <c r="B453" s="202" t="s">
        <v>1059</v>
      </c>
      <c r="C453" s="111">
        <v>401000024</v>
      </c>
      <c r="D453" s="19" t="s">
        <v>844</v>
      </c>
      <c r="E453" s="113" t="s">
        <v>1060</v>
      </c>
      <c r="F453" s="203"/>
      <c r="G453" s="203"/>
      <c r="H453" s="115" t="s">
        <v>47</v>
      </c>
      <c r="I453" s="203"/>
      <c r="J453" s="115">
        <v>16</v>
      </c>
      <c r="K453" s="115">
        <v>1</v>
      </c>
      <c r="L453" s="115">
        <v>13</v>
      </c>
      <c r="M453" s="203"/>
      <c r="N453" s="203"/>
      <c r="O453" s="203"/>
      <c r="P453" s="116" t="s">
        <v>255</v>
      </c>
      <c r="Q453" s="117" t="s">
        <v>256</v>
      </c>
      <c r="R453" s="115"/>
      <c r="S453" s="115"/>
      <c r="T453" s="115" t="s">
        <v>47</v>
      </c>
      <c r="U453" s="115"/>
      <c r="V453" s="115">
        <v>9</v>
      </c>
      <c r="W453" s="115">
        <v>1</v>
      </c>
      <c r="X453" s="115"/>
      <c r="Y453" s="115"/>
      <c r="Z453" s="115"/>
      <c r="AA453" s="115"/>
      <c r="AB453" s="116" t="s">
        <v>257</v>
      </c>
      <c r="AC453" s="204" t="s">
        <v>1061</v>
      </c>
      <c r="AD453" s="205"/>
      <c r="AE453" s="205"/>
      <c r="AF453" s="205"/>
      <c r="AG453" s="205"/>
      <c r="AH453" s="205"/>
      <c r="AI453" s="205"/>
      <c r="AJ453" s="205"/>
      <c r="AK453" s="155"/>
      <c r="AL453" s="205"/>
      <c r="AM453" s="206" t="s">
        <v>1066</v>
      </c>
      <c r="AN453" s="116" t="s">
        <v>1063</v>
      </c>
      <c r="AO453" s="119" t="s">
        <v>79</v>
      </c>
      <c r="AP453" s="119" t="s">
        <v>54</v>
      </c>
      <c r="AQ453" s="119" t="s">
        <v>631</v>
      </c>
      <c r="AR453" s="18" t="s">
        <v>1067</v>
      </c>
      <c r="AS453" s="120" t="s">
        <v>701</v>
      </c>
      <c r="AT453" s="121">
        <f t="shared" si="95"/>
        <v>8000</v>
      </c>
      <c r="AU453" s="121">
        <f t="shared" si="95"/>
        <v>8000</v>
      </c>
      <c r="AV453" s="122">
        <v>0</v>
      </c>
      <c r="AW453" s="122">
        <v>0</v>
      </c>
      <c r="AX453" s="122">
        <v>0</v>
      </c>
      <c r="AY453" s="122">
        <v>0</v>
      </c>
      <c r="AZ453" s="122">
        <v>0</v>
      </c>
      <c r="BA453" s="122">
        <v>0</v>
      </c>
      <c r="BB453" s="121">
        <v>8000</v>
      </c>
      <c r="BC453" s="121">
        <v>8000</v>
      </c>
      <c r="BD453" s="121">
        <f t="shared" si="96"/>
        <v>90000</v>
      </c>
      <c r="BE453" s="122">
        <v>0</v>
      </c>
      <c r="BF453" s="122">
        <v>0</v>
      </c>
      <c r="BG453" s="122">
        <v>0</v>
      </c>
      <c r="BH453" s="122">
        <v>90000</v>
      </c>
      <c r="BI453" s="121">
        <f t="shared" si="97"/>
        <v>90000</v>
      </c>
      <c r="BJ453" s="122">
        <v>0</v>
      </c>
      <c r="BK453" s="122">
        <v>0</v>
      </c>
      <c r="BL453" s="122">
        <v>0</v>
      </c>
      <c r="BM453" s="122">
        <v>90000</v>
      </c>
      <c r="BN453" s="121">
        <f t="shared" si="98"/>
        <v>70000</v>
      </c>
      <c r="BO453" s="122">
        <v>0</v>
      </c>
      <c r="BP453" s="122">
        <v>0</v>
      </c>
      <c r="BQ453" s="122">
        <v>0</v>
      </c>
      <c r="BR453" s="122">
        <v>70000</v>
      </c>
      <c r="BS453" s="121">
        <f t="shared" si="99"/>
        <v>650000</v>
      </c>
      <c r="BT453" s="122">
        <v>0</v>
      </c>
      <c r="BU453" s="122">
        <v>0</v>
      </c>
      <c r="BV453" s="122">
        <v>0</v>
      </c>
      <c r="BW453" s="122">
        <v>650000</v>
      </c>
      <c r="BX453" s="121">
        <f t="shared" si="100"/>
        <v>70000</v>
      </c>
      <c r="BY453" s="122">
        <v>0</v>
      </c>
      <c r="BZ453" s="122">
        <v>0</v>
      </c>
      <c r="CA453" s="122">
        <v>0</v>
      </c>
      <c r="CB453" s="122">
        <v>70000</v>
      </c>
      <c r="CC453" s="121">
        <f t="shared" si="101"/>
        <v>70000</v>
      </c>
      <c r="CD453" s="122">
        <v>0</v>
      </c>
      <c r="CE453" s="122">
        <v>0</v>
      </c>
      <c r="CF453" s="122">
        <v>0</v>
      </c>
      <c r="CG453" s="122">
        <v>70000</v>
      </c>
      <c r="CH453" s="121">
        <f t="shared" si="102"/>
        <v>70000</v>
      </c>
      <c r="CI453" s="122">
        <v>0</v>
      </c>
      <c r="CJ453" s="122">
        <v>0</v>
      </c>
      <c r="CK453" s="122">
        <v>0</v>
      </c>
      <c r="CL453" s="122">
        <v>70000</v>
      </c>
      <c r="CM453" s="121">
        <f t="shared" si="103"/>
        <v>70000</v>
      </c>
      <c r="CN453" s="122">
        <v>0</v>
      </c>
      <c r="CO453" s="122">
        <v>0</v>
      </c>
      <c r="CP453" s="122">
        <v>0</v>
      </c>
      <c r="CQ453" s="122">
        <v>70000</v>
      </c>
    </row>
    <row r="454" spans="1:97" ht="226.5" customHeight="1">
      <c r="A454" s="201">
        <v>607</v>
      </c>
      <c r="B454" s="202" t="s">
        <v>1059</v>
      </c>
      <c r="C454" s="111">
        <v>401000024</v>
      </c>
      <c r="D454" s="19" t="s">
        <v>844</v>
      </c>
      <c r="E454" s="113" t="s">
        <v>1060</v>
      </c>
      <c r="F454" s="203"/>
      <c r="G454" s="203"/>
      <c r="H454" s="115" t="s">
        <v>47</v>
      </c>
      <c r="I454" s="203"/>
      <c r="J454" s="115">
        <v>16</v>
      </c>
      <c r="K454" s="115">
        <v>1</v>
      </c>
      <c r="L454" s="115">
        <v>13</v>
      </c>
      <c r="M454" s="203"/>
      <c r="N454" s="203"/>
      <c r="O454" s="203"/>
      <c r="P454" s="116" t="s">
        <v>255</v>
      </c>
      <c r="Q454" s="117" t="s">
        <v>256</v>
      </c>
      <c r="R454" s="115"/>
      <c r="S454" s="115"/>
      <c r="T454" s="115" t="s">
        <v>47</v>
      </c>
      <c r="U454" s="115"/>
      <c r="V454" s="115">
        <v>9</v>
      </c>
      <c r="W454" s="115">
        <v>1</v>
      </c>
      <c r="X454" s="115"/>
      <c r="Y454" s="115"/>
      <c r="Z454" s="115"/>
      <c r="AA454" s="115"/>
      <c r="AB454" s="116" t="s">
        <v>257</v>
      </c>
      <c r="AC454" s="204" t="s">
        <v>1061</v>
      </c>
      <c r="AD454" s="205"/>
      <c r="AE454" s="205"/>
      <c r="AF454" s="205"/>
      <c r="AG454" s="205"/>
      <c r="AH454" s="205"/>
      <c r="AI454" s="205"/>
      <c r="AJ454" s="205"/>
      <c r="AK454" s="205"/>
      <c r="AL454" s="205"/>
      <c r="AM454" s="206" t="s">
        <v>1062</v>
      </c>
      <c r="AN454" s="116" t="s">
        <v>1068</v>
      </c>
      <c r="AO454" s="119" t="s">
        <v>79</v>
      </c>
      <c r="AP454" s="119" t="s">
        <v>54</v>
      </c>
      <c r="AQ454" s="119" t="s">
        <v>1069</v>
      </c>
      <c r="AR454" s="18" t="s">
        <v>608</v>
      </c>
      <c r="AS454" s="120" t="s">
        <v>704</v>
      </c>
      <c r="AT454" s="121">
        <f t="shared" si="95"/>
        <v>129879912.46000001</v>
      </c>
      <c r="AU454" s="121">
        <f t="shared" si="95"/>
        <v>129879912.46000001</v>
      </c>
      <c r="AV454" s="122">
        <v>0</v>
      </c>
      <c r="AW454" s="122">
        <v>0</v>
      </c>
      <c r="AX454" s="122">
        <v>0</v>
      </c>
      <c r="AY454" s="122">
        <v>0</v>
      </c>
      <c r="AZ454" s="122">
        <v>0</v>
      </c>
      <c r="BA454" s="122">
        <v>0</v>
      </c>
      <c r="BB454" s="122">
        <v>129879912.46000001</v>
      </c>
      <c r="BC454" s="122">
        <v>129879912.46000001</v>
      </c>
      <c r="BD454" s="121">
        <f t="shared" si="96"/>
        <v>142846793.97</v>
      </c>
      <c r="BE454" s="122">
        <v>0</v>
      </c>
      <c r="BF454" s="122">
        <v>0</v>
      </c>
      <c r="BG454" s="122">
        <v>0</v>
      </c>
      <c r="BH454" s="122">
        <v>142846793.97</v>
      </c>
      <c r="BI454" s="121">
        <f t="shared" si="97"/>
        <v>142846793.97</v>
      </c>
      <c r="BJ454" s="122">
        <v>0</v>
      </c>
      <c r="BK454" s="122">
        <v>0</v>
      </c>
      <c r="BL454" s="122">
        <v>0</v>
      </c>
      <c r="BM454" s="122">
        <v>142846793.97</v>
      </c>
      <c r="BN454" s="121">
        <f t="shared" si="98"/>
        <v>141309596.31999999</v>
      </c>
      <c r="BO454" s="122">
        <v>0</v>
      </c>
      <c r="BP454" s="122">
        <v>0</v>
      </c>
      <c r="BQ454" s="122">
        <v>0</v>
      </c>
      <c r="BR454" s="122">
        <v>141309596.31999999</v>
      </c>
      <c r="BS454" s="121">
        <f t="shared" si="99"/>
        <v>142058455.94</v>
      </c>
      <c r="BT454" s="122">
        <v>0</v>
      </c>
      <c r="BU454" s="122">
        <v>0</v>
      </c>
      <c r="BV454" s="122">
        <v>0</v>
      </c>
      <c r="BW454" s="122">
        <v>142058455.94</v>
      </c>
      <c r="BX454" s="121">
        <f t="shared" si="100"/>
        <v>144758466.75999999</v>
      </c>
      <c r="BY454" s="122">
        <v>0</v>
      </c>
      <c r="BZ454" s="122">
        <v>0</v>
      </c>
      <c r="CA454" s="122">
        <v>0</v>
      </c>
      <c r="CB454" s="122">
        <v>144758466.75999999</v>
      </c>
      <c r="CC454" s="121">
        <f t="shared" si="101"/>
        <v>145657098.31</v>
      </c>
      <c r="CD454" s="122">
        <v>0</v>
      </c>
      <c r="CE454" s="122">
        <v>0</v>
      </c>
      <c r="CF454" s="122">
        <v>0</v>
      </c>
      <c r="CG454" s="122">
        <v>145657098.31</v>
      </c>
      <c r="CH454" s="121">
        <f t="shared" si="102"/>
        <v>144758466.75999999</v>
      </c>
      <c r="CI454" s="122">
        <v>0</v>
      </c>
      <c r="CJ454" s="122">
        <v>0</v>
      </c>
      <c r="CK454" s="122">
        <v>0</v>
      </c>
      <c r="CL454" s="122">
        <v>144758466.75999999</v>
      </c>
      <c r="CM454" s="121">
        <f t="shared" si="103"/>
        <v>145657098.31</v>
      </c>
      <c r="CN454" s="122">
        <v>0</v>
      </c>
      <c r="CO454" s="122">
        <v>0</v>
      </c>
      <c r="CP454" s="122">
        <v>0</v>
      </c>
      <c r="CQ454" s="122">
        <v>145657098.31</v>
      </c>
    </row>
    <row r="455" spans="1:97" ht="224.25" customHeight="1">
      <c r="A455" s="201">
        <v>607</v>
      </c>
      <c r="B455" s="202" t="s">
        <v>1059</v>
      </c>
      <c r="C455" s="111">
        <v>401000024</v>
      </c>
      <c r="D455" s="19" t="s">
        <v>844</v>
      </c>
      <c r="E455" s="113" t="s">
        <v>1060</v>
      </c>
      <c r="F455" s="203"/>
      <c r="G455" s="203"/>
      <c r="H455" s="115" t="s">
        <v>47</v>
      </c>
      <c r="I455" s="203"/>
      <c r="J455" s="115">
        <v>16</v>
      </c>
      <c r="K455" s="115">
        <v>1</v>
      </c>
      <c r="L455" s="115">
        <v>13</v>
      </c>
      <c r="M455" s="203"/>
      <c r="N455" s="203"/>
      <c r="O455" s="203"/>
      <c r="P455" s="116" t="s">
        <v>255</v>
      </c>
      <c r="Q455" s="117" t="s">
        <v>256</v>
      </c>
      <c r="R455" s="115"/>
      <c r="S455" s="115"/>
      <c r="T455" s="115" t="s">
        <v>47</v>
      </c>
      <c r="U455" s="115"/>
      <c r="V455" s="115">
        <v>9</v>
      </c>
      <c r="W455" s="115">
        <v>1</v>
      </c>
      <c r="X455" s="115"/>
      <c r="Y455" s="115"/>
      <c r="Z455" s="115"/>
      <c r="AA455" s="115"/>
      <c r="AB455" s="116" t="s">
        <v>257</v>
      </c>
      <c r="AC455" s="204" t="s">
        <v>1061</v>
      </c>
      <c r="AD455" s="205"/>
      <c r="AE455" s="205"/>
      <c r="AF455" s="205"/>
      <c r="AG455" s="205"/>
      <c r="AH455" s="205"/>
      <c r="AI455" s="205"/>
      <c r="AJ455" s="205"/>
      <c r="AK455" s="205"/>
      <c r="AL455" s="205"/>
      <c r="AM455" s="206" t="s">
        <v>1062</v>
      </c>
      <c r="AN455" s="116" t="s">
        <v>1068</v>
      </c>
      <c r="AO455" s="119" t="s">
        <v>79</v>
      </c>
      <c r="AP455" s="119" t="s">
        <v>54</v>
      </c>
      <c r="AQ455" s="119" t="s">
        <v>1069</v>
      </c>
      <c r="AR455" s="18" t="s">
        <v>608</v>
      </c>
      <c r="AS455" s="120" t="s">
        <v>700</v>
      </c>
      <c r="AT455" s="121">
        <f t="shared" si="95"/>
        <v>0</v>
      </c>
      <c r="AU455" s="121">
        <f t="shared" si="95"/>
        <v>0</v>
      </c>
      <c r="AV455" s="122">
        <v>0</v>
      </c>
      <c r="AW455" s="122">
        <v>0</v>
      </c>
      <c r="AX455" s="122">
        <v>0</v>
      </c>
      <c r="AY455" s="122">
        <v>0</v>
      </c>
      <c r="AZ455" s="122">
        <v>0</v>
      </c>
      <c r="BA455" s="122">
        <v>0</v>
      </c>
      <c r="BB455" s="122">
        <v>0</v>
      </c>
      <c r="BC455" s="122">
        <v>0</v>
      </c>
      <c r="BD455" s="121">
        <f t="shared" si="96"/>
        <v>613072.72</v>
      </c>
      <c r="BE455" s="122">
        <v>0</v>
      </c>
      <c r="BF455" s="122">
        <v>0</v>
      </c>
      <c r="BG455" s="122">
        <v>0</v>
      </c>
      <c r="BH455" s="122">
        <v>613072.72</v>
      </c>
      <c r="BI455" s="121">
        <f t="shared" si="97"/>
        <v>613072.72</v>
      </c>
      <c r="BJ455" s="122">
        <v>0</v>
      </c>
      <c r="BK455" s="122">
        <v>0</v>
      </c>
      <c r="BL455" s="122">
        <v>0</v>
      </c>
      <c r="BM455" s="122">
        <v>613072.72</v>
      </c>
      <c r="BN455" s="121">
        <f t="shared" si="98"/>
        <v>0</v>
      </c>
      <c r="BO455" s="122">
        <v>0</v>
      </c>
      <c r="BP455" s="122">
        <v>0</v>
      </c>
      <c r="BQ455" s="122">
        <v>0</v>
      </c>
      <c r="BR455" s="122">
        <v>0</v>
      </c>
      <c r="BS455" s="121">
        <f t="shared" si="99"/>
        <v>0</v>
      </c>
      <c r="BT455" s="122">
        <v>0</v>
      </c>
      <c r="BU455" s="122">
        <v>0</v>
      </c>
      <c r="BV455" s="122">
        <v>0</v>
      </c>
      <c r="BW455" s="122">
        <v>0</v>
      </c>
      <c r="BX455" s="121">
        <f t="shared" si="100"/>
        <v>0</v>
      </c>
      <c r="BY455" s="122">
        <v>0</v>
      </c>
      <c r="BZ455" s="122">
        <v>0</v>
      </c>
      <c r="CA455" s="122">
        <v>0</v>
      </c>
      <c r="CB455" s="122">
        <v>0</v>
      </c>
      <c r="CC455" s="121">
        <f t="shared" si="101"/>
        <v>0</v>
      </c>
      <c r="CD455" s="122">
        <v>0</v>
      </c>
      <c r="CE455" s="122">
        <v>0</v>
      </c>
      <c r="CF455" s="122">
        <v>0</v>
      </c>
      <c r="CG455" s="122">
        <v>0</v>
      </c>
      <c r="CH455" s="121">
        <f t="shared" si="102"/>
        <v>0</v>
      </c>
      <c r="CI455" s="122">
        <v>0</v>
      </c>
      <c r="CJ455" s="122">
        <v>0</v>
      </c>
      <c r="CK455" s="122">
        <v>0</v>
      </c>
      <c r="CL455" s="122">
        <v>0</v>
      </c>
      <c r="CM455" s="121">
        <f t="shared" si="103"/>
        <v>0</v>
      </c>
      <c r="CN455" s="122">
        <v>0</v>
      </c>
      <c r="CO455" s="122">
        <v>0</v>
      </c>
      <c r="CP455" s="122">
        <v>0</v>
      </c>
      <c r="CQ455" s="122">
        <v>0</v>
      </c>
    </row>
    <row r="456" spans="1:97" ht="186" customHeight="1">
      <c r="A456" s="201">
        <v>607</v>
      </c>
      <c r="B456" s="202" t="s">
        <v>1059</v>
      </c>
      <c r="C456" s="111">
        <v>402000025</v>
      </c>
      <c r="D456" s="19" t="s">
        <v>153</v>
      </c>
      <c r="E456" s="113" t="s">
        <v>1070</v>
      </c>
      <c r="F456" s="203"/>
      <c r="G456" s="203"/>
      <c r="H456" s="115">
        <v>1</v>
      </c>
      <c r="I456" s="203"/>
      <c r="J456" s="115">
        <v>2</v>
      </c>
      <c r="K456" s="115"/>
      <c r="L456" s="115">
        <v>2</v>
      </c>
      <c r="M456" s="203"/>
      <c r="N456" s="115">
        <v>3</v>
      </c>
      <c r="O456" s="203"/>
      <c r="P456" s="116" t="s">
        <v>533</v>
      </c>
      <c r="Q456" s="117" t="s">
        <v>256</v>
      </c>
      <c r="R456" s="115"/>
      <c r="S456" s="115"/>
      <c r="T456" s="115" t="s">
        <v>47</v>
      </c>
      <c r="U456" s="115"/>
      <c r="V456" s="115">
        <v>12</v>
      </c>
      <c r="W456" s="115">
        <v>1</v>
      </c>
      <c r="X456" s="115">
        <v>15</v>
      </c>
      <c r="Y456" s="115"/>
      <c r="Z456" s="115"/>
      <c r="AA456" s="115"/>
      <c r="AB456" s="116" t="s">
        <v>257</v>
      </c>
      <c r="AC456" s="204" t="s">
        <v>1061</v>
      </c>
      <c r="AD456" s="205"/>
      <c r="AE456" s="205"/>
      <c r="AF456" s="205"/>
      <c r="AG456" s="205"/>
      <c r="AH456" s="205"/>
      <c r="AI456" s="205"/>
      <c r="AJ456" s="205"/>
      <c r="AK456" s="205"/>
      <c r="AL456" s="205"/>
      <c r="AM456" s="206" t="s">
        <v>1062</v>
      </c>
      <c r="AN456" s="116" t="s">
        <v>1068</v>
      </c>
      <c r="AO456" s="119" t="s">
        <v>79</v>
      </c>
      <c r="AP456" s="119" t="s">
        <v>54</v>
      </c>
      <c r="AQ456" s="119" t="s">
        <v>1069</v>
      </c>
      <c r="AR456" s="18" t="s">
        <v>608</v>
      </c>
      <c r="AS456" s="120" t="s">
        <v>704</v>
      </c>
      <c r="AT456" s="121">
        <f t="shared" si="95"/>
        <v>225250.83</v>
      </c>
      <c r="AU456" s="121">
        <f t="shared" si="95"/>
        <v>225250.83</v>
      </c>
      <c r="AV456" s="122">
        <v>0</v>
      </c>
      <c r="AW456" s="122">
        <v>0</v>
      </c>
      <c r="AX456" s="122">
        <v>0</v>
      </c>
      <c r="AY456" s="122">
        <v>0</v>
      </c>
      <c r="AZ456" s="122">
        <v>0</v>
      </c>
      <c r="BA456" s="122">
        <v>0</v>
      </c>
      <c r="BB456" s="122">
        <v>225250.83</v>
      </c>
      <c r="BC456" s="122">
        <v>225250.83</v>
      </c>
      <c r="BD456" s="121">
        <f t="shared" si="96"/>
        <v>0</v>
      </c>
      <c r="BE456" s="122">
        <v>0</v>
      </c>
      <c r="BF456" s="122">
        <v>0</v>
      </c>
      <c r="BG456" s="122">
        <v>0</v>
      </c>
      <c r="BH456" s="122">
        <v>0</v>
      </c>
      <c r="BI456" s="121">
        <f t="shared" si="97"/>
        <v>0</v>
      </c>
      <c r="BJ456" s="122">
        <v>0</v>
      </c>
      <c r="BK456" s="122">
        <v>0</v>
      </c>
      <c r="BL456" s="122">
        <v>0</v>
      </c>
      <c r="BM456" s="122">
        <v>0</v>
      </c>
      <c r="BN456" s="121">
        <f t="shared" si="98"/>
        <v>0</v>
      </c>
      <c r="BO456" s="122">
        <v>0</v>
      </c>
      <c r="BP456" s="122">
        <v>0</v>
      </c>
      <c r="BQ456" s="122">
        <v>0</v>
      </c>
      <c r="BR456" s="122">
        <v>0</v>
      </c>
      <c r="BS456" s="121">
        <f t="shared" si="99"/>
        <v>153730.07999999999</v>
      </c>
      <c r="BT456" s="122">
        <v>0</v>
      </c>
      <c r="BU456" s="122">
        <v>0</v>
      </c>
      <c r="BV456" s="122">
        <v>0</v>
      </c>
      <c r="BW456" s="122">
        <v>153730.07999999999</v>
      </c>
      <c r="BX456" s="121">
        <f t="shared" si="100"/>
        <v>0</v>
      </c>
      <c r="BY456" s="122">
        <v>0</v>
      </c>
      <c r="BZ456" s="122">
        <v>0</v>
      </c>
      <c r="CA456" s="122">
        <v>0</v>
      </c>
      <c r="CB456" s="122">
        <v>0</v>
      </c>
      <c r="CC456" s="121">
        <f t="shared" si="101"/>
        <v>0</v>
      </c>
      <c r="CD456" s="122">
        <v>0</v>
      </c>
      <c r="CE456" s="122">
        <v>0</v>
      </c>
      <c r="CF456" s="122">
        <v>0</v>
      </c>
      <c r="CG456" s="122">
        <v>0</v>
      </c>
      <c r="CH456" s="121">
        <f t="shared" si="102"/>
        <v>0</v>
      </c>
      <c r="CI456" s="122">
        <v>0</v>
      </c>
      <c r="CJ456" s="122">
        <v>0</v>
      </c>
      <c r="CK456" s="122">
        <v>0</v>
      </c>
      <c r="CL456" s="122">
        <v>0</v>
      </c>
      <c r="CM456" s="121">
        <f t="shared" si="103"/>
        <v>0</v>
      </c>
      <c r="CN456" s="122">
        <v>0</v>
      </c>
      <c r="CO456" s="122">
        <v>0</v>
      </c>
      <c r="CP456" s="122">
        <v>0</v>
      </c>
      <c r="CQ456" s="122">
        <v>0</v>
      </c>
    </row>
    <row r="457" spans="1:97" ht="240" customHeight="1">
      <c r="A457" s="201">
        <v>607</v>
      </c>
      <c r="B457" s="202" t="s">
        <v>1059</v>
      </c>
      <c r="C457" s="111">
        <v>401000024</v>
      </c>
      <c r="D457" s="19" t="s">
        <v>844</v>
      </c>
      <c r="E457" s="113" t="s">
        <v>1060</v>
      </c>
      <c r="F457" s="203"/>
      <c r="G457" s="203"/>
      <c r="H457" s="115" t="s">
        <v>47</v>
      </c>
      <c r="I457" s="203"/>
      <c r="J457" s="115">
        <v>16</v>
      </c>
      <c r="K457" s="115">
        <v>1</v>
      </c>
      <c r="L457" s="115">
        <v>13</v>
      </c>
      <c r="M457" s="203"/>
      <c r="N457" s="203"/>
      <c r="O457" s="203"/>
      <c r="P457" s="116" t="s">
        <v>255</v>
      </c>
      <c r="Q457" s="117" t="s">
        <v>256</v>
      </c>
      <c r="R457" s="115"/>
      <c r="S457" s="115"/>
      <c r="T457" s="115" t="s">
        <v>47</v>
      </c>
      <c r="U457" s="115"/>
      <c r="V457" s="115">
        <v>9</v>
      </c>
      <c r="W457" s="115">
        <v>1</v>
      </c>
      <c r="X457" s="115"/>
      <c r="Y457" s="115"/>
      <c r="Z457" s="115"/>
      <c r="AA457" s="115"/>
      <c r="AB457" s="116" t="s">
        <v>257</v>
      </c>
      <c r="AC457" s="204" t="s">
        <v>1061</v>
      </c>
      <c r="AD457" s="205"/>
      <c r="AE457" s="205"/>
      <c r="AF457" s="205"/>
      <c r="AG457" s="205"/>
      <c r="AH457" s="205"/>
      <c r="AI457" s="205"/>
      <c r="AJ457" s="205"/>
      <c r="AK457" s="205"/>
      <c r="AL457" s="205"/>
      <c r="AM457" s="206" t="s">
        <v>1062</v>
      </c>
      <c r="AN457" s="116" t="s">
        <v>1068</v>
      </c>
      <c r="AO457" s="119" t="s">
        <v>79</v>
      </c>
      <c r="AP457" s="119" t="s">
        <v>54</v>
      </c>
      <c r="AQ457" s="119" t="s">
        <v>1069</v>
      </c>
      <c r="AR457" s="18" t="s">
        <v>608</v>
      </c>
      <c r="AS457" s="120" t="s">
        <v>705</v>
      </c>
      <c r="AT457" s="121">
        <f t="shared" si="95"/>
        <v>16797128.050000001</v>
      </c>
      <c r="AU457" s="121">
        <f t="shared" si="95"/>
        <v>16797128.050000001</v>
      </c>
      <c r="AV457" s="122">
        <v>0</v>
      </c>
      <c r="AW457" s="122">
        <v>0</v>
      </c>
      <c r="AX457" s="122">
        <v>0</v>
      </c>
      <c r="AY457" s="122">
        <v>0</v>
      </c>
      <c r="AZ457" s="122">
        <v>0</v>
      </c>
      <c r="BA457" s="122">
        <v>0</v>
      </c>
      <c r="BB457" s="122">
        <v>16797128.050000001</v>
      </c>
      <c r="BC457" s="122">
        <v>16797128.050000001</v>
      </c>
      <c r="BD457" s="121">
        <f t="shared" si="96"/>
        <v>18889269.960000001</v>
      </c>
      <c r="BE457" s="122">
        <v>0</v>
      </c>
      <c r="BF457" s="122">
        <v>0</v>
      </c>
      <c r="BG457" s="122">
        <v>0</v>
      </c>
      <c r="BH457" s="122">
        <v>18889269.960000001</v>
      </c>
      <c r="BI457" s="121">
        <f t="shared" si="97"/>
        <v>18889269.960000001</v>
      </c>
      <c r="BJ457" s="122">
        <v>0</v>
      </c>
      <c r="BK457" s="122">
        <v>0</v>
      </c>
      <c r="BL457" s="122">
        <v>0</v>
      </c>
      <c r="BM457" s="122">
        <v>18889269.960000001</v>
      </c>
      <c r="BN457" s="121">
        <f t="shared" si="98"/>
        <v>16901948.899999999</v>
      </c>
      <c r="BO457" s="122">
        <v>0</v>
      </c>
      <c r="BP457" s="122">
        <v>0</v>
      </c>
      <c r="BQ457" s="122">
        <v>0</v>
      </c>
      <c r="BR457" s="122">
        <v>16901948.899999999</v>
      </c>
      <c r="BS457" s="121">
        <f t="shared" si="99"/>
        <v>16815918.050000001</v>
      </c>
      <c r="BT457" s="122">
        <v>0</v>
      </c>
      <c r="BU457" s="122">
        <v>0</v>
      </c>
      <c r="BV457" s="122">
        <v>0</v>
      </c>
      <c r="BW457" s="122">
        <v>16815918.050000001</v>
      </c>
      <c r="BX457" s="121">
        <f t="shared" si="100"/>
        <v>17358033.239999998</v>
      </c>
      <c r="BY457" s="122">
        <v>0</v>
      </c>
      <c r="BZ457" s="122">
        <v>0</v>
      </c>
      <c r="CA457" s="122">
        <v>0</v>
      </c>
      <c r="CB457" s="122">
        <v>17358033.239999998</v>
      </c>
      <c r="CC457" s="121">
        <f t="shared" si="101"/>
        <v>17358033.239999998</v>
      </c>
      <c r="CD457" s="122">
        <v>0</v>
      </c>
      <c r="CE457" s="122">
        <v>0</v>
      </c>
      <c r="CF457" s="122">
        <v>0</v>
      </c>
      <c r="CG457" s="122">
        <v>17358033.239999998</v>
      </c>
      <c r="CH457" s="121">
        <f t="shared" si="102"/>
        <v>17358033.239999998</v>
      </c>
      <c r="CI457" s="122">
        <v>0</v>
      </c>
      <c r="CJ457" s="122">
        <v>0</v>
      </c>
      <c r="CK457" s="122">
        <v>0</v>
      </c>
      <c r="CL457" s="122">
        <v>17358033.239999998</v>
      </c>
      <c r="CM457" s="121">
        <f t="shared" si="103"/>
        <v>17358033.239999998</v>
      </c>
      <c r="CN457" s="122">
        <v>0</v>
      </c>
      <c r="CO457" s="122">
        <v>0</v>
      </c>
      <c r="CP457" s="122">
        <v>0</v>
      </c>
      <c r="CQ457" s="122">
        <v>17358033.239999998</v>
      </c>
    </row>
    <row r="458" spans="1:97" ht="228" customHeight="1">
      <c r="A458" s="201">
        <v>607</v>
      </c>
      <c r="B458" s="202" t="s">
        <v>1059</v>
      </c>
      <c r="C458" s="111">
        <v>402000025</v>
      </c>
      <c r="D458" s="19" t="s">
        <v>153</v>
      </c>
      <c r="E458" s="113" t="s">
        <v>1070</v>
      </c>
      <c r="F458" s="203"/>
      <c r="G458" s="203"/>
      <c r="H458" s="115">
        <v>1</v>
      </c>
      <c r="I458" s="203"/>
      <c r="J458" s="115">
        <v>2</v>
      </c>
      <c r="K458" s="115"/>
      <c r="L458" s="115">
        <v>2</v>
      </c>
      <c r="M458" s="203"/>
      <c r="N458" s="115">
        <v>3</v>
      </c>
      <c r="O458" s="203"/>
      <c r="P458" s="116" t="s">
        <v>533</v>
      </c>
      <c r="Q458" s="117" t="s">
        <v>256</v>
      </c>
      <c r="R458" s="115"/>
      <c r="S458" s="115"/>
      <c r="T458" s="115" t="s">
        <v>47</v>
      </c>
      <c r="U458" s="115"/>
      <c r="V458" s="115">
        <v>12</v>
      </c>
      <c r="W458" s="115">
        <v>1</v>
      </c>
      <c r="X458" s="115">
        <v>15</v>
      </c>
      <c r="Y458" s="115"/>
      <c r="Z458" s="115"/>
      <c r="AA458" s="115"/>
      <c r="AB458" s="116" t="s">
        <v>257</v>
      </c>
      <c r="AC458" s="204" t="s">
        <v>1061</v>
      </c>
      <c r="AD458" s="205"/>
      <c r="AE458" s="205"/>
      <c r="AF458" s="205"/>
      <c r="AG458" s="205"/>
      <c r="AH458" s="205"/>
      <c r="AI458" s="205"/>
      <c r="AJ458" s="205"/>
      <c r="AK458" s="205"/>
      <c r="AL458" s="205"/>
      <c r="AM458" s="206" t="s">
        <v>1062</v>
      </c>
      <c r="AN458" s="116" t="s">
        <v>1068</v>
      </c>
      <c r="AO458" s="119" t="s">
        <v>79</v>
      </c>
      <c r="AP458" s="119" t="s">
        <v>54</v>
      </c>
      <c r="AQ458" s="119" t="s">
        <v>1069</v>
      </c>
      <c r="AR458" s="18" t="s">
        <v>608</v>
      </c>
      <c r="AS458" s="120" t="s">
        <v>701</v>
      </c>
      <c r="AT458" s="121">
        <f t="shared" si="95"/>
        <v>0</v>
      </c>
      <c r="AU458" s="121">
        <f t="shared" si="95"/>
        <v>0</v>
      </c>
      <c r="AV458" s="122">
        <v>0</v>
      </c>
      <c r="AW458" s="122">
        <v>0</v>
      </c>
      <c r="AX458" s="122">
        <v>0</v>
      </c>
      <c r="AY458" s="122">
        <v>0</v>
      </c>
      <c r="AZ458" s="122">
        <v>0</v>
      </c>
      <c r="BA458" s="122">
        <v>0</v>
      </c>
      <c r="BB458" s="122">
        <v>0</v>
      </c>
      <c r="BC458" s="122">
        <v>0</v>
      </c>
      <c r="BD458" s="121">
        <f t="shared" si="96"/>
        <v>0</v>
      </c>
      <c r="BE458" s="122">
        <v>0</v>
      </c>
      <c r="BF458" s="122">
        <v>0</v>
      </c>
      <c r="BG458" s="122">
        <v>0</v>
      </c>
      <c r="BH458" s="122">
        <v>0</v>
      </c>
      <c r="BI458" s="121">
        <f t="shared" si="97"/>
        <v>0</v>
      </c>
      <c r="BJ458" s="122">
        <v>0</v>
      </c>
      <c r="BK458" s="122">
        <v>0</v>
      </c>
      <c r="BL458" s="122">
        <v>0</v>
      </c>
      <c r="BM458" s="122">
        <v>0</v>
      </c>
      <c r="BN458" s="121">
        <f t="shared" si="98"/>
        <v>0</v>
      </c>
      <c r="BO458" s="122">
        <v>0</v>
      </c>
      <c r="BP458" s="122">
        <v>0</v>
      </c>
      <c r="BQ458" s="122">
        <v>0</v>
      </c>
      <c r="BR458" s="122">
        <v>0</v>
      </c>
      <c r="BS458" s="121">
        <f t="shared" si="99"/>
        <v>18331.599999999999</v>
      </c>
      <c r="BT458" s="122">
        <v>0</v>
      </c>
      <c r="BU458" s="122">
        <v>0</v>
      </c>
      <c r="BV458" s="122">
        <v>0</v>
      </c>
      <c r="BW458" s="122">
        <v>18331.599999999999</v>
      </c>
      <c r="BX458" s="121">
        <f t="shared" si="100"/>
        <v>0</v>
      </c>
      <c r="BY458" s="122">
        <v>0</v>
      </c>
      <c r="BZ458" s="122">
        <v>0</v>
      </c>
      <c r="CA458" s="122">
        <v>0</v>
      </c>
      <c r="CB458" s="122">
        <v>0</v>
      </c>
      <c r="CC458" s="121">
        <f t="shared" si="101"/>
        <v>0</v>
      </c>
      <c r="CD458" s="122">
        <v>0</v>
      </c>
      <c r="CE458" s="122">
        <v>0</v>
      </c>
      <c r="CF458" s="122">
        <v>0</v>
      </c>
      <c r="CG458" s="122">
        <v>0</v>
      </c>
      <c r="CH458" s="121">
        <f t="shared" si="102"/>
        <v>0</v>
      </c>
      <c r="CI458" s="122">
        <v>0</v>
      </c>
      <c r="CJ458" s="122">
        <v>0</v>
      </c>
      <c r="CK458" s="122">
        <v>0</v>
      </c>
      <c r="CL458" s="122">
        <v>0</v>
      </c>
      <c r="CM458" s="121">
        <f t="shared" si="103"/>
        <v>0</v>
      </c>
      <c r="CN458" s="122">
        <v>0</v>
      </c>
      <c r="CO458" s="122">
        <v>0</v>
      </c>
      <c r="CP458" s="122">
        <v>0</v>
      </c>
      <c r="CQ458" s="122">
        <v>0</v>
      </c>
    </row>
    <row r="459" spans="1:97" ht="162.75" customHeight="1">
      <c r="A459" s="201">
        <v>607</v>
      </c>
      <c r="B459" s="202" t="s">
        <v>1059</v>
      </c>
      <c r="C459" s="111">
        <v>401000024</v>
      </c>
      <c r="D459" s="19" t="s">
        <v>844</v>
      </c>
      <c r="E459" s="113" t="s">
        <v>1060</v>
      </c>
      <c r="F459" s="203"/>
      <c r="G459" s="203"/>
      <c r="H459" s="115" t="s">
        <v>47</v>
      </c>
      <c r="I459" s="203"/>
      <c r="J459" s="115">
        <v>16</v>
      </c>
      <c r="K459" s="115">
        <v>1</v>
      </c>
      <c r="L459" s="115">
        <v>13</v>
      </c>
      <c r="M459" s="203"/>
      <c r="N459" s="203"/>
      <c r="O459" s="203"/>
      <c r="P459" s="116" t="s">
        <v>255</v>
      </c>
      <c r="Q459" s="117" t="s">
        <v>256</v>
      </c>
      <c r="R459" s="115"/>
      <c r="S459" s="115"/>
      <c r="T459" s="115" t="s">
        <v>47</v>
      </c>
      <c r="U459" s="115"/>
      <c r="V459" s="115">
        <v>9</v>
      </c>
      <c r="W459" s="115">
        <v>1</v>
      </c>
      <c r="X459" s="115"/>
      <c r="Y459" s="115"/>
      <c r="Z459" s="115"/>
      <c r="AA459" s="115"/>
      <c r="AB459" s="116" t="s">
        <v>257</v>
      </c>
      <c r="AC459" s="204" t="s">
        <v>1061</v>
      </c>
      <c r="AD459" s="205"/>
      <c r="AE459" s="205"/>
      <c r="AF459" s="205"/>
      <c r="AG459" s="205"/>
      <c r="AH459" s="205"/>
      <c r="AI459" s="205"/>
      <c r="AJ459" s="205"/>
      <c r="AK459" s="205"/>
      <c r="AL459" s="205"/>
      <c r="AM459" s="206" t="s">
        <v>1062</v>
      </c>
      <c r="AN459" s="116" t="s">
        <v>1068</v>
      </c>
      <c r="AO459" s="119" t="s">
        <v>79</v>
      </c>
      <c r="AP459" s="119" t="s">
        <v>54</v>
      </c>
      <c r="AQ459" s="119" t="s">
        <v>1071</v>
      </c>
      <c r="AR459" s="18" t="s">
        <v>249</v>
      </c>
      <c r="AS459" s="120" t="s">
        <v>704</v>
      </c>
      <c r="AT459" s="121">
        <f t="shared" si="95"/>
        <v>0</v>
      </c>
      <c r="AU459" s="121">
        <f t="shared" si="95"/>
        <v>0</v>
      </c>
      <c r="AV459" s="122">
        <v>0</v>
      </c>
      <c r="AW459" s="122">
        <v>0</v>
      </c>
      <c r="AX459" s="122">
        <v>0</v>
      </c>
      <c r="AY459" s="122">
        <v>0</v>
      </c>
      <c r="AZ459" s="122">
        <v>0</v>
      </c>
      <c r="BA459" s="122">
        <v>0</v>
      </c>
      <c r="BB459" s="122">
        <v>0</v>
      </c>
      <c r="BC459" s="122">
        <v>0</v>
      </c>
      <c r="BD459" s="121">
        <f t="shared" si="96"/>
        <v>302820.51</v>
      </c>
      <c r="BE459" s="122">
        <v>0</v>
      </c>
      <c r="BF459" s="122">
        <v>302820.51</v>
      </c>
      <c r="BG459" s="122">
        <v>0</v>
      </c>
      <c r="BH459" s="122">
        <v>0</v>
      </c>
      <c r="BI459" s="121">
        <f t="shared" si="97"/>
        <v>302820.51</v>
      </c>
      <c r="BJ459" s="122">
        <v>0</v>
      </c>
      <c r="BK459" s="122">
        <v>302820.51</v>
      </c>
      <c r="BL459" s="122">
        <v>0</v>
      </c>
      <c r="BM459" s="122">
        <v>0</v>
      </c>
      <c r="BN459" s="121">
        <f t="shared" si="98"/>
        <v>0</v>
      </c>
      <c r="BO459" s="122">
        <v>0</v>
      </c>
      <c r="BP459" s="122">
        <v>0</v>
      </c>
      <c r="BQ459" s="122">
        <v>0</v>
      </c>
      <c r="BR459" s="122">
        <v>0</v>
      </c>
      <c r="BS459" s="121">
        <f t="shared" si="99"/>
        <v>0</v>
      </c>
      <c r="BT459" s="122">
        <v>0</v>
      </c>
      <c r="BU459" s="122">
        <v>0</v>
      </c>
      <c r="BV459" s="122">
        <v>0</v>
      </c>
      <c r="BW459" s="122">
        <v>0</v>
      </c>
      <c r="BX459" s="121">
        <f t="shared" si="100"/>
        <v>0</v>
      </c>
      <c r="BY459" s="122">
        <v>0</v>
      </c>
      <c r="BZ459" s="122">
        <v>0</v>
      </c>
      <c r="CA459" s="122">
        <v>0</v>
      </c>
      <c r="CB459" s="122">
        <v>0</v>
      </c>
      <c r="CC459" s="121">
        <f t="shared" si="101"/>
        <v>0</v>
      </c>
      <c r="CD459" s="122">
        <v>0</v>
      </c>
      <c r="CE459" s="122">
        <v>0</v>
      </c>
      <c r="CF459" s="122">
        <v>0</v>
      </c>
      <c r="CG459" s="122">
        <v>0</v>
      </c>
      <c r="CH459" s="121">
        <f t="shared" si="102"/>
        <v>0</v>
      </c>
      <c r="CI459" s="122">
        <v>0</v>
      </c>
      <c r="CJ459" s="122">
        <v>0</v>
      </c>
      <c r="CK459" s="122">
        <v>0</v>
      </c>
      <c r="CL459" s="122">
        <v>0</v>
      </c>
      <c r="CM459" s="121">
        <f t="shared" si="103"/>
        <v>0</v>
      </c>
      <c r="CN459" s="122">
        <v>0</v>
      </c>
      <c r="CO459" s="122">
        <v>0</v>
      </c>
      <c r="CP459" s="122">
        <v>0</v>
      </c>
      <c r="CQ459" s="122">
        <v>0</v>
      </c>
    </row>
    <row r="460" spans="1:97" ht="220.5" customHeight="1">
      <c r="A460" s="201">
        <v>607</v>
      </c>
      <c r="B460" s="202" t="s">
        <v>1059</v>
      </c>
      <c r="C460" s="111">
        <v>401000024</v>
      </c>
      <c r="D460" s="19" t="s">
        <v>844</v>
      </c>
      <c r="E460" s="113" t="s">
        <v>1060</v>
      </c>
      <c r="F460" s="203"/>
      <c r="G460" s="203"/>
      <c r="H460" s="115" t="s">
        <v>47</v>
      </c>
      <c r="I460" s="203"/>
      <c r="J460" s="115">
        <v>16</v>
      </c>
      <c r="K460" s="115">
        <v>1</v>
      </c>
      <c r="L460" s="115">
        <v>13</v>
      </c>
      <c r="M460" s="203"/>
      <c r="N460" s="203"/>
      <c r="O460" s="203"/>
      <c r="P460" s="116" t="s">
        <v>255</v>
      </c>
      <c r="Q460" s="117" t="s">
        <v>256</v>
      </c>
      <c r="R460" s="115"/>
      <c r="S460" s="115"/>
      <c r="T460" s="115" t="s">
        <v>47</v>
      </c>
      <c r="U460" s="115"/>
      <c r="V460" s="115">
        <v>9</v>
      </c>
      <c r="W460" s="115">
        <v>1</v>
      </c>
      <c r="X460" s="115"/>
      <c r="Y460" s="115"/>
      <c r="Z460" s="115"/>
      <c r="AA460" s="115"/>
      <c r="AB460" s="116" t="s">
        <v>257</v>
      </c>
      <c r="AC460" s="204" t="s">
        <v>1061</v>
      </c>
      <c r="AD460" s="205"/>
      <c r="AE460" s="205"/>
      <c r="AF460" s="205"/>
      <c r="AG460" s="205"/>
      <c r="AH460" s="205"/>
      <c r="AI460" s="205"/>
      <c r="AJ460" s="205"/>
      <c r="AK460" s="205"/>
      <c r="AL460" s="205"/>
      <c r="AM460" s="206" t="s">
        <v>1062</v>
      </c>
      <c r="AN460" s="116" t="s">
        <v>1068</v>
      </c>
      <c r="AO460" s="119" t="s">
        <v>79</v>
      </c>
      <c r="AP460" s="119" t="s">
        <v>54</v>
      </c>
      <c r="AQ460" s="119" t="s">
        <v>1071</v>
      </c>
      <c r="AR460" s="18" t="s">
        <v>249</v>
      </c>
      <c r="AS460" s="120" t="s">
        <v>705</v>
      </c>
      <c r="AT460" s="121">
        <f t="shared" si="95"/>
        <v>0</v>
      </c>
      <c r="AU460" s="121">
        <f t="shared" si="95"/>
        <v>0</v>
      </c>
      <c r="AV460" s="122">
        <v>0</v>
      </c>
      <c r="AW460" s="122">
        <v>0</v>
      </c>
      <c r="AX460" s="122">
        <v>0</v>
      </c>
      <c r="AY460" s="122">
        <v>0</v>
      </c>
      <c r="AZ460" s="122">
        <v>0</v>
      </c>
      <c r="BA460" s="122">
        <v>0</v>
      </c>
      <c r="BB460" s="122">
        <v>0</v>
      </c>
      <c r="BC460" s="122">
        <v>0</v>
      </c>
      <c r="BD460" s="121">
        <f t="shared" si="96"/>
        <v>31198.94</v>
      </c>
      <c r="BE460" s="122">
        <v>0</v>
      </c>
      <c r="BF460" s="122">
        <v>31198.94</v>
      </c>
      <c r="BG460" s="122">
        <v>0</v>
      </c>
      <c r="BH460" s="122">
        <v>0</v>
      </c>
      <c r="BI460" s="121">
        <f t="shared" si="97"/>
        <v>31198.94</v>
      </c>
      <c r="BJ460" s="122">
        <v>0</v>
      </c>
      <c r="BK460" s="122">
        <v>31198.94</v>
      </c>
      <c r="BL460" s="122">
        <v>0</v>
      </c>
      <c r="BM460" s="122">
        <v>0</v>
      </c>
      <c r="BN460" s="121">
        <f t="shared" si="98"/>
        <v>0</v>
      </c>
      <c r="BO460" s="122">
        <v>0</v>
      </c>
      <c r="BP460" s="122">
        <v>0</v>
      </c>
      <c r="BQ460" s="122">
        <v>0</v>
      </c>
      <c r="BR460" s="122">
        <v>0</v>
      </c>
      <c r="BS460" s="121">
        <f t="shared" si="99"/>
        <v>0</v>
      </c>
      <c r="BT460" s="122">
        <v>0</v>
      </c>
      <c r="BU460" s="122">
        <v>0</v>
      </c>
      <c r="BV460" s="122">
        <v>0</v>
      </c>
      <c r="BW460" s="122">
        <v>0</v>
      </c>
      <c r="BX460" s="121">
        <f t="shared" si="100"/>
        <v>0</v>
      </c>
      <c r="BY460" s="122"/>
      <c r="BZ460" s="122"/>
      <c r="CA460" s="122"/>
      <c r="CB460" s="122"/>
      <c r="CC460" s="121">
        <f t="shared" si="101"/>
        <v>0</v>
      </c>
      <c r="CD460" s="122">
        <v>0</v>
      </c>
      <c r="CE460" s="122">
        <v>0</v>
      </c>
      <c r="CF460" s="122">
        <v>0</v>
      </c>
      <c r="CG460" s="122">
        <v>0</v>
      </c>
      <c r="CH460" s="121">
        <f t="shared" si="102"/>
        <v>0</v>
      </c>
      <c r="CI460" s="122">
        <v>0</v>
      </c>
      <c r="CJ460" s="122">
        <v>0</v>
      </c>
      <c r="CK460" s="122">
        <v>0</v>
      </c>
      <c r="CL460" s="122">
        <v>0</v>
      </c>
      <c r="CM460" s="121">
        <f t="shared" si="103"/>
        <v>0</v>
      </c>
      <c r="CN460" s="122">
        <v>0</v>
      </c>
      <c r="CO460" s="122">
        <v>0</v>
      </c>
      <c r="CP460" s="122">
        <v>0</v>
      </c>
      <c r="CQ460" s="122">
        <v>0</v>
      </c>
    </row>
    <row r="461" spans="1:97" ht="232.5" customHeight="1">
      <c r="A461" s="194">
        <v>607</v>
      </c>
      <c r="B461" s="17" t="s">
        <v>1072</v>
      </c>
      <c r="C461" s="111">
        <v>401000024</v>
      </c>
      <c r="D461" s="19" t="s">
        <v>844</v>
      </c>
      <c r="E461" s="113" t="s">
        <v>1060</v>
      </c>
      <c r="F461" s="114"/>
      <c r="G461" s="114"/>
      <c r="H461" s="115" t="s">
        <v>47</v>
      </c>
      <c r="I461" s="114"/>
      <c r="J461" s="115" t="s">
        <v>522</v>
      </c>
      <c r="K461" s="115" t="s">
        <v>45</v>
      </c>
      <c r="L461" s="115" t="s">
        <v>52</v>
      </c>
      <c r="M461" s="115"/>
      <c r="N461" s="115"/>
      <c r="O461" s="115"/>
      <c r="P461" s="116" t="s">
        <v>255</v>
      </c>
      <c r="Q461" s="117" t="s">
        <v>256</v>
      </c>
      <c r="R461" s="115"/>
      <c r="S461" s="115"/>
      <c r="T461" s="115" t="s">
        <v>47</v>
      </c>
      <c r="U461" s="115"/>
      <c r="V461" s="115" t="s">
        <v>523</v>
      </c>
      <c r="W461" s="115" t="s">
        <v>45</v>
      </c>
      <c r="X461" s="115"/>
      <c r="Y461" s="115"/>
      <c r="Z461" s="115"/>
      <c r="AA461" s="115"/>
      <c r="AB461" s="116" t="s">
        <v>257</v>
      </c>
      <c r="AC461" s="204" t="s">
        <v>1061</v>
      </c>
      <c r="AD461" s="205"/>
      <c r="AE461" s="205"/>
      <c r="AF461" s="205"/>
      <c r="AG461" s="205"/>
      <c r="AH461" s="205"/>
      <c r="AI461" s="205"/>
      <c r="AJ461" s="205"/>
      <c r="AK461" s="205"/>
      <c r="AL461" s="205"/>
      <c r="AM461" s="206" t="s">
        <v>1073</v>
      </c>
      <c r="AN461" s="116" t="s">
        <v>1074</v>
      </c>
      <c r="AO461" s="119" t="s">
        <v>79</v>
      </c>
      <c r="AP461" s="119" t="s">
        <v>54</v>
      </c>
      <c r="AQ461" s="119" t="s">
        <v>1075</v>
      </c>
      <c r="AR461" s="18" t="s">
        <v>1076</v>
      </c>
      <c r="AS461" s="120" t="s">
        <v>700</v>
      </c>
      <c r="AT461" s="121">
        <f t="shared" si="95"/>
        <v>0</v>
      </c>
      <c r="AU461" s="121">
        <f t="shared" si="95"/>
        <v>0</v>
      </c>
      <c r="AV461" s="122">
        <v>0</v>
      </c>
      <c r="AW461" s="122">
        <v>0</v>
      </c>
      <c r="AX461" s="122">
        <v>0</v>
      </c>
      <c r="AY461" s="122">
        <v>0</v>
      </c>
      <c r="AZ461" s="122">
        <v>0</v>
      </c>
      <c r="BA461" s="122">
        <v>0</v>
      </c>
      <c r="BB461" s="122">
        <v>0</v>
      </c>
      <c r="BC461" s="122">
        <v>0</v>
      </c>
      <c r="BD461" s="121">
        <f t="shared" si="96"/>
        <v>670000</v>
      </c>
      <c r="BE461" s="122">
        <v>0</v>
      </c>
      <c r="BF461" s="122">
        <v>0</v>
      </c>
      <c r="BG461" s="122">
        <v>0</v>
      </c>
      <c r="BH461" s="122">
        <v>670000</v>
      </c>
      <c r="BI461" s="121">
        <f t="shared" si="97"/>
        <v>670000</v>
      </c>
      <c r="BJ461" s="122">
        <v>0</v>
      </c>
      <c r="BK461" s="122">
        <v>0</v>
      </c>
      <c r="BL461" s="122">
        <v>0</v>
      </c>
      <c r="BM461" s="122">
        <v>670000</v>
      </c>
      <c r="BN461" s="121">
        <f t="shared" si="98"/>
        <v>600000</v>
      </c>
      <c r="BO461" s="122">
        <v>0</v>
      </c>
      <c r="BP461" s="122">
        <v>0</v>
      </c>
      <c r="BQ461" s="122">
        <v>0</v>
      </c>
      <c r="BR461" s="122">
        <v>600000</v>
      </c>
      <c r="BS461" s="121">
        <f t="shared" si="99"/>
        <v>600000</v>
      </c>
      <c r="BT461" s="122">
        <v>0</v>
      </c>
      <c r="BU461" s="122">
        <v>0</v>
      </c>
      <c r="BV461" s="122">
        <v>0</v>
      </c>
      <c r="BW461" s="122">
        <v>600000</v>
      </c>
      <c r="BX461" s="121">
        <f t="shared" si="100"/>
        <v>600000</v>
      </c>
      <c r="BY461" s="122">
        <v>0</v>
      </c>
      <c r="BZ461" s="122">
        <v>0</v>
      </c>
      <c r="CA461" s="122">
        <v>0</v>
      </c>
      <c r="CB461" s="122">
        <v>600000</v>
      </c>
      <c r="CC461" s="121">
        <f t="shared" si="101"/>
        <v>600000</v>
      </c>
      <c r="CD461" s="122">
        <v>0</v>
      </c>
      <c r="CE461" s="122">
        <v>0</v>
      </c>
      <c r="CF461" s="122">
        <v>0</v>
      </c>
      <c r="CG461" s="122">
        <v>600000</v>
      </c>
      <c r="CH461" s="121">
        <f t="shared" si="102"/>
        <v>600000</v>
      </c>
      <c r="CI461" s="122">
        <v>0</v>
      </c>
      <c r="CJ461" s="122">
        <v>0</v>
      </c>
      <c r="CK461" s="122">
        <v>0</v>
      </c>
      <c r="CL461" s="122">
        <v>600000</v>
      </c>
      <c r="CM461" s="121">
        <f t="shared" si="103"/>
        <v>600000</v>
      </c>
      <c r="CN461" s="122">
        <v>0</v>
      </c>
      <c r="CO461" s="122">
        <v>0</v>
      </c>
      <c r="CP461" s="122">
        <v>0</v>
      </c>
      <c r="CQ461" s="122">
        <v>600000</v>
      </c>
    </row>
    <row r="462" spans="1:97" ht="231.75" customHeight="1">
      <c r="A462" s="194">
        <v>607</v>
      </c>
      <c r="B462" s="17" t="s">
        <v>1072</v>
      </c>
      <c r="C462" s="111">
        <v>401000024</v>
      </c>
      <c r="D462" s="19" t="s">
        <v>844</v>
      </c>
      <c r="E462" s="113" t="s">
        <v>1060</v>
      </c>
      <c r="F462" s="114"/>
      <c r="G462" s="114"/>
      <c r="H462" s="115" t="s">
        <v>47</v>
      </c>
      <c r="I462" s="114"/>
      <c r="J462" s="115" t="s">
        <v>522</v>
      </c>
      <c r="K462" s="115" t="s">
        <v>45</v>
      </c>
      <c r="L462" s="115" t="s">
        <v>52</v>
      </c>
      <c r="M462" s="115"/>
      <c r="N462" s="115"/>
      <c r="O462" s="115"/>
      <c r="P462" s="116" t="s">
        <v>255</v>
      </c>
      <c r="Q462" s="117" t="s">
        <v>256</v>
      </c>
      <c r="R462" s="115"/>
      <c r="S462" s="115"/>
      <c r="T462" s="115" t="s">
        <v>47</v>
      </c>
      <c r="U462" s="115"/>
      <c r="V462" s="115" t="s">
        <v>523</v>
      </c>
      <c r="W462" s="115" t="s">
        <v>45</v>
      </c>
      <c r="X462" s="115"/>
      <c r="Y462" s="115"/>
      <c r="Z462" s="115"/>
      <c r="AA462" s="115"/>
      <c r="AB462" s="116" t="s">
        <v>257</v>
      </c>
      <c r="AC462" s="204" t="s">
        <v>1061</v>
      </c>
      <c r="AD462" s="205"/>
      <c r="AE462" s="205"/>
      <c r="AF462" s="205"/>
      <c r="AG462" s="205"/>
      <c r="AH462" s="205"/>
      <c r="AI462" s="205"/>
      <c r="AJ462" s="205"/>
      <c r="AK462" s="205"/>
      <c r="AL462" s="205"/>
      <c r="AM462" s="206" t="s">
        <v>1077</v>
      </c>
      <c r="AN462" s="116" t="s">
        <v>1074</v>
      </c>
      <c r="AO462" s="119" t="s">
        <v>79</v>
      </c>
      <c r="AP462" s="119" t="s">
        <v>54</v>
      </c>
      <c r="AQ462" s="119" t="s">
        <v>1078</v>
      </c>
      <c r="AR462" s="18" t="s">
        <v>1079</v>
      </c>
      <c r="AS462" s="120" t="s">
        <v>700</v>
      </c>
      <c r="AT462" s="121">
        <f t="shared" si="95"/>
        <v>0</v>
      </c>
      <c r="AU462" s="121">
        <f t="shared" si="95"/>
        <v>0</v>
      </c>
      <c r="AV462" s="122">
        <v>0</v>
      </c>
      <c r="AW462" s="122">
        <v>0</v>
      </c>
      <c r="AX462" s="122">
        <v>0</v>
      </c>
      <c r="AY462" s="122">
        <v>0</v>
      </c>
      <c r="AZ462" s="122">
        <v>0</v>
      </c>
      <c r="BA462" s="122">
        <v>0</v>
      </c>
      <c r="BB462" s="122">
        <v>0</v>
      </c>
      <c r="BC462" s="122">
        <v>0</v>
      </c>
      <c r="BD462" s="121">
        <f t="shared" si="96"/>
        <v>239580</v>
      </c>
      <c r="BE462" s="122">
        <v>0</v>
      </c>
      <c r="BF462" s="122">
        <v>0</v>
      </c>
      <c r="BG462" s="122">
        <v>0</v>
      </c>
      <c r="BH462" s="122">
        <v>239580</v>
      </c>
      <c r="BI462" s="121">
        <f t="shared" si="97"/>
        <v>239580</v>
      </c>
      <c r="BJ462" s="122">
        <v>0</v>
      </c>
      <c r="BK462" s="122">
        <v>0</v>
      </c>
      <c r="BL462" s="122">
        <v>0</v>
      </c>
      <c r="BM462" s="122">
        <v>239580</v>
      </c>
      <c r="BN462" s="121">
        <f t="shared" si="98"/>
        <v>218400</v>
      </c>
      <c r="BO462" s="122">
        <v>0</v>
      </c>
      <c r="BP462" s="122">
        <v>0</v>
      </c>
      <c r="BQ462" s="122">
        <v>0</v>
      </c>
      <c r="BR462" s="122">
        <v>218400</v>
      </c>
      <c r="BS462" s="121">
        <f t="shared" si="99"/>
        <v>218400</v>
      </c>
      <c r="BT462" s="122">
        <v>0</v>
      </c>
      <c r="BU462" s="122">
        <v>0</v>
      </c>
      <c r="BV462" s="122">
        <v>0</v>
      </c>
      <c r="BW462" s="122">
        <v>218400</v>
      </c>
      <c r="BX462" s="121">
        <f t="shared" si="100"/>
        <v>0</v>
      </c>
      <c r="BY462" s="122">
        <v>0</v>
      </c>
      <c r="BZ462" s="122">
        <v>0</v>
      </c>
      <c r="CA462" s="122">
        <v>0</v>
      </c>
      <c r="CB462" s="122">
        <v>0</v>
      </c>
      <c r="CC462" s="121">
        <f t="shared" si="101"/>
        <v>0</v>
      </c>
      <c r="CD462" s="122">
        <v>0</v>
      </c>
      <c r="CE462" s="122">
        <v>0</v>
      </c>
      <c r="CF462" s="122">
        <v>0</v>
      </c>
      <c r="CG462" s="122">
        <v>0</v>
      </c>
      <c r="CH462" s="121">
        <f t="shared" si="102"/>
        <v>218400</v>
      </c>
      <c r="CI462" s="122">
        <v>0</v>
      </c>
      <c r="CJ462" s="122">
        <v>0</v>
      </c>
      <c r="CK462" s="122">
        <v>0</v>
      </c>
      <c r="CL462" s="122">
        <v>218400</v>
      </c>
      <c r="CM462" s="121">
        <f t="shared" si="103"/>
        <v>218400</v>
      </c>
      <c r="CN462" s="122">
        <v>0</v>
      </c>
      <c r="CO462" s="122">
        <v>0</v>
      </c>
      <c r="CP462" s="122">
        <v>0</v>
      </c>
      <c r="CQ462" s="122">
        <v>218400</v>
      </c>
    </row>
    <row r="463" spans="1:97" ht="239.25" customHeight="1">
      <c r="A463" s="194">
        <v>607</v>
      </c>
      <c r="B463" s="17" t="s">
        <v>1072</v>
      </c>
      <c r="C463" s="111">
        <v>401000024</v>
      </c>
      <c r="D463" s="19" t="s">
        <v>844</v>
      </c>
      <c r="E463" s="113" t="s">
        <v>1060</v>
      </c>
      <c r="F463" s="114"/>
      <c r="G463" s="114"/>
      <c r="H463" s="115" t="s">
        <v>47</v>
      </c>
      <c r="I463" s="114"/>
      <c r="J463" s="115" t="s">
        <v>522</v>
      </c>
      <c r="K463" s="115" t="s">
        <v>45</v>
      </c>
      <c r="L463" s="115" t="s">
        <v>52</v>
      </c>
      <c r="M463" s="115"/>
      <c r="N463" s="115"/>
      <c r="O463" s="115"/>
      <c r="P463" s="116" t="s">
        <v>255</v>
      </c>
      <c r="Q463" s="117" t="s">
        <v>256</v>
      </c>
      <c r="R463" s="115"/>
      <c r="S463" s="115"/>
      <c r="T463" s="115" t="s">
        <v>47</v>
      </c>
      <c r="U463" s="115"/>
      <c r="V463" s="115" t="s">
        <v>523</v>
      </c>
      <c r="W463" s="115" t="s">
        <v>45</v>
      </c>
      <c r="X463" s="115"/>
      <c r="Y463" s="115"/>
      <c r="Z463" s="115"/>
      <c r="AA463" s="115"/>
      <c r="AB463" s="116" t="s">
        <v>257</v>
      </c>
      <c r="AC463" s="204" t="s">
        <v>1061</v>
      </c>
      <c r="AD463" s="205"/>
      <c r="AE463" s="205"/>
      <c r="AF463" s="205"/>
      <c r="AG463" s="205"/>
      <c r="AH463" s="205"/>
      <c r="AI463" s="205"/>
      <c r="AJ463" s="205"/>
      <c r="AK463" s="205"/>
      <c r="AL463" s="205"/>
      <c r="AM463" s="206" t="s">
        <v>1077</v>
      </c>
      <c r="AN463" s="116" t="s">
        <v>1074</v>
      </c>
      <c r="AO463" s="119" t="s">
        <v>79</v>
      </c>
      <c r="AP463" s="119" t="s">
        <v>54</v>
      </c>
      <c r="AQ463" s="119" t="s">
        <v>1078</v>
      </c>
      <c r="AR463" s="18" t="s">
        <v>1079</v>
      </c>
      <c r="AS463" s="120" t="s">
        <v>701</v>
      </c>
      <c r="AT463" s="121">
        <f t="shared" si="95"/>
        <v>0</v>
      </c>
      <c r="AU463" s="121">
        <f t="shared" si="95"/>
        <v>0</v>
      </c>
      <c r="AV463" s="122">
        <v>0</v>
      </c>
      <c r="AW463" s="122">
        <v>0</v>
      </c>
      <c r="AX463" s="122">
        <v>0</v>
      </c>
      <c r="AY463" s="122">
        <v>0</v>
      </c>
      <c r="AZ463" s="122">
        <v>0</v>
      </c>
      <c r="BA463" s="122">
        <v>0</v>
      </c>
      <c r="BB463" s="122">
        <v>0</v>
      </c>
      <c r="BC463" s="122">
        <v>0</v>
      </c>
      <c r="BD463" s="121">
        <f t="shared" si="96"/>
        <v>0</v>
      </c>
      <c r="BE463" s="122">
        <v>0</v>
      </c>
      <c r="BF463" s="122">
        <v>0</v>
      </c>
      <c r="BG463" s="122">
        <v>0</v>
      </c>
      <c r="BH463" s="122">
        <v>0</v>
      </c>
      <c r="BI463" s="121">
        <f t="shared" si="97"/>
        <v>0</v>
      </c>
      <c r="BJ463" s="122">
        <v>0</v>
      </c>
      <c r="BK463" s="122">
        <v>0</v>
      </c>
      <c r="BL463" s="122">
        <v>0</v>
      </c>
      <c r="BM463" s="122">
        <v>0</v>
      </c>
      <c r="BN463" s="121">
        <f t="shared" si="98"/>
        <v>0</v>
      </c>
      <c r="BO463" s="122">
        <v>0</v>
      </c>
      <c r="BP463" s="122">
        <v>0</v>
      </c>
      <c r="BQ463" s="122">
        <v>0</v>
      </c>
      <c r="BR463" s="122">
        <v>0</v>
      </c>
      <c r="BS463" s="121">
        <f t="shared" si="99"/>
        <v>0</v>
      </c>
      <c r="BT463" s="122">
        <v>0</v>
      </c>
      <c r="BU463" s="122">
        <v>0</v>
      </c>
      <c r="BV463" s="122">
        <v>0</v>
      </c>
      <c r="BW463" s="122">
        <v>0</v>
      </c>
      <c r="BX463" s="121">
        <f t="shared" si="100"/>
        <v>218400</v>
      </c>
      <c r="BY463" s="122">
        <v>0</v>
      </c>
      <c r="BZ463" s="122">
        <v>0</v>
      </c>
      <c r="CA463" s="122">
        <v>0</v>
      </c>
      <c r="CB463" s="122">
        <v>218400</v>
      </c>
      <c r="CC463" s="121">
        <f t="shared" si="101"/>
        <v>218400</v>
      </c>
      <c r="CD463" s="122">
        <v>0</v>
      </c>
      <c r="CE463" s="122">
        <v>0</v>
      </c>
      <c r="CF463" s="122">
        <v>0</v>
      </c>
      <c r="CG463" s="122">
        <v>218400</v>
      </c>
      <c r="CH463" s="121">
        <f t="shared" si="102"/>
        <v>0</v>
      </c>
      <c r="CI463" s="122">
        <v>0</v>
      </c>
      <c r="CJ463" s="122">
        <v>0</v>
      </c>
      <c r="CK463" s="122">
        <v>0</v>
      </c>
      <c r="CL463" s="122">
        <v>0</v>
      </c>
      <c r="CM463" s="121">
        <f t="shared" si="103"/>
        <v>0</v>
      </c>
      <c r="CN463" s="122">
        <v>0</v>
      </c>
      <c r="CO463" s="122">
        <v>0</v>
      </c>
      <c r="CP463" s="122">
        <v>0</v>
      </c>
      <c r="CQ463" s="122">
        <v>0</v>
      </c>
    </row>
    <row r="464" spans="1:97" ht="286.5" customHeight="1">
      <c r="A464" s="194">
        <v>607</v>
      </c>
      <c r="B464" s="17" t="s">
        <v>1072</v>
      </c>
      <c r="C464" s="111">
        <v>401000024</v>
      </c>
      <c r="D464" s="19" t="s">
        <v>844</v>
      </c>
      <c r="E464" s="113" t="s">
        <v>1060</v>
      </c>
      <c r="F464" s="114"/>
      <c r="G464" s="114"/>
      <c r="H464" s="115" t="s">
        <v>47</v>
      </c>
      <c r="I464" s="114"/>
      <c r="J464" s="115" t="s">
        <v>522</v>
      </c>
      <c r="K464" s="115" t="s">
        <v>45</v>
      </c>
      <c r="L464" s="115" t="s">
        <v>52</v>
      </c>
      <c r="M464" s="115"/>
      <c r="N464" s="115"/>
      <c r="O464" s="115"/>
      <c r="P464" s="116" t="s">
        <v>255</v>
      </c>
      <c r="Q464" s="117" t="s">
        <v>256</v>
      </c>
      <c r="R464" s="115"/>
      <c r="S464" s="115"/>
      <c r="T464" s="115" t="s">
        <v>47</v>
      </c>
      <c r="U464" s="115"/>
      <c r="V464" s="115" t="s">
        <v>523</v>
      </c>
      <c r="W464" s="115" t="s">
        <v>45</v>
      </c>
      <c r="X464" s="115"/>
      <c r="Y464" s="115"/>
      <c r="Z464" s="115"/>
      <c r="AA464" s="115"/>
      <c r="AB464" s="116" t="s">
        <v>257</v>
      </c>
      <c r="AC464" s="204" t="s">
        <v>1061</v>
      </c>
      <c r="AD464" s="205"/>
      <c r="AE464" s="205"/>
      <c r="AF464" s="205"/>
      <c r="AG464" s="205"/>
      <c r="AH464" s="205"/>
      <c r="AI464" s="205"/>
      <c r="AJ464" s="205"/>
      <c r="AK464" s="155"/>
      <c r="AL464" s="205"/>
      <c r="AM464" s="206" t="s">
        <v>1077</v>
      </c>
      <c r="AN464" s="116" t="s">
        <v>1080</v>
      </c>
      <c r="AO464" s="119" t="s">
        <v>79</v>
      </c>
      <c r="AP464" s="119" t="s">
        <v>54</v>
      </c>
      <c r="AQ464" s="119" t="s">
        <v>1081</v>
      </c>
      <c r="AR464" s="18" t="s">
        <v>1082</v>
      </c>
      <c r="AS464" s="120" t="s">
        <v>700</v>
      </c>
      <c r="AT464" s="121">
        <f t="shared" si="95"/>
        <v>59112.6</v>
      </c>
      <c r="AU464" s="121">
        <f t="shared" si="95"/>
        <v>59112.6</v>
      </c>
      <c r="AV464" s="122">
        <v>0</v>
      </c>
      <c r="AW464" s="122">
        <v>0</v>
      </c>
      <c r="AX464" s="122">
        <v>0</v>
      </c>
      <c r="AY464" s="122">
        <v>0</v>
      </c>
      <c r="AZ464" s="122">
        <v>0</v>
      </c>
      <c r="BA464" s="122">
        <v>0</v>
      </c>
      <c r="BB464" s="122">
        <v>59112.6</v>
      </c>
      <c r="BC464" s="122">
        <v>59112.6</v>
      </c>
      <c r="BD464" s="121">
        <f t="shared" si="96"/>
        <v>513226.8</v>
      </c>
      <c r="BE464" s="122">
        <v>0</v>
      </c>
      <c r="BF464" s="122">
        <v>0</v>
      </c>
      <c r="BG464" s="122">
        <v>0</v>
      </c>
      <c r="BH464" s="122">
        <v>513226.8</v>
      </c>
      <c r="BI464" s="121">
        <f t="shared" si="97"/>
        <v>513226.8</v>
      </c>
      <c r="BJ464" s="122">
        <v>0</v>
      </c>
      <c r="BK464" s="122">
        <v>0</v>
      </c>
      <c r="BL464" s="122">
        <v>0</v>
      </c>
      <c r="BM464" s="122">
        <v>513226.8</v>
      </c>
      <c r="BN464" s="121">
        <f t="shared" si="98"/>
        <v>100000</v>
      </c>
      <c r="BO464" s="122">
        <v>0</v>
      </c>
      <c r="BP464" s="122">
        <v>0</v>
      </c>
      <c r="BQ464" s="122">
        <v>0</v>
      </c>
      <c r="BR464" s="122">
        <v>100000</v>
      </c>
      <c r="BS464" s="121">
        <f t="shared" si="99"/>
        <v>100000</v>
      </c>
      <c r="BT464" s="122">
        <v>0</v>
      </c>
      <c r="BU464" s="122">
        <v>0</v>
      </c>
      <c r="BV464" s="122">
        <v>0</v>
      </c>
      <c r="BW464" s="122">
        <v>100000</v>
      </c>
      <c r="BX464" s="121">
        <f t="shared" si="100"/>
        <v>0</v>
      </c>
      <c r="BY464" s="122">
        <v>0</v>
      </c>
      <c r="BZ464" s="122">
        <v>0</v>
      </c>
      <c r="CA464" s="122">
        <v>0</v>
      </c>
      <c r="CB464" s="122">
        <v>0</v>
      </c>
      <c r="CC464" s="121">
        <f t="shared" si="101"/>
        <v>0</v>
      </c>
      <c r="CD464" s="122">
        <v>0</v>
      </c>
      <c r="CE464" s="122">
        <v>0</v>
      </c>
      <c r="CF464" s="122">
        <v>0</v>
      </c>
      <c r="CG464" s="122">
        <v>0</v>
      </c>
      <c r="CH464" s="121">
        <f t="shared" si="102"/>
        <v>0</v>
      </c>
      <c r="CI464" s="122">
        <v>0</v>
      </c>
      <c r="CJ464" s="122">
        <v>0</v>
      </c>
      <c r="CK464" s="122">
        <v>0</v>
      </c>
      <c r="CL464" s="122">
        <v>0</v>
      </c>
      <c r="CM464" s="121">
        <f t="shared" si="103"/>
        <v>0</v>
      </c>
      <c r="CN464" s="122">
        <v>0</v>
      </c>
      <c r="CO464" s="122">
        <v>0</v>
      </c>
      <c r="CP464" s="122">
        <v>0</v>
      </c>
      <c r="CQ464" s="122">
        <v>0</v>
      </c>
    </row>
    <row r="465" spans="1:95" ht="237.75" customHeight="1">
      <c r="A465" s="194">
        <v>607</v>
      </c>
      <c r="B465" s="17" t="s">
        <v>1072</v>
      </c>
      <c r="C465" s="111">
        <v>401000024</v>
      </c>
      <c r="D465" s="19" t="s">
        <v>844</v>
      </c>
      <c r="E465" s="113" t="s">
        <v>1060</v>
      </c>
      <c r="F465" s="114"/>
      <c r="G465" s="114"/>
      <c r="H465" s="115" t="s">
        <v>47</v>
      </c>
      <c r="I465" s="114"/>
      <c r="J465" s="115" t="s">
        <v>522</v>
      </c>
      <c r="K465" s="115" t="s">
        <v>45</v>
      </c>
      <c r="L465" s="115" t="s">
        <v>52</v>
      </c>
      <c r="M465" s="115"/>
      <c r="N465" s="115"/>
      <c r="O465" s="115"/>
      <c r="P465" s="116" t="s">
        <v>255</v>
      </c>
      <c r="Q465" s="117" t="s">
        <v>256</v>
      </c>
      <c r="R465" s="115"/>
      <c r="S465" s="115"/>
      <c r="T465" s="115" t="s">
        <v>47</v>
      </c>
      <c r="U465" s="115"/>
      <c r="V465" s="115" t="s">
        <v>523</v>
      </c>
      <c r="W465" s="115" t="s">
        <v>45</v>
      </c>
      <c r="X465" s="115"/>
      <c r="Y465" s="115"/>
      <c r="Z465" s="115"/>
      <c r="AA465" s="115"/>
      <c r="AB465" s="116" t="s">
        <v>257</v>
      </c>
      <c r="AC465" s="204" t="s">
        <v>1061</v>
      </c>
      <c r="AD465" s="205"/>
      <c r="AE465" s="205"/>
      <c r="AF465" s="205"/>
      <c r="AG465" s="205"/>
      <c r="AH465" s="205"/>
      <c r="AI465" s="205"/>
      <c r="AJ465" s="205"/>
      <c r="AK465" s="155"/>
      <c r="AL465" s="205"/>
      <c r="AM465" s="206" t="s">
        <v>1077</v>
      </c>
      <c r="AN465" s="116" t="s">
        <v>1080</v>
      </c>
      <c r="AO465" s="119" t="s">
        <v>79</v>
      </c>
      <c r="AP465" s="119" t="s">
        <v>54</v>
      </c>
      <c r="AQ465" s="119" t="s">
        <v>1081</v>
      </c>
      <c r="AR465" s="18" t="s">
        <v>1082</v>
      </c>
      <c r="AS465" s="120" t="s">
        <v>701</v>
      </c>
      <c r="AT465" s="121">
        <f t="shared" si="95"/>
        <v>337640</v>
      </c>
      <c r="AU465" s="121">
        <f t="shared" si="95"/>
        <v>337640</v>
      </c>
      <c r="AV465" s="122">
        <v>0</v>
      </c>
      <c r="AW465" s="122">
        <v>0</v>
      </c>
      <c r="AX465" s="122">
        <v>0</v>
      </c>
      <c r="AY465" s="122">
        <v>0</v>
      </c>
      <c r="AZ465" s="122">
        <v>0</v>
      </c>
      <c r="BA465" s="122">
        <v>0</v>
      </c>
      <c r="BB465" s="122">
        <v>337640</v>
      </c>
      <c r="BC465" s="122">
        <v>337640</v>
      </c>
      <c r="BD465" s="121">
        <f t="shared" si="96"/>
        <v>0</v>
      </c>
      <c r="BE465" s="122">
        <v>0</v>
      </c>
      <c r="BF465" s="122">
        <v>0</v>
      </c>
      <c r="BG465" s="122">
        <v>0</v>
      </c>
      <c r="BH465" s="122">
        <v>0</v>
      </c>
      <c r="BI465" s="121">
        <f t="shared" si="97"/>
        <v>0</v>
      </c>
      <c r="BJ465" s="122">
        <v>0</v>
      </c>
      <c r="BK465" s="122">
        <v>0</v>
      </c>
      <c r="BL465" s="122">
        <v>0</v>
      </c>
      <c r="BM465" s="122">
        <v>0</v>
      </c>
      <c r="BN465" s="121">
        <f t="shared" si="98"/>
        <v>0</v>
      </c>
      <c r="BO465" s="122">
        <v>0</v>
      </c>
      <c r="BP465" s="122">
        <v>0</v>
      </c>
      <c r="BQ465" s="122">
        <v>0</v>
      </c>
      <c r="BR465" s="122">
        <v>0</v>
      </c>
      <c r="BS465" s="121">
        <f t="shared" si="99"/>
        <v>0</v>
      </c>
      <c r="BT465" s="122">
        <v>0</v>
      </c>
      <c r="BU465" s="122">
        <v>0</v>
      </c>
      <c r="BV465" s="122">
        <v>0</v>
      </c>
      <c r="BW465" s="122">
        <v>0</v>
      </c>
      <c r="BX465" s="121">
        <f t="shared" si="100"/>
        <v>0</v>
      </c>
      <c r="BY465" s="122">
        <v>0</v>
      </c>
      <c r="BZ465" s="122">
        <v>0</v>
      </c>
      <c r="CA465" s="122">
        <v>0</v>
      </c>
      <c r="CB465" s="122">
        <v>0</v>
      </c>
      <c r="CC465" s="121">
        <f t="shared" si="101"/>
        <v>0</v>
      </c>
      <c r="CD465" s="122">
        <v>0</v>
      </c>
      <c r="CE465" s="122">
        <v>0</v>
      </c>
      <c r="CF465" s="122">
        <v>0</v>
      </c>
      <c r="CG465" s="122">
        <v>0</v>
      </c>
      <c r="CH465" s="121">
        <f t="shared" si="102"/>
        <v>0</v>
      </c>
      <c r="CI465" s="122">
        <v>0</v>
      </c>
      <c r="CJ465" s="122">
        <v>0</v>
      </c>
      <c r="CK465" s="122">
        <v>0</v>
      </c>
      <c r="CL465" s="122">
        <v>0</v>
      </c>
      <c r="CM465" s="121">
        <f t="shared" si="103"/>
        <v>0</v>
      </c>
      <c r="CN465" s="122">
        <v>0</v>
      </c>
      <c r="CO465" s="122">
        <v>0</v>
      </c>
      <c r="CP465" s="122">
        <v>0</v>
      </c>
      <c r="CQ465" s="122">
        <v>0</v>
      </c>
    </row>
    <row r="466" spans="1:95" ht="231.75" customHeight="1">
      <c r="A466" s="194">
        <v>607</v>
      </c>
      <c r="B466" s="17" t="s">
        <v>1072</v>
      </c>
      <c r="C466" s="111">
        <v>401000024</v>
      </c>
      <c r="D466" s="19" t="s">
        <v>844</v>
      </c>
      <c r="E466" s="113" t="s">
        <v>1060</v>
      </c>
      <c r="F466" s="114"/>
      <c r="G466" s="114"/>
      <c r="H466" s="115">
        <v>3</v>
      </c>
      <c r="I466" s="114"/>
      <c r="J466" s="115" t="s">
        <v>522</v>
      </c>
      <c r="K466" s="115" t="s">
        <v>45</v>
      </c>
      <c r="L466" s="115" t="s">
        <v>52</v>
      </c>
      <c r="M466" s="115"/>
      <c r="N466" s="115"/>
      <c r="O466" s="115"/>
      <c r="P466" s="116" t="s">
        <v>255</v>
      </c>
      <c r="Q466" s="117" t="s">
        <v>256</v>
      </c>
      <c r="R466" s="115"/>
      <c r="S466" s="115"/>
      <c r="T466" s="115" t="s">
        <v>47</v>
      </c>
      <c r="U466" s="115"/>
      <c r="V466" s="115" t="s">
        <v>523</v>
      </c>
      <c r="W466" s="115" t="s">
        <v>45</v>
      </c>
      <c r="X466" s="115"/>
      <c r="Y466" s="115"/>
      <c r="Z466" s="115"/>
      <c r="AA466" s="115"/>
      <c r="AB466" s="116" t="s">
        <v>257</v>
      </c>
      <c r="AC466" s="204" t="s">
        <v>1061</v>
      </c>
      <c r="AD466" s="205"/>
      <c r="AE466" s="205"/>
      <c r="AF466" s="205"/>
      <c r="AG466" s="205"/>
      <c r="AH466" s="205"/>
      <c r="AI466" s="205"/>
      <c r="AJ466" s="205"/>
      <c r="AK466" s="155"/>
      <c r="AL466" s="205"/>
      <c r="AM466" s="206" t="s">
        <v>1077</v>
      </c>
      <c r="AN466" s="116" t="s">
        <v>1080</v>
      </c>
      <c r="AO466" s="119" t="s">
        <v>79</v>
      </c>
      <c r="AP466" s="119" t="s">
        <v>54</v>
      </c>
      <c r="AQ466" s="119" t="s">
        <v>1083</v>
      </c>
      <c r="AR466" s="18" t="s">
        <v>1084</v>
      </c>
      <c r="AS466" s="120" t="s">
        <v>1085</v>
      </c>
      <c r="AT466" s="121">
        <f t="shared" si="95"/>
        <v>9978784.1799999997</v>
      </c>
      <c r="AU466" s="121">
        <f t="shared" si="95"/>
        <v>4853609.99</v>
      </c>
      <c r="AV466" s="122">
        <v>0</v>
      </c>
      <c r="AW466" s="122">
        <v>0</v>
      </c>
      <c r="AX466" s="122">
        <v>0</v>
      </c>
      <c r="AY466" s="122">
        <v>0</v>
      </c>
      <c r="AZ466" s="122">
        <v>0</v>
      </c>
      <c r="BA466" s="122">
        <v>0</v>
      </c>
      <c r="BB466" s="122">
        <v>9978784.1799999997</v>
      </c>
      <c r="BC466" s="122">
        <v>4853609.99</v>
      </c>
      <c r="BD466" s="121">
        <f t="shared" si="96"/>
        <v>5125170.6900000004</v>
      </c>
      <c r="BE466" s="122">
        <v>0</v>
      </c>
      <c r="BF466" s="122">
        <v>0</v>
      </c>
      <c r="BG466" s="122">
        <v>0</v>
      </c>
      <c r="BH466" s="122">
        <v>5125170.6900000004</v>
      </c>
      <c r="BI466" s="121">
        <f t="shared" si="97"/>
        <v>3618861.13</v>
      </c>
      <c r="BJ466" s="122">
        <v>0</v>
      </c>
      <c r="BK466" s="122">
        <v>0</v>
      </c>
      <c r="BL466" s="122">
        <v>0</v>
      </c>
      <c r="BM466" s="122">
        <v>3618861.13</v>
      </c>
      <c r="BN466" s="121">
        <f t="shared" si="98"/>
        <v>0</v>
      </c>
      <c r="BO466" s="122">
        <v>0</v>
      </c>
      <c r="BP466" s="122">
        <v>0</v>
      </c>
      <c r="BQ466" s="122">
        <v>0</v>
      </c>
      <c r="BR466" s="122">
        <v>0</v>
      </c>
      <c r="BS466" s="121">
        <f t="shared" si="99"/>
        <v>1506309.56</v>
      </c>
      <c r="BT466" s="122">
        <v>0</v>
      </c>
      <c r="BU466" s="122">
        <v>0</v>
      </c>
      <c r="BV466" s="122">
        <v>0</v>
      </c>
      <c r="BW466" s="122">
        <v>1506309.56</v>
      </c>
      <c r="BX466" s="121">
        <f t="shared" si="100"/>
        <v>0</v>
      </c>
      <c r="BY466" s="122">
        <v>0</v>
      </c>
      <c r="BZ466" s="122">
        <v>0</v>
      </c>
      <c r="CA466" s="122">
        <v>0</v>
      </c>
      <c r="CB466" s="122">
        <v>0</v>
      </c>
      <c r="CC466" s="121">
        <f t="shared" si="101"/>
        <v>0</v>
      </c>
      <c r="CD466" s="122">
        <v>0</v>
      </c>
      <c r="CE466" s="122">
        <v>0</v>
      </c>
      <c r="CF466" s="122">
        <v>0</v>
      </c>
      <c r="CG466" s="122">
        <v>0</v>
      </c>
      <c r="CH466" s="121">
        <f t="shared" si="102"/>
        <v>0</v>
      </c>
      <c r="CI466" s="122">
        <v>0</v>
      </c>
      <c r="CJ466" s="122">
        <v>0</v>
      </c>
      <c r="CK466" s="122">
        <v>0</v>
      </c>
      <c r="CL466" s="122">
        <v>0</v>
      </c>
      <c r="CM466" s="121">
        <f t="shared" si="103"/>
        <v>0</v>
      </c>
      <c r="CN466" s="122">
        <v>0</v>
      </c>
      <c r="CO466" s="122">
        <v>0</v>
      </c>
      <c r="CP466" s="122">
        <v>0</v>
      </c>
      <c r="CQ466" s="122">
        <v>0</v>
      </c>
    </row>
    <row r="467" spans="1:95" ht="207.75" customHeight="1">
      <c r="A467" s="194">
        <v>607</v>
      </c>
      <c r="B467" s="17" t="s">
        <v>1072</v>
      </c>
      <c r="C467" s="111">
        <v>401000024</v>
      </c>
      <c r="D467" s="19" t="s">
        <v>844</v>
      </c>
      <c r="E467" s="113" t="s">
        <v>1060</v>
      </c>
      <c r="F467" s="114"/>
      <c r="G467" s="114"/>
      <c r="H467" s="115">
        <v>3</v>
      </c>
      <c r="I467" s="114"/>
      <c r="J467" s="115" t="s">
        <v>522</v>
      </c>
      <c r="K467" s="115" t="s">
        <v>45</v>
      </c>
      <c r="L467" s="115" t="s">
        <v>52</v>
      </c>
      <c r="M467" s="115"/>
      <c r="N467" s="115"/>
      <c r="O467" s="115"/>
      <c r="P467" s="116" t="s">
        <v>255</v>
      </c>
      <c r="Q467" s="117" t="s">
        <v>1086</v>
      </c>
      <c r="R467" s="116" t="s">
        <v>1087</v>
      </c>
      <c r="S467" s="115"/>
      <c r="T467" s="115" t="s">
        <v>563</v>
      </c>
      <c r="U467" s="115"/>
      <c r="V467" s="115" t="s">
        <v>1088</v>
      </c>
      <c r="W467" s="115" t="s">
        <v>567</v>
      </c>
      <c r="X467" s="116" t="s">
        <v>1089</v>
      </c>
      <c r="Y467" s="115"/>
      <c r="Z467" s="115"/>
      <c r="AA467" s="115"/>
      <c r="AB467" s="116" t="s">
        <v>1090</v>
      </c>
      <c r="AC467" s="204" t="s">
        <v>1091</v>
      </c>
      <c r="AD467" s="116" t="s">
        <v>1092</v>
      </c>
      <c r="AE467" s="205"/>
      <c r="AF467" s="205"/>
      <c r="AG467" s="205"/>
      <c r="AH467" s="205"/>
      <c r="AI467" s="205"/>
      <c r="AJ467" s="207"/>
      <c r="AK467" s="155"/>
      <c r="AL467" s="205"/>
      <c r="AM467" s="206" t="s">
        <v>1077</v>
      </c>
      <c r="AN467" s="116" t="s">
        <v>1093</v>
      </c>
      <c r="AO467" s="119" t="s">
        <v>79</v>
      </c>
      <c r="AP467" s="119" t="s">
        <v>54</v>
      </c>
      <c r="AQ467" s="119" t="s">
        <v>1094</v>
      </c>
      <c r="AR467" s="18" t="s">
        <v>1095</v>
      </c>
      <c r="AS467" s="120" t="s">
        <v>1085</v>
      </c>
      <c r="AT467" s="121">
        <f t="shared" si="95"/>
        <v>202351256.43000001</v>
      </c>
      <c r="AU467" s="121">
        <f t="shared" si="95"/>
        <v>165659732.43000001</v>
      </c>
      <c r="AV467" s="122">
        <v>0</v>
      </c>
      <c r="AW467" s="122">
        <v>0</v>
      </c>
      <c r="AX467" s="122">
        <v>200079147.44</v>
      </c>
      <c r="AY467" s="122">
        <v>163754538.68000001</v>
      </c>
      <c r="AZ467" s="122">
        <v>0</v>
      </c>
      <c r="BA467" s="122">
        <v>0</v>
      </c>
      <c r="BB467" s="122">
        <v>2272108.9900000002</v>
      </c>
      <c r="BC467" s="122">
        <v>1905193.75</v>
      </c>
      <c r="BD467" s="121">
        <f t="shared" si="96"/>
        <v>76643808.920000002</v>
      </c>
      <c r="BE467" s="122">
        <v>0</v>
      </c>
      <c r="BF467" s="122">
        <v>75877370.829999998</v>
      </c>
      <c r="BG467" s="122">
        <v>0</v>
      </c>
      <c r="BH467" s="122">
        <v>766438.09</v>
      </c>
      <c r="BI467" s="121">
        <f t="shared" si="97"/>
        <v>76643808.920000002</v>
      </c>
      <c r="BJ467" s="122">
        <v>0</v>
      </c>
      <c r="BK467" s="122">
        <v>75877370.829999998</v>
      </c>
      <c r="BL467" s="122">
        <v>0</v>
      </c>
      <c r="BM467" s="122">
        <v>766438.09</v>
      </c>
      <c r="BN467" s="121">
        <f t="shared" si="98"/>
        <v>0</v>
      </c>
      <c r="BO467" s="122">
        <v>0</v>
      </c>
      <c r="BP467" s="122">
        <v>0</v>
      </c>
      <c r="BQ467" s="122">
        <v>0</v>
      </c>
      <c r="BR467" s="122">
        <v>0</v>
      </c>
      <c r="BS467" s="121">
        <f t="shared" si="99"/>
        <v>0</v>
      </c>
      <c r="BT467" s="122">
        <v>0</v>
      </c>
      <c r="BU467" s="122">
        <v>0</v>
      </c>
      <c r="BV467" s="122">
        <v>0</v>
      </c>
      <c r="BW467" s="122">
        <v>0</v>
      </c>
      <c r="BX467" s="121">
        <f t="shared" si="100"/>
        <v>0</v>
      </c>
      <c r="BY467" s="122">
        <v>0</v>
      </c>
      <c r="BZ467" s="122">
        <v>0</v>
      </c>
      <c r="CA467" s="122">
        <v>0</v>
      </c>
      <c r="CB467" s="122">
        <v>0</v>
      </c>
      <c r="CC467" s="121">
        <f t="shared" si="101"/>
        <v>0</v>
      </c>
      <c r="CD467" s="122">
        <v>0</v>
      </c>
      <c r="CE467" s="122">
        <v>0</v>
      </c>
      <c r="CF467" s="122">
        <v>0</v>
      </c>
      <c r="CG467" s="122">
        <v>0</v>
      </c>
      <c r="CH467" s="121">
        <f t="shared" si="102"/>
        <v>0</v>
      </c>
      <c r="CI467" s="122">
        <v>0</v>
      </c>
      <c r="CJ467" s="122">
        <v>0</v>
      </c>
      <c r="CK467" s="122">
        <v>0</v>
      </c>
      <c r="CL467" s="122">
        <v>0</v>
      </c>
      <c r="CM467" s="121">
        <f t="shared" si="103"/>
        <v>0</v>
      </c>
      <c r="CN467" s="122">
        <v>0</v>
      </c>
      <c r="CO467" s="122">
        <v>0</v>
      </c>
      <c r="CP467" s="122">
        <v>0</v>
      </c>
      <c r="CQ467" s="122">
        <v>0</v>
      </c>
    </row>
    <row r="468" spans="1:95" ht="224.25" customHeight="1">
      <c r="A468" s="194">
        <v>607</v>
      </c>
      <c r="B468" s="17" t="s">
        <v>1072</v>
      </c>
      <c r="C468" s="111">
        <v>401000032</v>
      </c>
      <c r="D468" s="19" t="s">
        <v>119</v>
      </c>
      <c r="E468" s="113" t="s">
        <v>1060</v>
      </c>
      <c r="F468" s="114"/>
      <c r="G468" s="114"/>
      <c r="H468" s="115">
        <v>3</v>
      </c>
      <c r="I468" s="114"/>
      <c r="J468" s="115" t="s">
        <v>522</v>
      </c>
      <c r="K468" s="115" t="s">
        <v>45</v>
      </c>
      <c r="L468" s="115">
        <v>18</v>
      </c>
      <c r="M468" s="115"/>
      <c r="N468" s="115"/>
      <c r="O468" s="115"/>
      <c r="P468" s="116" t="s">
        <v>255</v>
      </c>
      <c r="Q468" s="117" t="s">
        <v>256</v>
      </c>
      <c r="R468" s="115"/>
      <c r="S468" s="115"/>
      <c r="T468" s="115" t="s">
        <v>47</v>
      </c>
      <c r="U468" s="115"/>
      <c r="V468" s="115" t="s">
        <v>523</v>
      </c>
      <c r="W468" s="115" t="s">
        <v>45</v>
      </c>
      <c r="X468" s="115"/>
      <c r="Y468" s="115"/>
      <c r="Z468" s="115"/>
      <c r="AA468" s="115"/>
      <c r="AB468" s="116" t="s">
        <v>257</v>
      </c>
      <c r="AC468" s="204" t="s">
        <v>1061</v>
      </c>
      <c r="AD468" s="205"/>
      <c r="AE468" s="205"/>
      <c r="AF468" s="205"/>
      <c r="AG468" s="205"/>
      <c r="AH468" s="205"/>
      <c r="AI468" s="205"/>
      <c r="AJ468" s="205"/>
      <c r="AK468" s="205"/>
      <c r="AL468" s="205"/>
      <c r="AM468" s="206" t="s">
        <v>1096</v>
      </c>
      <c r="AN468" s="116" t="s">
        <v>1063</v>
      </c>
      <c r="AO468" s="119" t="s">
        <v>69</v>
      </c>
      <c r="AP468" s="119" t="s">
        <v>51</v>
      </c>
      <c r="AQ468" s="119" t="s">
        <v>1097</v>
      </c>
      <c r="AR468" s="18" t="s">
        <v>1098</v>
      </c>
      <c r="AS468" s="120" t="s">
        <v>700</v>
      </c>
      <c r="AT468" s="121">
        <f t="shared" si="95"/>
        <v>30000</v>
      </c>
      <c r="AU468" s="121">
        <f t="shared" si="95"/>
        <v>30000</v>
      </c>
      <c r="AV468" s="122">
        <v>0</v>
      </c>
      <c r="AW468" s="122">
        <v>0</v>
      </c>
      <c r="AX468" s="122">
        <v>0</v>
      </c>
      <c r="AY468" s="122">
        <v>0</v>
      </c>
      <c r="AZ468" s="122">
        <v>0</v>
      </c>
      <c r="BA468" s="122">
        <v>0</v>
      </c>
      <c r="BB468" s="122">
        <v>30000</v>
      </c>
      <c r="BC468" s="122">
        <v>30000</v>
      </c>
      <c r="BD468" s="122">
        <f>BE468+BF468+BG468+BH468</f>
        <v>0</v>
      </c>
      <c r="BE468" s="122">
        <v>0</v>
      </c>
      <c r="BF468" s="122">
        <v>0</v>
      </c>
      <c r="BG468" s="122">
        <v>0</v>
      </c>
      <c r="BH468" s="122">
        <v>0</v>
      </c>
      <c r="BI468" s="121">
        <f t="shared" si="97"/>
        <v>0</v>
      </c>
      <c r="BJ468" s="122">
        <v>0</v>
      </c>
      <c r="BK468" s="122">
        <v>0</v>
      </c>
      <c r="BL468" s="122">
        <v>0</v>
      </c>
      <c r="BM468" s="122">
        <v>0</v>
      </c>
      <c r="BN468" s="121">
        <f t="shared" si="98"/>
        <v>0</v>
      </c>
      <c r="BO468" s="122">
        <v>0</v>
      </c>
      <c r="BP468" s="122">
        <v>0</v>
      </c>
      <c r="BQ468" s="122">
        <v>0</v>
      </c>
      <c r="BR468" s="122">
        <v>0</v>
      </c>
      <c r="BS468" s="121">
        <f t="shared" si="99"/>
        <v>0</v>
      </c>
      <c r="BT468" s="122">
        <v>0</v>
      </c>
      <c r="BU468" s="122">
        <v>0</v>
      </c>
      <c r="BV468" s="122">
        <v>0</v>
      </c>
      <c r="BW468" s="122">
        <v>0</v>
      </c>
      <c r="BX468" s="121">
        <f t="shared" si="100"/>
        <v>0</v>
      </c>
      <c r="BY468" s="122">
        <v>0</v>
      </c>
      <c r="BZ468" s="122">
        <v>0</v>
      </c>
      <c r="CA468" s="122">
        <v>0</v>
      </c>
      <c r="CB468" s="122">
        <v>0</v>
      </c>
      <c r="CC468" s="121">
        <f t="shared" si="101"/>
        <v>0</v>
      </c>
      <c r="CD468" s="122">
        <v>0</v>
      </c>
      <c r="CE468" s="122">
        <v>0</v>
      </c>
      <c r="CF468" s="122">
        <v>0</v>
      </c>
      <c r="CG468" s="122">
        <v>0</v>
      </c>
      <c r="CH468" s="122">
        <f>CI468+CJ468+CK468+CL468</f>
        <v>0</v>
      </c>
      <c r="CI468" s="122">
        <v>0</v>
      </c>
      <c r="CJ468" s="122">
        <v>0</v>
      </c>
      <c r="CK468" s="122">
        <v>0</v>
      </c>
      <c r="CL468" s="122">
        <v>0</v>
      </c>
      <c r="CM468" s="121">
        <f t="shared" si="103"/>
        <v>0</v>
      </c>
      <c r="CN468" s="122">
        <v>0</v>
      </c>
      <c r="CO468" s="122">
        <v>0</v>
      </c>
      <c r="CP468" s="122">
        <v>0</v>
      </c>
      <c r="CQ468" s="122">
        <v>0</v>
      </c>
    </row>
    <row r="469" spans="1:95" ht="355.5" customHeight="1">
      <c r="A469" s="194">
        <v>607</v>
      </c>
      <c r="B469" s="17" t="s">
        <v>1072</v>
      </c>
      <c r="C469" s="111">
        <v>401000024</v>
      </c>
      <c r="D469" s="19" t="s">
        <v>844</v>
      </c>
      <c r="E469" s="113" t="s">
        <v>1060</v>
      </c>
      <c r="F469" s="114"/>
      <c r="G469" s="114"/>
      <c r="H469" s="115">
        <v>3</v>
      </c>
      <c r="I469" s="114"/>
      <c r="J469" s="115" t="s">
        <v>522</v>
      </c>
      <c r="K469" s="115" t="s">
        <v>45</v>
      </c>
      <c r="L469" s="115" t="s">
        <v>52</v>
      </c>
      <c r="M469" s="115"/>
      <c r="N469" s="115"/>
      <c r="O469" s="115"/>
      <c r="P469" s="116" t="s">
        <v>255</v>
      </c>
      <c r="Q469" s="117" t="s">
        <v>1099</v>
      </c>
      <c r="R469" s="116" t="s">
        <v>1100</v>
      </c>
      <c r="S469" s="115"/>
      <c r="T469" s="115" t="s">
        <v>563</v>
      </c>
      <c r="U469" s="115"/>
      <c r="V469" s="115" t="s">
        <v>1088</v>
      </c>
      <c r="W469" s="115" t="s">
        <v>567</v>
      </c>
      <c r="X469" s="116" t="s">
        <v>1101</v>
      </c>
      <c r="Y469" s="115"/>
      <c r="Z469" s="115"/>
      <c r="AA469" s="115"/>
      <c r="AB469" s="116" t="s">
        <v>1102</v>
      </c>
      <c r="AC469" s="204" t="s">
        <v>1091</v>
      </c>
      <c r="AD469" s="116"/>
      <c r="AE469" s="205"/>
      <c r="AF469" s="205"/>
      <c r="AG469" s="205"/>
      <c r="AH469" s="205"/>
      <c r="AI469" s="205"/>
      <c r="AJ469" s="207"/>
      <c r="AK469" s="205"/>
      <c r="AL469" s="205"/>
      <c r="AM469" s="206" t="s">
        <v>1077</v>
      </c>
      <c r="AN469" s="116" t="s">
        <v>1093</v>
      </c>
      <c r="AO469" s="119" t="s">
        <v>79</v>
      </c>
      <c r="AP469" s="119" t="s">
        <v>54</v>
      </c>
      <c r="AQ469" s="119" t="s">
        <v>1103</v>
      </c>
      <c r="AR469" s="18" t="s">
        <v>1104</v>
      </c>
      <c r="AS469" s="120" t="s">
        <v>700</v>
      </c>
      <c r="AT469" s="121">
        <f t="shared" si="95"/>
        <v>7515263.1700000009</v>
      </c>
      <c r="AU469" s="121">
        <f t="shared" si="95"/>
        <v>7515263.1700000009</v>
      </c>
      <c r="AV469" s="122">
        <v>6711129.3200000003</v>
      </c>
      <c r="AW469" s="122">
        <v>6711129.3200000003</v>
      </c>
      <c r="AX469" s="122">
        <v>428370.69</v>
      </c>
      <c r="AY469" s="122">
        <v>428370.69</v>
      </c>
      <c r="AZ469" s="122">
        <v>0</v>
      </c>
      <c r="BA469" s="122">
        <v>0</v>
      </c>
      <c r="BB469" s="122">
        <v>375763.16</v>
      </c>
      <c r="BC469" s="122">
        <v>375763.16</v>
      </c>
      <c r="BD469" s="121">
        <f t="shared" ref="BD469:BD495" si="104">BE469+BF469+BG469+BH469</f>
        <v>0</v>
      </c>
      <c r="BE469" s="122">
        <v>0</v>
      </c>
      <c r="BF469" s="122">
        <v>0</v>
      </c>
      <c r="BG469" s="122">
        <v>0</v>
      </c>
      <c r="BH469" s="122">
        <v>0</v>
      </c>
      <c r="BI469" s="121">
        <f t="shared" si="97"/>
        <v>0</v>
      </c>
      <c r="BJ469" s="122">
        <v>0</v>
      </c>
      <c r="BK469" s="122">
        <v>0</v>
      </c>
      <c r="BL469" s="122">
        <v>0</v>
      </c>
      <c r="BM469" s="122">
        <v>0</v>
      </c>
      <c r="BN469" s="121">
        <f t="shared" si="98"/>
        <v>9166837.2599999998</v>
      </c>
      <c r="BO469" s="122">
        <v>8273070.6299999999</v>
      </c>
      <c r="BP469" s="122">
        <v>435424.77</v>
      </c>
      <c r="BQ469" s="122">
        <v>0</v>
      </c>
      <c r="BR469" s="122">
        <v>458341.86</v>
      </c>
      <c r="BS469" s="121">
        <f t="shared" si="99"/>
        <v>9166837.2699999996</v>
      </c>
      <c r="BT469" s="122">
        <v>8273070.0199999996</v>
      </c>
      <c r="BU469" s="122">
        <v>435425.38</v>
      </c>
      <c r="BV469" s="122">
        <v>0</v>
      </c>
      <c r="BW469" s="122">
        <v>458341.87</v>
      </c>
      <c r="BX469" s="121">
        <f t="shared" si="100"/>
        <v>0</v>
      </c>
      <c r="BY469" s="122">
        <v>0</v>
      </c>
      <c r="BZ469" s="122">
        <v>0</v>
      </c>
      <c r="CA469" s="122">
        <v>0</v>
      </c>
      <c r="CB469" s="122">
        <v>0</v>
      </c>
      <c r="CC469" s="121">
        <f t="shared" si="101"/>
        <v>0</v>
      </c>
      <c r="CD469" s="122">
        <v>0</v>
      </c>
      <c r="CE469" s="122">
        <v>0</v>
      </c>
      <c r="CF469" s="122">
        <v>0</v>
      </c>
      <c r="CG469" s="122">
        <v>0</v>
      </c>
      <c r="CH469" s="121">
        <f t="shared" ref="CH469:CH495" si="105">CI469+CJ469+CK469+CL469</f>
        <v>0</v>
      </c>
      <c r="CI469" s="122">
        <v>0</v>
      </c>
      <c r="CJ469" s="122">
        <v>0</v>
      </c>
      <c r="CK469" s="122">
        <v>0</v>
      </c>
      <c r="CL469" s="122">
        <v>0</v>
      </c>
      <c r="CM469" s="121">
        <f t="shared" si="103"/>
        <v>0</v>
      </c>
      <c r="CN469" s="122">
        <v>0</v>
      </c>
      <c r="CO469" s="122">
        <v>0</v>
      </c>
      <c r="CP469" s="122">
        <v>0</v>
      </c>
      <c r="CQ469" s="122">
        <v>0</v>
      </c>
    </row>
    <row r="470" spans="1:95" ht="351" customHeight="1">
      <c r="A470" s="194" t="s">
        <v>1105</v>
      </c>
      <c r="B470" s="17" t="s">
        <v>1072</v>
      </c>
      <c r="C470" s="111">
        <v>401000024</v>
      </c>
      <c r="D470" s="19" t="s">
        <v>844</v>
      </c>
      <c r="E470" s="113" t="s">
        <v>1060</v>
      </c>
      <c r="F470" s="114"/>
      <c r="G470" s="114"/>
      <c r="H470" s="115">
        <v>3</v>
      </c>
      <c r="I470" s="114"/>
      <c r="J470" s="115" t="s">
        <v>522</v>
      </c>
      <c r="K470" s="115" t="s">
        <v>45</v>
      </c>
      <c r="L470" s="115" t="s">
        <v>52</v>
      </c>
      <c r="M470" s="115"/>
      <c r="N470" s="115"/>
      <c r="O470" s="115"/>
      <c r="P470" s="116" t="s">
        <v>255</v>
      </c>
      <c r="Q470" s="117" t="s">
        <v>1106</v>
      </c>
      <c r="R470" s="116" t="s">
        <v>1107</v>
      </c>
      <c r="S470" s="115"/>
      <c r="T470" s="115" t="s">
        <v>563</v>
      </c>
      <c r="U470" s="115"/>
      <c r="V470" s="115" t="s">
        <v>1088</v>
      </c>
      <c r="W470" s="115" t="s">
        <v>567</v>
      </c>
      <c r="X470" s="116" t="s">
        <v>1108</v>
      </c>
      <c r="Y470" s="115"/>
      <c r="Z470" s="115"/>
      <c r="AA470" s="115"/>
      <c r="AB470" s="116" t="s">
        <v>1109</v>
      </c>
      <c r="AC470" s="204" t="s">
        <v>1091</v>
      </c>
      <c r="AD470" s="116"/>
      <c r="AE470" s="205"/>
      <c r="AF470" s="205"/>
      <c r="AG470" s="205"/>
      <c r="AH470" s="205"/>
      <c r="AI470" s="205"/>
      <c r="AJ470" s="207"/>
      <c r="AK470" s="205"/>
      <c r="AL470" s="205"/>
      <c r="AM470" s="206" t="s">
        <v>1077</v>
      </c>
      <c r="AN470" s="116" t="s">
        <v>1110</v>
      </c>
      <c r="AO470" s="119" t="s">
        <v>79</v>
      </c>
      <c r="AP470" s="119" t="s">
        <v>54</v>
      </c>
      <c r="AQ470" s="119" t="s">
        <v>1103</v>
      </c>
      <c r="AR470" s="18" t="s">
        <v>1104</v>
      </c>
      <c r="AS470" s="120" t="s">
        <v>701</v>
      </c>
      <c r="AT470" s="121">
        <f t="shared" si="95"/>
        <v>0</v>
      </c>
      <c r="AU470" s="121">
        <f t="shared" si="95"/>
        <v>0</v>
      </c>
      <c r="AV470" s="122">
        <v>0</v>
      </c>
      <c r="AW470" s="122">
        <v>0</v>
      </c>
      <c r="AX470" s="122">
        <v>0</v>
      </c>
      <c r="AY470" s="122">
        <v>0</v>
      </c>
      <c r="AZ470" s="122">
        <v>0</v>
      </c>
      <c r="BA470" s="122">
        <v>0</v>
      </c>
      <c r="BB470" s="122">
        <v>0</v>
      </c>
      <c r="BC470" s="122">
        <v>0</v>
      </c>
      <c r="BD470" s="121">
        <f t="shared" si="104"/>
        <v>0</v>
      </c>
      <c r="BE470" s="122">
        <v>0</v>
      </c>
      <c r="BF470" s="122">
        <v>0</v>
      </c>
      <c r="BG470" s="122">
        <v>0</v>
      </c>
      <c r="BH470" s="122">
        <v>0</v>
      </c>
      <c r="BI470" s="121">
        <f t="shared" si="97"/>
        <v>0</v>
      </c>
      <c r="BJ470" s="122">
        <v>0</v>
      </c>
      <c r="BK470" s="122">
        <v>0</v>
      </c>
      <c r="BL470" s="122">
        <v>0</v>
      </c>
      <c r="BM470" s="122">
        <v>0</v>
      </c>
      <c r="BN470" s="121">
        <f t="shared" si="98"/>
        <v>3757431.5300000003</v>
      </c>
      <c r="BO470" s="122">
        <v>3391081.95</v>
      </c>
      <c r="BP470" s="122">
        <v>178478</v>
      </c>
      <c r="BQ470" s="122">
        <v>0</v>
      </c>
      <c r="BR470" s="122">
        <v>187871.58</v>
      </c>
      <c r="BS470" s="121">
        <f t="shared" si="99"/>
        <v>3757431.5300000003</v>
      </c>
      <c r="BT470" s="122">
        <v>3391081.7</v>
      </c>
      <c r="BU470" s="122">
        <v>178478.25</v>
      </c>
      <c r="BV470" s="122">
        <v>0</v>
      </c>
      <c r="BW470" s="122">
        <v>187871.58</v>
      </c>
      <c r="BX470" s="121">
        <f t="shared" si="100"/>
        <v>0</v>
      </c>
      <c r="BY470" s="122">
        <v>0</v>
      </c>
      <c r="BZ470" s="122">
        <v>0</v>
      </c>
      <c r="CA470" s="122">
        <v>0</v>
      </c>
      <c r="CB470" s="122">
        <v>0</v>
      </c>
      <c r="CC470" s="121">
        <f t="shared" si="101"/>
        <v>0</v>
      </c>
      <c r="CD470" s="122">
        <v>0</v>
      </c>
      <c r="CE470" s="122">
        <v>0</v>
      </c>
      <c r="CF470" s="122">
        <v>0</v>
      </c>
      <c r="CG470" s="122">
        <v>0</v>
      </c>
      <c r="CH470" s="121">
        <f t="shared" si="105"/>
        <v>0</v>
      </c>
      <c r="CI470" s="122">
        <v>0</v>
      </c>
      <c r="CJ470" s="122">
        <v>0</v>
      </c>
      <c r="CK470" s="122">
        <v>0</v>
      </c>
      <c r="CL470" s="122">
        <v>0</v>
      </c>
      <c r="CM470" s="121">
        <f t="shared" si="103"/>
        <v>0</v>
      </c>
      <c r="CN470" s="122">
        <v>0</v>
      </c>
      <c r="CO470" s="122">
        <v>0</v>
      </c>
      <c r="CP470" s="122">
        <v>0</v>
      </c>
      <c r="CQ470" s="122">
        <v>0</v>
      </c>
    </row>
    <row r="471" spans="1:95" ht="178.5" customHeight="1">
      <c r="A471" s="194" t="s">
        <v>1105</v>
      </c>
      <c r="B471" s="17" t="s">
        <v>1072</v>
      </c>
      <c r="C471" s="111">
        <v>401000024</v>
      </c>
      <c r="D471" s="19" t="s">
        <v>844</v>
      </c>
      <c r="E471" s="113" t="s">
        <v>1060</v>
      </c>
      <c r="F471" s="114"/>
      <c r="G471" s="114"/>
      <c r="H471" s="115">
        <v>3</v>
      </c>
      <c r="I471" s="114"/>
      <c r="J471" s="115" t="s">
        <v>522</v>
      </c>
      <c r="K471" s="115" t="s">
        <v>45</v>
      </c>
      <c r="L471" s="115" t="s">
        <v>52</v>
      </c>
      <c r="M471" s="115"/>
      <c r="N471" s="115"/>
      <c r="O471" s="115"/>
      <c r="P471" s="116" t="s">
        <v>255</v>
      </c>
      <c r="Q471" s="117" t="s">
        <v>1111</v>
      </c>
      <c r="R471" s="116" t="s">
        <v>1112</v>
      </c>
      <c r="S471" s="115"/>
      <c r="T471" s="115" t="s">
        <v>563</v>
      </c>
      <c r="U471" s="115"/>
      <c r="V471" s="115" t="s">
        <v>1088</v>
      </c>
      <c r="W471" s="115" t="s">
        <v>567</v>
      </c>
      <c r="X471" s="116" t="s">
        <v>1113</v>
      </c>
      <c r="Y471" s="115"/>
      <c r="Z471" s="115"/>
      <c r="AA471" s="115"/>
      <c r="AB471" s="116" t="s">
        <v>1114</v>
      </c>
      <c r="AC471" s="204" t="s">
        <v>1091</v>
      </c>
      <c r="AD471" s="116"/>
      <c r="AE471" s="205"/>
      <c r="AF471" s="205"/>
      <c r="AG471" s="205"/>
      <c r="AH471" s="205"/>
      <c r="AI471" s="205"/>
      <c r="AJ471" s="207"/>
      <c r="AK471" s="205"/>
      <c r="AL471" s="205"/>
      <c r="AM471" s="206" t="s">
        <v>1077</v>
      </c>
      <c r="AN471" s="116" t="s">
        <v>1110</v>
      </c>
      <c r="AO471" s="119" t="s">
        <v>79</v>
      </c>
      <c r="AP471" s="119" t="s">
        <v>54</v>
      </c>
      <c r="AQ471" s="119" t="s">
        <v>1115</v>
      </c>
      <c r="AR471" s="18" t="s">
        <v>1116</v>
      </c>
      <c r="AS471" s="120" t="s">
        <v>700</v>
      </c>
      <c r="AT471" s="121">
        <f t="shared" si="95"/>
        <v>0</v>
      </c>
      <c r="AU471" s="121">
        <f t="shared" si="95"/>
        <v>0</v>
      </c>
      <c r="AV471" s="122">
        <v>0</v>
      </c>
      <c r="AW471" s="122">
        <v>0</v>
      </c>
      <c r="AX471" s="122">
        <v>0</v>
      </c>
      <c r="AY471" s="122">
        <v>0</v>
      </c>
      <c r="AZ471" s="122">
        <v>0</v>
      </c>
      <c r="BA471" s="122">
        <v>0</v>
      </c>
      <c r="BB471" s="122">
        <v>0</v>
      </c>
      <c r="BC471" s="122">
        <v>0</v>
      </c>
      <c r="BD471" s="121">
        <f t="shared" si="104"/>
        <v>0</v>
      </c>
      <c r="BE471" s="122">
        <v>0</v>
      </c>
      <c r="BF471" s="122">
        <v>0</v>
      </c>
      <c r="BG471" s="122">
        <v>0</v>
      </c>
      <c r="BH471" s="122">
        <v>0</v>
      </c>
      <c r="BI471" s="121">
        <f t="shared" si="97"/>
        <v>0</v>
      </c>
      <c r="BJ471" s="122">
        <v>0</v>
      </c>
      <c r="BK471" s="122">
        <v>0</v>
      </c>
      <c r="BL471" s="122">
        <v>0</v>
      </c>
      <c r="BM471" s="122">
        <v>0</v>
      </c>
      <c r="BN471" s="121">
        <f t="shared" si="98"/>
        <v>52972120</v>
      </c>
      <c r="BO471" s="122">
        <v>47807338.299999997</v>
      </c>
      <c r="BP471" s="122">
        <v>2516175.7000000002</v>
      </c>
      <c r="BQ471" s="122"/>
      <c r="BR471" s="122">
        <v>2648606</v>
      </c>
      <c r="BS471" s="121">
        <f t="shared" si="99"/>
        <v>52972120</v>
      </c>
      <c r="BT471" s="122">
        <v>47807338.299999997</v>
      </c>
      <c r="BU471" s="122">
        <v>2516175.7000000002</v>
      </c>
      <c r="BV471" s="122">
        <v>0</v>
      </c>
      <c r="BW471" s="122">
        <v>2648606</v>
      </c>
      <c r="BX471" s="121">
        <f t="shared" si="100"/>
        <v>0</v>
      </c>
      <c r="BY471" s="122">
        <v>0</v>
      </c>
      <c r="BZ471" s="122">
        <v>0</v>
      </c>
      <c r="CA471" s="122">
        <v>0</v>
      </c>
      <c r="CB471" s="122">
        <v>0</v>
      </c>
      <c r="CC471" s="121">
        <f t="shared" si="101"/>
        <v>0</v>
      </c>
      <c r="CD471" s="122">
        <v>0</v>
      </c>
      <c r="CE471" s="122">
        <v>0</v>
      </c>
      <c r="CF471" s="122">
        <v>0</v>
      </c>
      <c r="CG471" s="122">
        <v>0</v>
      </c>
      <c r="CH471" s="121">
        <f t="shared" si="105"/>
        <v>0</v>
      </c>
      <c r="CI471" s="122">
        <v>0</v>
      </c>
      <c r="CJ471" s="122">
        <v>0</v>
      </c>
      <c r="CK471" s="122">
        <v>0</v>
      </c>
      <c r="CL471" s="122">
        <v>0</v>
      </c>
      <c r="CM471" s="121">
        <f t="shared" si="103"/>
        <v>0</v>
      </c>
      <c r="CN471" s="122">
        <v>0</v>
      </c>
      <c r="CO471" s="122">
        <v>0</v>
      </c>
      <c r="CP471" s="122">
        <v>0</v>
      </c>
      <c r="CQ471" s="122">
        <v>0</v>
      </c>
    </row>
    <row r="472" spans="1:95" ht="317.25" customHeight="1">
      <c r="A472" s="194" t="s">
        <v>1105</v>
      </c>
      <c r="B472" s="17" t="s">
        <v>1072</v>
      </c>
      <c r="C472" s="111">
        <v>401000024</v>
      </c>
      <c r="D472" s="19" t="s">
        <v>844</v>
      </c>
      <c r="E472" s="113" t="s">
        <v>1060</v>
      </c>
      <c r="F472" s="114"/>
      <c r="G472" s="114"/>
      <c r="H472" s="115">
        <v>3</v>
      </c>
      <c r="I472" s="114"/>
      <c r="J472" s="115" t="s">
        <v>522</v>
      </c>
      <c r="K472" s="115" t="s">
        <v>45</v>
      </c>
      <c r="L472" s="115" t="s">
        <v>52</v>
      </c>
      <c r="M472" s="115"/>
      <c r="N472" s="115"/>
      <c r="O472" s="115"/>
      <c r="P472" s="116" t="s">
        <v>255</v>
      </c>
      <c r="Q472" s="117" t="s">
        <v>1117</v>
      </c>
      <c r="R472" s="116" t="s">
        <v>1112</v>
      </c>
      <c r="S472" s="115"/>
      <c r="T472" s="115" t="s">
        <v>563</v>
      </c>
      <c r="U472" s="115"/>
      <c r="V472" s="115" t="s">
        <v>1088</v>
      </c>
      <c r="W472" s="115" t="s">
        <v>567</v>
      </c>
      <c r="X472" s="116" t="s">
        <v>1113</v>
      </c>
      <c r="Y472" s="115"/>
      <c r="Z472" s="115"/>
      <c r="AA472" s="115"/>
      <c r="AB472" s="116" t="s">
        <v>1114</v>
      </c>
      <c r="AC472" s="204" t="s">
        <v>1091</v>
      </c>
      <c r="AD472" s="116"/>
      <c r="AE472" s="205"/>
      <c r="AF472" s="205"/>
      <c r="AG472" s="205"/>
      <c r="AH472" s="205"/>
      <c r="AI472" s="205"/>
      <c r="AJ472" s="207"/>
      <c r="AK472" s="205"/>
      <c r="AL472" s="205"/>
      <c r="AM472" s="206" t="s">
        <v>1077</v>
      </c>
      <c r="AN472" s="116" t="s">
        <v>1110</v>
      </c>
      <c r="AO472" s="119" t="s">
        <v>79</v>
      </c>
      <c r="AP472" s="119" t="s">
        <v>54</v>
      </c>
      <c r="AQ472" s="119" t="s">
        <v>1115</v>
      </c>
      <c r="AR472" s="18" t="s">
        <v>1116</v>
      </c>
      <c r="AS472" s="120" t="s">
        <v>701</v>
      </c>
      <c r="AT472" s="121">
        <f t="shared" si="95"/>
        <v>0</v>
      </c>
      <c r="AU472" s="121">
        <f t="shared" si="95"/>
        <v>0</v>
      </c>
      <c r="AV472" s="122">
        <v>0</v>
      </c>
      <c r="AW472" s="122">
        <v>0</v>
      </c>
      <c r="AX472" s="122">
        <v>0</v>
      </c>
      <c r="AY472" s="122">
        <v>0</v>
      </c>
      <c r="AZ472" s="122"/>
      <c r="BA472" s="122">
        <v>0</v>
      </c>
      <c r="BB472" s="122">
        <v>0</v>
      </c>
      <c r="BC472" s="122">
        <v>0</v>
      </c>
      <c r="BD472" s="121">
        <f t="shared" si="104"/>
        <v>0</v>
      </c>
      <c r="BE472" s="122">
        <v>0</v>
      </c>
      <c r="BF472" s="122">
        <v>0</v>
      </c>
      <c r="BG472" s="122">
        <v>0</v>
      </c>
      <c r="BH472" s="122">
        <v>0</v>
      </c>
      <c r="BI472" s="121">
        <f t="shared" si="97"/>
        <v>0</v>
      </c>
      <c r="BJ472" s="122">
        <v>0</v>
      </c>
      <c r="BK472" s="122">
        <v>0</v>
      </c>
      <c r="BL472" s="122">
        <v>0</v>
      </c>
      <c r="BM472" s="122">
        <v>0</v>
      </c>
      <c r="BN472" s="121">
        <f t="shared" si="98"/>
        <v>0</v>
      </c>
      <c r="BO472" s="122">
        <v>0</v>
      </c>
      <c r="BP472" s="122">
        <v>0</v>
      </c>
      <c r="BQ472" s="122">
        <v>0</v>
      </c>
      <c r="BR472" s="122">
        <v>0</v>
      </c>
      <c r="BS472" s="121">
        <f t="shared" si="99"/>
        <v>0</v>
      </c>
      <c r="BT472" s="122">
        <v>0</v>
      </c>
      <c r="BU472" s="122">
        <v>0</v>
      </c>
      <c r="BV472" s="122">
        <v>0</v>
      </c>
      <c r="BW472" s="122">
        <v>0</v>
      </c>
      <c r="BX472" s="121">
        <f t="shared" si="100"/>
        <v>0</v>
      </c>
      <c r="BY472" s="122">
        <v>0</v>
      </c>
      <c r="BZ472" s="122">
        <v>0</v>
      </c>
      <c r="CA472" s="122">
        <v>0</v>
      </c>
      <c r="CB472" s="122">
        <v>0</v>
      </c>
      <c r="CC472" s="121">
        <f t="shared" si="101"/>
        <v>0</v>
      </c>
      <c r="CD472" s="122">
        <v>0</v>
      </c>
      <c r="CE472" s="122">
        <v>0</v>
      </c>
      <c r="CF472" s="122">
        <v>0</v>
      </c>
      <c r="CG472" s="122">
        <v>0</v>
      </c>
      <c r="CH472" s="121">
        <f t="shared" si="105"/>
        <v>23764000</v>
      </c>
      <c r="CI472" s="122">
        <v>0</v>
      </c>
      <c r="CJ472" s="122">
        <v>22575800</v>
      </c>
      <c r="CK472" s="122">
        <v>0</v>
      </c>
      <c r="CL472" s="122">
        <v>1188200</v>
      </c>
      <c r="CM472" s="121">
        <f t="shared" si="103"/>
        <v>23764000</v>
      </c>
      <c r="CN472" s="122">
        <v>21447010</v>
      </c>
      <c r="CO472" s="122">
        <v>1128790</v>
      </c>
      <c r="CP472" s="122">
        <v>0</v>
      </c>
      <c r="CQ472" s="122">
        <v>1188200</v>
      </c>
    </row>
    <row r="473" spans="1:95" ht="159" customHeight="1">
      <c r="A473" s="194" t="s">
        <v>1105</v>
      </c>
      <c r="B473" s="17" t="s">
        <v>1072</v>
      </c>
      <c r="C473" s="111">
        <v>401000024</v>
      </c>
      <c r="D473" s="19" t="s">
        <v>844</v>
      </c>
      <c r="E473" s="113" t="s">
        <v>1060</v>
      </c>
      <c r="F473" s="114"/>
      <c r="G473" s="114"/>
      <c r="H473" s="115">
        <v>3</v>
      </c>
      <c r="I473" s="114"/>
      <c r="J473" s="115" t="s">
        <v>522</v>
      </c>
      <c r="K473" s="115" t="s">
        <v>45</v>
      </c>
      <c r="L473" s="115" t="s">
        <v>52</v>
      </c>
      <c r="M473" s="115"/>
      <c r="N473" s="115"/>
      <c r="O473" s="115"/>
      <c r="P473" s="116" t="s">
        <v>255</v>
      </c>
      <c r="Q473" s="117" t="s">
        <v>256</v>
      </c>
      <c r="R473" s="115"/>
      <c r="S473" s="115"/>
      <c r="T473" s="115" t="s">
        <v>47</v>
      </c>
      <c r="U473" s="115"/>
      <c r="V473" s="115" t="s">
        <v>523</v>
      </c>
      <c r="W473" s="115" t="s">
        <v>45</v>
      </c>
      <c r="X473" s="115"/>
      <c r="Y473" s="115"/>
      <c r="Z473" s="115"/>
      <c r="AA473" s="115"/>
      <c r="AB473" s="116" t="s">
        <v>257</v>
      </c>
      <c r="AC473" s="204" t="s">
        <v>1061</v>
      </c>
      <c r="AD473" s="205"/>
      <c r="AE473" s="205"/>
      <c r="AF473" s="205"/>
      <c r="AG473" s="205"/>
      <c r="AH473" s="205"/>
      <c r="AI473" s="205"/>
      <c r="AJ473" s="205"/>
      <c r="AK473" s="205"/>
      <c r="AL473" s="205"/>
      <c r="AM473" s="206" t="s">
        <v>1118</v>
      </c>
      <c r="AN473" s="116" t="s">
        <v>1074</v>
      </c>
      <c r="AO473" s="119" t="s">
        <v>79</v>
      </c>
      <c r="AP473" s="119" t="s">
        <v>54</v>
      </c>
      <c r="AQ473" s="119" t="s">
        <v>709</v>
      </c>
      <c r="AR473" s="18" t="s">
        <v>710</v>
      </c>
      <c r="AS473" s="120" t="s">
        <v>700</v>
      </c>
      <c r="AT473" s="121">
        <f t="shared" si="95"/>
        <v>0</v>
      </c>
      <c r="AU473" s="121">
        <f t="shared" si="95"/>
        <v>0</v>
      </c>
      <c r="AV473" s="122">
        <v>0</v>
      </c>
      <c r="AW473" s="122">
        <v>0</v>
      </c>
      <c r="AX473" s="122">
        <v>0</v>
      </c>
      <c r="AY473" s="122">
        <v>0</v>
      </c>
      <c r="AZ473" s="122">
        <v>0</v>
      </c>
      <c r="BA473" s="122">
        <v>0</v>
      </c>
      <c r="BB473" s="122">
        <v>0</v>
      </c>
      <c r="BC473" s="122">
        <v>0</v>
      </c>
      <c r="BD473" s="121">
        <f t="shared" si="104"/>
        <v>0</v>
      </c>
      <c r="BE473" s="122">
        <v>0</v>
      </c>
      <c r="BF473" s="122">
        <v>0</v>
      </c>
      <c r="BG473" s="122">
        <v>0</v>
      </c>
      <c r="BH473" s="122">
        <v>0</v>
      </c>
      <c r="BI473" s="121">
        <f t="shared" si="97"/>
        <v>0</v>
      </c>
      <c r="BJ473" s="122">
        <v>0</v>
      </c>
      <c r="BK473" s="122">
        <v>0</v>
      </c>
      <c r="BL473" s="122">
        <v>0</v>
      </c>
      <c r="BM473" s="122">
        <v>0</v>
      </c>
      <c r="BN473" s="121">
        <f t="shared" si="98"/>
        <v>4789420</v>
      </c>
      <c r="BO473" s="122">
        <v>0</v>
      </c>
      <c r="BP473" s="122">
        <v>0</v>
      </c>
      <c r="BQ473" s="122">
        <v>0</v>
      </c>
      <c r="BR473" s="122">
        <v>4789420</v>
      </c>
      <c r="BS473" s="121">
        <f t="shared" si="99"/>
        <v>4789420</v>
      </c>
      <c r="BT473" s="122">
        <v>0</v>
      </c>
      <c r="BU473" s="122">
        <v>0</v>
      </c>
      <c r="BV473" s="122">
        <v>0</v>
      </c>
      <c r="BW473" s="122">
        <v>4789420</v>
      </c>
      <c r="BX473" s="121">
        <f t="shared" si="100"/>
        <v>4789420</v>
      </c>
      <c r="BY473" s="122">
        <v>0</v>
      </c>
      <c r="BZ473" s="122">
        <v>0</v>
      </c>
      <c r="CA473" s="122">
        <v>0</v>
      </c>
      <c r="CB473" s="122">
        <v>4789420</v>
      </c>
      <c r="CC473" s="121">
        <f t="shared" si="101"/>
        <v>4789420</v>
      </c>
      <c r="CD473" s="122">
        <v>0</v>
      </c>
      <c r="CE473" s="122">
        <v>0</v>
      </c>
      <c r="CF473" s="122">
        <v>0</v>
      </c>
      <c r="CG473" s="122">
        <v>4789420</v>
      </c>
      <c r="CH473" s="121">
        <f t="shared" si="105"/>
        <v>4789420</v>
      </c>
      <c r="CI473" s="122">
        <v>0</v>
      </c>
      <c r="CJ473" s="122">
        <v>0</v>
      </c>
      <c r="CK473" s="122">
        <v>0</v>
      </c>
      <c r="CL473" s="122">
        <v>4789420</v>
      </c>
      <c r="CM473" s="121">
        <f t="shared" si="103"/>
        <v>4789420</v>
      </c>
      <c r="CN473" s="122">
        <v>0</v>
      </c>
      <c r="CO473" s="122">
        <v>0</v>
      </c>
      <c r="CP473" s="122">
        <v>0</v>
      </c>
      <c r="CQ473" s="122">
        <v>4789420</v>
      </c>
    </row>
    <row r="474" spans="1:95" ht="135" customHeight="1">
      <c r="A474" s="194" t="s">
        <v>1105</v>
      </c>
      <c r="B474" s="17" t="s">
        <v>1072</v>
      </c>
      <c r="C474" s="111">
        <v>401000024</v>
      </c>
      <c r="D474" s="19" t="s">
        <v>844</v>
      </c>
      <c r="E474" s="113" t="s">
        <v>1060</v>
      </c>
      <c r="F474" s="114"/>
      <c r="G474" s="114"/>
      <c r="H474" s="115">
        <v>3</v>
      </c>
      <c r="I474" s="114"/>
      <c r="J474" s="115" t="s">
        <v>522</v>
      </c>
      <c r="K474" s="115" t="s">
        <v>45</v>
      </c>
      <c r="L474" s="115" t="s">
        <v>52</v>
      </c>
      <c r="M474" s="115"/>
      <c r="N474" s="115"/>
      <c r="O474" s="115"/>
      <c r="P474" s="116" t="s">
        <v>255</v>
      </c>
      <c r="Q474" s="117" t="s">
        <v>256</v>
      </c>
      <c r="R474" s="115"/>
      <c r="S474" s="115"/>
      <c r="T474" s="115" t="s">
        <v>47</v>
      </c>
      <c r="U474" s="115"/>
      <c r="V474" s="115" t="s">
        <v>523</v>
      </c>
      <c r="W474" s="115" t="s">
        <v>45</v>
      </c>
      <c r="X474" s="115"/>
      <c r="Y474" s="115"/>
      <c r="Z474" s="115"/>
      <c r="AA474" s="115"/>
      <c r="AB474" s="116" t="s">
        <v>257</v>
      </c>
      <c r="AC474" s="204" t="s">
        <v>1061</v>
      </c>
      <c r="AD474" s="205"/>
      <c r="AE474" s="205"/>
      <c r="AF474" s="205"/>
      <c r="AG474" s="205"/>
      <c r="AH474" s="205"/>
      <c r="AI474" s="205"/>
      <c r="AJ474" s="205"/>
      <c r="AK474" s="205"/>
      <c r="AL474" s="205"/>
      <c r="AM474" s="206" t="s">
        <v>1118</v>
      </c>
      <c r="AN474" s="116" t="s">
        <v>1074</v>
      </c>
      <c r="AO474" s="119" t="s">
        <v>79</v>
      </c>
      <c r="AP474" s="119" t="s">
        <v>54</v>
      </c>
      <c r="AQ474" s="119" t="s">
        <v>709</v>
      </c>
      <c r="AR474" s="18" t="s">
        <v>710</v>
      </c>
      <c r="AS474" s="120" t="s">
        <v>701</v>
      </c>
      <c r="AT474" s="121">
        <f t="shared" si="95"/>
        <v>0</v>
      </c>
      <c r="AU474" s="121">
        <f t="shared" si="95"/>
        <v>0</v>
      </c>
      <c r="AV474" s="122">
        <v>0</v>
      </c>
      <c r="AW474" s="122">
        <v>0</v>
      </c>
      <c r="AX474" s="122">
        <v>0</v>
      </c>
      <c r="AY474" s="122">
        <v>0</v>
      </c>
      <c r="AZ474" s="122">
        <v>0</v>
      </c>
      <c r="BA474" s="122">
        <v>0</v>
      </c>
      <c r="BB474" s="122">
        <v>0</v>
      </c>
      <c r="BC474" s="122">
        <v>0</v>
      </c>
      <c r="BD474" s="121">
        <f t="shared" si="104"/>
        <v>0</v>
      </c>
      <c r="BE474" s="122">
        <v>0</v>
      </c>
      <c r="BF474" s="122">
        <v>0</v>
      </c>
      <c r="BG474" s="122">
        <v>0</v>
      </c>
      <c r="BH474" s="122">
        <v>0</v>
      </c>
      <c r="BI474" s="121">
        <f t="shared" si="97"/>
        <v>0</v>
      </c>
      <c r="BJ474" s="122">
        <v>0</v>
      </c>
      <c r="BK474" s="122">
        <v>0</v>
      </c>
      <c r="BL474" s="122">
        <v>0</v>
      </c>
      <c r="BM474" s="122">
        <v>0</v>
      </c>
      <c r="BN474" s="121">
        <f t="shared" si="98"/>
        <v>1248350</v>
      </c>
      <c r="BO474" s="122">
        <v>0</v>
      </c>
      <c r="BP474" s="122">
        <v>0</v>
      </c>
      <c r="BQ474" s="122">
        <v>0</v>
      </c>
      <c r="BR474" s="122">
        <v>1248350</v>
      </c>
      <c r="BS474" s="121">
        <f t="shared" si="99"/>
        <v>1248350</v>
      </c>
      <c r="BT474" s="122">
        <v>0</v>
      </c>
      <c r="BU474" s="122">
        <v>0</v>
      </c>
      <c r="BV474" s="122">
        <v>0</v>
      </c>
      <c r="BW474" s="122">
        <v>1248350</v>
      </c>
      <c r="BX474" s="121">
        <f t="shared" si="100"/>
        <v>1248350</v>
      </c>
      <c r="BY474" s="122">
        <v>0</v>
      </c>
      <c r="BZ474" s="122">
        <v>0</v>
      </c>
      <c r="CA474" s="122">
        <v>0</v>
      </c>
      <c r="CB474" s="122">
        <v>1248350</v>
      </c>
      <c r="CC474" s="121">
        <f t="shared" si="101"/>
        <v>1248350</v>
      </c>
      <c r="CD474" s="122">
        <v>0</v>
      </c>
      <c r="CE474" s="122">
        <v>0</v>
      </c>
      <c r="CF474" s="122">
        <v>0</v>
      </c>
      <c r="CG474" s="122">
        <v>1248350</v>
      </c>
      <c r="CH474" s="121">
        <f t="shared" si="105"/>
        <v>1248350</v>
      </c>
      <c r="CI474" s="122">
        <v>0</v>
      </c>
      <c r="CJ474" s="122">
        <v>0</v>
      </c>
      <c r="CK474" s="122">
        <v>0</v>
      </c>
      <c r="CL474" s="122">
        <v>1248350</v>
      </c>
      <c r="CM474" s="121">
        <f t="shared" si="103"/>
        <v>1248350</v>
      </c>
      <c r="CN474" s="122">
        <v>0</v>
      </c>
      <c r="CO474" s="122">
        <v>0</v>
      </c>
      <c r="CP474" s="122">
        <v>0</v>
      </c>
      <c r="CQ474" s="122">
        <v>1248350</v>
      </c>
    </row>
    <row r="475" spans="1:95" ht="345.75" customHeight="1">
      <c r="A475" s="194">
        <v>607</v>
      </c>
      <c r="B475" s="17" t="s">
        <v>1072</v>
      </c>
      <c r="C475" s="111">
        <v>401000024</v>
      </c>
      <c r="D475" s="19" t="s">
        <v>844</v>
      </c>
      <c r="E475" s="113" t="s">
        <v>1119</v>
      </c>
      <c r="F475" s="114"/>
      <c r="G475" s="114"/>
      <c r="H475" s="115" t="s">
        <v>1120</v>
      </c>
      <c r="I475" s="114"/>
      <c r="J475" s="115" t="s">
        <v>1121</v>
      </c>
      <c r="K475" s="115"/>
      <c r="L475" s="115"/>
      <c r="M475" s="115"/>
      <c r="N475" s="115" t="s">
        <v>1122</v>
      </c>
      <c r="O475" s="115"/>
      <c r="P475" s="116" t="s">
        <v>1123</v>
      </c>
      <c r="Q475" s="117" t="s">
        <v>1124</v>
      </c>
      <c r="R475" s="115"/>
      <c r="S475" s="115"/>
      <c r="T475" s="115"/>
      <c r="U475" s="115"/>
      <c r="V475" s="115" t="s">
        <v>1125</v>
      </c>
      <c r="W475" s="115" t="s">
        <v>1126</v>
      </c>
      <c r="X475" s="115"/>
      <c r="Y475" s="115"/>
      <c r="Z475" s="115"/>
      <c r="AA475" s="115"/>
      <c r="AB475" s="116" t="s">
        <v>1127</v>
      </c>
      <c r="AC475" s="204" t="s">
        <v>1128</v>
      </c>
      <c r="AD475" s="205"/>
      <c r="AE475" s="205"/>
      <c r="AF475" s="205"/>
      <c r="AG475" s="205"/>
      <c r="AH475" s="205"/>
      <c r="AI475" s="205"/>
      <c r="AJ475" s="207" t="s">
        <v>1129</v>
      </c>
      <c r="AK475" s="205"/>
      <c r="AL475" s="205"/>
      <c r="AM475" s="205"/>
      <c r="AN475" s="116" t="s">
        <v>1130</v>
      </c>
      <c r="AO475" s="119" t="s">
        <v>79</v>
      </c>
      <c r="AP475" s="119" t="s">
        <v>54</v>
      </c>
      <c r="AQ475" s="119" t="s">
        <v>732</v>
      </c>
      <c r="AR475" s="18" t="s">
        <v>733</v>
      </c>
      <c r="AS475" s="120" t="s">
        <v>700</v>
      </c>
      <c r="AT475" s="121">
        <f t="shared" si="95"/>
        <v>344800</v>
      </c>
      <c r="AU475" s="121">
        <f t="shared" si="95"/>
        <v>344800</v>
      </c>
      <c r="AV475" s="122">
        <v>0</v>
      </c>
      <c r="AW475" s="122">
        <v>0</v>
      </c>
      <c r="AX475" s="122">
        <v>0</v>
      </c>
      <c r="AY475" s="122">
        <v>0</v>
      </c>
      <c r="AZ475" s="122">
        <v>0</v>
      </c>
      <c r="BA475" s="122">
        <v>0</v>
      </c>
      <c r="BB475" s="122">
        <v>344800</v>
      </c>
      <c r="BC475" s="122">
        <v>344800</v>
      </c>
      <c r="BD475" s="121">
        <f t="shared" si="104"/>
        <v>344800</v>
      </c>
      <c r="BE475" s="122">
        <v>0</v>
      </c>
      <c r="BF475" s="122">
        <v>0</v>
      </c>
      <c r="BG475" s="122">
        <v>0</v>
      </c>
      <c r="BH475" s="122">
        <v>344800</v>
      </c>
      <c r="BI475" s="121">
        <f t="shared" si="97"/>
        <v>344800</v>
      </c>
      <c r="BJ475" s="122">
        <v>0</v>
      </c>
      <c r="BK475" s="122">
        <v>0</v>
      </c>
      <c r="BL475" s="122">
        <v>0</v>
      </c>
      <c r="BM475" s="122">
        <v>344800</v>
      </c>
      <c r="BN475" s="121">
        <f t="shared" si="98"/>
        <v>437380</v>
      </c>
      <c r="BO475" s="122">
        <v>0</v>
      </c>
      <c r="BP475" s="122">
        <v>0</v>
      </c>
      <c r="BQ475" s="122">
        <v>0</v>
      </c>
      <c r="BR475" s="122">
        <v>437380</v>
      </c>
      <c r="BS475" s="121">
        <f t="shared" si="99"/>
        <v>437380</v>
      </c>
      <c r="BT475" s="122">
        <v>0</v>
      </c>
      <c r="BU475" s="122">
        <v>0</v>
      </c>
      <c r="BV475" s="122">
        <v>0</v>
      </c>
      <c r="BW475" s="122">
        <v>437380</v>
      </c>
      <c r="BX475" s="121">
        <f t="shared" si="100"/>
        <v>437380</v>
      </c>
      <c r="BY475" s="122">
        <v>0</v>
      </c>
      <c r="BZ475" s="122">
        <v>0</v>
      </c>
      <c r="CA475" s="122">
        <v>0</v>
      </c>
      <c r="CB475" s="122">
        <v>437380</v>
      </c>
      <c r="CC475" s="121">
        <f t="shared" si="101"/>
        <v>437380</v>
      </c>
      <c r="CD475" s="122">
        <v>0</v>
      </c>
      <c r="CE475" s="122">
        <v>0</v>
      </c>
      <c r="CF475" s="122">
        <v>0</v>
      </c>
      <c r="CG475" s="122">
        <v>437380</v>
      </c>
      <c r="CH475" s="121">
        <f t="shared" si="105"/>
        <v>437380</v>
      </c>
      <c r="CI475" s="122">
        <v>0</v>
      </c>
      <c r="CJ475" s="122">
        <v>0</v>
      </c>
      <c r="CK475" s="122">
        <v>0</v>
      </c>
      <c r="CL475" s="122">
        <v>437380</v>
      </c>
      <c r="CM475" s="121">
        <f t="shared" si="103"/>
        <v>437380</v>
      </c>
      <c r="CN475" s="122">
        <v>0</v>
      </c>
      <c r="CO475" s="122">
        <v>0</v>
      </c>
      <c r="CP475" s="122">
        <v>0</v>
      </c>
      <c r="CQ475" s="122">
        <v>437380</v>
      </c>
    </row>
    <row r="476" spans="1:95" s="209" customFormat="1" ht="379.5" customHeight="1">
      <c r="A476" s="194">
        <v>607</v>
      </c>
      <c r="B476" s="17" t="s">
        <v>1072</v>
      </c>
      <c r="C476" s="111">
        <v>401000024</v>
      </c>
      <c r="D476" s="19" t="s">
        <v>844</v>
      </c>
      <c r="E476" s="113" t="s">
        <v>1119</v>
      </c>
      <c r="F476" s="114"/>
      <c r="G476" s="114"/>
      <c r="H476" s="115" t="s">
        <v>1120</v>
      </c>
      <c r="I476" s="114"/>
      <c r="J476" s="115" t="s">
        <v>1131</v>
      </c>
      <c r="K476" s="115"/>
      <c r="L476" s="115"/>
      <c r="M476" s="115"/>
      <c r="N476" s="115"/>
      <c r="O476" s="115"/>
      <c r="P476" s="116" t="s">
        <v>1123</v>
      </c>
      <c r="Q476" s="117" t="s">
        <v>1124</v>
      </c>
      <c r="R476" s="115"/>
      <c r="S476" s="115"/>
      <c r="T476" s="115"/>
      <c r="U476" s="115"/>
      <c r="V476" s="115" t="s">
        <v>1125</v>
      </c>
      <c r="W476" s="115" t="s">
        <v>1126</v>
      </c>
      <c r="X476" s="115"/>
      <c r="Y476" s="115"/>
      <c r="Z476" s="115"/>
      <c r="AA476" s="115"/>
      <c r="AB476" s="116" t="s">
        <v>1127</v>
      </c>
      <c r="AC476" s="204" t="s">
        <v>1128</v>
      </c>
      <c r="AD476" s="205"/>
      <c r="AE476" s="205"/>
      <c r="AF476" s="205"/>
      <c r="AG476" s="205"/>
      <c r="AH476" s="205"/>
      <c r="AI476" s="205"/>
      <c r="AJ476" s="207" t="s">
        <v>1129</v>
      </c>
      <c r="AK476" s="205"/>
      <c r="AL476" s="205"/>
      <c r="AM476" s="205"/>
      <c r="AN476" s="116" t="s">
        <v>1130</v>
      </c>
      <c r="AO476" s="119" t="s">
        <v>79</v>
      </c>
      <c r="AP476" s="119" t="s">
        <v>54</v>
      </c>
      <c r="AQ476" s="119" t="s">
        <v>732</v>
      </c>
      <c r="AR476" s="18" t="s">
        <v>733</v>
      </c>
      <c r="AS476" s="208">
        <v>622</v>
      </c>
      <c r="AT476" s="121">
        <f t="shared" si="95"/>
        <v>48000</v>
      </c>
      <c r="AU476" s="121">
        <f t="shared" si="95"/>
        <v>48000</v>
      </c>
      <c r="AV476" s="122">
        <v>0</v>
      </c>
      <c r="AW476" s="122">
        <v>0</v>
      </c>
      <c r="AX476" s="122">
        <v>0</v>
      </c>
      <c r="AY476" s="122">
        <v>0</v>
      </c>
      <c r="AZ476" s="122">
        <v>0</v>
      </c>
      <c r="BA476" s="122">
        <v>0</v>
      </c>
      <c r="BB476" s="122">
        <v>48000</v>
      </c>
      <c r="BC476" s="122">
        <v>48000</v>
      </c>
      <c r="BD476" s="121">
        <f t="shared" si="104"/>
        <v>48000</v>
      </c>
      <c r="BE476" s="122">
        <v>0</v>
      </c>
      <c r="BF476" s="122">
        <v>0</v>
      </c>
      <c r="BG476" s="122">
        <v>0</v>
      </c>
      <c r="BH476" s="122">
        <v>48000</v>
      </c>
      <c r="BI476" s="121">
        <f t="shared" si="97"/>
        <v>48000</v>
      </c>
      <c r="BJ476" s="122">
        <v>0</v>
      </c>
      <c r="BK476" s="122">
        <v>0</v>
      </c>
      <c r="BL476" s="122">
        <v>0</v>
      </c>
      <c r="BM476" s="122">
        <v>48000</v>
      </c>
      <c r="BN476" s="121">
        <f t="shared" si="98"/>
        <v>48000</v>
      </c>
      <c r="BO476" s="122">
        <v>0</v>
      </c>
      <c r="BP476" s="122">
        <v>0</v>
      </c>
      <c r="BQ476" s="122">
        <v>0</v>
      </c>
      <c r="BR476" s="122">
        <v>48000</v>
      </c>
      <c r="BS476" s="121">
        <f t="shared" si="99"/>
        <v>48000</v>
      </c>
      <c r="BT476" s="122">
        <v>0</v>
      </c>
      <c r="BU476" s="122">
        <v>0</v>
      </c>
      <c r="BV476" s="122">
        <v>0</v>
      </c>
      <c r="BW476" s="122">
        <v>48000</v>
      </c>
      <c r="BX476" s="121">
        <f t="shared" si="100"/>
        <v>48000</v>
      </c>
      <c r="BY476" s="122">
        <v>0</v>
      </c>
      <c r="BZ476" s="122">
        <v>0</v>
      </c>
      <c r="CA476" s="122">
        <v>0</v>
      </c>
      <c r="CB476" s="122">
        <v>48000</v>
      </c>
      <c r="CC476" s="121">
        <f t="shared" si="101"/>
        <v>48000</v>
      </c>
      <c r="CD476" s="122">
        <v>0</v>
      </c>
      <c r="CE476" s="122">
        <v>0</v>
      </c>
      <c r="CF476" s="122">
        <v>0</v>
      </c>
      <c r="CG476" s="122">
        <v>48000</v>
      </c>
      <c r="CH476" s="121">
        <f t="shared" si="105"/>
        <v>48000</v>
      </c>
      <c r="CI476" s="122">
        <v>0</v>
      </c>
      <c r="CJ476" s="122">
        <v>0</v>
      </c>
      <c r="CK476" s="122">
        <v>0</v>
      </c>
      <c r="CL476" s="122">
        <v>48000</v>
      </c>
      <c r="CM476" s="121">
        <f t="shared" si="103"/>
        <v>48000</v>
      </c>
      <c r="CN476" s="122">
        <v>0</v>
      </c>
      <c r="CO476" s="122">
        <v>0</v>
      </c>
      <c r="CP476" s="122">
        <v>0</v>
      </c>
      <c r="CQ476" s="122">
        <v>48000</v>
      </c>
    </row>
    <row r="477" spans="1:95" s="209" customFormat="1" ht="243" customHeight="1">
      <c r="A477" s="194">
        <v>607</v>
      </c>
      <c r="B477" s="17" t="s">
        <v>1072</v>
      </c>
      <c r="C477" s="111">
        <v>401000032</v>
      </c>
      <c r="D477" s="19" t="s">
        <v>119</v>
      </c>
      <c r="E477" s="113" t="s">
        <v>1132</v>
      </c>
      <c r="F477" s="114"/>
      <c r="G477" s="114"/>
      <c r="H477" s="115" t="s">
        <v>1133</v>
      </c>
      <c r="I477" s="114" t="s">
        <v>1134</v>
      </c>
      <c r="J477" s="115" t="s">
        <v>1135</v>
      </c>
      <c r="K477" s="115" t="s">
        <v>1136</v>
      </c>
      <c r="L477" s="115">
        <v>18</v>
      </c>
      <c r="M477" s="115"/>
      <c r="N477" s="115"/>
      <c r="O477" s="115"/>
      <c r="P477" s="116" t="s">
        <v>1137</v>
      </c>
      <c r="Q477" s="117" t="s">
        <v>256</v>
      </c>
      <c r="R477" s="115"/>
      <c r="S477" s="115"/>
      <c r="T477" s="115" t="s">
        <v>47</v>
      </c>
      <c r="U477" s="115"/>
      <c r="V477" s="115" t="s">
        <v>523</v>
      </c>
      <c r="W477" s="115" t="s">
        <v>45</v>
      </c>
      <c r="X477" s="115"/>
      <c r="Y477" s="115"/>
      <c r="Z477" s="115"/>
      <c r="AA477" s="115"/>
      <c r="AB477" s="116" t="s">
        <v>257</v>
      </c>
      <c r="AC477" s="204" t="s">
        <v>1061</v>
      </c>
      <c r="AD477" s="205"/>
      <c r="AE477" s="205"/>
      <c r="AF477" s="205"/>
      <c r="AG477" s="205"/>
      <c r="AH477" s="205"/>
      <c r="AI477" s="205"/>
      <c r="AJ477" s="205"/>
      <c r="AK477" s="155"/>
      <c r="AL477" s="205"/>
      <c r="AM477" s="206" t="s">
        <v>1077</v>
      </c>
      <c r="AN477" s="116" t="s">
        <v>1080</v>
      </c>
      <c r="AO477" s="119" t="s">
        <v>79</v>
      </c>
      <c r="AP477" s="119" t="s">
        <v>54</v>
      </c>
      <c r="AQ477" s="119" t="s">
        <v>1138</v>
      </c>
      <c r="AR477" s="18" t="s">
        <v>1098</v>
      </c>
      <c r="AS477" s="120" t="s">
        <v>700</v>
      </c>
      <c r="AT477" s="121">
        <f t="shared" si="95"/>
        <v>391429.96</v>
      </c>
      <c r="AU477" s="121">
        <f t="shared" si="95"/>
        <v>391429.96</v>
      </c>
      <c r="AV477" s="122">
        <v>0</v>
      </c>
      <c r="AW477" s="122">
        <v>0</v>
      </c>
      <c r="AX477" s="122">
        <v>0</v>
      </c>
      <c r="AY477" s="122">
        <v>0</v>
      </c>
      <c r="AZ477" s="122">
        <v>0</v>
      </c>
      <c r="BA477" s="122">
        <v>0</v>
      </c>
      <c r="BB477" s="122">
        <v>391429.96</v>
      </c>
      <c r="BC477" s="122">
        <v>391429.96</v>
      </c>
      <c r="BD477" s="121">
        <f t="shared" si="104"/>
        <v>0</v>
      </c>
      <c r="BE477" s="122">
        <v>0</v>
      </c>
      <c r="BF477" s="122">
        <v>0</v>
      </c>
      <c r="BG477" s="122">
        <v>0</v>
      </c>
      <c r="BH477" s="122">
        <v>0</v>
      </c>
      <c r="BI477" s="121">
        <f t="shared" si="97"/>
        <v>0</v>
      </c>
      <c r="BJ477" s="122">
        <v>0</v>
      </c>
      <c r="BK477" s="122">
        <v>0</v>
      </c>
      <c r="BL477" s="122">
        <v>0</v>
      </c>
      <c r="BM477" s="122">
        <v>0</v>
      </c>
      <c r="BN477" s="121">
        <f t="shared" si="98"/>
        <v>0</v>
      </c>
      <c r="BO477" s="122">
        <v>0</v>
      </c>
      <c r="BP477" s="122">
        <v>0</v>
      </c>
      <c r="BQ477" s="122">
        <v>0</v>
      </c>
      <c r="BR477" s="122">
        <v>0</v>
      </c>
      <c r="BS477" s="121">
        <f t="shared" si="99"/>
        <v>0</v>
      </c>
      <c r="BT477" s="122">
        <v>0</v>
      </c>
      <c r="BU477" s="122">
        <v>0</v>
      </c>
      <c r="BV477" s="122">
        <v>0</v>
      </c>
      <c r="BW477" s="122">
        <v>0</v>
      </c>
      <c r="BX477" s="121">
        <f t="shared" si="100"/>
        <v>0</v>
      </c>
      <c r="BY477" s="122">
        <v>0</v>
      </c>
      <c r="BZ477" s="122">
        <v>0</v>
      </c>
      <c r="CA477" s="122">
        <v>0</v>
      </c>
      <c r="CB477" s="122">
        <v>0</v>
      </c>
      <c r="CC477" s="121">
        <f t="shared" si="101"/>
        <v>0</v>
      </c>
      <c r="CD477" s="122">
        <v>0</v>
      </c>
      <c r="CE477" s="122">
        <v>0</v>
      </c>
      <c r="CF477" s="122">
        <v>0</v>
      </c>
      <c r="CG477" s="122">
        <v>0</v>
      </c>
      <c r="CH477" s="121">
        <f t="shared" si="105"/>
        <v>0</v>
      </c>
      <c r="CI477" s="122">
        <v>0</v>
      </c>
      <c r="CJ477" s="122">
        <v>0</v>
      </c>
      <c r="CK477" s="122">
        <v>0</v>
      </c>
      <c r="CL477" s="122">
        <v>0</v>
      </c>
      <c r="CM477" s="121">
        <f t="shared" si="103"/>
        <v>0</v>
      </c>
      <c r="CN477" s="122">
        <v>0</v>
      </c>
      <c r="CO477" s="122">
        <v>0</v>
      </c>
      <c r="CP477" s="122">
        <v>0</v>
      </c>
      <c r="CQ477" s="122">
        <v>0</v>
      </c>
    </row>
    <row r="478" spans="1:95" s="209" customFormat="1" ht="216.75" customHeight="1">
      <c r="A478" s="194">
        <v>607</v>
      </c>
      <c r="B478" s="17" t="s">
        <v>1072</v>
      </c>
      <c r="C478" s="111">
        <v>401000032</v>
      </c>
      <c r="D478" s="19" t="s">
        <v>119</v>
      </c>
      <c r="E478" s="113" t="s">
        <v>1132</v>
      </c>
      <c r="F478" s="114"/>
      <c r="G478" s="114"/>
      <c r="H478" s="115" t="s">
        <v>1133</v>
      </c>
      <c r="I478" s="114" t="s">
        <v>1134</v>
      </c>
      <c r="J478" s="115" t="s">
        <v>1135</v>
      </c>
      <c r="K478" s="115" t="s">
        <v>1136</v>
      </c>
      <c r="L478" s="115">
        <v>18</v>
      </c>
      <c r="M478" s="115"/>
      <c r="N478" s="115"/>
      <c r="O478" s="115"/>
      <c r="P478" s="116" t="s">
        <v>1137</v>
      </c>
      <c r="Q478" s="117" t="s">
        <v>256</v>
      </c>
      <c r="R478" s="115"/>
      <c r="S478" s="115"/>
      <c r="T478" s="115" t="s">
        <v>47</v>
      </c>
      <c r="U478" s="115"/>
      <c r="V478" s="115" t="s">
        <v>523</v>
      </c>
      <c r="W478" s="115" t="s">
        <v>45</v>
      </c>
      <c r="X478" s="115"/>
      <c r="Y478" s="115"/>
      <c r="Z478" s="115"/>
      <c r="AA478" s="115"/>
      <c r="AB478" s="116" t="s">
        <v>257</v>
      </c>
      <c r="AC478" s="204" t="s">
        <v>1061</v>
      </c>
      <c r="AD478" s="205"/>
      <c r="AE478" s="205"/>
      <c r="AF478" s="205"/>
      <c r="AG478" s="205"/>
      <c r="AH478" s="205"/>
      <c r="AI478" s="205"/>
      <c r="AJ478" s="205"/>
      <c r="AK478" s="155"/>
      <c r="AL478" s="205"/>
      <c r="AM478" s="206" t="s">
        <v>1077</v>
      </c>
      <c r="AN478" s="116" t="s">
        <v>1080</v>
      </c>
      <c r="AO478" s="119" t="s">
        <v>79</v>
      </c>
      <c r="AP478" s="119" t="s">
        <v>54</v>
      </c>
      <c r="AQ478" s="119" t="s">
        <v>820</v>
      </c>
      <c r="AR478" s="18" t="s">
        <v>821</v>
      </c>
      <c r="AS478" s="120" t="s">
        <v>700</v>
      </c>
      <c r="AT478" s="121">
        <f t="shared" si="95"/>
        <v>0</v>
      </c>
      <c r="AU478" s="121">
        <f t="shared" si="95"/>
        <v>0</v>
      </c>
      <c r="AV478" s="122">
        <v>0</v>
      </c>
      <c r="AW478" s="122">
        <v>0</v>
      </c>
      <c r="AX478" s="122">
        <v>0</v>
      </c>
      <c r="AY478" s="122">
        <v>0</v>
      </c>
      <c r="AZ478" s="122">
        <v>0</v>
      </c>
      <c r="BA478" s="122">
        <v>0</v>
      </c>
      <c r="BB478" s="122">
        <v>0</v>
      </c>
      <c r="BC478" s="122">
        <v>0</v>
      </c>
      <c r="BD478" s="121">
        <f t="shared" si="104"/>
        <v>0</v>
      </c>
      <c r="BE478" s="122">
        <v>0</v>
      </c>
      <c r="BF478" s="122">
        <v>0</v>
      </c>
      <c r="BG478" s="122">
        <v>0</v>
      </c>
      <c r="BH478" s="122">
        <v>0</v>
      </c>
      <c r="BI478" s="121">
        <f t="shared" si="97"/>
        <v>0</v>
      </c>
      <c r="BJ478" s="122">
        <v>0</v>
      </c>
      <c r="BK478" s="122">
        <v>0</v>
      </c>
      <c r="BL478" s="122">
        <v>0</v>
      </c>
      <c r="BM478" s="122">
        <v>0</v>
      </c>
      <c r="BN478" s="121">
        <v>0</v>
      </c>
      <c r="BO478" s="122">
        <v>0</v>
      </c>
      <c r="BP478" s="122">
        <v>0</v>
      </c>
      <c r="BQ478" s="122">
        <v>0</v>
      </c>
      <c r="BR478" s="122">
        <v>0</v>
      </c>
      <c r="BS478" s="121">
        <f t="shared" si="99"/>
        <v>475498.8</v>
      </c>
      <c r="BT478" s="122">
        <v>0</v>
      </c>
      <c r="BU478" s="122">
        <v>475498.8</v>
      </c>
      <c r="BV478" s="122">
        <v>0</v>
      </c>
      <c r="BW478" s="122">
        <v>0</v>
      </c>
      <c r="BX478" s="121">
        <f t="shared" si="100"/>
        <v>0</v>
      </c>
      <c r="BY478" s="122">
        <v>0</v>
      </c>
      <c r="BZ478" s="122">
        <v>0</v>
      </c>
      <c r="CA478" s="122">
        <v>0</v>
      </c>
      <c r="CB478" s="122">
        <v>0</v>
      </c>
      <c r="CC478" s="121">
        <f t="shared" si="101"/>
        <v>0</v>
      </c>
      <c r="CD478" s="122">
        <v>0</v>
      </c>
      <c r="CE478" s="122">
        <v>0</v>
      </c>
      <c r="CF478" s="122">
        <v>0</v>
      </c>
      <c r="CG478" s="122">
        <v>0</v>
      </c>
      <c r="CH478" s="121">
        <f t="shared" si="105"/>
        <v>0</v>
      </c>
      <c r="CI478" s="122">
        <v>0</v>
      </c>
      <c r="CJ478" s="122">
        <v>0</v>
      </c>
      <c r="CK478" s="122">
        <v>0</v>
      </c>
      <c r="CL478" s="122">
        <v>0</v>
      </c>
      <c r="CM478" s="121">
        <f t="shared" si="103"/>
        <v>0</v>
      </c>
      <c r="CN478" s="122">
        <v>0</v>
      </c>
      <c r="CO478" s="122">
        <v>0</v>
      </c>
      <c r="CP478" s="122">
        <v>0</v>
      </c>
      <c r="CQ478" s="122">
        <v>0</v>
      </c>
    </row>
    <row r="479" spans="1:95" s="209" customFormat="1" ht="249" customHeight="1">
      <c r="A479" s="194">
        <v>607</v>
      </c>
      <c r="B479" s="17" t="s">
        <v>1072</v>
      </c>
      <c r="C479" s="111">
        <v>401000024</v>
      </c>
      <c r="D479" s="19" t="s">
        <v>844</v>
      </c>
      <c r="E479" s="113" t="s">
        <v>1139</v>
      </c>
      <c r="F479" s="114"/>
      <c r="G479" s="114"/>
      <c r="H479" s="115" t="s">
        <v>1140</v>
      </c>
      <c r="I479" s="114" t="s">
        <v>1134</v>
      </c>
      <c r="J479" s="115" t="s">
        <v>1141</v>
      </c>
      <c r="K479" s="115" t="s">
        <v>1142</v>
      </c>
      <c r="L479" s="115" t="s">
        <v>1143</v>
      </c>
      <c r="M479" s="115"/>
      <c r="N479" s="115"/>
      <c r="O479" s="115"/>
      <c r="P479" s="116" t="s">
        <v>1144</v>
      </c>
      <c r="Q479" s="117" t="s">
        <v>256</v>
      </c>
      <c r="R479" s="115"/>
      <c r="S479" s="115"/>
      <c r="T479" s="115" t="s">
        <v>47</v>
      </c>
      <c r="U479" s="115"/>
      <c r="V479" s="115" t="s">
        <v>523</v>
      </c>
      <c r="W479" s="115" t="s">
        <v>45</v>
      </c>
      <c r="X479" s="115"/>
      <c r="Y479" s="115"/>
      <c r="Z479" s="115"/>
      <c r="AA479" s="115"/>
      <c r="AB479" s="116" t="s">
        <v>257</v>
      </c>
      <c r="AC479" s="204" t="s">
        <v>1061</v>
      </c>
      <c r="AD479" s="205"/>
      <c r="AE479" s="205"/>
      <c r="AF479" s="205"/>
      <c r="AG479" s="205"/>
      <c r="AH479" s="205"/>
      <c r="AI479" s="205"/>
      <c r="AJ479" s="205"/>
      <c r="AK479" s="155"/>
      <c r="AL479" s="205"/>
      <c r="AM479" s="206" t="s">
        <v>1145</v>
      </c>
      <c r="AN479" s="116" t="s">
        <v>1080</v>
      </c>
      <c r="AO479" s="119" t="s">
        <v>79</v>
      </c>
      <c r="AP479" s="119" t="s">
        <v>54</v>
      </c>
      <c r="AQ479" s="119" t="s">
        <v>749</v>
      </c>
      <c r="AR479" s="18" t="s">
        <v>1146</v>
      </c>
      <c r="AS479" s="120" t="s">
        <v>700</v>
      </c>
      <c r="AT479" s="121">
        <f t="shared" si="95"/>
        <v>150000</v>
      </c>
      <c r="AU479" s="121">
        <f t="shared" si="95"/>
        <v>150000</v>
      </c>
      <c r="AV479" s="122">
        <v>0</v>
      </c>
      <c r="AW479" s="122">
        <v>0</v>
      </c>
      <c r="AX479" s="122">
        <v>0</v>
      </c>
      <c r="AY479" s="122">
        <v>0</v>
      </c>
      <c r="AZ479" s="122">
        <v>0</v>
      </c>
      <c r="BA479" s="122">
        <v>0</v>
      </c>
      <c r="BB479" s="122">
        <v>150000</v>
      </c>
      <c r="BC479" s="122">
        <v>150000</v>
      </c>
      <c r="BD479" s="121">
        <f t="shared" si="104"/>
        <v>0</v>
      </c>
      <c r="BE479" s="122">
        <v>0</v>
      </c>
      <c r="BF479" s="122">
        <v>0</v>
      </c>
      <c r="BG479" s="122">
        <v>0</v>
      </c>
      <c r="BH479" s="122">
        <v>0</v>
      </c>
      <c r="BI479" s="121">
        <f t="shared" si="97"/>
        <v>0</v>
      </c>
      <c r="BJ479" s="122">
        <v>0</v>
      </c>
      <c r="BK479" s="122">
        <v>0</v>
      </c>
      <c r="BL479" s="122">
        <v>0</v>
      </c>
      <c r="BM479" s="122">
        <v>0</v>
      </c>
      <c r="BN479" s="121">
        <f t="shared" si="98"/>
        <v>0</v>
      </c>
      <c r="BO479" s="122">
        <v>0</v>
      </c>
      <c r="BP479" s="122">
        <v>0</v>
      </c>
      <c r="BQ479" s="122">
        <v>0</v>
      </c>
      <c r="BR479" s="122">
        <v>0</v>
      </c>
      <c r="BS479" s="121">
        <f t="shared" si="99"/>
        <v>0</v>
      </c>
      <c r="BT479" s="122">
        <v>0</v>
      </c>
      <c r="BU479" s="122">
        <v>0</v>
      </c>
      <c r="BV479" s="122">
        <v>0</v>
      </c>
      <c r="BW479" s="122">
        <v>0</v>
      </c>
      <c r="BX479" s="121">
        <f t="shared" si="100"/>
        <v>0</v>
      </c>
      <c r="BY479" s="122">
        <v>0</v>
      </c>
      <c r="BZ479" s="122">
        <v>0</v>
      </c>
      <c r="CA479" s="122">
        <v>0</v>
      </c>
      <c r="CB479" s="122">
        <v>0</v>
      </c>
      <c r="CC479" s="121">
        <f t="shared" si="101"/>
        <v>0</v>
      </c>
      <c r="CD479" s="122">
        <v>0</v>
      </c>
      <c r="CE479" s="122">
        <v>0</v>
      </c>
      <c r="CF479" s="122">
        <v>0</v>
      </c>
      <c r="CG479" s="122">
        <v>0</v>
      </c>
      <c r="CH479" s="121">
        <f t="shared" si="105"/>
        <v>0</v>
      </c>
      <c r="CI479" s="122">
        <v>0</v>
      </c>
      <c r="CJ479" s="122">
        <v>0</v>
      </c>
      <c r="CK479" s="122">
        <v>0</v>
      </c>
      <c r="CL479" s="122">
        <v>0</v>
      </c>
      <c r="CM479" s="121">
        <f t="shared" si="103"/>
        <v>0</v>
      </c>
      <c r="CN479" s="122">
        <v>0</v>
      </c>
      <c r="CO479" s="122">
        <v>0</v>
      </c>
      <c r="CP479" s="122">
        <v>0</v>
      </c>
      <c r="CQ479" s="122">
        <v>0</v>
      </c>
    </row>
    <row r="480" spans="1:95" s="209" customFormat="1" ht="246" customHeight="1">
      <c r="A480" s="194">
        <v>607</v>
      </c>
      <c r="B480" s="17" t="s">
        <v>1072</v>
      </c>
      <c r="C480" s="111">
        <v>401000024</v>
      </c>
      <c r="D480" s="19" t="s">
        <v>844</v>
      </c>
      <c r="E480" s="113" t="s">
        <v>1139</v>
      </c>
      <c r="F480" s="114"/>
      <c r="G480" s="114"/>
      <c r="H480" s="115" t="s">
        <v>1140</v>
      </c>
      <c r="I480" s="114" t="s">
        <v>1134</v>
      </c>
      <c r="J480" s="115" t="s">
        <v>1141</v>
      </c>
      <c r="K480" s="115" t="s">
        <v>1142</v>
      </c>
      <c r="L480" s="115" t="s">
        <v>1143</v>
      </c>
      <c r="M480" s="115"/>
      <c r="N480" s="115"/>
      <c r="O480" s="115"/>
      <c r="P480" s="116" t="s">
        <v>1144</v>
      </c>
      <c r="Q480" s="117" t="s">
        <v>256</v>
      </c>
      <c r="R480" s="115"/>
      <c r="S480" s="115"/>
      <c r="T480" s="115" t="s">
        <v>47</v>
      </c>
      <c r="U480" s="115"/>
      <c r="V480" s="115" t="s">
        <v>523</v>
      </c>
      <c r="W480" s="115" t="s">
        <v>45</v>
      </c>
      <c r="X480" s="115"/>
      <c r="Y480" s="115"/>
      <c r="Z480" s="115"/>
      <c r="AA480" s="115"/>
      <c r="AB480" s="116" t="s">
        <v>257</v>
      </c>
      <c r="AC480" s="204" t="s">
        <v>1061</v>
      </c>
      <c r="AD480" s="205"/>
      <c r="AE480" s="205"/>
      <c r="AF480" s="205"/>
      <c r="AG480" s="205"/>
      <c r="AH480" s="205"/>
      <c r="AI480" s="205"/>
      <c r="AJ480" s="205"/>
      <c r="AK480" s="155"/>
      <c r="AL480" s="205"/>
      <c r="AM480" s="206" t="s">
        <v>1145</v>
      </c>
      <c r="AN480" s="116" t="s">
        <v>1080</v>
      </c>
      <c r="AO480" s="119" t="s">
        <v>79</v>
      </c>
      <c r="AP480" s="119" t="s">
        <v>54</v>
      </c>
      <c r="AQ480" s="119" t="s">
        <v>749</v>
      </c>
      <c r="AR480" s="18" t="s">
        <v>1146</v>
      </c>
      <c r="AS480" s="120" t="s">
        <v>701</v>
      </c>
      <c r="AT480" s="121">
        <f t="shared" si="95"/>
        <v>345430</v>
      </c>
      <c r="AU480" s="121">
        <f t="shared" si="95"/>
        <v>345430</v>
      </c>
      <c r="AV480" s="122">
        <v>0</v>
      </c>
      <c r="AW480" s="122">
        <v>0</v>
      </c>
      <c r="AX480" s="122">
        <v>0</v>
      </c>
      <c r="AY480" s="122">
        <v>0</v>
      </c>
      <c r="AZ480" s="122">
        <v>0</v>
      </c>
      <c r="BA480" s="122">
        <v>0</v>
      </c>
      <c r="BB480" s="122">
        <v>345430</v>
      </c>
      <c r="BC480" s="122">
        <v>345430</v>
      </c>
      <c r="BD480" s="121">
        <f t="shared" si="104"/>
        <v>0</v>
      </c>
      <c r="BE480" s="122">
        <v>0</v>
      </c>
      <c r="BF480" s="122">
        <v>0</v>
      </c>
      <c r="BG480" s="122">
        <v>0</v>
      </c>
      <c r="BH480" s="122">
        <v>0</v>
      </c>
      <c r="BI480" s="121">
        <f t="shared" si="97"/>
        <v>0</v>
      </c>
      <c r="BJ480" s="122">
        <v>0</v>
      </c>
      <c r="BK480" s="122">
        <v>0</v>
      </c>
      <c r="BL480" s="122">
        <v>0</v>
      </c>
      <c r="BM480" s="122">
        <v>0</v>
      </c>
      <c r="BN480" s="121">
        <f t="shared" si="98"/>
        <v>0</v>
      </c>
      <c r="BO480" s="122">
        <v>0</v>
      </c>
      <c r="BP480" s="122">
        <v>0</v>
      </c>
      <c r="BQ480" s="122">
        <v>0</v>
      </c>
      <c r="BR480" s="122">
        <v>0</v>
      </c>
      <c r="BS480" s="121">
        <f t="shared" si="99"/>
        <v>0</v>
      </c>
      <c r="BT480" s="122">
        <v>0</v>
      </c>
      <c r="BU480" s="122">
        <v>0</v>
      </c>
      <c r="BV480" s="122">
        <v>0</v>
      </c>
      <c r="BW480" s="122">
        <v>0</v>
      </c>
      <c r="BX480" s="121">
        <f t="shared" si="100"/>
        <v>0</v>
      </c>
      <c r="BY480" s="122">
        <v>0</v>
      </c>
      <c r="BZ480" s="122">
        <v>0</v>
      </c>
      <c r="CA480" s="122">
        <v>0</v>
      </c>
      <c r="CB480" s="122">
        <v>0</v>
      </c>
      <c r="CC480" s="121">
        <f t="shared" si="101"/>
        <v>0</v>
      </c>
      <c r="CD480" s="122">
        <v>0</v>
      </c>
      <c r="CE480" s="122">
        <v>0</v>
      </c>
      <c r="CF480" s="122">
        <v>0</v>
      </c>
      <c r="CG480" s="122">
        <v>0</v>
      </c>
      <c r="CH480" s="121">
        <f t="shared" si="105"/>
        <v>0</v>
      </c>
      <c r="CI480" s="122">
        <v>0</v>
      </c>
      <c r="CJ480" s="122">
        <v>0</v>
      </c>
      <c r="CK480" s="122">
        <v>0</v>
      </c>
      <c r="CL480" s="122">
        <v>0</v>
      </c>
      <c r="CM480" s="121">
        <f t="shared" si="103"/>
        <v>0</v>
      </c>
      <c r="CN480" s="122">
        <v>0</v>
      </c>
      <c r="CO480" s="122">
        <v>0</v>
      </c>
      <c r="CP480" s="122">
        <v>0</v>
      </c>
      <c r="CQ480" s="122">
        <v>0</v>
      </c>
    </row>
    <row r="481" spans="1:95" s="209" customFormat="1" ht="124.5" customHeight="1">
      <c r="A481" s="194">
        <v>607</v>
      </c>
      <c r="B481" s="17" t="s">
        <v>1072</v>
      </c>
      <c r="C481" s="111">
        <v>401000030</v>
      </c>
      <c r="D481" s="19" t="s">
        <v>68</v>
      </c>
      <c r="E481" s="113" t="s">
        <v>1060</v>
      </c>
      <c r="F481" s="114"/>
      <c r="G481" s="114"/>
      <c r="H481" s="115" t="s">
        <v>47</v>
      </c>
      <c r="I481" s="114"/>
      <c r="J481" s="115">
        <v>16</v>
      </c>
      <c r="K481" s="115">
        <v>1</v>
      </c>
      <c r="L481" s="115">
        <v>17</v>
      </c>
      <c r="M481" s="115"/>
      <c r="N481" s="115"/>
      <c r="O481" s="115"/>
      <c r="P481" s="116" t="s">
        <v>255</v>
      </c>
      <c r="Q481" s="117" t="s">
        <v>256</v>
      </c>
      <c r="R481" s="115"/>
      <c r="S481" s="115"/>
      <c r="T481" s="115" t="s">
        <v>47</v>
      </c>
      <c r="U481" s="115"/>
      <c r="V481" s="115">
        <v>9</v>
      </c>
      <c r="W481" s="115">
        <v>1</v>
      </c>
      <c r="X481" s="115"/>
      <c r="Y481" s="115"/>
      <c r="Z481" s="203"/>
      <c r="AA481" s="115"/>
      <c r="AB481" s="116" t="s">
        <v>257</v>
      </c>
      <c r="AC481" s="204" t="s">
        <v>1061</v>
      </c>
      <c r="AD481" s="205"/>
      <c r="AE481" s="205"/>
      <c r="AF481" s="205"/>
      <c r="AG481" s="205"/>
      <c r="AH481" s="205"/>
      <c r="AI481" s="205"/>
      <c r="AJ481" s="205"/>
      <c r="AK481" s="205"/>
      <c r="AL481" s="205"/>
      <c r="AM481" s="206" t="s">
        <v>1147</v>
      </c>
      <c r="AN481" s="118" t="s">
        <v>1063</v>
      </c>
      <c r="AO481" s="119" t="s">
        <v>69</v>
      </c>
      <c r="AP481" s="119" t="s">
        <v>51</v>
      </c>
      <c r="AQ481" s="119" t="s">
        <v>1064</v>
      </c>
      <c r="AR481" s="18" t="s">
        <v>1065</v>
      </c>
      <c r="AS481" s="120" t="s">
        <v>700</v>
      </c>
      <c r="AT481" s="121">
        <f t="shared" si="95"/>
        <v>0</v>
      </c>
      <c r="AU481" s="121">
        <f t="shared" si="95"/>
        <v>0</v>
      </c>
      <c r="AV481" s="122">
        <v>0</v>
      </c>
      <c r="AW481" s="122">
        <v>0</v>
      </c>
      <c r="AX481" s="122">
        <v>0</v>
      </c>
      <c r="AY481" s="122">
        <v>0</v>
      </c>
      <c r="AZ481" s="122">
        <v>0</v>
      </c>
      <c r="BA481" s="122">
        <v>0</v>
      </c>
      <c r="BB481" s="122">
        <v>0</v>
      </c>
      <c r="BC481" s="122">
        <v>0</v>
      </c>
      <c r="BD481" s="122">
        <f t="shared" si="104"/>
        <v>90000</v>
      </c>
      <c r="BE481" s="122">
        <v>0</v>
      </c>
      <c r="BF481" s="122">
        <v>0</v>
      </c>
      <c r="BG481" s="122">
        <v>0</v>
      </c>
      <c r="BH481" s="122">
        <v>90000</v>
      </c>
      <c r="BI481" s="121">
        <f t="shared" si="97"/>
        <v>90000</v>
      </c>
      <c r="BJ481" s="122">
        <v>0</v>
      </c>
      <c r="BK481" s="122">
        <v>0</v>
      </c>
      <c r="BL481" s="122">
        <v>0</v>
      </c>
      <c r="BM481" s="122">
        <v>90000</v>
      </c>
      <c r="BN481" s="121">
        <f t="shared" si="98"/>
        <v>0</v>
      </c>
      <c r="BO481" s="122">
        <v>0</v>
      </c>
      <c r="BP481" s="122">
        <v>0</v>
      </c>
      <c r="BQ481" s="122">
        <v>0</v>
      </c>
      <c r="BR481" s="122">
        <v>0</v>
      </c>
      <c r="BS481" s="121">
        <f t="shared" si="99"/>
        <v>0</v>
      </c>
      <c r="BT481" s="122">
        <v>0</v>
      </c>
      <c r="BU481" s="122">
        <v>0</v>
      </c>
      <c r="BV481" s="122">
        <v>0</v>
      </c>
      <c r="BW481" s="122">
        <v>0</v>
      </c>
      <c r="BX481" s="121">
        <f t="shared" si="100"/>
        <v>0</v>
      </c>
      <c r="BY481" s="122">
        <v>0</v>
      </c>
      <c r="BZ481" s="122">
        <v>0</v>
      </c>
      <c r="CA481" s="122">
        <v>0</v>
      </c>
      <c r="CB481" s="122">
        <v>0</v>
      </c>
      <c r="CC481" s="121">
        <f t="shared" si="101"/>
        <v>0</v>
      </c>
      <c r="CD481" s="122">
        <v>0</v>
      </c>
      <c r="CE481" s="122">
        <v>0</v>
      </c>
      <c r="CF481" s="122">
        <v>0</v>
      </c>
      <c r="CG481" s="122">
        <v>0</v>
      </c>
      <c r="CH481" s="122">
        <f t="shared" si="105"/>
        <v>0</v>
      </c>
      <c r="CI481" s="122">
        <v>0</v>
      </c>
      <c r="CJ481" s="122">
        <v>0</v>
      </c>
      <c r="CK481" s="122">
        <v>0</v>
      </c>
      <c r="CL481" s="122">
        <v>0</v>
      </c>
      <c r="CM481" s="121">
        <f t="shared" si="103"/>
        <v>0</v>
      </c>
      <c r="CN481" s="122">
        <v>0</v>
      </c>
      <c r="CO481" s="122">
        <v>0</v>
      </c>
      <c r="CP481" s="122">
        <v>0</v>
      </c>
      <c r="CQ481" s="122">
        <v>0</v>
      </c>
    </row>
    <row r="482" spans="1:95" s="209" customFormat="1" ht="116.25" customHeight="1">
      <c r="A482" s="194">
        <v>607</v>
      </c>
      <c r="B482" s="17" t="s">
        <v>1059</v>
      </c>
      <c r="C482" s="111">
        <v>401000029</v>
      </c>
      <c r="D482" s="19" t="s">
        <v>118</v>
      </c>
      <c r="E482" s="113" t="s">
        <v>1060</v>
      </c>
      <c r="F482" s="114"/>
      <c r="G482" s="114"/>
      <c r="H482" s="115" t="s">
        <v>47</v>
      </c>
      <c r="I482" s="114"/>
      <c r="J482" s="115">
        <v>16</v>
      </c>
      <c r="K482" s="115">
        <v>1</v>
      </c>
      <c r="L482" s="115">
        <v>16</v>
      </c>
      <c r="M482" s="115"/>
      <c r="N482" s="115"/>
      <c r="O482" s="115"/>
      <c r="P482" s="116" t="s">
        <v>255</v>
      </c>
      <c r="Q482" s="117" t="s">
        <v>256</v>
      </c>
      <c r="R482" s="115"/>
      <c r="S482" s="115"/>
      <c r="T482" s="115" t="s">
        <v>47</v>
      </c>
      <c r="U482" s="115"/>
      <c r="V482" s="115">
        <v>9</v>
      </c>
      <c r="W482" s="115">
        <v>1</v>
      </c>
      <c r="X482" s="115"/>
      <c r="Y482" s="115"/>
      <c r="Z482" s="115"/>
      <c r="AA482" s="115"/>
      <c r="AB482" s="116" t="s">
        <v>257</v>
      </c>
      <c r="AC482" s="204" t="s">
        <v>1061</v>
      </c>
      <c r="AD482" s="205"/>
      <c r="AE482" s="205"/>
      <c r="AF482" s="205"/>
      <c r="AG482" s="205"/>
      <c r="AH482" s="205"/>
      <c r="AI482" s="205"/>
      <c r="AJ482" s="205"/>
      <c r="AK482" s="205"/>
      <c r="AL482" s="205"/>
      <c r="AM482" s="206" t="s">
        <v>1148</v>
      </c>
      <c r="AN482" s="118" t="s">
        <v>1063</v>
      </c>
      <c r="AO482" s="119" t="s">
        <v>69</v>
      </c>
      <c r="AP482" s="119" t="s">
        <v>51</v>
      </c>
      <c r="AQ482" s="119" t="s">
        <v>1064</v>
      </c>
      <c r="AR482" s="18" t="s">
        <v>1065</v>
      </c>
      <c r="AS482" s="120" t="s">
        <v>700</v>
      </c>
      <c r="AT482" s="121">
        <f t="shared" si="95"/>
        <v>85910</v>
      </c>
      <c r="AU482" s="121">
        <f t="shared" si="95"/>
        <v>85910</v>
      </c>
      <c r="AV482" s="122">
        <v>0</v>
      </c>
      <c r="AW482" s="122">
        <v>0</v>
      </c>
      <c r="AX482" s="122">
        <v>0</v>
      </c>
      <c r="AY482" s="122">
        <v>0</v>
      </c>
      <c r="AZ482" s="122">
        <v>0</v>
      </c>
      <c r="BA482" s="122">
        <v>0</v>
      </c>
      <c r="BB482" s="122">
        <v>85910</v>
      </c>
      <c r="BC482" s="122">
        <v>85910</v>
      </c>
      <c r="BD482" s="122">
        <f t="shared" si="104"/>
        <v>150000</v>
      </c>
      <c r="BE482" s="122">
        <v>0</v>
      </c>
      <c r="BF482" s="122">
        <v>0</v>
      </c>
      <c r="BG482" s="122">
        <v>0</v>
      </c>
      <c r="BH482" s="122">
        <v>150000</v>
      </c>
      <c r="BI482" s="121">
        <f t="shared" si="97"/>
        <v>150000</v>
      </c>
      <c r="BJ482" s="122">
        <v>0</v>
      </c>
      <c r="BK482" s="122">
        <v>0</v>
      </c>
      <c r="BL482" s="122">
        <v>0</v>
      </c>
      <c r="BM482" s="122">
        <v>150000</v>
      </c>
      <c r="BN482" s="121">
        <f t="shared" si="98"/>
        <v>0</v>
      </c>
      <c r="BO482" s="122">
        <v>0</v>
      </c>
      <c r="BP482" s="122">
        <v>0</v>
      </c>
      <c r="BQ482" s="122">
        <v>0</v>
      </c>
      <c r="BR482" s="122">
        <v>0</v>
      </c>
      <c r="BS482" s="121">
        <f t="shared" si="99"/>
        <v>0</v>
      </c>
      <c r="BT482" s="122">
        <v>0</v>
      </c>
      <c r="BU482" s="122">
        <v>0</v>
      </c>
      <c r="BV482" s="122">
        <v>0</v>
      </c>
      <c r="BW482" s="122">
        <v>0</v>
      </c>
      <c r="BX482" s="121">
        <f t="shared" si="100"/>
        <v>0</v>
      </c>
      <c r="BY482" s="122">
        <v>0</v>
      </c>
      <c r="BZ482" s="122">
        <v>0</v>
      </c>
      <c r="CA482" s="122">
        <v>0</v>
      </c>
      <c r="CB482" s="122">
        <v>0</v>
      </c>
      <c r="CC482" s="121">
        <f t="shared" si="101"/>
        <v>0</v>
      </c>
      <c r="CD482" s="122">
        <v>0</v>
      </c>
      <c r="CE482" s="122">
        <v>0</v>
      </c>
      <c r="CF482" s="122">
        <v>0</v>
      </c>
      <c r="CG482" s="122">
        <v>0</v>
      </c>
      <c r="CH482" s="122">
        <f t="shared" si="105"/>
        <v>0</v>
      </c>
      <c r="CI482" s="122">
        <v>0</v>
      </c>
      <c r="CJ482" s="122">
        <v>0</v>
      </c>
      <c r="CK482" s="122">
        <v>0</v>
      </c>
      <c r="CL482" s="122">
        <v>0</v>
      </c>
      <c r="CM482" s="121">
        <f t="shared" si="103"/>
        <v>0</v>
      </c>
      <c r="CN482" s="122">
        <v>0</v>
      </c>
      <c r="CO482" s="122">
        <v>0</v>
      </c>
      <c r="CP482" s="122">
        <v>0</v>
      </c>
      <c r="CQ482" s="122">
        <v>0</v>
      </c>
    </row>
    <row r="483" spans="1:95" s="209" customFormat="1" ht="123.75" customHeight="1">
      <c r="A483" s="194">
        <v>607</v>
      </c>
      <c r="B483" s="17" t="s">
        <v>1059</v>
      </c>
      <c r="C483" s="111">
        <v>401000035</v>
      </c>
      <c r="D483" s="19" t="s">
        <v>116</v>
      </c>
      <c r="E483" s="113" t="s">
        <v>1060</v>
      </c>
      <c r="F483" s="114"/>
      <c r="G483" s="114"/>
      <c r="H483" s="115" t="s">
        <v>47</v>
      </c>
      <c r="I483" s="114"/>
      <c r="J483" s="115">
        <v>16</v>
      </c>
      <c r="K483" s="115">
        <v>1</v>
      </c>
      <c r="L483" s="115">
        <v>20</v>
      </c>
      <c r="M483" s="115"/>
      <c r="N483" s="115"/>
      <c r="O483" s="115"/>
      <c r="P483" s="116" t="s">
        <v>255</v>
      </c>
      <c r="Q483" s="117" t="s">
        <v>256</v>
      </c>
      <c r="R483" s="115"/>
      <c r="S483" s="115"/>
      <c r="T483" s="115" t="s">
        <v>47</v>
      </c>
      <c r="U483" s="115"/>
      <c r="V483" s="115">
        <v>9</v>
      </c>
      <c r="W483" s="115">
        <v>1</v>
      </c>
      <c r="X483" s="115"/>
      <c r="Y483" s="115"/>
      <c r="Z483" s="115"/>
      <c r="AA483" s="115"/>
      <c r="AB483" s="116" t="s">
        <v>257</v>
      </c>
      <c r="AC483" s="204" t="s">
        <v>1061</v>
      </c>
      <c r="AD483" s="205"/>
      <c r="AE483" s="205"/>
      <c r="AF483" s="205"/>
      <c r="AG483" s="205"/>
      <c r="AH483" s="205"/>
      <c r="AI483" s="205"/>
      <c r="AJ483" s="155"/>
      <c r="AK483" s="155"/>
      <c r="AL483" s="205"/>
      <c r="AM483" s="206" t="s">
        <v>1149</v>
      </c>
      <c r="AN483" s="116" t="s">
        <v>1074</v>
      </c>
      <c r="AO483" s="119" t="s">
        <v>69</v>
      </c>
      <c r="AP483" s="119" t="s">
        <v>51</v>
      </c>
      <c r="AQ483" s="119" t="s">
        <v>1150</v>
      </c>
      <c r="AR483" s="18" t="s">
        <v>1151</v>
      </c>
      <c r="AS483" s="120" t="s">
        <v>700</v>
      </c>
      <c r="AT483" s="121">
        <f t="shared" si="95"/>
        <v>110000</v>
      </c>
      <c r="AU483" s="121">
        <f t="shared" si="95"/>
        <v>110000</v>
      </c>
      <c r="AV483" s="122">
        <v>0</v>
      </c>
      <c r="AW483" s="122">
        <v>0</v>
      </c>
      <c r="AX483" s="122">
        <v>0</v>
      </c>
      <c r="AY483" s="122">
        <v>0</v>
      </c>
      <c r="AZ483" s="122">
        <v>0</v>
      </c>
      <c r="BA483" s="122">
        <v>0</v>
      </c>
      <c r="BB483" s="122">
        <v>110000</v>
      </c>
      <c r="BC483" s="122">
        <v>110000</v>
      </c>
      <c r="BD483" s="122">
        <f t="shared" si="104"/>
        <v>0</v>
      </c>
      <c r="BE483" s="122">
        <v>0</v>
      </c>
      <c r="BF483" s="122">
        <v>0</v>
      </c>
      <c r="BG483" s="122">
        <v>0</v>
      </c>
      <c r="BH483" s="122">
        <v>0</v>
      </c>
      <c r="BI483" s="121">
        <f t="shared" si="97"/>
        <v>0</v>
      </c>
      <c r="BJ483" s="122">
        <v>0</v>
      </c>
      <c r="BK483" s="122">
        <v>0</v>
      </c>
      <c r="BL483" s="122">
        <v>0</v>
      </c>
      <c r="BM483" s="122">
        <v>0</v>
      </c>
      <c r="BN483" s="121">
        <f t="shared" si="98"/>
        <v>0</v>
      </c>
      <c r="BO483" s="122">
        <v>0</v>
      </c>
      <c r="BP483" s="122">
        <v>0</v>
      </c>
      <c r="BQ483" s="122">
        <v>0</v>
      </c>
      <c r="BR483" s="122">
        <v>0</v>
      </c>
      <c r="BS483" s="121">
        <f t="shared" si="99"/>
        <v>0</v>
      </c>
      <c r="BT483" s="122">
        <v>0</v>
      </c>
      <c r="BU483" s="122">
        <v>0</v>
      </c>
      <c r="BV483" s="122">
        <v>0</v>
      </c>
      <c r="BW483" s="122">
        <v>0</v>
      </c>
      <c r="BX483" s="121">
        <f t="shared" si="100"/>
        <v>0</v>
      </c>
      <c r="BY483" s="122">
        <v>0</v>
      </c>
      <c r="BZ483" s="122">
        <v>0</v>
      </c>
      <c r="CA483" s="122">
        <v>0</v>
      </c>
      <c r="CB483" s="122">
        <v>0</v>
      </c>
      <c r="CC483" s="121">
        <f t="shared" si="101"/>
        <v>0</v>
      </c>
      <c r="CD483" s="122">
        <v>0</v>
      </c>
      <c r="CE483" s="122">
        <v>0</v>
      </c>
      <c r="CF483" s="122">
        <v>0</v>
      </c>
      <c r="CG483" s="122">
        <v>0</v>
      </c>
      <c r="CH483" s="122">
        <f t="shared" si="105"/>
        <v>0</v>
      </c>
      <c r="CI483" s="122">
        <v>0</v>
      </c>
      <c r="CJ483" s="122">
        <v>0</v>
      </c>
      <c r="CK483" s="122">
        <v>0</v>
      </c>
      <c r="CL483" s="122">
        <v>0</v>
      </c>
      <c r="CM483" s="121">
        <f t="shared" si="103"/>
        <v>0</v>
      </c>
      <c r="CN483" s="122">
        <v>0</v>
      </c>
      <c r="CO483" s="122">
        <v>0</v>
      </c>
      <c r="CP483" s="122">
        <v>0</v>
      </c>
      <c r="CQ483" s="122">
        <v>0</v>
      </c>
    </row>
    <row r="484" spans="1:95" s="209" customFormat="1" ht="148.5" customHeight="1">
      <c r="A484" s="194">
        <v>607</v>
      </c>
      <c r="B484" s="17" t="s">
        <v>1059</v>
      </c>
      <c r="C484" s="111">
        <v>401000035</v>
      </c>
      <c r="D484" s="19" t="s">
        <v>116</v>
      </c>
      <c r="E484" s="113" t="s">
        <v>1060</v>
      </c>
      <c r="F484" s="114"/>
      <c r="G484" s="114"/>
      <c r="H484" s="115" t="s">
        <v>47</v>
      </c>
      <c r="I484" s="114"/>
      <c r="J484" s="115">
        <v>16</v>
      </c>
      <c r="K484" s="115">
        <v>1</v>
      </c>
      <c r="L484" s="115">
        <v>20</v>
      </c>
      <c r="M484" s="115"/>
      <c r="N484" s="115"/>
      <c r="O484" s="115"/>
      <c r="P484" s="116" t="s">
        <v>255</v>
      </c>
      <c r="Q484" s="117" t="s">
        <v>1152</v>
      </c>
      <c r="R484" s="116" t="s">
        <v>1153</v>
      </c>
      <c r="S484" s="115"/>
      <c r="T484" s="115" t="s">
        <v>563</v>
      </c>
      <c r="U484" s="115"/>
      <c r="V484" s="115" t="s">
        <v>1088</v>
      </c>
      <c r="W484" s="115" t="s">
        <v>567</v>
      </c>
      <c r="X484" s="207" t="s">
        <v>1154</v>
      </c>
      <c r="Y484" s="210"/>
      <c r="Z484" s="115"/>
      <c r="AA484" s="115"/>
      <c r="AB484" s="116" t="s">
        <v>1155</v>
      </c>
      <c r="AC484" s="204" t="s">
        <v>1156</v>
      </c>
      <c r="AD484" s="116"/>
      <c r="AE484" s="205"/>
      <c r="AF484" s="205"/>
      <c r="AG484" s="205"/>
      <c r="AH484" s="205"/>
      <c r="AI484" s="205"/>
      <c r="AJ484" s="207"/>
      <c r="AK484" s="155"/>
      <c r="AL484" s="205"/>
      <c r="AM484" s="206" t="s">
        <v>1149</v>
      </c>
      <c r="AN484" s="116" t="s">
        <v>1157</v>
      </c>
      <c r="AO484" s="119" t="s">
        <v>69</v>
      </c>
      <c r="AP484" s="119" t="s">
        <v>51</v>
      </c>
      <c r="AQ484" s="119" t="s">
        <v>1158</v>
      </c>
      <c r="AR484" s="18" t="s">
        <v>1159</v>
      </c>
      <c r="AS484" s="120" t="s">
        <v>700</v>
      </c>
      <c r="AT484" s="121">
        <f t="shared" si="95"/>
        <v>1318000</v>
      </c>
      <c r="AU484" s="121">
        <f t="shared" si="95"/>
        <v>1318000</v>
      </c>
      <c r="AV484" s="122">
        <v>0</v>
      </c>
      <c r="AW484" s="122">
        <v>0</v>
      </c>
      <c r="AX484" s="122">
        <v>0</v>
      </c>
      <c r="AY484" s="122">
        <v>0</v>
      </c>
      <c r="AZ484" s="122">
        <v>1318000</v>
      </c>
      <c r="BA484" s="122">
        <v>1318000</v>
      </c>
      <c r="BB484" s="122">
        <v>0</v>
      </c>
      <c r="BC484" s="122">
        <v>0</v>
      </c>
      <c r="BD484" s="122">
        <f t="shared" si="104"/>
        <v>0</v>
      </c>
      <c r="BE484" s="122">
        <v>0</v>
      </c>
      <c r="BF484" s="122">
        <v>0</v>
      </c>
      <c r="BG484" s="122">
        <v>0</v>
      </c>
      <c r="BH484" s="122">
        <v>0</v>
      </c>
      <c r="BI484" s="121">
        <f t="shared" si="97"/>
        <v>0</v>
      </c>
      <c r="BJ484" s="122">
        <v>0</v>
      </c>
      <c r="BK484" s="122">
        <v>0</v>
      </c>
      <c r="BL484" s="122">
        <v>0</v>
      </c>
      <c r="BM484" s="122">
        <v>0</v>
      </c>
      <c r="BN484" s="121">
        <f t="shared" si="98"/>
        <v>0</v>
      </c>
      <c r="BO484" s="122">
        <v>0</v>
      </c>
      <c r="BP484" s="122">
        <v>0</v>
      </c>
      <c r="BQ484" s="122">
        <v>0</v>
      </c>
      <c r="BR484" s="122">
        <v>0</v>
      </c>
      <c r="BS484" s="121">
        <f t="shared" si="99"/>
        <v>0</v>
      </c>
      <c r="BT484" s="122">
        <v>0</v>
      </c>
      <c r="BU484" s="122">
        <v>0</v>
      </c>
      <c r="BV484" s="122">
        <v>0</v>
      </c>
      <c r="BW484" s="122">
        <v>0</v>
      </c>
      <c r="BX484" s="121">
        <f t="shared" si="100"/>
        <v>0</v>
      </c>
      <c r="BY484" s="122">
        <v>0</v>
      </c>
      <c r="BZ484" s="122">
        <v>0</v>
      </c>
      <c r="CA484" s="122">
        <v>0</v>
      </c>
      <c r="CB484" s="122">
        <v>0</v>
      </c>
      <c r="CC484" s="121">
        <f t="shared" si="101"/>
        <v>0</v>
      </c>
      <c r="CD484" s="122">
        <v>0</v>
      </c>
      <c r="CE484" s="122">
        <v>0</v>
      </c>
      <c r="CF484" s="122">
        <v>0</v>
      </c>
      <c r="CG484" s="122">
        <v>0</v>
      </c>
      <c r="CH484" s="122">
        <f t="shared" si="105"/>
        <v>0</v>
      </c>
      <c r="CI484" s="122">
        <v>0</v>
      </c>
      <c r="CJ484" s="122">
        <v>0</v>
      </c>
      <c r="CK484" s="122">
        <v>0</v>
      </c>
      <c r="CL484" s="122">
        <v>0</v>
      </c>
      <c r="CM484" s="121">
        <f t="shared" si="103"/>
        <v>0</v>
      </c>
      <c r="CN484" s="122">
        <v>0</v>
      </c>
      <c r="CO484" s="122">
        <v>0</v>
      </c>
      <c r="CP484" s="122">
        <v>0</v>
      </c>
      <c r="CQ484" s="122">
        <v>0</v>
      </c>
    </row>
    <row r="485" spans="1:95" s="209" customFormat="1" ht="161.25" customHeight="1">
      <c r="A485" s="194">
        <v>607</v>
      </c>
      <c r="B485" s="17" t="s">
        <v>1059</v>
      </c>
      <c r="C485" s="111">
        <v>401000035</v>
      </c>
      <c r="D485" s="19" t="s">
        <v>116</v>
      </c>
      <c r="E485" s="113" t="s">
        <v>1060</v>
      </c>
      <c r="F485" s="114"/>
      <c r="G485" s="114"/>
      <c r="H485" s="115" t="s">
        <v>47</v>
      </c>
      <c r="I485" s="114"/>
      <c r="J485" s="115">
        <v>16</v>
      </c>
      <c r="K485" s="115">
        <v>1</v>
      </c>
      <c r="L485" s="115">
        <v>20</v>
      </c>
      <c r="M485" s="115"/>
      <c r="N485" s="115"/>
      <c r="O485" s="115"/>
      <c r="P485" s="116" t="s">
        <v>255</v>
      </c>
      <c r="Q485" s="117" t="s">
        <v>1160</v>
      </c>
      <c r="R485" s="116" t="s">
        <v>1153</v>
      </c>
      <c r="S485" s="115"/>
      <c r="T485" s="115" t="s">
        <v>563</v>
      </c>
      <c r="U485" s="115"/>
      <c r="V485" s="115" t="s">
        <v>1088</v>
      </c>
      <c r="W485" s="115" t="s">
        <v>567</v>
      </c>
      <c r="X485" s="207" t="s">
        <v>1154</v>
      </c>
      <c r="Y485" s="115"/>
      <c r="Z485" s="115"/>
      <c r="AA485" s="115"/>
      <c r="AB485" s="116" t="s">
        <v>1155</v>
      </c>
      <c r="AC485" s="204" t="s">
        <v>1161</v>
      </c>
      <c r="AD485" s="116"/>
      <c r="AE485" s="205"/>
      <c r="AF485" s="205"/>
      <c r="AG485" s="205"/>
      <c r="AH485" s="205"/>
      <c r="AI485" s="205"/>
      <c r="AJ485" s="207"/>
      <c r="AK485" s="155"/>
      <c r="AL485" s="205"/>
      <c r="AM485" s="206" t="s">
        <v>1149</v>
      </c>
      <c r="AN485" s="116" t="s">
        <v>1157</v>
      </c>
      <c r="AO485" s="119" t="s">
        <v>69</v>
      </c>
      <c r="AP485" s="119" t="s">
        <v>51</v>
      </c>
      <c r="AQ485" s="119" t="s">
        <v>1162</v>
      </c>
      <c r="AR485" s="18" t="s">
        <v>1163</v>
      </c>
      <c r="AS485" s="120" t="s">
        <v>700</v>
      </c>
      <c r="AT485" s="121">
        <f t="shared" si="95"/>
        <v>9581000</v>
      </c>
      <c r="AU485" s="121">
        <f t="shared" si="95"/>
        <v>9581000</v>
      </c>
      <c r="AV485" s="122">
        <v>0</v>
      </c>
      <c r="AW485" s="122">
        <v>0</v>
      </c>
      <c r="AX485" s="122">
        <v>5269000</v>
      </c>
      <c r="AY485" s="122">
        <v>5269000</v>
      </c>
      <c r="AZ485" s="122">
        <v>0</v>
      </c>
      <c r="BA485" s="122">
        <v>0</v>
      </c>
      <c r="BB485" s="122">
        <v>4312000</v>
      </c>
      <c r="BC485" s="122">
        <v>4312000</v>
      </c>
      <c r="BD485" s="122">
        <f t="shared" si="104"/>
        <v>0</v>
      </c>
      <c r="BE485" s="122">
        <v>0</v>
      </c>
      <c r="BF485" s="122">
        <v>0</v>
      </c>
      <c r="BG485" s="122">
        <v>0</v>
      </c>
      <c r="BH485" s="122">
        <v>0</v>
      </c>
      <c r="BI485" s="121">
        <f t="shared" si="97"/>
        <v>0</v>
      </c>
      <c r="BJ485" s="122">
        <v>0</v>
      </c>
      <c r="BK485" s="122">
        <v>0</v>
      </c>
      <c r="BL485" s="122">
        <v>0</v>
      </c>
      <c r="BM485" s="122">
        <v>0</v>
      </c>
      <c r="BN485" s="121">
        <f t="shared" si="98"/>
        <v>0</v>
      </c>
      <c r="BO485" s="122">
        <v>0</v>
      </c>
      <c r="BP485" s="122">
        <v>0</v>
      </c>
      <c r="BQ485" s="122">
        <v>0</v>
      </c>
      <c r="BR485" s="122">
        <v>0</v>
      </c>
      <c r="BS485" s="121">
        <f t="shared" si="99"/>
        <v>0</v>
      </c>
      <c r="BT485" s="122">
        <v>0</v>
      </c>
      <c r="BU485" s="122">
        <v>0</v>
      </c>
      <c r="BV485" s="122">
        <v>0</v>
      </c>
      <c r="BW485" s="122">
        <v>0</v>
      </c>
      <c r="BX485" s="121">
        <f t="shared" si="100"/>
        <v>0</v>
      </c>
      <c r="BY485" s="122">
        <v>0</v>
      </c>
      <c r="BZ485" s="122">
        <v>0</v>
      </c>
      <c r="CA485" s="122">
        <v>0</v>
      </c>
      <c r="CB485" s="122">
        <v>0</v>
      </c>
      <c r="CC485" s="121">
        <f t="shared" si="101"/>
        <v>0</v>
      </c>
      <c r="CD485" s="122">
        <v>0</v>
      </c>
      <c r="CE485" s="122">
        <v>0</v>
      </c>
      <c r="CF485" s="122">
        <v>0</v>
      </c>
      <c r="CG485" s="122">
        <v>0</v>
      </c>
      <c r="CH485" s="122">
        <f t="shared" si="105"/>
        <v>0</v>
      </c>
      <c r="CI485" s="122">
        <v>0</v>
      </c>
      <c r="CJ485" s="122">
        <v>0</v>
      </c>
      <c r="CK485" s="122">
        <v>0</v>
      </c>
      <c r="CL485" s="122">
        <v>0</v>
      </c>
      <c r="CM485" s="121">
        <f t="shared" si="103"/>
        <v>0</v>
      </c>
      <c r="CN485" s="122">
        <v>0</v>
      </c>
      <c r="CO485" s="122">
        <v>0</v>
      </c>
      <c r="CP485" s="122">
        <v>0</v>
      </c>
      <c r="CQ485" s="122">
        <v>0</v>
      </c>
    </row>
    <row r="486" spans="1:95" s="209" customFormat="1" ht="167.25" customHeight="1">
      <c r="A486" s="194">
        <v>607</v>
      </c>
      <c r="B486" s="17" t="s">
        <v>1059</v>
      </c>
      <c r="C486" s="111">
        <v>401000029</v>
      </c>
      <c r="D486" s="19" t="s">
        <v>118</v>
      </c>
      <c r="E486" s="113" t="s">
        <v>1060</v>
      </c>
      <c r="F486" s="114"/>
      <c r="G486" s="114"/>
      <c r="H486" s="115" t="s">
        <v>47</v>
      </c>
      <c r="I486" s="114"/>
      <c r="J486" s="115">
        <v>16</v>
      </c>
      <c r="K486" s="115">
        <v>1</v>
      </c>
      <c r="L486" s="115">
        <v>16</v>
      </c>
      <c r="M486" s="115"/>
      <c r="N486" s="115"/>
      <c r="O486" s="115"/>
      <c r="P486" s="116" t="s">
        <v>255</v>
      </c>
      <c r="Q486" s="117" t="s">
        <v>1164</v>
      </c>
      <c r="R486" s="115" t="s">
        <v>1165</v>
      </c>
      <c r="S486" s="115"/>
      <c r="T486" s="115" t="s">
        <v>563</v>
      </c>
      <c r="U486" s="115"/>
      <c r="V486" s="115" t="s">
        <v>1088</v>
      </c>
      <c r="W486" s="115" t="s">
        <v>567</v>
      </c>
      <c r="X486" s="116" t="s">
        <v>1166</v>
      </c>
      <c r="Y486" s="115"/>
      <c r="Z486" s="115"/>
      <c r="AA486" s="115"/>
      <c r="AB486" s="116" t="s">
        <v>1167</v>
      </c>
      <c r="AC486" s="204" t="s">
        <v>1168</v>
      </c>
      <c r="AD486" s="207"/>
      <c r="AE486" s="205"/>
      <c r="AF486" s="205"/>
      <c r="AG486" s="205"/>
      <c r="AH486" s="205"/>
      <c r="AI486" s="205"/>
      <c r="AJ486" s="207"/>
      <c r="AK486" s="155"/>
      <c r="AL486" s="205"/>
      <c r="AM486" s="206" t="s">
        <v>1148</v>
      </c>
      <c r="AN486" s="116" t="s">
        <v>1169</v>
      </c>
      <c r="AO486" s="119" t="s">
        <v>69</v>
      </c>
      <c r="AP486" s="119" t="s">
        <v>51</v>
      </c>
      <c r="AQ486" s="119" t="s">
        <v>1170</v>
      </c>
      <c r="AR486" s="18" t="s">
        <v>1171</v>
      </c>
      <c r="AS486" s="120" t="s">
        <v>700</v>
      </c>
      <c r="AT486" s="121">
        <f t="shared" si="95"/>
        <v>0</v>
      </c>
      <c r="AU486" s="121">
        <f t="shared" si="95"/>
        <v>0</v>
      </c>
      <c r="AV486" s="122">
        <v>0</v>
      </c>
      <c r="AW486" s="122">
        <v>0</v>
      </c>
      <c r="AX486" s="122">
        <v>0</v>
      </c>
      <c r="AY486" s="122">
        <v>0</v>
      </c>
      <c r="AZ486" s="122">
        <v>0</v>
      </c>
      <c r="BA486" s="122">
        <v>0</v>
      </c>
      <c r="BB486" s="122">
        <v>0</v>
      </c>
      <c r="BC486" s="122">
        <v>0</v>
      </c>
      <c r="BD486" s="122">
        <f t="shared" si="104"/>
        <v>5000000</v>
      </c>
      <c r="BE486" s="122">
        <v>5000000</v>
      </c>
      <c r="BF486" s="122">
        <v>0</v>
      </c>
      <c r="BG486" s="122">
        <v>0</v>
      </c>
      <c r="BH486" s="122">
        <v>0</v>
      </c>
      <c r="BI486" s="121">
        <f t="shared" si="97"/>
        <v>5000000</v>
      </c>
      <c r="BJ486" s="122">
        <v>5000000</v>
      </c>
      <c r="BK486" s="122">
        <v>0</v>
      </c>
      <c r="BL486" s="122">
        <v>0</v>
      </c>
      <c r="BM486" s="122">
        <v>0</v>
      </c>
      <c r="BN486" s="121">
        <f t="shared" si="98"/>
        <v>0</v>
      </c>
      <c r="BO486" s="122">
        <v>0</v>
      </c>
      <c r="BP486" s="122">
        <v>0</v>
      </c>
      <c r="BQ486" s="122">
        <v>0</v>
      </c>
      <c r="BR486" s="122">
        <v>0</v>
      </c>
      <c r="BS486" s="121">
        <f t="shared" si="99"/>
        <v>0</v>
      </c>
      <c r="BT486" s="122">
        <v>0</v>
      </c>
      <c r="BU486" s="122">
        <v>0</v>
      </c>
      <c r="BV486" s="122">
        <v>0</v>
      </c>
      <c r="BW486" s="122">
        <v>0</v>
      </c>
      <c r="BX486" s="121">
        <f t="shared" si="100"/>
        <v>0</v>
      </c>
      <c r="BY486" s="122">
        <v>0</v>
      </c>
      <c r="BZ486" s="122">
        <v>0</v>
      </c>
      <c r="CA486" s="122">
        <v>0</v>
      </c>
      <c r="CB486" s="122">
        <v>0</v>
      </c>
      <c r="CC486" s="121">
        <f t="shared" si="101"/>
        <v>0</v>
      </c>
      <c r="CD486" s="122">
        <v>0</v>
      </c>
      <c r="CE486" s="122">
        <v>0</v>
      </c>
      <c r="CF486" s="122">
        <v>0</v>
      </c>
      <c r="CG486" s="122">
        <v>0</v>
      </c>
      <c r="CH486" s="122">
        <f t="shared" si="105"/>
        <v>0</v>
      </c>
      <c r="CI486" s="122">
        <v>0</v>
      </c>
      <c r="CJ486" s="122">
        <v>0</v>
      </c>
      <c r="CK486" s="122">
        <v>0</v>
      </c>
      <c r="CL486" s="122">
        <v>0</v>
      </c>
      <c r="CM486" s="121">
        <f t="shared" si="103"/>
        <v>0</v>
      </c>
      <c r="CN486" s="122">
        <v>0</v>
      </c>
      <c r="CO486" s="122">
        <v>0</v>
      </c>
      <c r="CP486" s="122">
        <v>0</v>
      </c>
      <c r="CQ486" s="122">
        <v>0</v>
      </c>
    </row>
    <row r="487" spans="1:95" s="209" customFormat="1" ht="167.25" customHeight="1">
      <c r="A487" s="194">
        <v>607</v>
      </c>
      <c r="B487" s="17" t="s">
        <v>1059</v>
      </c>
      <c r="C487" s="111">
        <v>401000029</v>
      </c>
      <c r="D487" s="19" t="s">
        <v>118</v>
      </c>
      <c r="E487" s="113" t="s">
        <v>1060</v>
      </c>
      <c r="F487" s="114"/>
      <c r="G487" s="114"/>
      <c r="H487" s="115" t="s">
        <v>47</v>
      </c>
      <c r="I487" s="114"/>
      <c r="J487" s="115">
        <v>16</v>
      </c>
      <c r="K487" s="115">
        <v>1</v>
      </c>
      <c r="L487" s="115">
        <v>16</v>
      </c>
      <c r="M487" s="115"/>
      <c r="N487" s="115"/>
      <c r="O487" s="115"/>
      <c r="P487" s="116" t="s">
        <v>255</v>
      </c>
      <c r="Q487" s="117" t="s">
        <v>1172</v>
      </c>
      <c r="R487" s="115" t="s">
        <v>1165</v>
      </c>
      <c r="S487" s="115"/>
      <c r="T487" s="115" t="s">
        <v>563</v>
      </c>
      <c r="U487" s="115"/>
      <c r="V487" s="115" t="s">
        <v>1088</v>
      </c>
      <c r="W487" s="115" t="s">
        <v>567</v>
      </c>
      <c r="X487" s="116" t="s">
        <v>1166</v>
      </c>
      <c r="Y487" s="115"/>
      <c r="Z487" s="115"/>
      <c r="AA487" s="115"/>
      <c r="AB487" s="116" t="s">
        <v>1173</v>
      </c>
      <c r="AC487" s="204" t="s">
        <v>1168</v>
      </c>
      <c r="AD487" s="207"/>
      <c r="AE487" s="205"/>
      <c r="AF487" s="205"/>
      <c r="AG487" s="205"/>
      <c r="AH487" s="205"/>
      <c r="AI487" s="205"/>
      <c r="AJ487" s="207"/>
      <c r="AK487" s="155"/>
      <c r="AL487" s="205"/>
      <c r="AM487" s="206" t="s">
        <v>1148</v>
      </c>
      <c r="AN487" s="116" t="s">
        <v>1169</v>
      </c>
      <c r="AO487" s="119" t="s">
        <v>69</v>
      </c>
      <c r="AP487" s="119" t="s">
        <v>51</v>
      </c>
      <c r="AQ487" s="119" t="s">
        <v>1174</v>
      </c>
      <c r="AR487" s="460" t="s">
        <v>1175</v>
      </c>
      <c r="AS487" s="120" t="s">
        <v>700</v>
      </c>
      <c r="AT487" s="121">
        <f t="shared" si="95"/>
        <v>5000000</v>
      </c>
      <c r="AU487" s="121">
        <f t="shared" si="95"/>
        <v>5000000</v>
      </c>
      <c r="AV487" s="122">
        <v>5000000</v>
      </c>
      <c r="AW487" s="122">
        <v>5000000</v>
      </c>
      <c r="AX487" s="122">
        <v>0</v>
      </c>
      <c r="AY487" s="122">
        <v>0</v>
      </c>
      <c r="AZ487" s="122">
        <v>0</v>
      </c>
      <c r="BA487" s="122">
        <v>0</v>
      </c>
      <c r="BB487" s="122">
        <v>0</v>
      </c>
      <c r="BC487" s="122">
        <v>0</v>
      </c>
      <c r="BD487" s="122">
        <f>BE487+BF487+BG487+BH487</f>
        <v>0</v>
      </c>
      <c r="BE487" s="122">
        <v>0</v>
      </c>
      <c r="BF487" s="122">
        <v>0</v>
      </c>
      <c r="BG487" s="122">
        <v>0</v>
      </c>
      <c r="BH487" s="122">
        <v>0</v>
      </c>
      <c r="BI487" s="121">
        <f t="shared" si="97"/>
        <v>0</v>
      </c>
      <c r="BJ487" s="122">
        <v>0</v>
      </c>
      <c r="BK487" s="122">
        <v>0</v>
      </c>
      <c r="BL487" s="122">
        <v>0</v>
      </c>
      <c r="BM487" s="122">
        <v>0</v>
      </c>
      <c r="BN487" s="121">
        <f t="shared" si="98"/>
        <v>0</v>
      </c>
      <c r="BO487" s="122">
        <v>0</v>
      </c>
      <c r="BP487" s="122">
        <v>0</v>
      </c>
      <c r="BQ487" s="122">
        <v>0</v>
      </c>
      <c r="BR487" s="122">
        <v>0</v>
      </c>
      <c r="BS487" s="121">
        <f t="shared" si="99"/>
        <v>0</v>
      </c>
      <c r="BT487" s="122">
        <v>0</v>
      </c>
      <c r="BU487" s="122">
        <v>0</v>
      </c>
      <c r="BV487" s="122">
        <v>0</v>
      </c>
      <c r="BW487" s="122">
        <v>0</v>
      </c>
      <c r="BX487" s="121">
        <f t="shared" si="100"/>
        <v>0</v>
      </c>
      <c r="BY487" s="122">
        <v>0</v>
      </c>
      <c r="BZ487" s="122">
        <v>0</v>
      </c>
      <c r="CA487" s="122">
        <v>0</v>
      </c>
      <c r="CB487" s="122">
        <v>0</v>
      </c>
      <c r="CC487" s="121">
        <f t="shared" si="101"/>
        <v>0</v>
      </c>
      <c r="CD487" s="122">
        <v>0</v>
      </c>
      <c r="CE487" s="122">
        <v>0</v>
      </c>
      <c r="CF487" s="122">
        <v>0</v>
      </c>
      <c r="CG487" s="122">
        <v>0</v>
      </c>
      <c r="CH487" s="122">
        <f t="shared" si="105"/>
        <v>0</v>
      </c>
      <c r="CI487" s="122">
        <v>0</v>
      </c>
      <c r="CJ487" s="122">
        <v>0</v>
      </c>
      <c r="CK487" s="122">
        <v>0</v>
      </c>
      <c r="CL487" s="122">
        <v>0</v>
      </c>
      <c r="CM487" s="121">
        <f t="shared" si="103"/>
        <v>0</v>
      </c>
      <c r="CN487" s="122">
        <v>0</v>
      </c>
      <c r="CO487" s="122">
        <v>0</v>
      </c>
      <c r="CP487" s="122">
        <v>0</v>
      </c>
      <c r="CQ487" s="122">
        <v>0</v>
      </c>
    </row>
    <row r="488" spans="1:95" s="209" customFormat="1" ht="184.5" customHeight="1">
      <c r="A488" s="194">
        <v>607</v>
      </c>
      <c r="B488" s="17" t="s">
        <v>1059</v>
      </c>
      <c r="C488" s="111">
        <v>401000029</v>
      </c>
      <c r="D488" s="19" t="s">
        <v>118</v>
      </c>
      <c r="E488" s="113" t="s">
        <v>1060</v>
      </c>
      <c r="F488" s="114"/>
      <c r="G488" s="114"/>
      <c r="H488" s="115" t="s">
        <v>47</v>
      </c>
      <c r="I488" s="114"/>
      <c r="J488" s="115">
        <v>16</v>
      </c>
      <c r="K488" s="115">
        <v>1</v>
      </c>
      <c r="L488" s="115">
        <v>16</v>
      </c>
      <c r="M488" s="115"/>
      <c r="N488" s="115"/>
      <c r="O488" s="115"/>
      <c r="P488" s="116" t="s">
        <v>255</v>
      </c>
      <c r="Q488" s="117" t="s">
        <v>256</v>
      </c>
      <c r="R488" s="115"/>
      <c r="S488" s="115"/>
      <c r="T488" s="115" t="s">
        <v>47</v>
      </c>
      <c r="U488" s="115"/>
      <c r="V488" s="115">
        <v>9</v>
      </c>
      <c r="W488" s="115">
        <v>1</v>
      </c>
      <c r="X488" s="115"/>
      <c r="Y488" s="115"/>
      <c r="Z488" s="115"/>
      <c r="AA488" s="115"/>
      <c r="AB488" s="116" t="s">
        <v>257</v>
      </c>
      <c r="AC488" s="204" t="s">
        <v>1061</v>
      </c>
      <c r="AD488" s="205"/>
      <c r="AE488" s="205"/>
      <c r="AF488" s="205"/>
      <c r="AG488" s="205"/>
      <c r="AH488" s="205"/>
      <c r="AI488" s="205"/>
      <c r="AJ488" s="205"/>
      <c r="AK488" s="155"/>
      <c r="AL488" s="205"/>
      <c r="AM488" s="206" t="s">
        <v>1148</v>
      </c>
      <c r="AN488" s="116" t="s">
        <v>1074</v>
      </c>
      <c r="AO488" s="119" t="s">
        <v>69</v>
      </c>
      <c r="AP488" s="119" t="s">
        <v>51</v>
      </c>
      <c r="AQ488" s="119" t="s">
        <v>1176</v>
      </c>
      <c r="AR488" s="18" t="s">
        <v>608</v>
      </c>
      <c r="AS488" s="120" t="s">
        <v>704</v>
      </c>
      <c r="AT488" s="121">
        <f t="shared" si="95"/>
        <v>59110298.200000003</v>
      </c>
      <c r="AU488" s="121">
        <f t="shared" si="95"/>
        <v>59110298.200000003</v>
      </c>
      <c r="AV488" s="122">
        <v>0</v>
      </c>
      <c r="AW488" s="122">
        <v>0</v>
      </c>
      <c r="AX488" s="122">
        <v>0</v>
      </c>
      <c r="AY488" s="122">
        <v>0</v>
      </c>
      <c r="AZ488" s="122">
        <v>0</v>
      </c>
      <c r="BA488" s="122">
        <v>0</v>
      </c>
      <c r="BB488" s="122">
        <v>59110298.200000003</v>
      </c>
      <c r="BC488" s="122">
        <v>59110298.200000003</v>
      </c>
      <c r="BD488" s="122">
        <f t="shared" si="104"/>
        <v>63202777.329999998</v>
      </c>
      <c r="BE488" s="122">
        <v>0</v>
      </c>
      <c r="BF488" s="122">
        <v>0</v>
      </c>
      <c r="BG488" s="122">
        <v>0</v>
      </c>
      <c r="BH488" s="122">
        <v>63202777.329999998</v>
      </c>
      <c r="BI488" s="121">
        <f t="shared" si="97"/>
        <v>63202777.329999998</v>
      </c>
      <c r="BJ488" s="122">
        <v>0</v>
      </c>
      <c r="BK488" s="122">
        <v>0</v>
      </c>
      <c r="BL488" s="122">
        <v>0</v>
      </c>
      <c r="BM488" s="122">
        <v>63202777.329999998</v>
      </c>
      <c r="BN488" s="121">
        <f t="shared" si="98"/>
        <v>67440633.010000005</v>
      </c>
      <c r="BO488" s="122">
        <v>0</v>
      </c>
      <c r="BP488" s="122">
        <v>0</v>
      </c>
      <c r="BQ488" s="122">
        <v>0</v>
      </c>
      <c r="BR488" s="122">
        <v>67440633.010000005</v>
      </c>
      <c r="BS488" s="121">
        <f t="shared" si="99"/>
        <v>67412836.010000005</v>
      </c>
      <c r="BT488" s="122">
        <v>0</v>
      </c>
      <c r="BU488" s="122">
        <v>0</v>
      </c>
      <c r="BV488" s="122">
        <v>0</v>
      </c>
      <c r="BW488" s="122">
        <v>67412836.010000005</v>
      </c>
      <c r="BX488" s="121">
        <f t="shared" si="100"/>
        <v>66538080.850000001</v>
      </c>
      <c r="BY488" s="122">
        <v>0</v>
      </c>
      <c r="BZ488" s="122">
        <v>0</v>
      </c>
      <c r="CA488" s="122">
        <v>0</v>
      </c>
      <c r="CB488" s="122">
        <v>66538080.850000001</v>
      </c>
      <c r="CC488" s="121">
        <f t="shared" si="101"/>
        <v>66538080.850000001</v>
      </c>
      <c r="CD488" s="122">
        <v>0</v>
      </c>
      <c r="CE488" s="122">
        <v>0</v>
      </c>
      <c r="CF488" s="122">
        <v>0</v>
      </c>
      <c r="CG488" s="122">
        <v>66538080.850000001</v>
      </c>
      <c r="CH488" s="122">
        <f t="shared" si="105"/>
        <v>66538084.289999999</v>
      </c>
      <c r="CI488" s="122">
        <v>0</v>
      </c>
      <c r="CJ488" s="122">
        <v>0</v>
      </c>
      <c r="CK488" s="122">
        <v>0</v>
      </c>
      <c r="CL488" s="122">
        <v>66538084.289999999</v>
      </c>
      <c r="CM488" s="121">
        <f t="shared" si="103"/>
        <v>66538084.289999999</v>
      </c>
      <c r="CN488" s="122">
        <v>0</v>
      </c>
      <c r="CO488" s="122">
        <v>0</v>
      </c>
      <c r="CP488" s="122">
        <v>0</v>
      </c>
      <c r="CQ488" s="122">
        <v>66538084.289999999</v>
      </c>
    </row>
    <row r="489" spans="1:95" s="209" customFormat="1" ht="187.5" customHeight="1">
      <c r="A489" s="194">
        <v>607</v>
      </c>
      <c r="B489" s="17" t="s">
        <v>1059</v>
      </c>
      <c r="C489" s="111">
        <v>402000025</v>
      </c>
      <c r="D489" s="19" t="s">
        <v>153</v>
      </c>
      <c r="E489" s="113" t="s">
        <v>1070</v>
      </c>
      <c r="F489" s="203"/>
      <c r="G489" s="203"/>
      <c r="H489" s="115">
        <v>1</v>
      </c>
      <c r="I489" s="203"/>
      <c r="J489" s="115">
        <v>2</v>
      </c>
      <c r="K489" s="115"/>
      <c r="L489" s="115">
        <v>2</v>
      </c>
      <c r="M489" s="203"/>
      <c r="N489" s="115">
        <v>3</v>
      </c>
      <c r="O489" s="203"/>
      <c r="P489" s="116" t="s">
        <v>533</v>
      </c>
      <c r="Q489" s="117" t="s">
        <v>256</v>
      </c>
      <c r="R489" s="115"/>
      <c r="S489" s="115"/>
      <c r="T489" s="115" t="s">
        <v>47</v>
      </c>
      <c r="U489" s="115"/>
      <c r="V489" s="115">
        <v>12</v>
      </c>
      <c r="W489" s="115">
        <v>1</v>
      </c>
      <c r="X489" s="115">
        <v>15</v>
      </c>
      <c r="Y489" s="115"/>
      <c r="Z489" s="115"/>
      <c r="AA489" s="115"/>
      <c r="AB489" s="116" t="s">
        <v>257</v>
      </c>
      <c r="AC489" s="204" t="s">
        <v>1061</v>
      </c>
      <c r="AD489" s="205"/>
      <c r="AE489" s="205"/>
      <c r="AF489" s="205"/>
      <c r="AG489" s="205"/>
      <c r="AH489" s="205"/>
      <c r="AI489" s="205"/>
      <c r="AJ489" s="205"/>
      <c r="AK489" s="155"/>
      <c r="AL489" s="205"/>
      <c r="AM489" s="206" t="s">
        <v>1148</v>
      </c>
      <c r="AN489" s="116" t="s">
        <v>1074</v>
      </c>
      <c r="AO489" s="119" t="s">
        <v>69</v>
      </c>
      <c r="AP489" s="119" t="s">
        <v>51</v>
      </c>
      <c r="AQ489" s="119" t="s">
        <v>1176</v>
      </c>
      <c r="AR489" s="18" t="s">
        <v>608</v>
      </c>
      <c r="AS489" s="120" t="s">
        <v>704</v>
      </c>
      <c r="AT489" s="121">
        <f t="shared" si="95"/>
        <v>143191.79999999999</v>
      </c>
      <c r="AU489" s="121">
        <f t="shared" si="95"/>
        <v>143191.79999999999</v>
      </c>
      <c r="AV489" s="122">
        <v>0</v>
      </c>
      <c r="AW489" s="122">
        <v>0</v>
      </c>
      <c r="AX489" s="122">
        <v>0</v>
      </c>
      <c r="AY489" s="122">
        <v>0</v>
      </c>
      <c r="AZ489" s="122">
        <v>0</v>
      </c>
      <c r="BA489" s="122">
        <v>0</v>
      </c>
      <c r="BB489" s="122">
        <v>143191.79999999999</v>
      </c>
      <c r="BC489" s="122">
        <v>143191.79999999999</v>
      </c>
      <c r="BD489" s="122">
        <f t="shared" si="104"/>
        <v>0</v>
      </c>
      <c r="BE489" s="122">
        <v>0</v>
      </c>
      <c r="BF489" s="122">
        <v>0</v>
      </c>
      <c r="BG489" s="122">
        <v>0</v>
      </c>
      <c r="BH489" s="122">
        <v>0</v>
      </c>
      <c r="BI489" s="121">
        <f t="shared" si="97"/>
        <v>0</v>
      </c>
      <c r="BJ489" s="122">
        <v>0</v>
      </c>
      <c r="BK489" s="122">
        <v>0</v>
      </c>
      <c r="BL489" s="122">
        <v>0</v>
      </c>
      <c r="BM489" s="122">
        <v>0</v>
      </c>
      <c r="BN489" s="121">
        <f t="shared" si="98"/>
        <v>0</v>
      </c>
      <c r="BO489" s="122">
        <v>0</v>
      </c>
      <c r="BP489" s="122">
        <v>0</v>
      </c>
      <c r="BQ489" s="122">
        <v>0</v>
      </c>
      <c r="BR489" s="122">
        <v>0</v>
      </c>
      <c r="BS489" s="121">
        <f t="shared" si="99"/>
        <v>55594</v>
      </c>
      <c r="BT489" s="122">
        <v>0</v>
      </c>
      <c r="BU489" s="122">
        <v>0</v>
      </c>
      <c r="BV489" s="122">
        <v>0</v>
      </c>
      <c r="BW489" s="122">
        <v>55594</v>
      </c>
      <c r="BX489" s="121">
        <f t="shared" si="100"/>
        <v>0</v>
      </c>
      <c r="BY489" s="122">
        <v>0</v>
      </c>
      <c r="BZ489" s="122">
        <v>0</v>
      </c>
      <c r="CA489" s="122">
        <v>0</v>
      </c>
      <c r="CB489" s="122">
        <v>0</v>
      </c>
      <c r="CC489" s="121">
        <f t="shared" si="101"/>
        <v>0</v>
      </c>
      <c r="CD489" s="122">
        <v>0</v>
      </c>
      <c r="CE489" s="122">
        <v>0</v>
      </c>
      <c r="CF489" s="122">
        <v>0</v>
      </c>
      <c r="CG489" s="122">
        <v>0</v>
      </c>
      <c r="CH489" s="122">
        <f t="shared" si="105"/>
        <v>0</v>
      </c>
      <c r="CI489" s="122">
        <v>0</v>
      </c>
      <c r="CJ489" s="122">
        <v>0</v>
      </c>
      <c r="CK489" s="122">
        <v>0</v>
      </c>
      <c r="CL489" s="122">
        <v>0</v>
      </c>
      <c r="CM489" s="121">
        <f t="shared" si="103"/>
        <v>0</v>
      </c>
      <c r="CN489" s="122">
        <v>0</v>
      </c>
      <c r="CO489" s="122">
        <v>0</v>
      </c>
      <c r="CP489" s="122">
        <v>0</v>
      </c>
      <c r="CQ489" s="122">
        <v>0</v>
      </c>
    </row>
    <row r="490" spans="1:95" s="209" customFormat="1" ht="151.5" customHeight="1">
      <c r="A490" s="194">
        <v>607</v>
      </c>
      <c r="B490" s="17" t="s">
        <v>1059</v>
      </c>
      <c r="C490" s="111">
        <v>401000029</v>
      </c>
      <c r="D490" s="19" t="s">
        <v>118</v>
      </c>
      <c r="E490" s="113" t="s">
        <v>1060</v>
      </c>
      <c r="F490" s="114"/>
      <c r="G490" s="114"/>
      <c r="H490" s="115" t="s">
        <v>47</v>
      </c>
      <c r="I490" s="114"/>
      <c r="J490" s="115">
        <v>16</v>
      </c>
      <c r="K490" s="115">
        <v>1</v>
      </c>
      <c r="L490" s="115">
        <v>16</v>
      </c>
      <c r="M490" s="115"/>
      <c r="N490" s="115"/>
      <c r="O490" s="115"/>
      <c r="P490" s="116" t="s">
        <v>255</v>
      </c>
      <c r="Q490" s="117" t="s">
        <v>256</v>
      </c>
      <c r="R490" s="115"/>
      <c r="S490" s="115"/>
      <c r="T490" s="115" t="s">
        <v>47</v>
      </c>
      <c r="U490" s="115"/>
      <c r="V490" s="115">
        <v>9</v>
      </c>
      <c r="W490" s="115">
        <v>1</v>
      </c>
      <c r="X490" s="115"/>
      <c r="Y490" s="115"/>
      <c r="Z490" s="115"/>
      <c r="AA490" s="115"/>
      <c r="AB490" s="116" t="s">
        <v>257</v>
      </c>
      <c r="AC490" s="204" t="s">
        <v>1061</v>
      </c>
      <c r="AD490" s="205"/>
      <c r="AE490" s="205"/>
      <c r="AF490" s="205"/>
      <c r="AG490" s="205"/>
      <c r="AH490" s="205"/>
      <c r="AI490" s="205"/>
      <c r="AJ490" s="205"/>
      <c r="AK490" s="155"/>
      <c r="AL490" s="205"/>
      <c r="AM490" s="206" t="s">
        <v>1148</v>
      </c>
      <c r="AN490" s="116" t="s">
        <v>1074</v>
      </c>
      <c r="AO490" s="119" t="s">
        <v>69</v>
      </c>
      <c r="AP490" s="119" t="s">
        <v>51</v>
      </c>
      <c r="AQ490" s="119" t="s">
        <v>1176</v>
      </c>
      <c r="AR490" s="18" t="s">
        <v>608</v>
      </c>
      <c r="AS490" s="120" t="s">
        <v>700</v>
      </c>
      <c r="AT490" s="121">
        <f t="shared" si="95"/>
        <v>667757.38</v>
      </c>
      <c r="AU490" s="121">
        <f t="shared" si="95"/>
        <v>667757.38</v>
      </c>
      <c r="AV490" s="122">
        <v>0</v>
      </c>
      <c r="AW490" s="122">
        <v>0</v>
      </c>
      <c r="AX490" s="122">
        <v>0</v>
      </c>
      <c r="AY490" s="122">
        <v>0</v>
      </c>
      <c r="AZ490" s="122">
        <v>0</v>
      </c>
      <c r="BA490" s="122">
        <v>0</v>
      </c>
      <c r="BB490" s="122">
        <v>667757.38</v>
      </c>
      <c r="BC490" s="122">
        <v>667757.38</v>
      </c>
      <c r="BD490" s="122">
        <f t="shared" si="104"/>
        <v>2032844</v>
      </c>
      <c r="BE490" s="122">
        <v>0</v>
      </c>
      <c r="BF490" s="122">
        <v>0</v>
      </c>
      <c r="BG490" s="122">
        <v>0</v>
      </c>
      <c r="BH490" s="122">
        <v>2032844</v>
      </c>
      <c r="BI490" s="121">
        <f t="shared" si="97"/>
        <v>2032844</v>
      </c>
      <c r="BJ490" s="122">
        <v>0</v>
      </c>
      <c r="BK490" s="122">
        <v>0</v>
      </c>
      <c r="BL490" s="122">
        <v>0</v>
      </c>
      <c r="BM490" s="122">
        <v>2032844</v>
      </c>
      <c r="BN490" s="121">
        <f t="shared" si="98"/>
        <v>0</v>
      </c>
      <c r="BO490" s="122">
        <v>0</v>
      </c>
      <c r="BP490" s="122">
        <v>0</v>
      </c>
      <c r="BQ490" s="122">
        <v>0</v>
      </c>
      <c r="BR490" s="122">
        <v>0</v>
      </c>
      <c r="BS490" s="121">
        <f t="shared" si="99"/>
        <v>0</v>
      </c>
      <c r="BT490" s="122">
        <v>0</v>
      </c>
      <c r="BU490" s="122">
        <v>0</v>
      </c>
      <c r="BV490" s="122">
        <v>0</v>
      </c>
      <c r="BW490" s="122">
        <v>0</v>
      </c>
      <c r="BX490" s="121">
        <f t="shared" si="100"/>
        <v>0</v>
      </c>
      <c r="BY490" s="122">
        <v>0</v>
      </c>
      <c r="BZ490" s="122">
        <v>0</v>
      </c>
      <c r="CA490" s="122">
        <v>0</v>
      </c>
      <c r="CB490" s="122">
        <v>0</v>
      </c>
      <c r="CC490" s="121">
        <f t="shared" si="101"/>
        <v>0</v>
      </c>
      <c r="CD490" s="122">
        <v>0</v>
      </c>
      <c r="CE490" s="122">
        <v>0</v>
      </c>
      <c r="CF490" s="122">
        <v>0</v>
      </c>
      <c r="CG490" s="122">
        <v>0</v>
      </c>
      <c r="CH490" s="122">
        <f t="shared" si="105"/>
        <v>0</v>
      </c>
      <c r="CI490" s="122">
        <v>0</v>
      </c>
      <c r="CJ490" s="122">
        <v>0</v>
      </c>
      <c r="CK490" s="122">
        <v>0</v>
      </c>
      <c r="CL490" s="122">
        <v>0</v>
      </c>
      <c r="CM490" s="121">
        <f t="shared" si="103"/>
        <v>0</v>
      </c>
      <c r="CN490" s="122">
        <v>0</v>
      </c>
      <c r="CO490" s="122">
        <v>0</v>
      </c>
      <c r="CP490" s="122">
        <v>0</v>
      </c>
      <c r="CQ490" s="122">
        <v>0</v>
      </c>
    </row>
    <row r="491" spans="1:95" s="209" customFormat="1" ht="215.25" customHeight="1">
      <c r="A491" s="194">
        <v>607</v>
      </c>
      <c r="B491" s="17" t="s">
        <v>1059</v>
      </c>
      <c r="C491" s="111">
        <v>402000025</v>
      </c>
      <c r="D491" s="19" t="s">
        <v>153</v>
      </c>
      <c r="E491" s="113" t="s">
        <v>1070</v>
      </c>
      <c r="F491" s="203"/>
      <c r="G491" s="203"/>
      <c r="H491" s="115">
        <v>1</v>
      </c>
      <c r="I491" s="203"/>
      <c r="J491" s="115">
        <v>2</v>
      </c>
      <c r="K491" s="115"/>
      <c r="L491" s="115">
        <v>2</v>
      </c>
      <c r="M491" s="203"/>
      <c r="N491" s="115">
        <v>3</v>
      </c>
      <c r="O491" s="203"/>
      <c r="P491" s="116" t="s">
        <v>533</v>
      </c>
      <c r="Q491" s="117" t="s">
        <v>256</v>
      </c>
      <c r="R491" s="115"/>
      <c r="S491" s="115"/>
      <c r="T491" s="115" t="s">
        <v>47</v>
      </c>
      <c r="U491" s="115"/>
      <c r="V491" s="115">
        <v>12</v>
      </c>
      <c r="W491" s="115">
        <v>1</v>
      </c>
      <c r="X491" s="115">
        <v>15</v>
      </c>
      <c r="Y491" s="115"/>
      <c r="Z491" s="115"/>
      <c r="AA491" s="115"/>
      <c r="AB491" s="116" t="s">
        <v>257</v>
      </c>
      <c r="AC491" s="204" t="s">
        <v>1061</v>
      </c>
      <c r="AD491" s="205"/>
      <c r="AE491" s="205"/>
      <c r="AF491" s="205"/>
      <c r="AG491" s="205"/>
      <c r="AH491" s="205"/>
      <c r="AI491" s="205"/>
      <c r="AJ491" s="205"/>
      <c r="AK491" s="155"/>
      <c r="AL491" s="205"/>
      <c r="AM491" s="206" t="s">
        <v>1148</v>
      </c>
      <c r="AN491" s="116" t="s">
        <v>1074</v>
      </c>
      <c r="AO491" s="119" t="s">
        <v>69</v>
      </c>
      <c r="AP491" s="119" t="s">
        <v>51</v>
      </c>
      <c r="AQ491" s="119" t="s">
        <v>1176</v>
      </c>
      <c r="AR491" s="18" t="s">
        <v>608</v>
      </c>
      <c r="AS491" s="120" t="s">
        <v>700</v>
      </c>
      <c r="AT491" s="121">
        <f t="shared" si="95"/>
        <v>0</v>
      </c>
      <c r="AU491" s="121">
        <f t="shared" si="95"/>
        <v>0</v>
      </c>
      <c r="AV491" s="122">
        <v>0</v>
      </c>
      <c r="AW491" s="122">
        <v>0</v>
      </c>
      <c r="AX491" s="122">
        <v>0</v>
      </c>
      <c r="AY491" s="122">
        <v>0</v>
      </c>
      <c r="AZ491" s="122">
        <v>0</v>
      </c>
      <c r="BA491" s="122">
        <v>0</v>
      </c>
      <c r="BB491" s="122">
        <v>0</v>
      </c>
      <c r="BC491" s="122">
        <v>0</v>
      </c>
      <c r="BD491" s="122">
        <f t="shared" si="104"/>
        <v>609783</v>
      </c>
      <c r="BE491" s="122">
        <v>0</v>
      </c>
      <c r="BF491" s="122">
        <v>0</v>
      </c>
      <c r="BG491" s="122">
        <v>0</v>
      </c>
      <c r="BH491" s="122">
        <v>609783</v>
      </c>
      <c r="BI491" s="121">
        <f t="shared" si="97"/>
        <v>609783</v>
      </c>
      <c r="BJ491" s="122">
        <v>0</v>
      </c>
      <c r="BK491" s="122">
        <v>0</v>
      </c>
      <c r="BL491" s="122">
        <v>0</v>
      </c>
      <c r="BM491" s="122">
        <v>609783</v>
      </c>
      <c r="BN491" s="121">
        <f t="shared" si="98"/>
        <v>0</v>
      </c>
      <c r="BO491" s="122">
        <v>0</v>
      </c>
      <c r="BP491" s="122">
        <v>0</v>
      </c>
      <c r="BQ491" s="122">
        <v>0</v>
      </c>
      <c r="BR491" s="122">
        <v>0</v>
      </c>
      <c r="BS491" s="121">
        <f t="shared" si="99"/>
        <v>0</v>
      </c>
      <c r="BT491" s="122">
        <v>0</v>
      </c>
      <c r="BU491" s="122">
        <v>0</v>
      </c>
      <c r="BV491" s="122">
        <v>0</v>
      </c>
      <c r="BW491" s="122">
        <v>0</v>
      </c>
      <c r="BX491" s="121">
        <f t="shared" si="100"/>
        <v>0</v>
      </c>
      <c r="BY491" s="122">
        <v>0</v>
      </c>
      <c r="BZ491" s="122">
        <v>0</v>
      </c>
      <c r="CA491" s="122">
        <v>0</v>
      </c>
      <c r="CB491" s="122">
        <v>0</v>
      </c>
      <c r="CC491" s="121">
        <f t="shared" si="101"/>
        <v>0</v>
      </c>
      <c r="CD491" s="122">
        <v>0</v>
      </c>
      <c r="CE491" s="122">
        <v>0</v>
      </c>
      <c r="CF491" s="122">
        <v>0</v>
      </c>
      <c r="CG491" s="122">
        <v>0</v>
      </c>
      <c r="CH491" s="122">
        <f t="shared" si="105"/>
        <v>0</v>
      </c>
      <c r="CI491" s="122">
        <v>0</v>
      </c>
      <c r="CJ491" s="122">
        <v>0</v>
      </c>
      <c r="CK491" s="122">
        <v>0</v>
      </c>
      <c r="CL491" s="122">
        <v>0</v>
      </c>
      <c r="CM491" s="121">
        <f t="shared" si="103"/>
        <v>0</v>
      </c>
      <c r="CN491" s="122">
        <v>0</v>
      </c>
      <c r="CO491" s="122">
        <v>0</v>
      </c>
      <c r="CP491" s="122">
        <v>0</v>
      </c>
      <c r="CQ491" s="122">
        <v>0</v>
      </c>
    </row>
    <row r="492" spans="1:95" s="209" customFormat="1" ht="396" customHeight="1">
      <c r="A492" s="194">
        <v>607</v>
      </c>
      <c r="B492" s="17" t="s">
        <v>1072</v>
      </c>
      <c r="C492" s="111">
        <v>401000029</v>
      </c>
      <c r="D492" s="19" t="s">
        <v>118</v>
      </c>
      <c r="E492" s="113" t="s">
        <v>1119</v>
      </c>
      <c r="F492" s="114"/>
      <c r="G492" s="114"/>
      <c r="H492" s="115" t="s">
        <v>1177</v>
      </c>
      <c r="I492" s="114"/>
      <c r="J492" s="115" t="s">
        <v>1131</v>
      </c>
      <c r="K492" s="115"/>
      <c r="L492" s="115"/>
      <c r="M492" s="115"/>
      <c r="N492" s="115" t="s">
        <v>1178</v>
      </c>
      <c r="O492" s="115"/>
      <c r="P492" s="116" t="s">
        <v>1123</v>
      </c>
      <c r="Q492" s="117" t="s">
        <v>1124</v>
      </c>
      <c r="R492" s="115"/>
      <c r="S492" s="115"/>
      <c r="T492" s="115"/>
      <c r="U492" s="115"/>
      <c r="V492" s="115" t="s">
        <v>1125</v>
      </c>
      <c r="W492" s="115" t="s">
        <v>1126</v>
      </c>
      <c r="X492" s="115"/>
      <c r="Y492" s="115"/>
      <c r="Z492" s="115"/>
      <c r="AA492" s="115"/>
      <c r="AB492" s="116" t="s">
        <v>1127</v>
      </c>
      <c r="AC492" s="204" t="s">
        <v>1128</v>
      </c>
      <c r="AD492" s="205"/>
      <c r="AE492" s="205"/>
      <c r="AF492" s="205"/>
      <c r="AG492" s="205"/>
      <c r="AH492" s="205"/>
      <c r="AI492" s="205"/>
      <c r="AJ492" s="207" t="s">
        <v>1179</v>
      </c>
      <c r="AK492" s="205"/>
      <c r="AL492" s="205"/>
      <c r="AM492" s="206"/>
      <c r="AN492" s="116" t="s">
        <v>1180</v>
      </c>
      <c r="AO492" s="119" t="s">
        <v>69</v>
      </c>
      <c r="AP492" s="119" t="s">
        <v>51</v>
      </c>
      <c r="AQ492" s="119" t="s">
        <v>732</v>
      </c>
      <c r="AR492" s="18" t="s">
        <v>733</v>
      </c>
      <c r="AS492" s="120" t="s">
        <v>700</v>
      </c>
      <c r="AT492" s="121">
        <f t="shared" si="95"/>
        <v>224148</v>
      </c>
      <c r="AU492" s="121">
        <f t="shared" si="95"/>
        <v>224148</v>
      </c>
      <c r="AV492" s="122">
        <v>0</v>
      </c>
      <c r="AW492" s="122">
        <v>0</v>
      </c>
      <c r="AX492" s="122">
        <v>0</v>
      </c>
      <c r="AY492" s="122">
        <v>0</v>
      </c>
      <c r="AZ492" s="122">
        <v>0</v>
      </c>
      <c r="BA492" s="122">
        <v>0</v>
      </c>
      <c r="BB492" s="122">
        <v>224148</v>
      </c>
      <c r="BC492" s="122">
        <v>224148</v>
      </c>
      <c r="BD492" s="122">
        <f t="shared" si="104"/>
        <v>221923</v>
      </c>
      <c r="BE492" s="122">
        <v>0</v>
      </c>
      <c r="BF492" s="122">
        <v>0</v>
      </c>
      <c r="BG492" s="122">
        <v>0</v>
      </c>
      <c r="BH492" s="122">
        <v>221923</v>
      </c>
      <c r="BI492" s="121">
        <f t="shared" si="97"/>
        <v>221923</v>
      </c>
      <c r="BJ492" s="122">
        <v>0</v>
      </c>
      <c r="BK492" s="122">
        <v>0</v>
      </c>
      <c r="BL492" s="122">
        <v>0</v>
      </c>
      <c r="BM492" s="122">
        <v>221923</v>
      </c>
      <c r="BN492" s="121">
        <f t="shared" si="98"/>
        <v>288000</v>
      </c>
      <c r="BO492" s="122">
        <v>0</v>
      </c>
      <c r="BP492" s="122">
        <v>0</v>
      </c>
      <c r="BQ492" s="122">
        <v>0</v>
      </c>
      <c r="BR492" s="122">
        <v>288000</v>
      </c>
      <c r="BS492" s="121">
        <f t="shared" si="99"/>
        <v>732560.26</v>
      </c>
      <c r="BT492" s="122">
        <v>0</v>
      </c>
      <c r="BU492" s="122">
        <v>0</v>
      </c>
      <c r="BV492" s="122">
        <v>0</v>
      </c>
      <c r="BW492" s="122">
        <v>732560.26</v>
      </c>
      <c r="BX492" s="121">
        <f t="shared" si="100"/>
        <v>0</v>
      </c>
      <c r="BY492" s="122">
        <v>0</v>
      </c>
      <c r="BZ492" s="122">
        <v>0</v>
      </c>
      <c r="CA492" s="122">
        <v>0</v>
      </c>
      <c r="CB492" s="122">
        <v>0</v>
      </c>
      <c r="CC492" s="121">
        <f t="shared" si="101"/>
        <v>0</v>
      </c>
      <c r="CD492" s="122">
        <v>0</v>
      </c>
      <c r="CE492" s="122">
        <v>0</v>
      </c>
      <c r="CF492" s="122">
        <v>0</v>
      </c>
      <c r="CG492" s="122">
        <v>0</v>
      </c>
      <c r="CH492" s="122">
        <f t="shared" si="105"/>
        <v>0</v>
      </c>
      <c r="CI492" s="122">
        <v>0</v>
      </c>
      <c r="CJ492" s="122">
        <v>0</v>
      </c>
      <c r="CK492" s="122">
        <v>0</v>
      </c>
      <c r="CL492" s="122">
        <v>0</v>
      </c>
      <c r="CM492" s="121">
        <f t="shared" si="103"/>
        <v>0</v>
      </c>
      <c r="CN492" s="122">
        <v>0</v>
      </c>
      <c r="CO492" s="122">
        <v>0</v>
      </c>
      <c r="CP492" s="122">
        <v>0</v>
      </c>
      <c r="CQ492" s="122">
        <v>0</v>
      </c>
    </row>
    <row r="493" spans="1:95" s="209" customFormat="1" ht="248.25" customHeight="1">
      <c r="A493" s="194">
        <v>607</v>
      </c>
      <c r="B493" s="17" t="s">
        <v>1059</v>
      </c>
      <c r="C493" s="111">
        <v>401000029</v>
      </c>
      <c r="D493" s="19" t="s">
        <v>118</v>
      </c>
      <c r="E493" s="113" t="s">
        <v>1060</v>
      </c>
      <c r="F493" s="114"/>
      <c r="G493" s="114"/>
      <c r="H493" s="115" t="s">
        <v>47</v>
      </c>
      <c r="I493" s="114"/>
      <c r="J493" s="115">
        <v>16</v>
      </c>
      <c r="K493" s="115">
        <v>1</v>
      </c>
      <c r="L493" s="115">
        <v>16</v>
      </c>
      <c r="M493" s="115"/>
      <c r="N493" s="115"/>
      <c r="O493" s="115"/>
      <c r="P493" s="116" t="s">
        <v>255</v>
      </c>
      <c r="Q493" s="117" t="s">
        <v>1181</v>
      </c>
      <c r="R493" s="116" t="s">
        <v>1182</v>
      </c>
      <c r="S493" s="115"/>
      <c r="T493" s="115" t="s">
        <v>563</v>
      </c>
      <c r="U493" s="115"/>
      <c r="V493" s="115" t="s">
        <v>1088</v>
      </c>
      <c r="W493" s="115" t="s">
        <v>567</v>
      </c>
      <c r="X493" s="116" t="s">
        <v>1183</v>
      </c>
      <c r="Y493" s="115"/>
      <c r="Z493" s="115"/>
      <c r="AA493" s="115"/>
      <c r="AB493" s="116" t="s">
        <v>1184</v>
      </c>
      <c r="AC493" s="204" t="s">
        <v>1185</v>
      </c>
      <c r="AD493" s="207"/>
      <c r="AE493" s="205"/>
      <c r="AF493" s="205"/>
      <c r="AG493" s="205"/>
      <c r="AH493" s="205"/>
      <c r="AI493" s="205"/>
      <c r="AJ493" s="207"/>
      <c r="AK493" s="155"/>
      <c r="AL493" s="205"/>
      <c r="AM493" s="206" t="s">
        <v>1148</v>
      </c>
      <c r="AN493" s="116" t="s">
        <v>1186</v>
      </c>
      <c r="AO493" s="119" t="s">
        <v>69</v>
      </c>
      <c r="AP493" s="119" t="s">
        <v>51</v>
      </c>
      <c r="AQ493" s="119" t="s">
        <v>1187</v>
      </c>
      <c r="AR493" s="18" t="s">
        <v>1188</v>
      </c>
      <c r="AS493" s="120" t="s">
        <v>700</v>
      </c>
      <c r="AT493" s="121">
        <f t="shared" si="95"/>
        <v>0</v>
      </c>
      <c r="AU493" s="121">
        <f t="shared" si="95"/>
        <v>0</v>
      </c>
      <c r="AV493" s="122">
        <v>0</v>
      </c>
      <c r="AW493" s="122">
        <v>0</v>
      </c>
      <c r="AX493" s="122">
        <v>0</v>
      </c>
      <c r="AY493" s="122">
        <v>0</v>
      </c>
      <c r="AZ493" s="122">
        <v>0</v>
      </c>
      <c r="BA493" s="122">
        <v>0</v>
      </c>
      <c r="BB493" s="122">
        <v>0</v>
      </c>
      <c r="BC493" s="122">
        <v>0</v>
      </c>
      <c r="BD493" s="122">
        <f t="shared" si="104"/>
        <v>2304733.12</v>
      </c>
      <c r="BE493" s="122">
        <v>2058126.67</v>
      </c>
      <c r="BF493" s="122">
        <v>131369.79</v>
      </c>
      <c r="BG493" s="122">
        <v>0</v>
      </c>
      <c r="BH493" s="122">
        <v>115236.66</v>
      </c>
      <c r="BI493" s="121">
        <f t="shared" si="97"/>
        <v>2304733.12</v>
      </c>
      <c r="BJ493" s="122">
        <v>2058126.67</v>
      </c>
      <c r="BK493" s="122">
        <v>131369.79</v>
      </c>
      <c r="BL493" s="122">
        <v>0</v>
      </c>
      <c r="BM493" s="122">
        <v>115236.66</v>
      </c>
      <c r="BN493" s="121">
        <f t="shared" si="98"/>
        <v>0</v>
      </c>
      <c r="BO493" s="122">
        <v>0</v>
      </c>
      <c r="BP493" s="122">
        <v>0</v>
      </c>
      <c r="BQ493" s="122">
        <v>0</v>
      </c>
      <c r="BR493" s="122">
        <v>0</v>
      </c>
      <c r="BS493" s="121">
        <f t="shared" si="99"/>
        <v>0</v>
      </c>
      <c r="BT493" s="122">
        <v>0</v>
      </c>
      <c r="BU493" s="122">
        <v>0</v>
      </c>
      <c r="BV493" s="122">
        <v>0</v>
      </c>
      <c r="BW493" s="122">
        <v>0</v>
      </c>
      <c r="BX493" s="121">
        <f t="shared" si="100"/>
        <v>0</v>
      </c>
      <c r="BY493" s="122">
        <v>0</v>
      </c>
      <c r="BZ493" s="122">
        <v>0</v>
      </c>
      <c r="CA493" s="122">
        <v>0</v>
      </c>
      <c r="CB493" s="122">
        <v>0</v>
      </c>
      <c r="CC493" s="121">
        <f t="shared" si="101"/>
        <v>0</v>
      </c>
      <c r="CD493" s="122">
        <v>0</v>
      </c>
      <c r="CE493" s="122">
        <v>0</v>
      </c>
      <c r="CF493" s="122">
        <v>0</v>
      </c>
      <c r="CG493" s="122">
        <v>0</v>
      </c>
      <c r="CH493" s="122">
        <f t="shared" si="105"/>
        <v>0</v>
      </c>
      <c r="CI493" s="122">
        <v>0</v>
      </c>
      <c r="CJ493" s="122">
        <v>0</v>
      </c>
      <c r="CK493" s="122">
        <v>0</v>
      </c>
      <c r="CL493" s="122">
        <v>0</v>
      </c>
      <c r="CM493" s="121">
        <f t="shared" si="103"/>
        <v>0</v>
      </c>
      <c r="CN493" s="122">
        <v>0</v>
      </c>
      <c r="CO493" s="122">
        <v>0</v>
      </c>
      <c r="CP493" s="122">
        <v>0</v>
      </c>
      <c r="CQ493" s="122">
        <v>0</v>
      </c>
    </row>
    <row r="494" spans="1:95" s="209" customFormat="1" ht="228" customHeight="1">
      <c r="A494" s="194">
        <v>607</v>
      </c>
      <c r="B494" s="17" t="s">
        <v>1059</v>
      </c>
      <c r="C494" s="111">
        <v>401000029</v>
      </c>
      <c r="D494" s="19" t="s">
        <v>118</v>
      </c>
      <c r="E494" s="113" t="s">
        <v>1060</v>
      </c>
      <c r="F494" s="114"/>
      <c r="G494" s="114"/>
      <c r="H494" s="115" t="s">
        <v>47</v>
      </c>
      <c r="I494" s="114"/>
      <c r="J494" s="115">
        <v>16</v>
      </c>
      <c r="K494" s="115">
        <v>1</v>
      </c>
      <c r="L494" s="115">
        <v>16</v>
      </c>
      <c r="M494" s="115"/>
      <c r="N494" s="115"/>
      <c r="O494" s="115"/>
      <c r="P494" s="116" t="s">
        <v>255</v>
      </c>
      <c r="Q494" s="117" t="s">
        <v>1189</v>
      </c>
      <c r="R494" s="116" t="s">
        <v>1190</v>
      </c>
      <c r="S494" s="115"/>
      <c r="T494" s="115" t="s">
        <v>563</v>
      </c>
      <c r="U494" s="115"/>
      <c r="V494" s="115" t="s">
        <v>1088</v>
      </c>
      <c r="W494" s="115" t="s">
        <v>567</v>
      </c>
      <c r="X494" s="116" t="s">
        <v>1191</v>
      </c>
      <c r="Y494" s="115"/>
      <c r="Z494" s="115"/>
      <c r="AA494" s="115"/>
      <c r="AB494" s="116" t="s">
        <v>1192</v>
      </c>
      <c r="AC494" s="204" t="s">
        <v>1185</v>
      </c>
      <c r="AD494" s="207"/>
      <c r="AE494" s="205"/>
      <c r="AF494" s="205"/>
      <c r="AG494" s="205"/>
      <c r="AH494" s="205"/>
      <c r="AI494" s="205"/>
      <c r="AJ494" s="207"/>
      <c r="AK494" s="155"/>
      <c r="AL494" s="205"/>
      <c r="AM494" s="206" t="s">
        <v>1148</v>
      </c>
      <c r="AN494" s="116" t="s">
        <v>1186</v>
      </c>
      <c r="AO494" s="119" t="s">
        <v>69</v>
      </c>
      <c r="AP494" s="119" t="s">
        <v>51</v>
      </c>
      <c r="AQ494" s="119" t="s">
        <v>1193</v>
      </c>
      <c r="AR494" s="18" t="s">
        <v>1188</v>
      </c>
      <c r="AS494" s="120" t="s">
        <v>700</v>
      </c>
      <c r="AT494" s="121">
        <f t="shared" si="95"/>
        <v>0</v>
      </c>
      <c r="AU494" s="121">
        <f t="shared" si="95"/>
        <v>0</v>
      </c>
      <c r="AV494" s="122">
        <v>0</v>
      </c>
      <c r="AW494" s="122">
        <v>0</v>
      </c>
      <c r="AX494" s="122">
        <v>0</v>
      </c>
      <c r="AY494" s="122">
        <v>0</v>
      </c>
      <c r="AZ494" s="122">
        <v>0</v>
      </c>
      <c r="BA494" s="122">
        <v>0</v>
      </c>
      <c r="BB494" s="122">
        <v>0</v>
      </c>
      <c r="BC494" s="122">
        <v>0</v>
      </c>
      <c r="BD494" s="122">
        <f t="shared" si="104"/>
        <v>0</v>
      </c>
      <c r="BE494" s="122">
        <v>0</v>
      </c>
      <c r="BF494" s="122">
        <v>0</v>
      </c>
      <c r="BG494" s="122">
        <v>0</v>
      </c>
      <c r="BH494" s="122">
        <v>0</v>
      </c>
      <c r="BI494" s="121">
        <f t="shared" si="97"/>
        <v>0</v>
      </c>
      <c r="BJ494" s="122">
        <v>0</v>
      </c>
      <c r="BK494" s="122">
        <v>0</v>
      </c>
      <c r="BL494" s="122">
        <v>0</v>
      </c>
      <c r="BM494" s="122">
        <v>0</v>
      </c>
      <c r="BN494" s="121">
        <f t="shared" si="98"/>
        <v>2841958.07</v>
      </c>
      <c r="BO494" s="122">
        <v>0</v>
      </c>
      <c r="BP494" s="122">
        <v>2699860.17</v>
      </c>
      <c r="BQ494" s="122">
        <v>0</v>
      </c>
      <c r="BR494" s="122">
        <v>142097.9</v>
      </c>
      <c r="BS494" s="121">
        <f t="shared" si="99"/>
        <v>2841958.07</v>
      </c>
      <c r="BT494" s="122">
        <v>2074983.19</v>
      </c>
      <c r="BU494" s="122">
        <v>624876.98</v>
      </c>
      <c r="BV494" s="122">
        <v>0</v>
      </c>
      <c r="BW494" s="122">
        <v>142097.9</v>
      </c>
      <c r="BX494" s="121">
        <f t="shared" si="100"/>
        <v>2841958.07</v>
      </c>
      <c r="BY494" s="122">
        <v>0</v>
      </c>
      <c r="BZ494" s="122">
        <v>2699860.17</v>
      </c>
      <c r="CA494" s="122">
        <v>0</v>
      </c>
      <c r="CB494" s="122">
        <v>142097.9</v>
      </c>
      <c r="CC494" s="121">
        <f t="shared" si="101"/>
        <v>2841958.07</v>
      </c>
      <c r="CD494" s="122">
        <v>2074993.97</v>
      </c>
      <c r="CE494" s="122">
        <v>624866.19999999995</v>
      </c>
      <c r="CF494" s="122">
        <v>0</v>
      </c>
      <c r="CG494" s="122">
        <v>142097.9</v>
      </c>
      <c r="CH494" s="122">
        <f t="shared" si="105"/>
        <v>2841958.07</v>
      </c>
      <c r="CI494" s="122">
        <v>0</v>
      </c>
      <c r="CJ494" s="122">
        <v>2699860.17</v>
      </c>
      <c r="CK494" s="122">
        <v>0</v>
      </c>
      <c r="CL494" s="122">
        <v>142097.9</v>
      </c>
      <c r="CM494" s="121">
        <f>CN494+CO494+CP494+CQ494</f>
        <v>2841958.07</v>
      </c>
      <c r="CN494" s="122">
        <v>2074993.97</v>
      </c>
      <c r="CO494" s="122">
        <v>624866.19999999995</v>
      </c>
      <c r="CP494" s="122">
        <v>0</v>
      </c>
      <c r="CQ494" s="122">
        <v>142097.9</v>
      </c>
    </row>
    <row r="495" spans="1:95" s="209" customFormat="1" ht="230.25" customHeight="1">
      <c r="A495" s="194">
        <v>607</v>
      </c>
      <c r="B495" s="17" t="s">
        <v>1059</v>
      </c>
      <c r="C495" s="111">
        <v>401000029</v>
      </c>
      <c r="D495" s="19" t="s">
        <v>118</v>
      </c>
      <c r="E495" s="113" t="s">
        <v>1060</v>
      </c>
      <c r="F495" s="114"/>
      <c r="G495" s="114"/>
      <c r="H495" s="115" t="s">
        <v>47</v>
      </c>
      <c r="I495" s="114"/>
      <c r="J495" s="115">
        <v>16</v>
      </c>
      <c r="K495" s="115">
        <v>1</v>
      </c>
      <c r="L495" s="115">
        <v>16</v>
      </c>
      <c r="M495" s="115"/>
      <c r="N495" s="115"/>
      <c r="O495" s="115"/>
      <c r="P495" s="116" t="s">
        <v>255</v>
      </c>
      <c r="Q495" s="117" t="s">
        <v>1181</v>
      </c>
      <c r="R495" s="116" t="s">
        <v>1182</v>
      </c>
      <c r="S495" s="115"/>
      <c r="T495" s="115" t="s">
        <v>563</v>
      </c>
      <c r="U495" s="115"/>
      <c r="V495" s="115" t="s">
        <v>1088</v>
      </c>
      <c r="W495" s="115" t="s">
        <v>567</v>
      </c>
      <c r="X495" s="116" t="s">
        <v>1183</v>
      </c>
      <c r="Y495" s="115"/>
      <c r="Z495" s="115"/>
      <c r="AA495" s="115"/>
      <c r="AB495" s="116" t="s">
        <v>1184</v>
      </c>
      <c r="AC495" s="204" t="s">
        <v>1185</v>
      </c>
      <c r="AD495" s="207"/>
      <c r="AE495" s="205"/>
      <c r="AF495" s="205"/>
      <c r="AG495" s="205"/>
      <c r="AH495" s="205"/>
      <c r="AI495" s="205"/>
      <c r="AJ495" s="207"/>
      <c r="AK495" s="155"/>
      <c r="AL495" s="205"/>
      <c r="AM495" s="206" t="s">
        <v>1148</v>
      </c>
      <c r="AN495" s="116" t="s">
        <v>1186</v>
      </c>
      <c r="AO495" s="119" t="s">
        <v>69</v>
      </c>
      <c r="AP495" s="119" t="s">
        <v>51</v>
      </c>
      <c r="AQ495" s="119" t="s">
        <v>1194</v>
      </c>
      <c r="AR495" s="18" t="s">
        <v>1195</v>
      </c>
      <c r="AS495" s="120" t="s">
        <v>704</v>
      </c>
      <c r="AT495" s="121">
        <f t="shared" si="95"/>
        <v>2456080</v>
      </c>
      <c r="AU495" s="121">
        <f t="shared" si="95"/>
        <v>2456080</v>
      </c>
      <c r="AV495" s="122">
        <v>0</v>
      </c>
      <c r="AW495" s="122">
        <v>0</v>
      </c>
      <c r="AX495" s="122">
        <v>678780</v>
      </c>
      <c r="AY495" s="122">
        <v>678780</v>
      </c>
      <c r="AZ495" s="122">
        <v>0</v>
      </c>
      <c r="BA495" s="122">
        <v>0</v>
      </c>
      <c r="BB495" s="122">
        <v>1777300</v>
      </c>
      <c r="BC495" s="122">
        <v>1777300</v>
      </c>
      <c r="BD495" s="122">
        <f t="shared" si="104"/>
        <v>734052.63</v>
      </c>
      <c r="BE495" s="122">
        <v>0</v>
      </c>
      <c r="BF495" s="122">
        <v>697350</v>
      </c>
      <c r="BG495" s="122">
        <v>0</v>
      </c>
      <c r="BH495" s="122">
        <v>36702.629999999997</v>
      </c>
      <c r="BI495" s="121">
        <f t="shared" si="97"/>
        <v>734052.63</v>
      </c>
      <c r="BJ495" s="122">
        <v>0</v>
      </c>
      <c r="BK495" s="122">
        <v>697350</v>
      </c>
      <c r="BL495" s="122">
        <v>0</v>
      </c>
      <c r="BM495" s="122">
        <v>36702.629999999997</v>
      </c>
      <c r="BN495" s="121">
        <f t="shared" si="98"/>
        <v>0</v>
      </c>
      <c r="BO495" s="122">
        <v>0</v>
      </c>
      <c r="BP495" s="122">
        <v>0</v>
      </c>
      <c r="BQ495" s="122">
        <v>0</v>
      </c>
      <c r="BR495" s="122">
        <v>0</v>
      </c>
      <c r="BS495" s="121">
        <f t="shared" si="99"/>
        <v>0</v>
      </c>
      <c r="BT495" s="122">
        <v>0</v>
      </c>
      <c r="BU495" s="122">
        <v>0</v>
      </c>
      <c r="BV495" s="122">
        <v>0</v>
      </c>
      <c r="BW495" s="122">
        <v>0</v>
      </c>
      <c r="BX495" s="121">
        <f t="shared" si="100"/>
        <v>0</v>
      </c>
      <c r="BY495" s="122">
        <v>0</v>
      </c>
      <c r="BZ495" s="122">
        <v>0</v>
      </c>
      <c r="CA495" s="122">
        <v>0</v>
      </c>
      <c r="CB495" s="122">
        <v>0</v>
      </c>
      <c r="CC495" s="121">
        <f t="shared" si="101"/>
        <v>0</v>
      </c>
      <c r="CD495" s="122">
        <v>0</v>
      </c>
      <c r="CE495" s="122">
        <v>0</v>
      </c>
      <c r="CF495" s="122">
        <v>0</v>
      </c>
      <c r="CG495" s="122">
        <v>0</v>
      </c>
      <c r="CH495" s="122">
        <f t="shared" si="105"/>
        <v>0</v>
      </c>
      <c r="CI495" s="122">
        <v>0</v>
      </c>
      <c r="CJ495" s="122">
        <v>0</v>
      </c>
      <c r="CK495" s="122">
        <v>0</v>
      </c>
      <c r="CL495" s="122">
        <v>0</v>
      </c>
      <c r="CM495" s="121">
        <f t="shared" si="103"/>
        <v>0</v>
      </c>
      <c r="CN495" s="122">
        <v>0</v>
      </c>
      <c r="CO495" s="122">
        <v>0</v>
      </c>
      <c r="CP495" s="122">
        <v>0</v>
      </c>
      <c r="CQ495" s="122">
        <v>0</v>
      </c>
    </row>
    <row r="496" spans="1:95" s="209" customFormat="1" ht="225" customHeight="1">
      <c r="A496" s="194" t="s">
        <v>1105</v>
      </c>
      <c r="B496" s="17" t="s">
        <v>1059</v>
      </c>
      <c r="C496" s="111">
        <v>402000002</v>
      </c>
      <c r="D496" s="19" t="s">
        <v>49</v>
      </c>
      <c r="E496" s="113" t="s">
        <v>1196</v>
      </c>
      <c r="F496" s="114"/>
      <c r="G496" s="114"/>
      <c r="H496" s="115"/>
      <c r="I496" s="114"/>
      <c r="J496" s="115"/>
      <c r="K496" s="115"/>
      <c r="L496" s="115"/>
      <c r="M496" s="115"/>
      <c r="N496" s="115"/>
      <c r="O496" s="115"/>
      <c r="P496" s="116" t="s">
        <v>1197</v>
      </c>
      <c r="Q496" s="117" t="s">
        <v>1198</v>
      </c>
      <c r="R496" s="115"/>
      <c r="S496" s="115"/>
      <c r="T496" s="115"/>
      <c r="U496" s="115"/>
      <c r="V496" s="115"/>
      <c r="W496" s="115"/>
      <c r="X496" s="115" t="s">
        <v>440</v>
      </c>
      <c r="Y496" s="115"/>
      <c r="Z496" s="115"/>
      <c r="AA496" s="115"/>
      <c r="AB496" s="116" t="s">
        <v>1199</v>
      </c>
      <c r="AC496" s="204" t="s">
        <v>1200</v>
      </c>
      <c r="AD496" s="205"/>
      <c r="AE496" s="205"/>
      <c r="AF496" s="205"/>
      <c r="AG496" s="205"/>
      <c r="AH496" s="205"/>
      <c r="AI496" s="205"/>
      <c r="AJ496" s="206">
        <v>1</v>
      </c>
      <c r="AK496" s="205"/>
      <c r="AL496" s="205"/>
      <c r="AM496" s="206"/>
      <c r="AN496" s="116" t="s">
        <v>1201</v>
      </c>
      <c r="AO496" s="119" t="s">
        <v>51</v>
      </c>
      <c r="AP496" s="119" t="s">
        <v>52</v>
      </c>
      <c r="AQ496" s="119" t="s">
        <v>444</v>
      </c>
      <c r="AR496" s="18" t="s">
        <v>445</v>
      </c>
      <c r="AS496" s="120" t="s">
        <v>60</v>
      </c>
      <c r="AT496" s="121">
        <f t="shared" si="95"/>
        <v>0</v>
      </c>
      <c r="AU496" s="121">
        <f t="shared" si="95"/>
        <v>0</v>
      </c>
      <c r="AV496" s="122">
        <v>0</v>
      </c>
      <c r="AW496" s="122">
        <v>0</v>
      </c>
      <c r="AX496" s="122">
        <v>0</v>
      </c>
      <c r="AY496" s="122">
        <v>0</v>
      </c>
      <c r="AZ496" s="122">
        <v>0</v>
      </c>
      <c r="BA496" s="122">
        <v>0</v>
      </c>
      <c r="BB496" s="122">
        <v>0</v>
      </c>
      <c r="BC496" s="122">
        <v>0</v>
      </c>
      <c r="BD496" s="122">
        <v>140020.38</v>
      </c>
      <c r="BE496" s="122">
        <v>140020.38</v>
      </c>
      <c r="BF496" s="122">
        <v>0</v>
      </c>
      <c r="BG496" s="122">
        <v>0</v>
      </c>
      <c r="BH496" s="122">
        <v>0</v>
      </c>
      <c r="BI496" s="121">
        <f t="shared" si="97"/>
        <v>140020.38</v>
      </c>
      <c r="BJ496" s="122">
        <v>140020.38</v>
      </c>
      <c r="BK496" s="122">
        <v>0</v>
      </c>
      <c r="BL496" s="122">
        <v>0</v>
      </c>
      <c r="BM496" s="122">
        <v>0</v>
      </c>
      <c r="BN496" s="121">
        <f t="shared" si="98"/>
        <v>0</v>
      </c>
      <c r="BO496" s="122">
        <v>0</v>
      </c>
      <c r="BP496" s="122">
        <v>0</v>
      </c>
      <c r="BQ496" s="122">
        <v>0</v>
      </c>
      <c r="BR496" s="122">
        <v>0</v>
      </c>
      <c r="BS496" s="121">
        <f t="shared" si="99"/>
        <v>0</v>
      </c>
      <c r="BT496" s="122">
        <v>0</v>
      </c>
      <c r="BU496" s="122">
        <v>0</v>
      </c>
      <c r="BV496" s="122">
        <v>0</v>
      </c>
      <c r="BW496" s="122">
        <v>0</v>
      </c>
      <c r="BX496" s="121">
        <f t="shared" si="100"/>
        <v>0</v>
      </c>
      <c r="BY496" s="122">
        <v>0</v>
      </c>
      <c r="BZ496" s="122">
        <v>0</v>
      </c>
      <c r="CA496" s="122">
        <v>0</v>
      </c>
      <c r="CB496" s="122">
        <v>0</v>
      </c>
      <c r="CC496" s="121">
        <f t="shared" si="101"/>
        <v>0</v>
      </c>
      <c r="CD496" s="122">
        <v>0</v>
      </c>
      <c r="CE496" s="122">
        <v>0</v>
      </c>
      <c r="CF496" s="122">
        <v>0</v>
      </c>
      <c r="CG496" s="122">
        <v>0</v>
      </c>
      <c r="CH496" s="122">
        <v>0</v>
      </c>
      <c r="CI496" s="122">
        <v>0</v>
      </c>
      <c r="CJ496" s="122">
        <v>0</v>
      </c>
      <c r="CK496" s="122">
        <v>0</v>
      </c>
      <c r="CL496" s="122">
        <v>0</v>
      </c>
      <c r="CM496" s="121">
        <f t="shared" si="103"/>
        <v>0</v>
      </c>
      <c r="CN496" s="122">
        <v>0</v>
      </c>
      <c r="CO496" s="122">
        <v>0</v>
      </c>
      <c r="CP496" s="122">
        <v>0</v>
      </c>
      <c r="CQ496" s="122">
        <v>0</v>
      </c>
    </row>
    <row r="497" spans="1:95" s="209" customFormat="1" ht="247.5" customHeight="1">
      <c r="A497" s="194" t="s">
        <v>1105</v>
      </c>
      <c r="B497" s="17" t="s">
        <v>1059</v>
      </c>
      <c r="C497" s="111">
        <v>402000001</v>
      </c>
      <c r="D497" s="19" t="s">
        <v>48</v>
      </c>
      <c r="E497" s="113" t="s">
        <v>1196</v>
      </c>
      <c r="F497" s="114"/>
      <c r="G497" s="114"/>
      <c r="H497" s="115"/>
      <c r="I497" s="114"/>
      <c r="J497" s="115"/>
      <c r="K497" s="115"/>
      <c r="L497" s="115"/>
      <c r="M497" s="115"/>
      <c r="N497" s="115"/>
      <c r="O497" s="115"/>
      <c r="P497" s="116" t="s">
        <v>1197</v>
      </c>
      <c r="Q497" s="117" t="s">
        <v>1198</v>
      </c>
      <c r="R497" s="115"/>
      <c r="S497" s="115"/>
      <c r="T497" s="115"/>
      <c r="U497" s="115"/>
      <c r="V497" s="115"/>
      <c r="W497" s="115"/>
      <c r="X497" s="115" t="s">
        <v>440</v>
      </c>
      <c r="Y497" s="115"/>
      <c r="Z497" s="115"/>
      <c r="AA497" s="115"/>
      <c r="AB497" s="116" t="s">
        <v>1199</v>
      </c>
      <c r="AC497" s="204" t="s">
        <v>1200</v>
      </c>
      <c r="AD497" s="205"/>
      <c r="AE497" s="205"/>
      <c r="AF497" s="205"/>
      <c r="AG497" s="205"/>
      <c r="AH497" s="205"/>
      <c r="AI497" s="205"/>
      <c r="AJ497" s="206">
        <v>1</v>
      </c>
      <c r="AK497" s="205"/>
      <c r="AL497" s="205"/>
      <c r="AM497" s="206"/>
      <c r="AN497" s="116" t="s">
        <v>1201</v>
      </c>
      <c r="AO497" s="119" t="s">
        <v>51</v>
      </c>
      <c r="AP497" s="119" t="s">
        <v>52</v>
      </c>
      <c r="AQ497" s="119" t="s">
        <v>444</v>
      </c>
      <c r="AR497" s="18" t="s">
        <v>445</v>
      </c>
      <c r="AS497" s="120" t="s">
        <v>57</v>
      </c>
      <c r="AT497" s="121">
        <f t="shared" si="95"/>
        <v>0</v>
      </c>
      <c r="AU497" s="121">
        <f t="shared" si="95"/>
        <v>0</v>
      </c>
      <c r="AV497" s="122">
        <v>0</v>
      </c>
      <c r="AW497" s="122">
        <v>0</v>
      </c>
      <c r="AX497" s="122">
        <v>0</v>
      </c>
      <c r="AY497" s="122">
        <v>0</v>
      </c>
      <c r="AZ497" s="122">
        <v>0</v>
      </c>
      <c r="BA497" s="122">
        <v>0</v>
      </c>
      <c r="BB497" s="122">
        <v>0</v>
      </c>
      <c r="BC497" s="122">
        <v>0</v>
      </c>
      <c r="BD497" s="122">
        <v>42286.15</v>
      </c>
      <c r="BE497" s="122">
        <v>42286.15</v>
      </c>
      <c r="BF497" s="122">
        <v>0</v>
      </c>
      <c r="BG497" s="122">
        <v>0</v>
      </c>
      <c r="BH497" s="122">
        <v>0</v>
      </c>
      <c r="BI497" s="121">
        <f t="shared" si="97"/>
        <v>42286.15</v>
      </c>
      <c r="BJ497" s="122">
        <v>42286.15</v>
      </c>
      <c r="BK497" s="122">
        <v>0</v>
      </c>
      <c r="BL497" s="122">
        <v>0</v>
      </c>
      <c r="BM497" s="122">
        <v>0</v>
      </c>
      <c r="BN497" s="121">
        <f t="shared" si="98"/>
        <v>0</v>
      </c>
      <c r="BO497" s="122">
        <v>0</v>
      </c>
      <c r="BP497" s="122">
        <v>0</v>
      </c>
      <c r="BQ497" s="122">
        <v>0</v>
      </c>
      <c r="BR497" s="122">
        <v>0</v>
      </c>
      <c r="BS497" s="121">
        <f t="shared" si="99"/>
        <v>0</v>
      </c>
      <c r="BT497" s="122">
        <v>0</v>
      </c>
      <c r="BU497" s="122">
        <v>0</v>
      </c>
      <c r="BV497" s="122">
        <v>0</v>
      </c>
      <c r="BW497" s="122">
        <v>0</v>
      </c>
      <c r="BX497" s="121">
        <f t="shared" si="100"/>
        <v>0</v>
      </c>
      <c r="BY497" s="122">
        <v>0</v>
      </c>
      <c r="BZ497" s="122">
        <v>0</v>
      </c>
      <c r="CA497" s="122">
        <v>0</v>
      </c>
      <c r="CB497" s="122">
        <v>0</v>
      </c>
      <c r="CC497" s="121">
        <f t="shared" si="101"/>
        <v>0</v>
      </c>
      <c r="CD497" s="122">
        <v>0</v>
      </c>
      <c r="CE497" s="122">
        <v>0</v>
      </c>
      <c r="CF497" s="122">
        <v>0</v>
      </c>
      <c r="CG497" s="122">
        <v>0</v>
      </c>
      <c r="CH497" s="122">
        <v>0</v>
      </c>
      <c r="CI497" s="122">
        <v>0</v>
      </c>
      <c r="CJ497" s="122">
        <v>0</v>
      </c>
      <c r="CK497" s="122">
        <v>0</v>
      </c>
      <c r="CL497" s="122">
        <v>0</v>
      </c>
      <c r="CM497" s="121">
        <f t="shared" si="103"/>
        <v>0</v>
      </c>
      <c r="CN497" s="122">
        <v>0</v>
      </c>
      <c r="CO497" s="122">
        <v>0</v>
      </c>
      <c r="CP497" s="122">
        <v>0</v>
      </c>
      <c r="CQ497" s="122">
        <v>0</v>
      </c>
    </row>
    <row r="498" spans="1:95" s="209" customFormat="1" ht="296.25" customHeight="1">
      <c r="A498" s="194">
        <v>607</v>
      </c>
      <c r="B498" s="17" t="s">
        <v>1059</v>
      </c>
      <c r="C498" s="111">
        <v>401000030</v>
      </c>
      <c r="D498" s="19" t="s">
        <v>68</v>
      </c>
      <c r="E498" s="113" t="s">
        <v>1060</v>
      </c>
      <c r="F498" s="114"/>
      <c r="G498" s="114"/>
      <c r="H498" s="115" t="s">
        <v>47</v>
      </c>
      <c r="I498" s="114"/>
      <c r="J498" s="115">
        <v>17</v>
      </c>
      <c r="K498" s="115">
        <v>1</v>
      </c>
      <c r="L498" s="115">
        <v>9</v>
      </c>
      <c r="M498" s="115"/>
      <c r="N498" s="115"/>
      <c r="O498" s="115"/>
      <c r="P498" s="116" t="s">
        <v>255</v>
      </c>
      <c r="Q498" s="117" t="s">
        <v>256</v>
      </c>
      <c r="R498" s="115"/>
      <c r="S498" s="115"/>
      <c r="T498" s="115" t="s">
        <v>47</v>
      </c>
      <c r="U498" s="115"/>
      <c r="V498" s="115">
        <v>9</v>
      </c>
      <c r="W498" s="115">
        <v>1</v>
      </c>
      <c r="X498" s="115"/>
      <c r="Y498" s="115"/>
      <c r="Z498" s="115"/>
      <c r="AA498" s="115"/>
      <c r="AB498" s="116" t="s">
        <v>1202</v>
      </c>
      <c r="AC498" s="204" t="s">
        <v>1203</v>
      </c>
      <c r="AD498" s="205"/>
      <c r="AE498" s="205"/>
      <c r="AF498" s="205"/>
      <c r="AG498" s="205"/>
      <c r="AH498" s="205"/>
      <c r="AI498" s="205"/>
      <c r="AJ498" s="207" t="s">
        <v>1204</v>
      </c>
      <c r="AK498" s="205"/>
      <c r="AL498" s="205"/>
      <c r="AM498" s="206" t="s">
        <v>1205</v>
      </c>
      <c r="AN498" s="116" t="s">
        <v>1206</v>
      </c>
      <c r="AO498" s="119" t="s">
        <v>51</v>
      </c>
      <c r="AP498" s="119" t="s">
        <v>52</v>
      </c>
      <c r="AQ498" s="119" t="s">
        <v>1207</v>
      </c>
      <c r="AR498" s="18" t="s">
        <v>1208</v>
      </c>
      <c r="AS498" s="120" t="s">
        <v>1209</v>
      </c>
      <c r="AT498" s="121">
        <f t="shared" si="95"/>
        <v>26400</v>
      </c>
      <c r="AU498" s="121">
        <f t="shared" si="95"/>
        <v>26400</v>
      </c>
      <c r="AV498" s="122">
        <v>0</v>
      </c>
      <c r="AW498" s="122">
        <v>0</v>
      </c>
      <c r="AX498" s="122">
        <v>0</v>
      </c>
      <c r="AY498" s="122">
        <v>0</v>
      </c>
      <c r="AZ498" s="122">
        <v>0</v>
      </c>
      <c r="BA498" s="122">
        <v>0</v>
      </c>
      <c r="BB498" s="122">
        <v>26400</v>
      </c>
      <c r="BC498" s="122">
        <v>26400</v>
      </c>
      <c r="BD498" s="122">
        <v>26400</v>
      </c>
      <c r="BE498" s="122">
        <v>0</v>
      </c>
      <c r="BF498" s="122">
        <v>0</v>
      </c>
      <c r="BG498" s="122">
        <v>0</v>
      </c>
      <c r="BH498" s="122">
        <v>26400</v>
      </c>
      <c r="BI498" s="121">
        <f t="shared" si="97"/>
        <v>26400</v>
      </c>
      <c r="BJ498" s="122">
        <v>0</v>
      </c>
      <c r="BK498" s="122">
        <v>0</v>
      </c>
      <c r="BL498" s="122">
        <v>0</v>
      </c>
      <c r="BM498" s="122">
        <v>26400</v>
      </c>
      <c r="BN498" s="121">
        <f t="shared" si="98"/>
        <v>0</v>
      </c>
      <c r="BO498" s="122">
        <v>0</v>
      </c>
      <c r="BP498" s="122">
        <v>0</v>
      </c>
      <c r="BQ498" s="122">
        <v>0</v>
      </c>
      <c r="BR498" s="122">
        <v>0</v>
      </c>
      <c r="BS498" s="121">
        <f t="shared" si="99"/>
        <v>0</v>
      </c>
      <c r="BT498" s="122">
        <v>0</v>
      </c>
      <c r="BU498" s="122">
        <v>0</v>
      </c>
      <c r="BV498" s="122">
        <v>0</v>
      </c>
      <c r="BW498" s="122">
        <v>0</v>
      </c>
      <c r="BX498" s="121">
        <f t="shared" si="100"/>
        <v>0</v>
      </c>
      <c r="BY498" s="122">
        <v>0</v>
      </c>
      <c r="BZ498" s="122">
        <v>0</v>
      </c>
      <c r="CA498" s="122">
        <v>0</v>
      </c>
      <c r="CB498" s="122">
        <v>0</v>
      </c>
      <c r="CC498" s="121">
        <f t="shared" si="101"/>
        <v>0</v>
      </c>
      <c r="CD498" s="122">
        <v>0</v>
      </c>
      <c r="CE498" s="122">
        <v>0</v>
      </c>
      <c r="CF498" s="122">
        <v>0</v>
      </c>
      <c r="CG498" s="122">
        <v>0</v>
      </c>
      <c r="CH498" s="122">
        <v>0</v>
      </c>
      <c r="CI498" s="122">
        <v>0</v>
      </c>
      <c r="CJ498" s="122">
        <v>0</v>
      </c>
      <c r="CK498" s="122">
        <v>0</v>
      </c>
      <c r="CL498" s="122">
        <v>0</v>
      </c>
      <c r="CM498" s="121">
        <f t="shared" si="103"/>
        <v>0</v>
      </c>
      <c r="CN498" s="122">
        <v>0</v>
      </c>
      <c r="CO498" s="122">
        <v>0</v>
      </c>
      <c r="CP498" s="122">
        <v>0</v>
      </c>
      <c r="CQ498" s="122">
        <v>0</v>
      </c>
    </row>
    <row r="499" spans="1:95" s="209" customFormat="1" ht="142.5" customHeight="1">
      <c r="A499" s="194">
        <v>607</v>
      </c>
      <c r="B499" s="17" t="s">
        <v>1059</v>
      </c>
      <c r="C499" s="111">
        <v>401000030</v>
      </c>
      <c r="D499" s="19" t="s">
        <v>68</v>
      </c>
      <c r="E499" s="113" t="s">
        <v>1060</v>
      </c>
      <c r="F499" s="114"/>
      <c r="G499" s="114"/>
      <c r="H499" s="115" t="s">
        <v>47</v>
      </c>
      <c r="I499" s="114"/>
      <c r="J499" s="115">
        <v>17</v>
      </c>
      <c r="K499" s="115">
        <v>1</v>
      </c>
      <c r="L499" s="115">
        <v>9</v>
      </c>
      <c r="M499" s="115"/>
      <c r="N499" s="115"/>
      <c r="O499" s="115"/>
      <c r="P499" s="116" t="s">
        <v>255</v>
      </c>
      <c r="Q499" s="117" t="s">
        <v>256</v>
      </c>
      <c r="R499" s="115"/>
      <c r="S499" s="115"/>
      <c r="T499" s="115" t="s">
        <v>47</v>
      </c>
      <c r="U499" s="115"/>
      <c r="V499" s="115">
        <v>9</v>
      </c>
      <c r="W499" s="115">
        <v>1</v>
      </c>
      <c r="X499" s="115"/>
      <c r="Y499" s="115"/>
      <c r="Z499" s="115"/>
      <c r="AA499" s="115"/>
      <c r="AB499" s="116" t="s">
        <v>257</v>
      </c>
      <c r="AC499" s="204" t="s">
        <v>1210</v>
      </c>
      <c r="AD499" s="205"/>
      <c r="AE499" s="205"/>
      <c r="AF499" s="205"/>
      <c r="AG499" s="205"/>
      <c r="AH499" s="205"/>
      <c r="AI499" s="205"/>
      <c r="AJ499" s="207" t="s">
        <v>1211</v>
      </c>
      <c r="AK499" s="205"/>
      <c r="AL499" s="205"/>
      <c r="AM499" s="206" t="s">
        <v>1118</v>
      </c>
      <c r="AN499" s="116" t="s">
        <v>1212</v>
      </c>
      <c r="AO499" s="119" t="s">
        <v>51</v>
      </c>
      <c r="AP499" s="119" t="s">
        <v>52</v>
      </c>
      <c r="AQ499" s="119" t="s">
        <v>1207</v>
      </c>
      <c r="AR499" s="18" t="s">
        <v>1208</v>
      </c>
      <c r="AS499" s="120" t="s">
        <v>59</v>
      </c>
      <c r="AT499" s="121">
        <f t="shared" si="95"/>
        <v>42000</v>
      </c>
      <c r="AU499" s="121">
        <f t="shared" si="95"/>
        <v>42000</v>
      </c>
      <c r="AV499" s="122">
        <v>0</v>
      </c>
      <c r="AW499" s="122">
        <v>0</v>
      </c>
      <c r="AX499" s="122">
        <v>0</v>
      </c>
      <c r="AY499" s="122">
        <v>0</v>
      </c>
      <c r="AZ499" s="122">
        <v>0</v>
      </c>
      <c r="BA499" s="122">
        <v>0</v>
      </c>
      <c r="BB499" s="122">
        <v>42000</v>
      </c>
      <c r="BC499" s="122">
        <v>42000</v>
      </c>
      <c r="BD499" s="122">
        <v>42000</v>
      </c>
      <c r="BE499" s="122">
        <v>0</v>
      </c>
      <c r="BF499" s="122">
        <v>0</v>
      </c>
      <c r="BG499" s="122">
        <v>0</v>
      </c>
      <c r="BH499" s="122">
        <v>42000</v>
      </c>
      <c r="BI499" s="121">
        <f t="shared" si="97"/>
        <v>42000</v>
      </c>
      <c r="BJ499" s="122">
        <v>0</v>
      </c>
      <c r="BK499" s="122">
        <v>0</v>
      </c>
      <c r="BL499" s="122">
        <v>0</v>
      </c>
      <c r="BM499" s="122">
        <v>42000</v>
      </c>
      <c r="BN499" s="121">
        <f t="shared" si="98"/>
        <v>0</v>
      </c>
      <c r="BO499" s="122">
        <v>0</v>
      </c>
      <c r="BP499" s="122">
        <v>0</v>
      </c>
      <c r="BQ499" s="122">
        <v>0</v>
      </c>
      <c r="BR499" s="122">
        <v>0</v>
      </c>
      <c r="BS499" s="121">
        <f t="shared" si="99"/>
        <v>0</v>
      </c>
      <c r="BT499" s="122">
        <v>0</v>
      </c>
      <c r="BU499" s="122">
        <v>0</v>
      </c>
      <c r="BV499" s="122">
        <v>0</v>
      </c>
      <c r="BW499" s="122">
        <v>0</v>
      </c>
      <c r="BX499" s="121">
        <f t="shared" si="100"/>
        <v>0</v>
      </c>
      <c r="BY499" s="122">
        <v>0</v>
      </c>
      <c r="BZ499" s="122">
        <v>0</v>
      </c>
      <c r="CA499" s="122">
        <v>0</v>
      </c>
      <c r="CB499" s="122">
        <v>0</v>
      </c>
      <c r="CC499" s="121">
        <f t="shared" si="101"/>
        <v>0</v>
      </c>
      <c r="CD499" s="122">
        <v>0</v>
      </c>
      <c r="CE499" s="122">
        <v>0</v>
      </c>
      <c r="CF499" s="122">
        <v>0</v>
      </c>
      <c r="CG499" s="122">
        <v>0</v>
      </c>
      <c r="CH499" s="122">
        <v>0</v>
      </c>
      <c r="CI499" s="122">
        <v>0</v>
      </c>
      <c r="CJ499" s="122">
        <v>0</v>
      </c>
      <c r="CK499" s="122">
        <v>0</v>
      </c>
      <c r="CL499" s="122">
        <v>0</v>
      </c>
      <c r="CM499" s="121">
        <f t="shared" si="103"/>
        <v>0</v>
      </c>
      <c r="CN499" s="122">
        <v>0</v>
      </c>
      <c r="CO499" s="122">
        <v>0</v>
      </c>
      <c r="CP499" s="122">
        <v>0</v>
      </c>
      <c r="CQ499" s="122">
        <v>0</v>
      </c>
    </row>
    <row r="500" spans="1:95" s="209" customFormat="1" ht="117.75" customHeight="1">
      <c r="A500" s="194" t="s">
        <v>1105</v>
      </c>
      <c r="B500" s="17" t="s">
        <v>1059</v>
      </c>
      <c r="C500" s="111">
        <v>401000030</v>
      </c>
      <c r="D500" s="19" t="s">
        <v>68</v>
      </c>
      <c r="E500" s="113" t="s">
        <v>1060</v>
      </c>
      <c r="F500" s="114"/>
      <c r="G500" s="114"/>
      <c r="H500" s="115" t="s">
        <v>47</v>
      </c>
      <c r="I500" s="114"/>
      <c r="J500" s="115">
        <v>17</v>
      </c>
      <c r="K500" s="115">
        <v>1</v>
      </c>
      <c r="L500" s="115">
        <v>9</v>
      </c>
      <c r="M500" s="115"/>
      <c r="N500" s="115"/>
      <c r="O500" s="115"/>
      <c r="P500" s="116" t="s">
        <v>255</v>
      </c>
      <c r="Q500" s="117" t="s">
        <v>256</v>
      </c>
      <c r="R500" s="115"/>
      <c r="S500" s="115"/>
      <c r="T500" s="115" t="s">
        <v>47</v>
      </c>
      <c r="U500" s="115"/>
      <c r="V500" s="115">
        <v>9</v>
      </c>
      <c r="W500" s="115">
        <v>1</v>
      </c>
      <c r="X500" s="115"/>
      <c r="Y500" s="115"/>
      <c r="Z500" s="115"/>
      <c r="AA500" s="115"/>
      <c r="AB500" s="116" t="s">
        <v>257</v>
      </c>
      <c r="AC500" s="204" t="s">
        <v>1213</v>
      </c>
      <c r="AD500" s="205"/>
      <c r="AE500" s="205"/>
      <c r="AF500" s="205"/>
      <c r="AG500" s="205"/>
      <c r="AH500" s="205"/>
      <c r="AI500" s="205"/>
      <c r="AJ500" s="207" t="s">
        <v>1204</v>
      </c>
      <c r="AK500" s="205"/>
      <c r="AL500" s="205"/>
      <c r="AM500" s="206" t="s">
        <v>1118</v>
      </c>
      <c r="AN500" s="116" t="s">
        <v>1206</v>
      </c>
      <c r="AO500" s="119" t="s">
        <v>51</v>
      </c>
      <c r="AP500" s="119" t="s">
        <v>52</v>
      </c>
      <c r="AQ500" s="119" t="s">
        <v>1207</v>
      </c>
      <c r="AR500" s="18" t="s">
        <v>1208</v>
      </c>
      <c r="AS500" s="120" t="s">
        <v>1214</v>
      </c>
      <c r="AT500" s="121">
        <f t="shared" si="95"/>
        <v>0</v>
      </c>
      <c r="AU500" s="121">
        <f t="shared" si="95"/>
        <v>0</v>
      </c>
      <c r="AV500" s="122">
        <v>0</v>
      </c>
      <c r="AW500" s="122">
        <v>0</v>
      </c>
      <c r="AX500" s="122">
        <v>0</v>
      </c>
      <c r="AY500" s="122">
        <v>0</v>
      </c>
      <c r="AZ500" s="122">
        <v>0</v>
      </c>
      <c r="BA500" s="122">
        <v>0</v>
      </c>
      <c r="BB500" s="122">
        <v>0</v>
      </c>
      <c r="BC500" s="122">
        <v>0</v>
      </c>
      <c r="BD500" s="122">
        <v>771540</v>
      </c>
      <c r="BE500" s="122">
        <v>0</v>
      </c>
      <c r="BF500" s="122">
        <v>0</v>
      </c>
      <c r="BG500" s="122">
        <v>0</v>
      </c>
      <c r="BH500" s="122">
        <v>771540</v>
      </c>
      <c r="BI500" s="121">
        <f t="shared" si="97"/>
        <v>258265.35</v>
      </c>
      <c r="BJ500" s="122">
        <v>0</v>
      </c>
      <c r="BK500" s="122">
        <v>0</v>
      </c>
      <c r="BL500" s="122">
        <v>0</v>
      </c>
      <c r="BM500" s="122">
        <v>258265.35</v>
      </c>
      <c r="BN500" s="121">
        <f t="shared" si="98"/>
        <v>0</v>
      </c>
      <c r="BO500" s="122">
        <v>0</v>
      </c>
      <c r="BP500" s="122">
        <v>0</v>
      </c>
      <c r="BQ500" s="122">
        <v>0</v>
      </c>
      <c r="BR500" s="122">
        <v>0</v>
      </c>
      <c r="BS500" s="121">
        <f t="shared" si="99"/>
        <v>0</v>
      </c>
      <c r="BT500" s="122">
        <v>0</v>
      </c>
      <c r="BU500" s="122">
        <v>0</v>
      </c>
      <c r="BV500" s="122">
        <v>0</v>
      </c>
      <c r="BW500" s="122">
        <v>0</v>
      </c>
      <c r="BX500" s="121">
        <f t="shared" si="100"/>
        <v>0</v>
      </c>
      <c r="BY500" s="122">
        <v>0</v>
      </c>
      <c r="BZ500" s="122">
        <v>0</v>
      </c>
      <c r="CA500" s="122">
        <v>0</v>
      </c>
      <c r="CB500" s="122">
        <v>0</v>
      </c>
      <c r="CC500" s="121">
        <f t="shared" si="101"/>
        <v>0</v>
      </c>
      <c r="CD500" s="122">
        <v>0</v>
      </c>
      <c r="CE500" s="122">
        <v>0</v>
      </c>
      <c r="CF500" s="122">
        <v>0</v>
      </c>
      <c r="CG500" s="122">
        <v>0</v>
      </c>
      <c r="CH500" s="122">
        <v>0</v>
      </c>
      <c r="CI500" s="122">
        <v>0</v>
      </c>
      <c r="CJ500" s="122">
        <v>0</v>
      </c>
      <c r="CK500" s="122">
        <v>0</v>
      </c>
      <c r="CL500" s="122">
        <v>0</v>
      </c>
      <c r="CM500" s="121">
        <f t="shared" si="103"/>
        <v>0</v>
      </c>
      <c r="CN500" s="122">
        <v>0</v>
      </c>
      <c r="CO500" s="122">
        <v>0</v>
      </c>
      <c r="CP500" s="122">
        <v>0</v>
      </c>
      <c r="CQ500" s="122">
        <v>0</v>
      </c>
    </row>
    <row r="501" spans="1:95" ht="148.5" customHeight="1">
      <c r="A501" s="194">
        <v>607</v>
      </c>
      <c r="B501" s="17" t="s">
        <v>1059</v>
      </c>
      <c r="C501" s="111">
        <v>401000029</v>
      </c>
      <c r="D501" s="19" t="s">
        <v>118</v>
      </c>
      <c r="E501" s="113" t="s">
        <v>1060</v>
      </c>
      <c r="F501" s="114"/>
      <c r="G501" s="114"/>
      <c r="H501" s="115" t="s">
        <v>47</v>
      </c>
      <c r="I501" s="114"/>
      <c r="J501" s="115">
        <v>16</v>
      </c>
      <c r="K501" s="115">
        <v>1</v>
      </c>
      <c r="L501" s="115">
        <v>16</v>
      </c>
      <c r="M501" s="115"/>
      <c r="N501" s="115"/>
      <c r="O501" s="115"/>
      <c r="P501" s="116" t="s">
        <v>255</v>
      </c>
      <c r="Q501" s="117" t="s">
        <v>256</v>
      </c>
      <c r="R501" s="115"/>
      <c r="S501" s="115"/>
      <c r="T501" s="115" t="s">
        <v>47</v>
      </c>
      <c r="U501" s="115"/>
      <c r="V501" s="115">
        <v>9</v>
      </c>
      <c r="W501" s="115">
        <v>1</v>
      </c>
      <c r="X501" s="115"/>
      <c r="Y501" s="115"/>
      <c r="Z501" s="203"/>
      <c r="AA501" s="115"/>
      <c r="AB501" s="116" t="s">
        <v>257</v>
      </c>
      <c r="AC501" s="204" t="s">
        <v>1061</v>
      </c>
      <c r="AD501" s="205"/>
      <c r="AE501" s="205"/>
      <c r="AF501" s="205"/>
      <c r="AG501" s="205"/>
      <c r="AH501" s="205"/>
      <c r="AI501" s="205"/>
      <c r="AJ501" s="205"/>
      <c r="AK501" s="155"/>
      <c r="AL501" s="205"/>
      <c r="AM501" s="206" t="s">
        <v>1215</v>
      </c>
      <c r="AN501" s="116" t="s">
        <v>1074</v>
      </c>
      <c r="AO501" s="119" t="s">
        <v>69</v>
      </c>
      <c r="AP501" s="119" t="s">
        <v>51</v>
      </c>
      <c r="AQ501" s="119" t="s">
        <v>631</v>
      </c>
      <c r="AR501" s="18" t="s">
        <v>1067</v>
      </c>
      <c r="AS501" s="120" t="s">
        <v>700</v>
      </c>
      <c r="AT501" s="121">
        <f t="shared" si="95"/>
        <v>1054500</v>
      </c>
      <c r="AU501" s="121">
        <f t="shared" si="95"/>
        <v>1054500</v>
      </c>
      <c r="AV501" s="122">
        <v>0</v>
      </c>
      <c r="AW501" s="122">
        <v>0</v>
      </c>
      <c r="AX501" s="122">
        <v>0</v>
      </c>
      <c r="AY501" s="122">
        <v>0</v>
      </c>
      <c r="AZ501" s="122">
        <v>0</v>
      </c>
      <c r="BA501" s="122">
        <v>0</v>
      </c>
      <c r="BB501" s="122">
        <v>1054500</v>
      </c>
      <c r="BC501" s="122">
        <v>1054500</v>
      </c>
      <c r="BD501" s="122">
        <f t="shared" ref="BD501:BD542" si="106">BE501+BF501+BG501+BH501</f>
        <v>520000</v>
      </c>
      <c r="BE501" s="122">
        <v>0</v>
      </c>
      <c r="BF501" s="122">
        <v>0</v>
      </c>
      <c r="BG501" s="122">
        <v>0</v>
      </c>
      <c r="BH501" s="122">
        <v>520000</v>
      </c>
      <c r="BI501" s="121">
        <f t="shared" si="97"/>
        <v>520000</v>
      </c>
      <c r="BJ501" s="122">
        <v>0</v>
      </c>
      <c r="BK501" s="122">
        <v>0</v>
      </c>
      <c r="BL501" s="122">
        <v>0</v>
      </c>
      <c r="BM501" s="122">
        <v>520000</v>
      </c>
      <c r="BN501" s="121">
        <f t="shared" si="98"/>
        <v>0</v>
      </c>
      <c r="BO501" s="122">
        <v>0</v>
      </c>
      <c r="BP501" s="122">
        <v>0</v>
      </c>
      <c r="BQ501" s="122">
        <v>0</v>
      </c>
      <c r="BR501" s="122">
        <v>0</v>
      </c>
      <c r="BS501" s="121">
        <f t="shared" si="99"/>
        <v>0</v>
      </c>
      <c r="BT501" s="122">
        <v>0</v>
      </c>
      <c r="BU501" s="122">
        <v>0</v>
      </c>
      <c r="BV501" s="122">
        <v>0</v>
      </c>
      <c r="BW501" s="122">
        <v>0</v>
      </c>
      <c r="BX501" s="121">
        <f t="shared" si="100"/>
        <v>0</v>
      </c>
      <c r="BY501" s="122">
        <v>0</v>
      </c>
      <c r="BZ501" s="122">
        <v>0</v>
      </c>
      <c r="CA501" s="122">
        <v>0</v>
      </c>
      <c r="CB501" s="122">
        <v>0</v>
      </c>
      <c r="CC501" s="121">
        <f t="shared" si="101"/>
        <v>0</v>
      </c>
      <c r="CD501" s="122">
        <v>0</v>
      </c>
      <c r="CE501" s="122">
        <v>0</v>
      </c>
      <c r="CF501" s="122">
        <v>0</v>
      </c>
      <c r="CG501" s="122">
        <v>0</v>
      </c>
      <c r="CH501" s="122">
        <f t="shared" ref="CH501:CH542" si="107">CI501+CJ501+CK501+CL501</f>
        <v>0</v>
      </c>
      <c r="CI501" s="122">
        <v>0</v>
      </c>
      <c r="CJ501" s="122">
        <v>0</v>
      </c>
      <c r="CK501" s="122">
        <v>0</v>
      </c>
      <c r="CL501" s="122">
        <v>0</v>
      </c>
      <c r="CM501" s="121">
        <f t="shared" si="103"/>
        <v>0</v>
      </c>
      <c r="CN501" s="122">
        <v>0</v>
      </c>
      <c r="CO501" s="122">
        <v>0</v>
      </c>
      <c r="CP501" s="122">
        <v>0</v>
      </c>
      <c r="CQ501" s="122">
        <v>0</v>
      </c>
    </row>
    <row r="502" spans="1:95" ht="128.25" customHeight="1">
      <c r="A502" s="194">
        <v>607</v>
      </c>
      <c r="B502" s="17" t="s">
        <v>1059</v>
      </c>
      <c r="C502" s="111">
        <v>401000030</v>
      </c>
      <c r="D502" s="19" t="s">
        <v>68</v>
      </c>
      <c r="E502" s="113" t="s">
        <v>1060</v>
      </c>
      <c r="F502" s="114"/>
      <c r="G502" s="114"/>
      <c r="H502" s="115" t="s">
        <v>47</v>
      </c>
      <c r="I502" s="114"/>
      <c r="J502" s="115">
        <v>16</v>
      </c>
      <c r="K502" s="115">
        <v>1</v>
      </c>
      <c r="L502" s="115">
        <v>17</v>
      </c>
      <c r="M502" s="115"/>
      <c r="N502" s="115"/>
      <c r="O502" s="115"/>
      <c r="P502" s="116" t="s">
        <v>255</v>
      </c>
      <c r="Q502" s="117" t="s">
        <v>256</v>
      </c>
      <c r="R502" s="115"/>
      <c r="S502" s="115"/>
      <c r="T502" s="115" t="s">
        <v>47</v>
      </c>
      <c r="U502" s="115"/>
      <c r="V502" s="115">
        <v>9</v>
      </c>
      <c r="W502" s="115">
        <v>1</v>
      </c>
      <c r="X502" s="115"/>
      <c r="Y502" s="115"/>
      <c r="Z502" s="203"/>
      <c r="AA502" s="115"/>
      <c r="AB502" s="116" t="s">
        <v>257</v>
      </c>
      <c r="AC502" s="204" t="s">
        <v>1061</v>
      </c>
      <c r="AD502" s="205"/>
      <c r="AE502" s="205"/>
      <c r="AF502" s="205"/>
      <c r="AG502" s="205"/>
      <c r="AH502" s="205"/>
      <c r="AI502" s="205"/>
      <c r="AJ502" s="205"/>
      <c r="AK502" s="155"/>
      <c r="AL502" s="205"/>
      <c r="AM502" s="206" t="s">
        <v>1215</v>
      </c>
      <c r="AN502" s="116" t="s">
        <v>1074</v>
      </c>
      <c r="AO502" s="119" t="s">
        <v>69</v>
      </c>
      <c r="AP502" s="119" t="s">
        <v>51</v>
      </c>
      <c r="AQ502" s="119" t="s">
        <v>631</v>
      </c>
      <c r="AR502" s="18" t="s">
        <v>1067</v>
      </c>
      <c r="AS502" s="120" t="s">
        <v>700</v>
      </c>
      <c r="AT502" s="121">
        <f t="shared" si="95"/>
        <v>7370450</v>
      </c>
      <c r="AU502" s="121">
        <f t="shared" si="95"/>
        <v>7370450</v>
      </c>
      <c r="AV502" s="122">
        <v>0</v>
      </c>
      <c r="AW502" s="122">
        <v>0</v>
      </c>
      <c r="AX502" s="122">
        <v>0</v>
      </c>
      <c r="AY502" s="122">
        <v>0</v>
      </c>
      <c r="AZ502" s="122">
        <v>0</v>
      </c>
      <c r="BA502" s="122">
        <v>0</v>
      </c>
      <c r="BB502" s="122">
        <v>7370450</v>
      </c>
      <c r="BC502" s="122">
        <v>7370450</v>
      </c>
      <c r="BD502" s="122">
        <f t="shared" si="106"/>
        <v>5497000</v>
      </c>
      <c r="BE502" s="122">
        <v>0</v>
      </c>
      <c r="BF502" s="122">
        <v>0</v>
      </c>
      <c r="BG502" s="122">
        <v>0</v>
      </c>
      <c r="BH502" s="122">
        <v>5497000</v>
      </c>
      <c r="BI502" s="121">
        <f t="shared" si="97"/>
        <v>5497000</v>
      </c>
      <c r="BJ502" s="122">
        <v>0</v>
      </c>
      <c r="BK502" s="122">
        <v>0</v>
      </c>
      <c r="BL502" s="122">
        <v>0</v>
      </c>
      <c r="BM502" s="122">
        <v>5497000</v>
      </c>
      <c r="BN502" s="121">
        <f t="shared" si="98"/>
        <v>6327000</v>
      </c>
      <c r="BO502" s="122">
        <v>0</v>
      </c>
      <c r="BP502" s="122">
        <v>0</v>
      </c>
      <c r="BQ502" s="122">
        <v>0</v>
      </c>
      <c r="BR502" s="122">
        <v>6327000</v>
      </c>
      <c r="BS502" s="121">
        <f t="shared" si="99"/>
        <v>6327000</v>
      </c>
      <c r="BT502" s="122">
        <v>0</v>
      </c>
      <c r="BU502" s="122">
        <v>0</v>
      </c>
      <c r="BV502" s="122">
        <v>0</v>
      </c>
      <c r="BW502" s="122">
        <v>6327000</v>
      </c>
      <c r="BX502" s="121">
        <f t="shared" si="100"/>
        <v>6327000</v>
      </c>
      <c r="BY502" s="122">
        <v>0</v>
      </c>
      <c r="BZ502" s="122">
        <v>0</v>
      </c>
      <c r="CA502" s="122">
        <v>0</v>
      </c>
      <c r="CB502" s="122">
        <v>6327000</v>
      </c>
      <c r="CC502" s="121">
        <f t="shared" si="101"/>
        <v>6327000</v>
      </c>
      <c r="CD502" s="122">
        <v>0</v>
      </c>
      <c r="CE502" s="122">
        <v>0</v>
      </c>
      <c r="CF502" s="122">
        <v>0</v>
      </c>
      <c r="CG502" s="122">
        <v>6327000</v>
      </c>
      <c r="CH502" s="122">
        <f t="shared" si="107"/>
        <v>6327000</v>
      </c>
      <c r="CI502" s="122">
        <v>0</v>
      </c>
      <c r="CJ502" s="122">
        <v>0</v>
      </c>
      <c r="CK502" s="122">
        <v>0</v>
      </c>
      <c r="CL502" s="122">
        <v>6327000</v>
      </c>
      <c r="CM502" s="121">
        <f t="shared" si="103"/>
        <v>6327000</v>
      </c>
      <c r="CN502" s="122">
        <v>0</v>
      </c>
      <c r="CO502" s="122">
        <v>0</v>
      </c>
      <c r="CP502" s="122">
        <v>0</v>
      </c>
      <c r="CQ502" s="122">
        <v>6327000</v>
      </c>
    </row>
    <row r="503" spans="1:95" ht="129" customHeight="1">
      <c r="A503" s="194">
        <v>607</v>
      </c>
      <c r="B503" s="17" t="s">
        <v>1059</v>
      </c>
      <c r="C503" s="111">
        <v>401000030</v>
      </c>
      <c r="D503" s="19" t="s">
        <v>68</v>
      </c>
      <c r="E503" s="113" t="s">
        <v>1060</v>
      </c>
      <c r="F503" s="114"/>
      <c r="G503" s="114"/>
      <c r="H503" s="115" t="s">
        <v>47</v>
      </c>
      <c r="I503" s="114"/>
      <c r="J503" s="115">
        <v>16</v>
      </c>
      <c r="K503" s="115">
        <v>1</v>
      </c>
      <c r="L503" s="115">
        <v>17</v>
      </c>
      <c r="M503" s="115"/>
      <c r="N503" s="115"/>
      <c r="O503" s="115"/>
      <c r="P503" s="116" t="s">
        <v>255</v>
      </c>
      <c r="Q503" s="117" t="s">
        <v>256</v>
      </c>
      <c r="R503" s="115"/>
      <c r="S503" s="115"/>
      <c r="T503" s="115" t="s">
        <v>47</v>
      </c>
      <c r="U503" s="115"/>
      <c r="V503" s="115">
        <v>9</v>
      </c>
      <c r="W503" s="115">
        <v>1</v>
      </c>
      <c r="X503" s="115"/>
      <c r="Y503" s="115"/>
      <c r="Z503" s="115"/>
      <c r="AA503" s="115"/>
      <c r="AB503" s="116" t="s">
        <v>257</v>
      </c>
      <c r="AC503" s="204" t="s">
        <v>1061</v>
      </c>
      <c r="AD503" s="205"/>
      <c r="AE503" s="205"/>
      <c r="AF503" s="205"/>
      <c r="AG503" s="205"/>
      <c r="AH503" s="205"/>
      <c r="AI503" s="205"/>
      <c r="AJ503" s="205"/>
      <c r="AK503" s="155"/>
      <c r="AL503" s="205"/>
      <c r="AM503" s="206" t="s">
        <v>1215</v>
      </c>
      <c r="AN503" s="116" t="s">
        <v>1074</v>
      </c>
      <c r="AO503" s="119" t="s">
        <v>69</v>
      </c>
      <c r="AP503" s="119" t="s">
        <v>51</v>
      </c>
      <c r="AQ503" s="119" t="s">
        <v>631</v>
      </c>
      <c r="AR503" s="18" t="s">
        <v>1067</v>
      </c>
      <c r="AS503" s="120" t="s">
        <v>701</v>
      </c>
      <c r="AT503" s="121">
        <f t="shared" si="95"/>
        <v>1577000</v>
      </c>
      <c r="AU503" s="121">
        <f t="shared" si="95"/>
        <v>1577000</v>
      </c>
      <c r="AV503" s="122">
        <v>0</v>
      </c>
      <c r="AW503" s="122">
        <v>0</v>
      </c>
      <c r="AX503" s="122">
        <v>0</v>
      </c>
      <c r="AY503" s="122">
        <v>0</v>
      </c>
      <c r="AZ503" s="122">
        <v>0</v>
      </c>
      <c r="BA503" s="122">
        <v>0</v>
      </c>
      <c r="BB503" s="122">
        <v>1577000</v>
      </c>
      <c r="BC503" s="122">
        <v>1577000</v>
      </c>
      <c r="BD503" s="122">
        <f t="shared" si="106"/>
        <v>920000</v>
      </c>
      <c r="BE503" s="122">
        <v>0</v>
      </c>
      <c r="BF503" s="122">
        <v>0</v>
      </c>
      <c r="BG503" s="122">
        <v>0</v>
      </c>
      <c r="BH503" s="122">
        <v>920000</v>
      </c>
      <c r="BI503" s="121">
        <f t="shared" si="97"/>
        <v>920000</v>
      </c>
      <c r="BJ503" s="122">
        <v>0</v>
      </c>
      <c r="BK503" s="122">
        <v>0</v>
      </c>
      <c r="BL503" s="122">
        <v>0</v>
      </c>
      <c r="BM503" s="122">
        <v>920000</v>
      </c>
      <c r="BN503" s="121">
        <f t="shared" si="98"/>
        <v>920000</v>
      </c>
      <c r="BO503" s="122">
        <v>0</v>
      </c>
      <c r="BP503" s="122">
        <v>0</v>
      </c>
      <c r="BQ503" s="122">
        <v>0</v>
      </c>
      <c r="BR503" s="122">
        <v>920000</v>
      </c>
      <c r="BS503" s="121">
        <f t="shared" si="99"/>
        <v>920000</v>
      </c>
      <c r="BT503" s="122">
        <v>0</v>
      </c>
      <c r="BU503" s="122">
        <v>0</v>
      </c>
      <c r="BV503" s="122">
        <v>0</v>
      </c>
      <c r="BW503" s="122">
        <v>920000</v>
      </c>
      <c r="BX503" s="121">
        <f t="shared" si="100"/>
        <v>920000</v>
      </c>
      <c r="BY503" s="122">
        <v>0</v>
      </c>
      <c r="BZ503" s="122">
        <v>0</v>
      </c>
      <c r="CA503" s="122">
        <v>0</v>
      </c>
      <c r="CB503" s="122">
        <v>920000</v>
      </c>
      <c r="CC503" s="121">
        <f t="shared" si="101"/>
        <v>920000</v>
      </c>
      <c r="CD503" s="122">
        <v>0</v>
      </c>
      <c r="CE503" s="122">
        <v>0</v>
      </c>
      <c r="CF503" s="122">
        <v>0</v>
      </c>
      <c r="CG503" s="122">
        <v>920000</v>
      </c>
      <c r="CH503" s="122">
        <f t="shared" si="107"/>
        <v>920000</v>
      </c>
      <c r="CI503" s="122">
        <v>0</v>
      </c>
      <c r="CJ503" s="122">
        <v>0</v>
      </c>
      <c r="CK503" s="122">
        <v>0</v>
      </c>
      <c r="CL503" s="122">
        <v>920000</v>
      </c>
      <c r="CM503" s="121">
        <f t="shared" si="103"/>
        <v>920000</v>
      </c>
      <c r="CN503" s="122">
        <v>0</v>
      </c>
      <c r="CO503" s="122">
        <v>0</v>
      </c>
      <c r="CP503" s="122">
        <v>0</v>
      </c>
      <c r="CQ503" s="122">
        <v>920000</v>
      </c>
    </row>
    <row r="504" spans="1:95" ht="140.25" customHeight="1">
      <c r="A504" s="194">
        <v>607</v>
      </c>
      <c r="B504" s="17" t="s">
        <v>1059</v>
      </c>
      <c r="C504" s="111">
        <v>401000030</v>
      </c>
      <c r="D504" s="19" t="s">
        <v>68</v>
      </c>
      <c r="E504" s="113" t="s">
        <v>1060</v>
      </c>
      <c r="F504" s="114"/>
      <c r="G504" s="114"/>
      <c r="H504" s="115" t="s">
        <v>47</v>
      </c>
      <c r="I504" s="114"/>
      <c r="J504" s="115">
        <v>16</v>
      </c>
      <c r="K504" s="115">
        <v>1</v>
      </c>
      <c r="L504" s="115">
        <v>17</v>
      </c>
      <c r="M504" s="115"/>
      <c r="N504" s="115"/>
      <c r="O504" s="115"/>
      <c r="P504" s="116" t="s">
        <v>255</v>
      </c>
      <c r="Q504" s="117" t="s">
        <v>256</v>
      </c>
      <c r="R504" s="115"/>
      <c r="S504" s="115"/>
      <c r="T504" s="115" t="s">
        <v>47</v>
      </c>
      <c r="U504" s="115"/>
      <c r="V504" s="115">
        <v>9</v>
      </c>
      <c r="W504" s="115">
        <v>1</v>
      </c>
      <c r="X504" s="115"/>
      <c r="Y504" s="115"/>
      <c r="Z504" s="115"/>
      <c r="AA504" s="115"/>
      <c r="AB504" s="116" t="s">
        <v>257</v>
      </c>
      <c r="AC504" s="204" t="s">
        <v>1061</v>
      </c>
      <c r="AD504" s="205"/>
      <c r="AE504" s="205"/>
      <c r="AF504" s="205"/>
      <c r="AG504" s="205"/>
      <c r="AH504" s="205"/>
      <c r="AI504" s="205"/>
      <c r="AJ504" s="155"/>
      <c r="AK504" s="155"/>
      <c r="AL504" s="205"/>
      <c r="AM504" s="206" t="s">
        <v>1216</v>
      </c>
      <c r="AN504" s="116" t="s">
        <v>1074</v>
      </c>
      <c r="AO504" s="119" t="s">
        <v>69</v>
      </c>
      <c r="AP504" s="119" t="s">
        <v>51</v>
      </c>
      <c r="AQ504" s="119" t="s">
        <v>1217</v>
      </c>
      <c r="AR504" s="18" t="s">
        <v>608</v>
      </c>
      <c r="AS504" s="120" t="s">
        <v>704</v>
      </c>
      <c r="AT504" s="121">
        <f t="shared" si="95"/>
        <v>55250338.780000001</v>
      </c>
      <c r="AU504" s="121">
        <f t="shared" si="95"/>
        <v>55250338.780000001</v>
      </c>
      <c r="AV504" s="122">
        <v>0</v>
      </c>
      <c r="AW504" s="122">
        <v>0</v>
      </c>
      <c r="AX504" s="122">
        <v>0</v>
      </c>
      <c r="AY504" s="122">
        <v>0</v>
      </c>
      <c r="AZ504" s="122">
        <v>0</v>
      </c>
      <c r="BA504" s="122">
        <v>0</v>
      </c>
      <c r="BB504" s="122">
        <v>55250338.780000001</v>
      </c>
      <c r="BC504" s="122">
        <v>55250338.780000001</v>
      </c>
      <c r="BD504" s="122">
        <f t="shared" si="106"/>
        <v>56847627.520000003</v>
      </c>
      <c r="BE504" s="122">
        <v>0</v>
      </c>
      <c r="BF504" s="122">
        <v>0</v>
      </c>
      <c r="BG504" s="122">
        <v>0</v>
      </c>
      <c r="BH504" s="122">
        <v>56847627.520000003</v>
      </c>
      <c r="BI504" s="121">
        <f t="shared" si="97"/>
        <v>56847627.520000003</v>
      </c>
      <c r="BJ504" s="122">
        <v>0</v>
      </c>
      <c r="BK504" s="122">
        <v>0</v>
      </c>
      <c r="BL504" s="122">
        <v>0</v>
      </c>
      <c r="BM504" s="122">
        <v>56847627.520000003</v>
      </c>
      <c r="BN504" s="121">
        <f t="shared" si="98"/>
        <v>58821128.880000003</v>
      </c>
      <c r="BO504" s="122">
        <v>0</v>
      </c>
      <c r="BP504" s="122">
        <v>0</v>
      </c>
      <c r="BQ504" s="122">
        <v>0</v>
      </c>
      <c r="BR504" s="122">
        <v>58821128.880000003</v>
      </c>
      <c r="BS504" s="121">
        <f t="shared" si="99"/>
        <v>58821128.880000003</v>
      </c>
      <c r="BT504" s="122">
        <v>0</v>
      </c>
      <c r="BU504" s="122">
        <v>0</v>
      </c>
      <c r="BV504" s="122">
        <v>0</v>
      </c>
      <c r="BW504" s="122">
        <v>58821128.880000003</v>
      </c>
      <c r="BX504" s="121">
        <f t="shared" si="100"/>
        <v>58235591.359999999</v>
      </c>
      <c r="BY504" s="122">
        <v>0</v>
      </c>
      <c r="BZ504" s="122">
        <v>0</v>
      </c>
      <c r="CA504" s="122">
        <v>0</v>
      </c>
      <c r="CB504" s="122">
        <v>58235591.359999999</v>
      </c>
      <c r="CC504" s="121">
        <f t="shared" si="101"/>
        <v>58235591.359999999</v>
      </c>
      <c r="CD504" s="122">
        <v>0</v>
      </c>
      <c r="CE504" s="122">
        <v>0</v>
      </c>
      <c r="CF504" s="122">
        <v>0</v>
      </c>
      <c r="CG504" s="122">
        <v>58235591.359999999</v>
      </c>
      <c r="CH504" s="122">
        <f t="shared" si="107"/>
        <v>58235591.359999999</v>
      </c>
      <c r="CI504" s="122">
        <v>0</v>
      </c>
      <c r="CJ504" s="122">
        <v>0</v>
      </c>
      <c r="CK504" s="122">
        <v>0</v>
      </c>
      <c r="CL504" s="122">
        <v>58235591.359999999</v>
      </c>
      <c r="CM504" s="121">
        <f t="shared" si="103"/>
        <v>58235591.359999999</v>
      </c>
      <c r="CN504" s="122">
        <v>0</v>
      </c>
      <c r="CO504" s="122">
        <v>0</v>
      </c>
      <c r="CP504" s="122">
        <v>0</v>
      </c>
      <c r="CQ504" s="122">
        <v>58235591.359999999</v>
      </c>
    </row>
    <row r="505" spans="1:95" ht="199.5" customHeight="1">
      <c r="A505" s="194">
        <v>607</v>
      </c>
      <c r="B505" s="17" t="s">
        <v>1059</v>
      </c>
      <c r="C505" s="111">
        <v>402000025</v>
      </c>
      <c r="D505" s="19" t="s">
        <v>153</v>
      </c>
      <c r="E505" s="113" t="s">
        <v>1070</v>
      </c>
      <c r="F505" s="203"/>
      <c r="G505" s="203"/>
      <c r="H505" s="115">
        <v>1</v>
      </c>
      <c r="I505" s="203"/>
      <c r="J505" s="115">
        <v>2</v>
      </c>
      <c r="K505" s="115"/>
      <c r="L505" s="115">
        <v>2</v>
      </c>
      <c r="M505" s="203"/>
      <c r="N505" s="115">
        <v>3</v>
      </c>
      <c r="O505" s="203"/>
      <c r="P505" s="116" t="s">
        <v>533</v>
      </c>
      <c r="Q505" s="117" t="s">
        <v>256</v>
      </c>
      <c r="R505" s="115"/>
      <c r="S505" s="115"/>
      <c r="T505" s="115" t="s">
        <v>47</v>
      </c>
      <c r="U505" s="115"/>
      <c r="V505" s="115">
        <v>12</v>
      </c>
      <c r="W505" s="115">
        <v>1</v>
      </c>
      <c r="X505" s="115">
        <v>15</v>
      </c>
      <c r="Y505" s="115"/>
      <c r="Z505" s="115"/>
      <c r="AA505" s="115"/>
      <c r="AB505" s="116" t="s">
        <v>257</v>
      </c>
      <c r="AC505" s="204" t="s">
        <v>1061</v>
      </c>
      <c r="AD505" s="205"/>
      <c r="AE505" s="205"/>
      <c r="AF505" s="205"/>
      <c r="AG505" s="205"/>
      <c r="AH505" s="205"/>
      <c r="AI505" s="205"/>
      <c r="AJ505" s="155"/>
      <c r="AK505" s="155"/>
      <c r="AL505" s="205"/>
      <c r="AM505" s="206" t="s">
        <v>1216</v>
      </c>
      <c r="AN505" s="116" t="s">
        <v>1074</v>
      </c>
      <c r="AO505" s="119" t="s">
        <v>69</v>
      </c>
      <c r="AP505" s="119" t="s">
        <v>51</v>
      </c>
      <c r="AQ505" s="119" t="s">
        <v>1217</v>
      </c>
      <c r="AR505" s="18" t="s">
        <v>608</v>
      </c>
      <c r="AS505" s="120" t="s">
        <v>704</v>
      </c>
      <c r="AT505" s="121">
        <f t="shared" si="95"/>
        <v>90485</v>
      </c>
      <c r="AU505" s="121">
        <f t="shared" si="95"/>
        <v>90485</v>
      </c>
      <c r="AV505" s="122">
        <v>0</v>
      </c>
      <c r="AW505" s="122">
        <v>0</v>
      </c>
      <c r="AX505" s="122">
        <v>0</v>
      </c>
      <c r="AY505" s="122">
        <v>0</v>
      </c>
      <c r="AZ505" s="122">
        <v>0</v>
      </c>
      <c r="BA505" s="122">
        <v>0</v>
      </c>
      <c r="BB505" s="122">
        <v>90485</v>
      </c>
      <c r="BC505" s="122">
        <v>90485</v>
      </c>
      <c r="BD505" s="122">
        <f t="shared" si="106"/>
        <v>4680</v>
      </c>
      <c r="BE505" s="122">
        <v>0</v>
      </c>
      <c r="BF505" s="122">
        <v>0</v>
      </c>
      <c r="BG505" s="122">
        <v>0</v>
      </c>
      <c r="BH505" s="122">
        <v>4680</v>
      </c>
      <c r="BI505" s="121">
        <f t="shared" si="97"/>
        <v>4680</v>
      </c>
      <c r="BJ505" s="122">
        <v>0</v>
      </c>
      <c r="BK505" s="122">
        <v>0</v>
      </c>
      <c r="BL505" s="122">
        <v>0</v>
      </c>
      <c r="BM505" s="122">
        <v>4680</v>
      </c>
      <c r="BN505" s="121">
        <f t="shared" si="98"/>
        <v>0</v>
      </c>
      <c r="BO505" s="122">
        <v>0</v>
      </c>
      <c r="BP505" s="122">
        <v>0</v>
      </c>
      <c r="BQ505" s="122">
        <v>0</v>
      </c>
      <c r="BR505" s="122">
        <v>0</v>
      </c>
      <c r="BS505" s="121">
        <f t="shared" si="99"/>
        <v>0</v>
      </c>
      <c r="BT505" s="122">
        <v>0</v>
      </c>
      <c r="BU505" s="122">
        <v>0</v>
      </c>
      <c r="BV505" s="122">
        <v>0</v>
      </c>
      <c r="BW505" s="122">
        <v>0</v>
      </c>
      <c r="BX505" s="121">
        <f t="shared" si="100"/>
        <v>0</v>
      </c>
      <c r="BY505" s="122">
        <v>0</v>
      </c>
      <c r="BZ505" s="122">
        <v>0</v>
      </c>
      <c r="CA505" s="122">
        <v>0</v>
      </c>
      <c r="CB505" s="122">
        <v>0</v>
      </c>
      <c r="CC505" s="121">
        <f t="shared" si="101"/>
        <v>0</v>
      </c>
      <c r="CD505" s="122">
        <v>0</v>
      </c>
      <c r="CE505" s="122">
        <v>0</v>
      </c>
      <c r="CF505" s="122">
        <v>0</v>
      </c>
      <c r="CG505" s="122">
        <v>0</v>
      </c>
      <c r="CH505" s="122">
        <f t="shared" si="107"/>
        <v>0</v>
      </c>
      <c r="CI505" s="122">
        <v>0</v>
      </c>
      <c r="CJ505" s="122">
        <v>0</v>
      </c>
      <c r="CK505" s="122">
        <v>0</v>
      </c>
      <c r="CL505" s="122">
        <v>0</v>
      </c>
      <c r="CM505" s="121">
        <f t="shared" si="103"/>
        <v>0</v>
      </c>
      <c r="CN505" s="122">
        <v>0</v>
      </c>
      <c r="CO505" s="122">
        <v>0</v>
      </c>
      <c r="CP505" s="122">
        <v>0</v>
      </c>
      <c r="CQ505" s="122">
        <v>0</v>
      </c>
    </row>
    <row r="506" spans="1:95" ht="144" customHeight="1">
      <c r="A506" s="194">
        <v>607</v>
      </c>
      <c r="B506" s="17" t="s">
        <v>1059</v>
      </c>
      <c r="C506" s="111">
        <v>401000030</v>
      </c>
      <c r="D506" s="19" t="s">
        <v>68</v>
      </c>
      <c r="E506" s="113" t="s">
        <v>1060</v>
      </c>
      <c r="F506" s="114"/>
      <c r="G506" s="114"/>
      <c r="H506" s="115" t="s">
        <v>47</v>
      </c>
      <c r="I506" s="114"/>
      <c r="J506" s="115">
        <v>16</v>
      </c>
      <c r="K506" s="115">
        <v>1</v>
      </c>
      <c r="L506" s="115">
        <v>17</v>
      </c>
      <c r="M506" s="115"/>
      <c r="N506" s="115"/>
      <c r="O506" s="115"/>
      <c r="P506" s="116" t="s">
        <v>255</v>
      </c>
      <c r="Q506" s="117" t="s">
        <v>256</v>
      </c>
      <c r="R506" s="115"/>
      <c r="S506" s="115"/>
      <c r="T506" s="115" t="s">
        <v>47</v>
      </c>
      <c r="U506" s="115"/>
      <c r="V506" s="115">
        <v>9</v>
      </c>
      <c r="W506" s="115">
        <v>1</v>
      </c>
      <c r="X506" s="115"/>
      <c r="Y506" s="115"/>
      <c r="Z506" s="115"/>
      <c r="AA506" s="115"/>
      <c r="AB506" s="116" t="s">
        <v>257</v>
      </c>
      <c r="AC506" s="204" t="s">
        <v>1061</v>
      </c>
      <c r="AD506" s="205"/>
      <c r="AE506" s="205"/>
      <c r="AF506" s="205"/>
      <c r="AG506" s="205"/>
      <c r="AH506" s="205"/>
      <c r="AI506" s="205"/>
      <c r="AJ506" s="155"/>
      <c r="AK506" s="155"/>
      <c r="AL506" s="205"/>
      <c r="AM506" s="206" t="s">
        <v>1216</v>
      </c>
      <c r="AN506" s="116" t="s">
        <v>1074</v>
      </c>
      <c r="AO506" s="119" t="s">
        <v>69</v>
      </c>
      <c r="AP506" s="119" t="s">
        <v>51</v>
      </c>
      <c r="AQ506" s="119" t="s">
        <v>1217</v>
      </c>
      <c r="AR506" s="18" t="s">
        <v>608</v>
      </c>
      <c r="AS506" s="120" t="s">
        <v>705</v>
      </c>
      <c r="AT506" s="121">
        <f t="shared" si="95"/>
        <v>43617232.409999996</v>
      </c>
      <c r="AU506" s="121">
        <f t="shared" si="95"/>
        <v>43617232.409999996</v>
      </c>
      <c r="AV506" s="122">
        <v>0</v>
      </c>
      <c r="AW506" s="122">
        <v>0</v>
      </c>
      <c r="AX506" s="122">
        <v>0</v>
      </c>
      <c r="AY506" s="122">
        <v>0</v>
      </c>
      <c r="AZ506" s="122">
        <v>0</v>
      </c>
      <c r="BA506" s="122">
        <v>0</v>
      </c>
      <c r="BB506" s="122">
        <v>43617232.409999996</v>
      </c>
      <c r="BC506" s="122">
        <v>43617232.409999996</v>
      </c>
      <c r="BD506" s="122">
        <f t="shared" si="106"/>
        <v>88051539.819999993</v>
      </c>
      <c r="BE506" s="122">
        <v>0</v>
      </c>
      <c r="BF506" s="122">
        <v>0</v>
      </c>
      <c r="BG506" s="122">
        <v>0</v>
      </c>
      <c r="BH506" s="122">
        <v>88051539.819999993</v>
      </c>
      <c r="BI506" s="121">
        <f t="shared" si="97"/>
        <v>88051539.819999993</v>
      </c>
      <c r="BJ506" s="122">
        <v>0</v>
      </c>
      <c r="BK506" s="122">
        <v>0</v>
      </c>
      <c r="BL506" s="122">
        <v>0</v>
      </c>
      <c r="BM506" s="122">
        <v>88051539.819999993</v>
      </c>
      <c r="BN506" s="121">
        <f t="shared" si="98"/>
        <v>82942969.390000001</v>
      </c>
      <c r="BO506" s="122">
        <v>0</v>
      </c>
      <c r="BP506" s="122">
        <v>0</v>
      </c>
      <c r="BQ506" s="122">
        <v>0</v>
      </c>
      <c r="BR506" s="122">
        <v>82942969.390000001</v>
      </c>
      <c r="BS506" s="121">
        <f t="shared" si="99"/>
        <v>82924802.989999995</v>
      </c>
      <c r="BT506" s="122">
        <v>0</v>
      </c>
      <c r="BU506" s="122">
        <v>0</v>
      </c>
      <c r="BV506" s="122">
        <v>0</v>
      </c>
      <c r="BW506" s="122">
        <v>82924802.989999995</v>
      </c>
      <c r="BX506" s="121">
        <f t="shared" si="100"/>
        <v>82701047.75</v>
      </c>
      <c r="BY506" s="122">
        <v>0</v>
      </c>
      <c r="BZ506" s="122">
        <v>0</v>
      </c>
      <c r="CA506" s="122">
        <v>0</v>
      </c>
      <c r="CB506" s="122">
        <v>82701047.75</v>
      </c>
      <c r="CC506" s="121">
        <f t="shared" si="101"/>
        <v>82701047.75</v>
      </c>
      <c r="CD506" s="122">
        <v>0</v>
      </c>
      <c r="CE506" s="122">
        <v>0</v>
      </c>
      <c r="CF506" s="122">
        <v>0</v>
      </c>
      <c r="CG506" s="122">
        <v>82701047.75</v>
      </c>
      <c r="CH506" s="122">
        <f t="shared" si="107"/>
        <v>82701047.75</v>
      </c>
      <c r="CI506" s="122">
        <v>0</v>
      </c>
      <c r="CJ506" s="122">
        <v>0</v>
      </c>
      <c r="CK506" s="122">
        <v>0</v>
      </c>
      <c r="CL506" s="122">
        <v>82701047.75</v>
      </c>
      <c r="CM506" s="121">
        <f t="shared" si="103"/>
        <v>82701047.75</v>
      </c>
      <c r="CN506" s="122">
        <v>0</v>
      </c>
      <c r="CO506" s="122">
        <v>0</v>
      </c>
      <c r="CP506" s="122">
        <v>0</v>
      </c>
      <c r="CQ506" s="122">
        <v>82701047.75</v>
      </c>
    </row>
    <row r="507" spans="1:95" ht="201" customHeight="1">
      <c r="A507" s="194">
        <v>607</v>
      </c>
      <c r="B507" s="17" t="s">
        <v>1059</v>
      </c>
      <c r="C507" s="111">
        <v>402000025</v>
      </c>
      <c r="D507" s="19" t="s">
        <v>153</v>
      </c>
      <c r="E507" s="113" t="s">
        <v>1070</v>
      </c>
      <c r="F507" s="203"/>
      <c r="G507" s="203"/>
      <c r="H507" s="115">
        <v>1</v>
      </c>
      <c r="I507" s="203"/>
      <c r="J507" s="115">
        <v>2</v>
      </c>
      <c r="K507" s="115"/>
      <c r="L507" s="115">
        <v>2</v>
      </c>
      <c r="M507" s="203"/>
      <c r="N507" s="115">
        <v>3</v>
      </c>
      <c r="O507" s="203"/>
      <c r="P507" s="116" t="s">
        <v>533</v>
      </c>
      <c r="Q507" s="117" t="s">
        <v>256</v>
      </c>
      <c r="R507" s="115"/>
      <c r="S507" s="115"/>
      <c r="T507" s="115" t="s">
        <v>47</v>
      </c>
      <c r="U507" s="115"/>
      <c r="V507" s="115">
        <v>12</v>
      </c>
      <c r="W507" s="115">
        <v>1</v>
      </c>
      <c r="X507" s="115">
        <v>15</v>
      </c>
      <c r="Y507" s="115"/>
      <c r="Z507" s="115"/>
      <c r="AA507" s="115"/>
      <c r="AB507" s="116" t="s">
        <v>257</v>
      </c>
      <c r="AC507" s="204" t="s">
        <v>1061</v>
      </c>
      <c r="AD507" s="205"/>
      <c r="AE507" s="205"/>
      <c r="AF507" s="205"/>
      <c r="AG507" s="205"/>
      <c r="AH507" s="205"/>
      <c r="AI507" s="205"/>
      <c r="AJ507" s="155"/>
      <c r="AK507" s="155"/>
      <c r="AL507" s="205"/>
      <c r="AM507" s="206" t="s">
        <v>1216</v>
      </c>
      <c r="AN507" s="116" t="s">
        <v>1074</v>
      </c>
      <c r="AO507" s="119" t="s">
        <v>69</v>
      </c>
      <c r="AP507" s="119" t="s">
        <v>51</v>
      </c>
      <c r="AQ507" s="119" t="s">
        <v>1217</v>
      </c>
      <c r="AR507" s="18" t="s">
        <v>608</v>
      </c>
      <c r="AS507" s="120" t="s">
        <v>705</v>
      </c>
      <c r="AT507" s="121">
        <f t="shared" si="95"/>
        <v>37593.89</v>
      </c>
      <c r="AU507" s="121">
        <f t="shared" si="95"/>
        <v>37593.89</v>
      </c>
      <c r="AV507" s="122">
        <v>0</v>
      </c>
      <c r="AW507" s="122">
        <v>0</v>
      </c>
      <c r="AX507" s="122">
        <v>0</v>
      </c>
      <c r="AY507" s="122">
        <v>0</v>
      </c>
      <c r="AZ507" s="122">
        <v>0</v>
      </c>
      <c r="BA507" s="122">
        <v>0</v>
      </c>
      <c r="BB507" s="122">
        <v>37593.89</v>
      </c>
      <c r="BC507" s="122">
        <v>37593.89</v>
      </c>
      <c r="BD507" s="122">
        <f t="shared" si="106"/>
        <v>0</v>
      </c>
      <c r="BE507" s="122">
        <v>0</v>
      </c>
      <c r="BF507" s="122">
        <v>0</v>
      </c>
      <c r="BG507" s="122">
        <v>0</v>
      </c>
      <c r="BH507" s="122">
        <v>0</v>
      </c>
      <c r="BI507" s="121">
        <f t="shared" si="97"/>
        <v>0</v>
      </c>
      <c r="BJ507" s="122">
        <v>0</v>
      </c>
      <c r="BK507" s="122">
        <v>0</v>
      </c>
      <c r="BL507" s="122">
        <v>0</v>
      </c>
      <c r="BM507" s="122">
        <v>0</v>
      </c>
      <c r="BN507" s="121">
        <f t="shared" si="98"/>
        <v>0</v>
      </c>
      <c r="BO507" s="122">
        <v>0</v>
      </c>
      <c r="BP507" s="122">
        <v>0</v>
      </c>
      <c r="BQ507" s="122">
        <v>0</v>
      </c>
      <c r="BR507" s="122">
        <v>0</v>
      </c>
      <c r="BS507" s="121">
        <f t="shared" si="99"/>
        <v>0</v>
      </c>
      <c r="BT507" s="122">
        <v>0</v>
      </c>
      <c r="BU507" s="122">
        <v>0</v>
      </c>
      <c r="BV507" s="122">
        <v>0</v>
      </c>
      <c r="BW507" s="122">
        <v>0</v>
      </c>
      <c r="BX507" s="121">
        <f t="shared" si="100"/>
        <v>0</v>
      </c>
      <c r="BY507" s="122">
        <v>0</v>
      </c>
      <c r="BZ507" s="122">
        <v>0</v>
      </c>
      <c r="CA507" s="122">
        <v>0</v>
      </c>
      <c r="CB507" s="122">
        <v>0</v>
      </c>
      <c r="CC507" s="121">
        <f t="shared" si="101"/>
        <v>0</v>
      </c>
      <c r="CD507" s="122">
        <v>0</v>
      </c>
      <c r="CE507" s="122">
        <v>0</v>
      </c>
      <c r="CF507" s="122">
        <v>0</v>
      </c>
      <c r="CG507" s="122">
        <v>0</v>
      </c>
      <c r="CH507" s="122">
        <f t="shared" si="107"/>
        <v>0</v>
      </c>
      <c r="CI507" s="122">
        <v>0</v>
      </c>
      <c r="CJ507" s="122">
        <v>0</v>
      </c>
      <c r="CK507" s="122">
        <v>0</v>
      </c>
      <c r="CL507" s="122">
        <v>0</v>
      </c>
      <c r="CM507" s="121">
        <f t="shared" si="103"/>
        <v>0</v>
      </c>
      <c r="CN507" s="122">
        <v>0</v>
      </c>
      <c r="CO507" s="122">
        <v>0</v>
      </c>
      <c r="CP507" s="122">
        <v>0</v>
      </c>
      <c r="CQ507" s="122">
        <v>0</v>
      </c>
    </row>
    <row r="508" spans="1:95" ht="134.25" customHeight="1">
      <c r="A508" s="194">
        <v>607</v>
      </c>
      <c r="B508" s="17" t="s">
        <v>1059</v>
      </c>
      <c r="C508" s="111">
        <v>401000030</v>
      </c>
      <c r="D508" s="19" t="s">
        <v>68</v>
      </c>
      <c r="E508" s="113" t="s">
        <v>1060</v>
      </c>
      <c r="F508" s="114"/>
      <c r="G508" s="114"/>
      <c r="H508" s="115" t="s">
        <v>47</v>
      </c>
      <c r="I508" s="114"/>
      <c r="J508" s="115">
        <v>16</v>
      </c>
      <c r="K508" s="115">
        <v>1</v>
      </c>
      <c r="L508" s="115">
        <v>17</v>
      </c>
      <c r="M508" s="115"/>
      <c r="N508" s="115"/>
      <c r="O508" s="115"/>
      <c r="P508" s="116" t="s">
        <v>255</v>
      </c>
      <c r="Q508" s="117" t="s">
        <v>1218</v>
      </c>
      <c r="R508" s="115"/>
      <c r="S508" s="115"/>
      <c r="T508" s="115" t="s">
        <v>47</v>
      </c>
      <c r="U508" s="115"/>
      <c r="V508" s="115">
        <v>9</v>
      </c>
      <c r="W508" s="115">
        <v>1</v>
      </c>
      <c r="X508" s="116"/>
      <c r="Y508" s="115"/>
      <c r="Z508" s="115"/>
      <c r="AA508" s="115"/>
      <c r="AB508" s="116" t="s">
        <v>1219</v>
      </c>
      <c r="AC508" s="204" t="s">
        <v>1061</v>
      </c>
      <c r="AD508" s="205"/>
      <c r="AE508" s="205"/>
      <c r="AF508" s="205"/>
      <c r="AG508" s="205"/>
      <c r="AH508" s="205"/>
      <c r="AI508" s="205"/>
      <c r="AJ508" s="155"/>
      <c r="AK508" s="155"/>
      <c r="AL508" s="205"/>
      <c r="AM508" s="206" t="s">
        <v>1216</v>
      </c>
      <c r="AN508" s="116" t="s">
        <v>1074</v>
      </c>
      <c r="AO508" s="119" t="s">
        <v>69</v>
      </c>
      <c r="AP508" s="119" t="s">
        <v>51</v>
      </c>
      <c r="AQ508" s="119" t="s">
        <v>1217</v>
      </c>
      <c r="AR508" s="18" t="s">
        <v>608</v>
      </c>
      <c r="AS508" s="120" t="s">
        <v>700</v>
      </c>
      <c r="AT508" s="121">
        <f t="shared" si="95"/>
        <v>1470615.18</v>
      </c>
      <c r="AU508" s="121">
        <f t="shared" si="95"/>
        <v>1470615.18</v>
      </c>
      <c r="AV508" s="122">
        <v>0</v>
      </c>
      <c r="AW508" s="122">
        <v>0</v>
      </c>
      <c r="AX508" s="122">
        <v>0</v>
      </c>
      <c r="AY508" s="122">
        <v>0</v>
      </c>
      <c r="AZ508" s="122">
        <v>0</v>
      </c>
      <c r="BA508" s="122">
        <v>0</v>
      </c>
      <c r="BB508" s="122">
        <v>1470615.18</v>
      </c>
      <c r="BC508" s="122">
        <v>1470615.18</v>
      </c>
      <c r="BD508" s="122">
        <f t="shared" si="106"/>
        <v>0</v>
      </c>
      <c r="BE508" s="122">
        <v>0</v>
      </c>
      <c r="BF508" s="122">
        <v>0</v>
      </c>
      <c r="BG508" s="122">
        <v>0</v>
      </c>
      <c r="BH508" s="122">
        <v>0</v>
      </c>
      <c r="BI508" s="121">
        <f t="shared" si="97"/>
        <v>0</v>
      </c>
      <c r="BJ508" s="122">
        <v>0</v>
      </c>
      <c r="BK508" s="122">
        <v>0</v>
      </c>
      <c r="BL508" s="122">
        <v>0</v>
      </c>
      <c r="BM508" s="122">
        <v>0</v>
      </c>
      <c r="BN508" s="121">
        <f t="shared" si="98"/>
        <v>100000</v>
      </c>
      <c r="BO508" s="122">
        <v>0</v>
      </c>
      <c r="BP508" s="122">
        <v>0</v>
      </c>
      <c r="BQ508" s="122">
        <v>0</v>
      </c>
      <c r="BR508" s="122">
        <v>100000</v>
      </c>
      <c r="BS508" s="121">
        <f t="shared" si="99"/>
        <v>100000</v>
      </c>
      <c r="BT508" s="122">
        <v>0</v>
      </c>
      <c r="BU508" s="122">
        <v>0</v>
      </c>
      <c r="BV508" s="122">
        <v>0</v>
      </c>
      <c r="BW508" s="122">
        <v>100000</v>
      </c>
      <c r="BX508" s="121">
        <f t="shared" si="100"/>
        <v>100000</v>
      </c>
      <c r="BY508" s="122">
        <v>0</v>
      </c>
      <c r="BZ508" s="122">
        <v>0</v>
      </c>
      <c r="CA508" s="122">
        <v>0</v>
      </c>
      <c r="CB508" s="122">
        <v>100000</v>
      </c>
      <c r="CC508" s="121">
        <f t="shared" si="101"/>
        <v>100000</v>
      </c>
      <c r="CD508" s="122">
        <v>0</v>
      </c>
      <c r="CE508" s="122">
        <v>0</v>
      </c>
      <c r="CF508" s="122">
        <v>0</v>
      </c>
      <c r="CG508" s="122">
        <v>100000</v>
      </c>
      <c r="CH508" s="122">
        <f t="shared" si="107"/>
        <v>100000</v>
      </c>
      <c r="CI508" s="122">
        <v>0</v>
      </c>
      <c r="CJ508" s="122">
        <v>0</v>
      </c>
      <c r="CK508" s="122">
        <v>0</v>
      </c>
      <c r="CL508" s="122">
        <v>100000</v>
      </c>
      <c r="CM508" s="121">
        <f t="shared" si="103"/>
        <v>100000</v>
      </c>
      <c r="CN508" s="122">
        <v>0</v>
      </c>
      <c r="CO508" s="122">
        <v>0</v>
      </c>
      <c r="CP508" s="122">
        <v>0</v>
      </c>
      <c r="CQ508" s="122">
        <v>100000</v>
      </c>
    </row>
    <row r="509" spans="1:95" ht="209.25" customHeight="1">
      <c r="A509" s="194">
        <v>607</v>
      </c>
      <c r="B509" s="17" t="s">
        <v>1059</v>
      </c>
      <c r="C509" s="111">
        <v>402000025</v>
      </c>
      <c r="D509" s="19" t="s">
        <v>153</v>
      </c>
      <c r="E509" s="113" t="s">
        <v>1070</v>
      </c>
      <c r="F509" s="203"/>
      <c r="G509" s="203"/>
      <c r="H509" s="115">
        <v>1</v>
      </c>
      <c r="I509" s="203"/>
      <c r="J509" s="115">
        <v>2</v>
      </c>
      <c r="K509" s="115"/>
      <c r="L509" s="115">
        <v>2</v>
      </c>
      <c r="M509" s="203"/>
      <c r="N509" s="115">
        <v>3</v>
      </c>
      <c r="O509" s="203"/>
      <c r="P509" s="116" t="s">
        <v>533</v>
      </c>
      <c r="Q509" s="117" t="s">
        <v>1218</v>
      </c>
      <c r="R509" s="115"/>
      <c r="S509" s="115"/>
      <c r="T509" s="115" t="s">
        <v>47</v>
      </c>
      <c r="U509" s="115"/>
      <c r="V509" s="115">
        <v>12</v>
      </c>
      <c r="W509" s="115">
        <v>1</v>
      </c>
      <c r="X509" s="115">
        <v>15</v>
      </c>
      <c r="Y509" s="115"/>
      <c r="Z509" s="115"/>
      <c r="AA509" s="115"/>
      <c r="AB509" s="116" t="s">
        <v>1219</v>
      </c>
      <c r="AC509" s="204" t="s">
        <v>1061</v>
      </c>
      <c r="AD509" s="205"/>
      <c r="AE509" s="205"/>
      <c r="AF509" s="205"/>
      <c r="AG509" s="205"/>
      <c r="AH509" s="205"/>
      <c r="AI509" s="205"/>
      <c r="AJ509" s="155"/>
      <c r="AK509" s="155"/>
      <c r="AL509" s="205"/>
      <c r="AM509" s="206" t="s">
        <v>1216</v>
      </c>
      <c r="AN509" s="116" t="s">
        <v>1074</v>
      </c>
      <c r="AO509" s="119" t="s">
        <v>69</v>
      </c>
      <c r="AP509" s="119" t="s">
        <v>51</v>
      </c>
      <c r="AQ509" s="119" t="s">
        <v>1217</v>
      </c>
      <c r="AR509" s="18" t="s">
        <v>608</v>
      </c>
      <c r="AS509" s="120" t="s">
        <v>700</v>
      </c>
      <c r="AT509" s="121">
        <f t="shared" si="95"/>
        <v>150000</v>
      </c>
      <c r="AU509" s="121">
        <f t="shared" si="95"/>
        <v>150000</v>
      </c>
      <c r="AV509" s="122">
        <v>0</v>
      </c>
      <c r="AW509" s="122">
        <v>0</v>
      </c>
      <c r="AX509" s="122">
        <v>0</v>
      </c>
      <c r="AY509" s="122">
        <v>0</v>
      </c>
      <c r="AZ509" s="122">
        <v>0</v>
      </c>
      <c r="BA509" s="122">
        <v>0</v>
      </c>
      <c r="BB509" s="122">
        <v>150000</v>
      </c>
      <c r="BC509" s="122">
        <v>150000</v>
      </c>
      <c r="BD509" s="122">
        <f t="shared" si="106"/>
        <v>325217.59999999998</v>
      </c>
      <c r="BE509" s="122">
        <v>0</v>
      </c>
      <c r="BF509" s="122">
        <v>0</v>
      </c>
      <c r="BG509" s="122">
        <v>0</v>
      </c>
      <c r="BH509" s="122">
        <v>325217.59999999998</v>
      </c>
      <c r="BI509" s="121">
        <f t="shared" si="97"/>
        <v>325217.59999999998</v>
      </c>
      <c r="BJ509" s="122">
        <v>0</v>
      </c>
      <c r="BK509" s="122">
        <v>0</v>
      </c>
      <c r="BL509" s="122">
        <v>0</v>
      </c>
      <c r="BM509" s="122">
        <v>325217.59999999998</v>
      </c>
      <c r="BN509" s="121">
        <f t="shared" si="98"/>
        <v>0</v>
      </c>
      <c r="BO509" s="122">
        <v>0</v>
      </c>
      <c r="BP509" s="122">
        <v>0</v>
      </c>
      <c r="BQ509" s="122">
        <v>0</v>
      </c>
      <c r="BR509" s="122">
        <v>0</v>
      </c>
      <c r="BS509" s="121">
        <f t="shared" si="99"/>
        <v>36332.800000000003</v>
      </c>
      <c r="BT509" s="122">
        <v>0</v>
      </c>
      <c r="BU509" s="122">
        <v>0</v>
      </c>
      <c r="BV509" s="122">
        <v>0</v>
      </c>
      <c r="BW509" s="122">
        <v>36332.800000000003</v>
      </c>
      <c r="BX509" s="121">
        <f t="shared" si="100"/>
        <v>0</v>
      </c>
      <c r="BY509" s="122">
        <v>0</v>
      </c>
      <c r="BZ509" s="122">
        <v>0</v>
      </c>
      <c r="CA509" s="122">
        <v>0</v>
      </c>
      <c r="CB509" s="122">
        <v>0</v>
      </c>
      <c r="CC509" s="121">
        <f t="shared" si="101"/>
        <v>0</v>
      </c>
      <c r="CD509" s="122">
        <v>0</v>
      </c>
      <c r="CE509" s="122">
        <v>0</v>
      </c>
      <c r="CF509" s="122">
        <v>0</v>
      </c>
      <c r="CG509" s="122">
        <v>0</v>
      </c>
      <c r="CH509" s="122">
        <f t="shared" si="107"/>
        <v>0</v>
      </c>
      <c r="CI509" s="122">
        <v>0</v>
      </c>
      <c r="CJ509" s="122">
        <v>0</v>
      </c>
      <c r="CK509" s="122">
        <v>0</v>
      </c>
      <c r="CL509" s="122">
        <v>0</v>
      </c>
      <c r="CM509" s="121">
        <f t="shared" si="103"/>
        <v>0</v>
      </c>
      <c r="CN509" s="122">
        <v>0</v>
      </c>
      <c r="CO509" s="122">
        <v>0</v>
      </c>
      <c r="CP509" s="122">
        <v>0</v>
      </c>
      <c r="CQ509" s="122">
        <v>0</v>
      </c>
    </row>
    <row r="510" spans="1:95" ht="100.5" customHeight="1">
      <c r="A510" s="194">
        <v>607</v>
      </c>
      <c r="B510" s="17" t="s">
        <v>1059</v>
      </c>
      <c r="C510" s="111">
        <v>401000030</v>
      </c>
      <c r="D510" s="19" t="s">
        <v>68</v>
      </c>
      <c r="E510" s="113" t="s">
        <v>1060</v>
      </c>
      <c r="F510" s="114"/>
      <c r="G510" s="114"/>
      <c r="H510" s="115" t="s">
        <v>47</v>
      </c>
      <c r="I510" s="114"/>
      <c r="J510" s="115">
        <v>16</v>
      </c>
      <c r="K510" s="115">
        <v>1</v>
      </c>
      <c r="L510" s="115">
        <v>17</v>
      </c>
      <c r="M510" s="115"/>
      <c r="N510" s="115"/>
      <c r="O510" s="115"/>
      <c r="P510" s="116" t="s">
        <v>255</v>
      </c>
      <c r="Q510" s="117" t="s">
        <v>1218</v>
      </c>
      <c r="R510" s="115"/>
      <c r="S510" s="115"/>
      <c r="T510" s="115" t="s">
        <v>47</v>
      </c>
      <c r="U510" s="115"/>
      <c r="V510" s="115">
        <v>9</v>
      </c>
      <c r="W510" s="115">
        <v>1</v>
      </c>
      <c r="X510" s="116"/>
      <c r="Y510" s="115"/>
      <c r="Z510" s="115"/>
      <c r="AA510" s="115"/>
      <c r="AB510" s="116" t="s">
        <v>1219</v>
      </c>
      <c r="AC510" s="204" t="s">
        <v>1061</v>
      </c>
      <c r="AD510" s="205"/>
      <c r="AE510" s="205"/>
      <c r="AF510" s="205"/>
      <c r="AG510" s="205"/>
      <c r="AH510" s="205"/>
      <c r="AI510" s="205"/>
      <c r="AJ510" s="155"/>
      <c r="AK510" s="155"/>
      <c r="AL510" s="205"/>
      <c r="AM510" s="206" t="s">
        <v>1216</v>
      </c>
      <c r="AN510" s="116" t="s">
        <v>1074</v>
      </c>
      <c r="AO510" s="119" t="s">
        <v>69</v>
      </c>
      <c r="AP510" s="119" t="s">
        <v>51</v>
      </c>
      <c r="AQ510" s="119" t="s">
        <v>1217</v>
      </c>
      <c r="AR510" s="18" t="s">
        <v>608</v>
      </c>
      <c r="AS510" s="120" t="s">
        <v>701</v>
      </c>
      <c r="AT510" s="121">
        <f t="shared" si="95"/>
        <v>23711995</v>
      </c>
      <c r="AU510" s="121">
        <f t="shared" si="95"/>
        <v>23711995</v>
      </c>
      <c r="AV510" s="122">
        <v>0</v>
      </c>
      <c r="AW510" s="122">
        <v>0</v>
      </c>
      <c r="AX510" s="122">
        <v>0</v>
      </c>
      <c r="AY510" s="122">
        <v>0</v>
      </c>
      <c r="AZ510" s="122">
        <v>0</v>
      </c>
      <c r="BA510" s="122">
        <v>0</v>
      </c>
      <c r="BB510" s="122">
        <v>23711995</v>
      </c>
      <c r="BC510" s="122">
        <v>23711995</v>
      </c>
      <c r="BD510" s="122">
        <f t="shared" si="106"/>
        <v>77907911.459999993</v>
      </c>
      <c r="BE510" s="122">
        <v>0</v>
      </c>
      <c r="BF510" s="122">
        <v>0</v>
      </c>
      <c r="BG510" s="122">
        <v>0</v>
      </c>
      <c r="BH510" s="122">
        <v>77907911.459999993</v>
      </c>
      <c r="BI510" s="121">
        <f t="shared" si="97"/>
        <v>77907911.459999993</v>
      </c>
      <c r="BJ510" s="122">
        <v>0</v>
      </c>
      <c r="BK510" s="122">
        <v>0</v>
      </c>
      <c r="BL510" s="122">
        <v>0</v>
      </c>
      <c r="BM510" s="122">
        <v>77907911.459999993</v>
      </c>
      <c r="BN510" s="121">
        <f t="shared" si="98"/>
        <v>23400000</v>
      </c>
      <c r="BO510" s="122">
        <v>0</v>
      </c>
      <c r="BP510" s="122">
        <v>0</v>
      </c>
      <c r="BQ510" s="122">
        <v>0</v>
      </c>
      <c r="BR510" s="122">
        <v>23400000</v>
      </c>
      <c r="BS510" s="121">
        <f t="shared" si="99"/>
        <v>23400000</v>
      </c>
      <c r="BT510" s="122">
        <v>0</v>
      </c>
      <c r="BU510" s="122">
        <v>0</v>
      </c>
      <c r="BV510" s="122">
        <v>0</v>
      </c>
      <c r="BW510" s="122">
        <v>23400000</v>
      </c>
      <c r="BX510" s="121">
        <f t="shared" si="100"/>
        <v>23400000</v>
      </c>
      <c r="BY510" s="122">
        <v>0</v>
      </c>
      <c r="BZ510" s="122">
        <v>0</v>
      </c>
      <c r="CA510" s="122">
        <v>0</v>
      </c>
      <c r="CB510" s="122">
        <v>23400000</v>
      </c>
      <c r="CC510" s="121">
        <f t="shared" si="101"/>
        <v>23400000</v>
      </c>
      <c r="CD510" s="122">
        <v>0</v>
      </c>
      <c r="CE510" s="122">
        <v>0</v>
      </c>
      <c r="CF510" s="122">
        <v>0</v>
      </c>
      <c r="CG510" s="122">
        <v>23400000</v>
      </c>
      <c r="CH510" s="122">
        <f t="shared" si="107"/>
        <v>23400000</v>
      </c>
      <c r="CI510" s="122">
        <v>0</v>
      </c>
      <c r="CJ510" s="122">
        <v>0</v>
      </c>
      <c r="CK510" s="122">
        <v>0</v>
      </c>
      <c r="CL510" s="122">
        <v>23400000</v>
      </c>
      <c r="CM510" s="121">
        <f t="shared" si="103"/>
        <v>23400000</v>
      </c>
      <c r="CN510" s="122">
        <v>0</v>
      </c>
      <c r="CO510" s="122">
        <v>0</v>
      </c>
      <c r="CP510" s="122">
        <v>0</v>
      </c>
      <c r="CQ510" s="122">
        <v>23400000</v>
      </c>
    </row>
    <row r="511" spans="1:95" ht="201.75" customHeight="1">
      <c r="A511" s="194">
        <v>607</v>
      </c>
      <c r="B511" s="17" t="s">
        <v>1059</v>
      </c>
      <c r="C511" s="111">
        <v>402000025</v>
      </c>
      <c r="D511" s="19" t="s">
        <v>153</v>
      </c>
      <c r="E511" s="113" t="s">
        <v>1070</v>
      </c>
      <c r="F511" s="203"/>
      <c r="G511" s="203"/>
      <c r="H511" s="115">
        <v>1</v>
      </c>
      <c r="I511" s="203"/>
      <c r="J511" s="115">
        <v>2</v>
      </c>
      <c r="K511" s="115"/>
      <c r="L511" s="115">
        <v>2</v>
      </c>
      <c r="M511" s="203"/>
      <c r="N511" s="115">
        <v>3</v>
      </c>
      <c r="O511" s="203"/>
      <c r="P511" s="116" t="s">
        <v>533</v>
      </c>
      <c r="Q511" s="117" t="s">
        <v>1218</v>
      </c>
      <c r="R511" s="115"/>
      <c r="S511" s="115"/>
      <c r="T511" s="115" t="s">
        <v>47</v>
      </c>
      <c r="U511" s="115"/>
      <c r="V511" s="115">
        <v>12</v>
      </c>
      <c r="W511" s="115">
        <v>1</v>
      </c>
      <c r="X511" s="115">
        <v>15</v>
      </c>
      <c r="Y511" s="115"/>
      <c r="Z511" s="115"/>
      <c r="AA511" s="115"/>
      <c r="AB511" s="116" t="s">
        <v>1219</v>
      </c>
      <c r="AC511" s="204" t="s">
        <v>1061</v>
      </c>
      <c r="AD511" s="205"/>
      <c r="AE511" s="205"/>
      <c r="AF511" s="205"/>
      <c r="AG511" s="205"/>
      <c r="AH511" s="205"/>
      <c r="AI511" s="205"/>
      <c r="AJ511" s="155"/>
      <c r="AK511" s="155"/>
      <c r="AL511" s="205"/>
      <c r="AM511" s="206" t="s">
        <v>1216</v>
      </c>
      <c r="AN511" s="116" t="s">
        <v>1074</v>
      </c>
      <c r="AO511" s="119" t="s">
        <v>69</v>
      </c>
      <c r="AP511" s="119" t="s">
        <v>51</v>
      </c>
      <c r="AQ511" s="119" t="s">
        <v>1217</v>
      </c>
      <c r="AR511" s="18" t="s">
        <v>608</v>
      </c>
      <c r="AS511" s="120" t="s">
        <v>701</v>
      </c>
      <c r="AT511" s="121">
        <f t="shared" si="95"/>
        <v>0</v>
      </c>
      <c r="AU511" s="121">
        <f t="shared" si="95"/>
        <v>0</v>
      </c>
      <c r="AV511" s="122">
        <v>0</v>
      </c>
      <c r="AW511" s="122">
        <v>0</v>
      </c>
      <c r="AX511" s="122">
        <v>0</v>
      </c>
      <c r="AY511" s="122">
        <v>0</v>
      </c>
      <c r="AZ511" s="122">
        <v>0</v>
      </c>
      <c r="BA511" s="122">
        <v>0</v>
      </c>
      <c r="BB511" s="122">
        <v>0</v>
      </c>
      <c r="BC511" s="122">
        <v>0</v>
      </c>
      <c r="BD511" s="122">
        <f t="shared" si="106"/>
        <v>1435363.7</v>
      </c>
      <c r="BE511" s="122">
        <v>0</v>
      </c>
      <c r="BF511" s="122">
        <v>0</v>
      </c>
      <c r="BG511" s="122">
        <v>0</v>
      </c>
      <c r="BH511" s="122">
        <v>1435363.7</v>
      </c>
      <c r="BI511" s="121">
        <f t="shared" si="97"/>
        <v>1435363.7</v>
      </c>
      <c r="BJ511" s="122">
        <v>0</v>
      </c>
      <c r="BK511" s="122">
        <v>0</v>
      </c>
      <c r="BL511" s="122">
        <v>0</v>
      </c>
      <c r="BM511" s="122">
        <v>1435363.7</v>
      </c>
      <c r="BN511" s="121">
        <f t="shared" si="98"/>
        <v>0</v>
      </c>
      <c r="BO511" s="122">
        <v>0</v>
      </c>
      <c r="BP511" s="122">
        <v>0</v>
      </c>
      <c r="BQ511" s="122">
        <v>0</v>
      </c>
      <c r="BR511" s="122">
        <v>0</v>
      </c>
      <c r="BS511" s="121">
        <f t="shared" si="99"/>
        <v>0</v>
      </c>
      <c r="BT511" s="122">
        <v>0</v>
      </c>
      <c r="BU511" s="122">
        <v>0</v>
      </c>
      <c r="BV511" s="122">
        <v>0</v>
      </c>
      <c r="BW511" s="122">
        <v>0</v>
      </c>
      <c r="BX511" s="121">
        <f t="shared" si="100"/>
        <v>0</v>
      </c>
      <c r="BY511" s="122">
        <v>0</v>
      </c>
      <c r="BZ511" s="122">
        <v>0</v>
      </c>
      <c r="CA511" s="122">
        <v>0</v>
      </c>
      <c r="CB511" s="122">
        <v>0</v>
      </c>
      <c r="CC511" s="121">
        <f t="shared" si="101"/>
        <v>0</v>
      </c>
      <c r="CD511" s="122">
        <v>0</v>
      </c>
      <c r="CE511" s="122">
        <v>0</v>
      </c>
      <c r="CF511" s="122">
        <v>0</v>
      </c>
      <c r="CG511" s="122">
        <v>0</v>
      </c>
      <c r="CH511" s="122">
        <f t="shared" si="107"/>
        <v>0</v>
      </c>
      <c r="CI511" s="122">
        <v>0</v>
      </c>
      <c r="CJ511" s="122">
        <v>0</v>
      </c>
      <c r="CK511" s="122">
        <v>0</v>
      </c>
      <c r="CL511" s="122">
        <v>0</v>
      </c>
      <c r="CM511" s="121">
        <f t="shared" si="103"/>
        <v>0</v>
      </c>
      <c r="CN511" s="122">
        <v>0</v>
      </c>
      <c r="CO511" s="122">
        <v>0</v>
      </c>
      <c r="CP511" s="122">
        <v>0</v>
      </c>
      <c r="CQ511" s="122">
        <v>0</v>
      </c>
    </row>
    <row r="512" spans="1:95" ht="106.5" customHeight="1">
      <c r="A512" s="194">
        <v>607</v>
      </c>
      <c r="B512" s="17" t="s">
        <v>1059</v>
      </c>
      <c r="C512" s="111">
        <v>401000030</v>
      </c>
      <c r="D512" s="19" t="s">
        <v>68</v>
      </c>
      <c r="E512" s="113" t="s">
        <v>1060</v>
      </c>
      <c r="F512" s="114"/>
      <c r="G512" s="114"/>
      <c r="H512" s="115" t="s">
        <v>47</v>
      </c>
      <c r="I512" s="114"/>
      <c r="J512" s="115">
        <v>16</v>
      </c>
      <c r="K512" s="115">
        <v>1</v>
      </c>
      <c r="L512" s="115">
        <v>17</v>
      </c>
      <c r="M512" s="115"/>
      <c r="N512" s="115"/>
      <c r="O512" s="115"/>
      <c r="P512" s="116" t="s">
        <v>255</v>
      </c>
      <c r="Q512" s="117" t="s">
        <v>256</v>
      </c>
      <c r="R512" s="115"/>
      <c r="S512" s="115"/>
      <c r="T512" s="115" t="s">
        <v>47</v>
      </c>
      <c r="U512" s="115"/>
      <c r="V512" s="115">
        <v>9</v>
      </c>
      <c r="W512" s="115">
        <v>1</v>
      </c>
      <c r="X512" s="115"/>
      <c r="Y512" s="115"/>
      <c r="Z512" s="115"/>
      <c r="AA512" s="115"/>
      <c r="AB512" s="116" t="s">
        <v>257</v>
      </c>
      <c r="AC512" s="204" t="s">
        <v>1061</v>
      </c>
      <c r="AD512" s="205"/>
      <c r="AE512" s="205"/>
      <c r="AF512" s="205"/>
      <c r="AG512" s="205"/>
      <c r="AH512" s="205"/>
      <c r="AI512" s="205"/>
      <c r="AJ512" s="205"/>
      <c r="AK512" s="155"/>
      <c r="AL512" s="205"/>
      <c r="AM512" s="206" t="s">
        <v>1220</v>
      </c>
      <c r="AN512" s="116" t="s">
        <v>1080</v>
      </c>
      <c r="AO512" s="119" t="s">
        <v>69</v>
      </c>
      <c r="AP512" s="119" t="s">
        <v>51</v>
      </c>
      <c r="AQ512" s="119" t="s">
        <v>1221</v>
      </c>
      <c r="AR512" s="18" t="s">
        <v>608</v>
      </c>
      <c r="AS512" s="120" t="s">
        <v>704</v>
      </c>
      <c r="AT512" s="121">
        <f t="shared" si="95"/>
        <v>4002270</v>
      </c>
      <c r="AU512" s="121">
        <f t="shared" si="95"/>
        <v>4002270</v>
      </c>
      <c r="AV512" s="122">
        <v>0</v>
      </c>
      <c r="AW512" s="122">
        <v>0</v>
      </c>
      <c r="AX512" s="122">
        <v>0</v>
      </c>
      <c r="AY512" s="122">
        <v>0</v>
      </c>
      <c r="AZ512" s="122">
        <v>0</v>
      </c>
      <c r="BA512" s="122">
        <v>0</v>
      </c>
      <c r="BB512" s="122">
        <v>4002270</v>
      </c>
      <c r="BC512" s="122">
        <v>4002270</v>
      </c>
      <c r="BD512" s="122">
        <f t="shared" si="106"/>
        <v>4361709.37</v>
      </c>
      <c r="BE512" s="122">
        <v>0</v>
      </c>
      <c r="BF512" s="122">
        <v>0</v>
      </c>
      <c r="BG512" s="122">
        <v>0</v>
      </c>
      <c r="BH512" s="122">
        <v>4361709.37</v>
      </c>
      <c r="BI512" s="121">
        <f t="shared" si="97"/>
        <v>4361709.37</v>
      </c>
      <c r="BJ512" s="122">
        <v>0</v>
      </c>
      <c r="BK512" s="122">
        <v>0</v>
      </c>
      <c r="BL512" s="122">
        <v>0</v>
      </c>
      <c r="BM512" s="122">
        <v>4361709.37</v>
      </c>
      <c r="BN512" s="121">
        <f t="shared" si="98"/>
        <v>3739264.36</v>
      </c>
      <c r="BO512" s="122">
        <v>0</v>
      </c>
      <c r="BP512" s="122">
        <v>0</v>
      </c>
      <c r="BQ512" s="122">
        <v>0</v>
      </c>
      <c r="BR512" s="122">
        <v>3739264.36</v>
      </c>
      <c r="BS512" s="121">
        <f t="shared" si="99"/>
        <v>3739264.36</v>
      </c>
      <c r="BT512" s="122">
        <v>0</v>
      </c>
      <c r="BU512" s="122">
        <v>0</v>
      </c>
      <c r="BV512" s="122">
        <v>0</v>
      </c>
      <c r="BW512" s="122">
        <v>3739264.36</v>
      </c>
      <c r="BX512" s="121">
        <f t="shared" si="100"/>
        <v>3703391.7</v>
      </c>
      <c r="BY512" s="122">
        <v>0</v>
      </c>
      <c r="BZ512" s="122">
        <v>0</v>
      </c>
      <c r="CA512" s="122">
        <v>0</v>
      </c>
      <c r="CB512" s="122">
        <v>3703391.7</v>
      </c>
      <c r="CC512" s="121">
        <f t="shared" si="101"/>
        <v>3703391.7</v>
      </c>
      <c r="CD512" s="122">
        <v>0</v>
      </c>
      <c r="CE512" s="122">
        <v>0</v>
      </c>
      <c r="CF512" s="122">
        <v>0</v>
      </c>
      <c r="CG512" s="122">
        <v>3703391.7</v>
      </c>
      <c r="CH512" s="122">
        <f t="shared" si="107"/>
        <v>3703391.7</v>
      </c>
      <c r="CI512" s="122">
        <v>0</v>
      </c>
      <c r="CJ512" s="122">
        <v>0</v>
      </c>
      <c r="CK512" s="122">
        <v>0</v>
      </c>
      <c r="CL512" s="122">
        <v>3703391.7</v>
      </c>
      <c r="CM512" s="121">
        <f t="shared" si="103"/>
        <v>3703391.7</v>
      </c>
      <c r="CN512" s="122">
        <v>0</v>
      </c>
      <c r="CO512" s="122">
        <v>0</v>
      </c>
      <c r="CP512" s="122">
        <v>0</v>
      </c>
      <c r="CQ512" s="122">
        <v>3703391.7</v>
      </c>
    </row>
    <row r="513" spans="1:95" ht="117" customHeight="1">
      <c r="A513" s="194">
        <v>607</v>
      </c>
      <c r="B513" s="17" t="s">
        <v>1059</v>
      </c>
      <c r="C513" s="111">
        <v>401000030</v>
      </c>
      <c r="D513" s="19" t="s">
        <v>68</v>
      </c>
      <c r="E513" s="113" t="s">
        <v>1060</v>
      </c>
      <c r="F513" s="114"/>
      <c r="G513" s="114"/>
      <c r="H513" s="115" t="s">
        <v>47</v>
      </c>
      <c r="I513" s="114"/>
      <c r="J513" s="115">
        <v>16</v>
      </c>
      <c r="K513" s="115">
        <v>1</v>
      </c>
      <c r="L513" s="115">
        <v>17</v>
      </c>
      <c r="M513" s="115"/>
      <c r="N513" s="115"/>
      <c r="O513" s="115"/>
      <c r="P513" s="116" t="s">
        <v>255</v>
      </c>
      <c r="Q513" s="117" t="s">
        <v>256</v>
      </c>
      <c r="R513" s="115"/>
      <c r="S513" s="115"/>
      <c r="T513" s="115" t="s">
        <v>47</v>
      </c>
      <c r="U513" s="115"/>
      <c r="V513" s="115">
        <v>9</v>
      </c>
      <c r="W513" s="115">
        <v>1</v>
      </c>
      <c r="X513" s="115"/>
      <c r="Y513" s="115"/>
      <c r="Z513" s="115"/>
      <c r="AA513" s="115"/>
      <c r="AB513" s="116" t="s">
        <v>257</v>
      </c>
      <c r="AC513" s="204" t="s">
        <v>1061</v>
      </c>
      <c r="AD513" s="205"/>
      <c r="AE513" s="205"/>
      <c r="AF513" s="205"/>
      <c r="AG513" s="205"/>
      <c r="AH513" s="205"/>
      <c r="AI513" s="205"/>
      <c r="AJ513" s="205"/>
      <c r="AK513" s="155"/>
      <c r="AL513" s="205"/>
      <c r="AM513" s="206" t="s">
        <v>1220</v>
      </c>
      <c r="AN513" s="116" t="s">
        <v>1080</v>
      </c>
      <c r="AO513" s="119" t="s">
        <v>69</v>
      </c>
      <c r="AP513" s="119" t="s">
        <v>51</v>
      </c>
      <c r="AQ513" s="119" t="s">
        <v>1221</v>
      </c>
      <c r="AR513" s="18" t="s">
        <v>608</v>
      </c>
      <c r="AS513" s="120" t="s">
        <v>700</v>
      </c>
      <c r="AT513" s="121">
        <f t="shared" si="95"/>
        <v>120740</v>
      </c>
      <c r="AU513" s="121">
        <f t="shared" si="95"/>
        <v>120740</v>
      </c>
      <c r="AV513" s="122">
        <v>0</v>
      </c>
      <c r="AW513" s="122">
        <v>0</v>
      </c>
      <c r="AX513" s="122">
        <v>0</v>
      </c>
      <c r="AY513" s="122">
        <v>0</v>
      </c>
      <c r="AZ513" s="122">
        <v>0</v>
      </c>
      <c r="BA513" s="122">
        <v>0</v>
      </c>
      <c r="BB513" s="122">
        <v>120740</v>
      </c>
      <c r="BC513" s="122">
        <v>120740</v>
      </c>
      <c r="BD513" s="122">
        <f t="shared" si="106"/>
        <v>450371.2</v>
      </c>
      <c r="BE513" s="122">
        <v>0</v>
      </c>
      <c r="BF513" s="122">
        <v>0</v>
      </c>
      <c r="BG513" s="122">
        <v>0</v>
      </c>
      <c r="BH513" s="122">
        <v>450371.2</v>
      </c>
      <c r="BI513" s="121">
        <f t="shared" si="97"/>
        <v>450371.2</v>
      </c>
      <c r="BJ513" s="122">
        <v>0</v>
      </c>
      <c r="BK513" s="122">
        <v>0</v>
      </c>
      <c r="BL513" s="122">
        <v>0</v>
      </c>
      <c r="BM513" s="122">
        <v>450371.2</v>
      </c>
      <c r="BN513" s="121">
        <f t="shared" si="98"/>
        <v>0</v>
      </c>
      <c r="BO513" s="122">
        <v>0</v>
      </c>
      <c r="BP513" s="122">
        <v>0</v>
      </c>
      <c r="BQ513" s="122">
        <v>0</v>
      </c>
      <c r="BR513" s="122">
        <v>0</v>
      </c>
      <c r="BS513" s="121">
        <f t="shared" si="99"/>
        <v>0</v>
      </c>
      <c r="BT513" s="122">
        <v>0</v>
      </c>
      <c r="BU513" s="122">
        <v>0</v>
      </c>
      <c r="BV513" s="122">
        <v>0</v>
      </c>
      <c r="BW513" s="122">
        <v>0</v>
      </c>
      <c r="BX513" s="121">
        <f t="shared" si="100"/>
        <v>0</v>
      </c>
      <c r="BY513" s="122">
        <v>0</v>
      </c>
      <c r="BZ513" s="122">
        <v>0</v>
      </c>
      <c r="CA513" s="122">
        <v>0</v>
      </c>
      <c r="CB513" s="122">
        <v>0</v>
      </c>
      <c r="CC513" s="121">
        <f t="shared" si="101"/>
        <v>0</v>
      </c>
      <c r="CD513" s="122">
        <v>0</v>
      </c>
      <c r="CE513" s="122">
        <v>0</v>
      </c>
      <c r="CF513" s="122">
        <v>0</v>
      </c>
      <c r="CG513" s="122">
        <v>0</v>
      </c>
      <c r="CH513" s="122">
        <f t="shared" si="107"/>
        <v>0</v>
      </c>
      <c r="CI513" s="122">
        <v>0</v>
      </c>
      <c r="CJ513" s="122">
        <v>0</v>
      </c>
      <c r="CK513" s="122">
        <v>0</v>
      </c>
      <c r="CL513" s="122">
        <v>0</v>
      </c>
      <c r="CM513" s="121">
        <f t="shared" si="103"/>
        <v>0</v>
      </c>
      <c r="CN513" s="122">
        <v>0</v>
      </c>
      <c r="CO513" s="122">
        <v>0</v>
      </c>
      <c r="CP513" s="122">
        <v>0</v>
      </c>
      <c r="CQ513" s="122">
        <v>0</v>
      </c>
    </row>
    <row r="514" spans="1:95" ht="196.5" customHeight="1">
      <c r="A514" s="194">
        <v>607</v>
      </c>
      <c r="B514" s="17" t="s">
        <v>1059</v>
      </c>
      <c r="C514" s="111">
        <v>402000025</v>
      </c>
      <c r="D514" s="19" t="s">
        <v>153</v>
      </c>
      <c r="E514" s="113" t="s">
        <v>1070</v>
      </c>
      <c r="F514" s="203"/>
      <c r="G514" s="203"/>
      <c r="H514" s="115">
        <v>1</v>
      </c>
      <c r="I514" s="203"/>
      <c r="J514" s="115">
        <v>2</v>
      </c>
      <c r="K514" s="115"/>
      <c r="L514" s="115">
        <v>2</v>
      </c>
      <c r="M514" s="203"/>
      <c r="N514" s="115">
        <v>3</v>
      </c>
      <c r="O514" s="203"/>
      <c r="P514" s="116" t="s">
        <v>533</v>
      </c>
      <c r="Q514" s="117" t="s">
        <v>256</v>
      </c>
      <c r="R514" s="115"/>
      <c r="S514" s="115"/>
      <c r="T514" s="115" t="s">
        <v>47</v>
      </c>
      <c r="U514" s="115"/>
      <c r="V514" s="115">
        <v>12</v>
      </c>
      <c r="W514" s="115">
        <v>1</v>
      </c>
      <c r="X514" s="115">
        <v>15</v>
      </c>
      <c r="Y514" s="115"/>
      <c r="Z514" s="115"/>
      <c r="AA514" s="115"/>
      <c r="AB514" s="116" t="s">
        <v>257</v>
      </c>
      <c r="AC514" s="204" t="s">
        <v>1061</v>
      </c>
      <c r="AD514" s="205"/>
      <c r="AE514" s="205"/>
      <c r="AF514" s="205"/>
      <c r="AG514" s="205"/>
      <c r="AH514" s="205"/>
      <c r="AI514" s="205"/>
      <c r="AJ514" s="205"/>
      <c r="AK514" s="155"/>
      <c r="AL514" s="205"/>
      <c r="AM514" s="206" t="s">
        <v>1220</v>
      </c>
      <c r="AN514" s="116" t="s">
        <v>1080</v>
      </c>
      <c r="AO514" s="119" t="s">
        <v>69</v>
      </c>
      <c r="AP514" s="119" t="s">
        <v>51</v>
      </c>
      <c r="AQ514" s="119" t="s">
        <v>1221</v>
      </c>
      <c r="AR514" s="18" t="s">
        <v>608</v>
      </c>
      <c r="AS514" s="120" t="s">
        <v>700</v>
      </c>
      <c r="AT514" s="121">
        <f t="shared" si="95"/>
        <v>0</v>
      </c>
      <c r="AU514" s="121">
        <f t="shared" si="95"/>
        <v>0</v>
      </c>
      <c r="AV514" s="122">
        <v>0</v>
      </c>
      <c r="AW514" s="122">
        <v>0</v>
      </c>
      <c r="AX514" s="122">
        <v>0</v>
      </c>
      <c r="AY514" s="122">
        <v>0</v>
      </c>
      <c r="AZ514" s="122">
        <v>0</v>
      </c>
      <c r="BA514" s="122">
        <v>0</v>
      </c>
      <c r="BB514" s="122">
        <v>0</v>
      </c>
      <c r="BC514" s="122">
        <v>0</v>
      </c>
      <c r="BD514" s="122">
        <f t="shared" si="106"/>
        <v>40652.199999999997</v>
      </c>
      <c r="BE514" s="122">
        <v>0</v>
      </c>
      <c r="BF514" s="122">
        <v>0</v>
      </c>
      <c r="BG514" s="122">
        <v>0</v>
      </c>
      <c r="BH514" s="122">
        <v>40652.199999999997</v>
      </c>
      <c r="BI514" s="121">
        <f t="shared" si="97"/>
        <v>40652.199999999997</v>
      </c>
      <c r="BJ514" s="122">
        <v>0</v>
      </c>
      <c r="BK514" s="122">
        <v>0</v>
      </c>
      <c r="BL514" s="122">
        <v>0</v>
      </c>
      <c r="BM514" s="122">
        <v>40652.199999999997</v>
      </c>
      <c r="BN514" s="121">
        <f t="shared" si="98"/>
        <v>0</v>
      </c>
      <c r="BO514" s="122">
        <v>0</v>
      </c>
      <c r="BP514" s="122">
        <v>0</v>
      </c>
      <c r="BQ514" s="122">
        <v>0</v>
      </c>
      <c r="BR514" s="122">
        <v>0</v>
      </c>
      <c r="BS514" s="121">
        <f t="shared" si="99"/>
        <v>2412.1999999999998</v>
      </c>
      <c r="BT514" s="122">
        <v>0</v>
      </c>
      <c r="BU514" s="122">
        <v>0</v>
      </c>
      <c r="BV514" s="122">
        <v>0</v>
      </c>
      <c r="BW514" s="122">
        <v>2412.1999999999998</v>
      </c>
      <c r="BX514" s="121">
        <f t="shared" si="100"/>
        <v>0</v>
      </c>
      <c r="BY514" s="122">
        <v>0</v>
      </c>
      <c r="BZ514" s="122">
        <v>0</v>
      </c>
      <c r="CA514" s="122">
        <v>0</v>
      </c>
      <c r="CB514" s="122">
        <v>0</v>
      </c>
      <c r="CC514" s="121">
        <f t="shared" si="101"/>
        <v>0</v>
      </c>
      <c r="CD514" s="122">
        <v>0</v>
      </c>
      <c r="CE514" s="122">
        <v>0</v>
      </c>
      <c r="CF514" s="122">
        <v>0</v>
      </c>
      <c r="CG514" s="122">
        <v>0</v>
      </c>
      <c r="CH514" s="122">
        <f t="shared" si="107"/>
        <v>0</v>
      </c>
      <c r="CI514" s="122">
        <v>0</v>
      </c>
      <c r="CJ514" s="122">
        <v>0</v>
      </c>
      <c r="CK514" s="122">
        <v>0</v>
      </c>
      <c r="CL514" s="122">
        <v>0</v>
      </c>
      <c r="CM514" s="121">
        <f t="shared" si="103"/>
        <v>0</v>
      </c>
      <c r="CN514" s="122">
        <v>0</v>
      </c>
      <c r="CO514" s="122">
        <v>0</v>
      </c>
      <c r="CP514" s="122">
        <v>0</v>
      </c>
      <c r="CQ514" s="122">
        <v>0</v>
      </c>
    </row>
    <row r="515" spans="1:95" ht="223.5" customHeight="1">
      <c r="A515" s="194">
        <v>607</v>
      </c>
      <c r="B515" s="17" t="s">
        <v>1059</v>
      </c>
      <c r="C515" s="111">
        <v>401000030</v>
      </c>
      <c r="D515" s="19" t="s">
        <v>68</v>
      </c>
      <c r="E515" s="113" t="s">
        <v>1060</v>
      </c>
      <c r="F515" s="114"/>
      <c r="G515" s="114"/>
      <c r="H515" s="115" t="s">
        <v>47</v>
      </c>
      <c r="I515" s="114"/>
      <c r="J515" s="115">
        <v>16</v>
      </c>
      <c r="K515" s="115">
        <v>1</v>
      </c>
      <c r="L515" s="115">
        <v>17</v>
      </c>
      <c r="M515" s="115"/>
      <c r="N515" s="115"/>
      <c r="O515" s="115"/>
      <c r="P515" s="116" t="s">
        <v>255</v>
      </c>
      <c r="Q515" s="117" t="s">
        <v>256</v>
      </c>
      <c r="R515" s="115"/>
      <c r="S515" s="115"/>
      <c r="T515" s="115" t="s">
        <v>47</v>
      </c>
      <c r="U515" s="115"/>
      <c r="V515" s="115">
        <v>9</v>
      </c>
      <c r="W515" s="115">
        <v>1</v>
      </c>
      <c r="X515" s="115"/>
      <c r="Y515" s="115"/>
      <c r="Z515" s="115"/>
      <c r="AA515" s="115"/>
      <c r="AB515" s="116" t="s">
        <v>257</v>
      </c>
      <c r="AC515" s="204" t="s">
        <v>1061</v>
      </c>
      <c r="AD515" s="205"/>
      <c r="AE515" s="205"/>
      <c r="AF515" s="205"/>
      <c r="AG515" s="205"/>
      <c r="AH515" s="205"/>
      <c r="AI515" s="205"/>
      <c r="AJ515" s="205"/>
      <c r="AK515" s="155"/>
      <c r="AL515" s="205"/>
      <c r="AM515" s="206" t="s">
        <v>1220</v>
      </c>
      <c r="AN515" s="116" t="s">
        <v>1080</v>
      </c>
      <c r="AO515" s="119" t="s">
        <v>69</v>
      </c>
      <c r="AP515" s="119" t="s">
        <v>51</v>
      </c>
      <c r="AQ515" s="119" t="s">
        <v>1222</v>
      </c>
      <c r="AR515" s="18" t="s">
        <v>1223</v>
      </c>
      <c r="AS515" s="120" t="s">
        <v>700</v>
      </c>
      <c r="AT515" s="121">
        <f t="shared" si="95"/>
        <v>0</v>
      </c>
      <c r="AU515" s="121">
        <f t="shared" si="95"/>
        <v>0</v>
      </c>
      <c r="AV515" s="122">
        <v>0</v>
      </c>
      <c r="AW515" s="122">
        <v>0</v>
      </c>
      <c r="AX515" s="122">
        <v>0</v>
      </c>
      <c r="AY515" s="122">
        <v>0</v>
      </c>
      <c r="AZ515" s="122">
        <v>0</v>
      </c>
      <c r="BA515" s="122">
        <v>0</v>
      </c>
      <c r="BB515" s="122">
        <v>0</v>
      </c>
      <c r="BC515" s="122">
        <v>0</v>
      </c>
      <c r="BD515" s="122">
        <f t="shared" si="106"/>
        <v>0</v>
      </c>
      <c r="BE515" s="122">
        <v>0</v>
      </c>
      <c r="BF515" s="122">
        <v>0</v>
      </c>
      <c r="BG515" s="122">
        <v>0</v>
      </c>
      <c r="BH515" s="122">
        <v>0</v>
      </c>
      <c r="BI515" s="121">
        <f t="shared" si="97"/>
        <v>0</v>
      </c>
      <c r="BJ515" s="122">
        <v>0</v>
      </c>
      <c r="BK515" s="122">
        <v>0</v>
      </c>
      <c r="BL515" s="122">
        <v>0</v>
      </c>
      <c r="BM515" s="122">
        <v>0</v>
      </c>
      <c r="BN515" s="121">
        <f t="shared" si="98"/>
        <v>0</v>
      </c>
      <c r="BO515" s="122">
        <v>0</v>
      </c>
      <c r="BP515" s="122">
        <v>0</v>
      </c>
      <c r="BQ515" s="122">
        <v>0</v>
      </c>
      <c r="BR515" s="122">
        <v>0</v>
      </c>
      <c r="BS515" s="121">
        <f t="shared" si="99"/>
        <v>0</v>
      </c>
      <c r="BT515" s="122">
        <v>0</v>
      </c>
      <c r="BU515" s="122">
        <v>0</v>
      </c>
      <c r="BV515" s="122">
        <v>0</v>
      </c>
      <c r="BW515" s="122">
        <v>0</v>
      </c>
      <c r="BX515" s="121">
        <f t="shared" si="100"/>
        <v>4695468.74</v>
      </c>
      <c r="BY515" s="122">
        <v>0</v>
      </c>
      <c r="BZ515" s="122">
        <v>4460695.3</v>
      </c>
      <c r="CA515" s="122">
        <v>0</v>
      </c>
      <c r="CB515" s="122">
        <v>234773.44</v>
      </c>
      <c r="CC515" s="121">
        <f t="shared" si="101"/>
        <v>0</v>
      </c>
      <c r="CD515" s="122">
        <v>0</v>
      </c>
      <c r="CE515" s="122">
        <v>0</v>
      </c>
      <c r="CF515" s="122">
        <v>0</v>
      </c>
      <c r="CG515" s="122">
        <v>0</v>
      </c>
      <c r="CH515" s="122">
        <f t="shared" si="107"/>
        <v>0</v>
      </c>
      <c r="CI515" s="122">
        <v>0</v>
      </c>
      <c r="CJ515" s="122">
        <v>0</v>
      </c>
      <c r="CK515" s="122">
        <v>0</v>
      </c>
      <c r="CL515" s="122">
        <v>0</v>
      </c>
      <c r="CM515" s="121">
        <f t="shared" si="103"/>
        <v>0</v>
      </c>
      <c r="CN515" s="122">
        <v>0</v>
      </c>
      <c r="CO515" s="122">
        <v>0</v>
      </c>
      <c r="CP515" s="122">
        <v>0</v>
      </c>
      <c r="CQ515" s="122">
        <v>0</v>
      </c>
    </row>
    <row r="516" spans="1:95" ht="138" customHeight="1">
      <c r="A516" s="194">
        <v>607</v>
      </c>
      <c r="B516" s="17" t="s">
        <v>1059</v>
      </c>
      <c r="C516" s="111">
        <v>401000030</v>
      </c>
      <c r="D516" s="19" t="s">
        <v>68</v>
      </c>
      <c r="E516" s="113" t="s">
        <v>1060</v>
      </c>
      <c r="F516" s="114"/>
      <c r="G516" s="114"/>
      <c r="H516" s="115" t="s">
        <v>47</v>
      </c>
      <c r="I516" s="114"/>
      <c r="J516" s="115">
        <v>16</v>
      </c>
      <c r="K516" s="115">
        <v>1</v>
      </c>
      <c r="L516" s="115">
        <v>17</v>
      </c>
      <c r="M516" s="115"/>
      <c r="N516" s="115"/>
      <c r="O516" s="115"/>
      <c r="P516" s="116" t="s">
        <v>255</v>
      </c>
      <c r="Q516" s="117" t="s">
        <v>1224</v>
      </c>
      <c r="R516" s="116" t="s">
        <v>1112</v>
      </c>
      <c r="S516" s="115"/>
      <c r="T516" s="115" t="s">
        <v>563</v>
      </c>
      <c r="U516" s="115"/>
      <c r="V516" s="115" t="s">
        <v>1088</v>
      </c>
      <c r="W516" s="115" t="s">
        <v>567</v>
      </c>
      <c r="X516" s="116" t="s">
        <v>1113</v>
      </c>
      <c r="Y516" s="115"/>
      <c r="Z516" s="115"/>
      <c r="AA516" s="115"/>
      <c r="AB516" s="116" t="s">
        <v>1225</v>
      </c>
      <c r="AC516" s="204" t="s">
        <v>1061</v>
      </c>
      <c r="AD516" s="205"/>
      <c r="AE516" s="205"/>
      <c r="AF516" s="205"/>
      <c r="AG516" s="205"/>
      <c r="AH516" s="205"/>
      <c r="AI516" s="205"/>
      <c r="AJ516" s="205"/>
      <c r="AK516" s="155"/>
      <c r="AL516" s="205"/>
      <c r="AM516" s="206" t="s">
        <v>1220</v>
      </c>
      <c r="AN516" s="116" t="s">
        <v>1080</v>
      </c>
      <c r="AO516" s="119" t="s">
        <v>69</v>
      </c>
      <c r="AP516" s="119" t="s">
        <v>51</v>
      </c>
      <c r="AQ516" s="119" t="s">
        <v>1226</v>
      </c>
      <c r="AR516" s="18" t="s">
        <v>1227</v>
      </c>
      <c r="AS516" s="120" t="s">
        <v>700</v>
      </c>
      <c r="AT516" s="121">
        <f t="shared" si="95"/>
        <v>0</v>
      </c>
      <c r="AU516" s="121">
        <f t="shared" si="95"/>
        <v>0</v>
      </c>
      <c r="AV516" s="122">
        <v>0</v>
      </c>
      <c r="AW516" s="122">
        <v>0</v>
      </c>
      <c r="AX516" s="122">
        <v>0</v>
      </c>
      <c r="AY516" s="122">
        <v>0</v>
      </c>
      <c r="AZ516" s="122">
        <v>0</v>
      </c>
      <c r="BA516" s="122">
        <v>0</v>
      </c>
      <c r="BB516" s="122">
        <v>0</v>
      </c>
      <c r="BC516" s="122">
        <v>0</v>
      </c>
      <c r="BD516" s="122">
        <f t="shared" si="106"/>
        <v>0</v>
      </c>
      <c r="BE516" s="122">
        <v>0</v>
      </c>
      <c r="BF516" s="122">
        <v>0</v>
      </c>
      <c r="BG516" s="122">
        <v>0</v>
      </c>
      <c r="BH516" s="122">
        <v>0</v>
      </c>
      <c r="BI516" s="121">
        <f t="shared" si="97"/>
        <v>0</v>
      </c>
      <c r="BJ516" s="122">
        <v>0</v>
      </c>
      <c r="BK516" s="122">
        <v>0</v>
      </c>
      <c r="BL516" s="122">
        <v>0</v>
      </c>
      <c r="BM516" s="122">
        <v>0</v>
      </c>
      <c r="BN516" s="121">
        <f t="shared" si="98"/>
        <v>0</v>
      </c>
      <c r="BO516" s="122">
        <v>0</v>
      </c>
      <c r="BP516" s="122">
        <v>0</v>
      </c>
      <c r="BQ516" s="122">
        <v>0</v>
      </c>
      <c r="BR516" s="122">
        <v>0</v>
      </c>
      <c r="BS516" s="121">
        <f t="shared" ref="BS516:BS572" si="108">BT516+BU516+BV516+BW516</f>
        <v>0</v>
      </c>
      <c r="BT516" s="122">
        <v>0</v>
      </c>
      <c r="BU516" s="122">
        <v>0</v>
      </c>
      <c r="BV516" s="122">
        <v>0</v>
      </c>
      <c r="BW516" s="122">
        <v>0</v>
      </c>
      <c r="BX516" s="121">
        <f t="shared" si="100"/>
        <v>0</v>
      </c>
      <c r="BY516" s="122">
        <v>0</v>
      </c>
      <c r="BZ516" s="122">
        <v>0</v>
      </c>
      <c r="CA516" s="122">
        <v>0</v>
      </c>
      <c r="CB516" s="122">
        <v>0</v>
      </c>
      <c r="CC516" s="121">
        <f t="shared" ref="CC516:CC572" si="109">CD516+CE516+CF516+CG516</f>
        <v>4695468.74</v>
      </c>
      <c r="CD516" s="122">
        <v>4237660.54</v>
      </c>
      <c r="CE516" s="122">
        <v>223034.76</v>
      </c>
      <c r="CF516" s="122">
        <v>0</v>
      </c>
      <c r="CG516" s="122">
        <v>234773.44</v>
      </c>
      <c r="CH516" s="122">
        <f t="shared" si="107"/>
        <v>0</v>
      </c>
      <c r="CI516" s="122">
        <v>0</v>
      </c>
      <c r="CJ516" s="122">
        <v>0</v>
      </c>
      <c r="CK516" s="122">
        <v>0</v>
      </c>
      <c r="CL516" s="122">
        <v>0</v>
      </c>
      <c r="CM516" s="121">
        <f t="shared" si="103"/>
        <v>0</v>
      </c>
      <c r="CN516" s="122">
        <v>0</v>
      </c>
      <c r="CO516" s="122">
        <v>0</v>
      </c>
      <c r="CP516" s="122">
        <v>0</v>
      </c>
      <c r="CQ516" s="122">
        <v>0</v>
      </c>
    </row>
    <row r="517" spans="1:95" ht="100.5" customHeight="1">
      <c r="A517" s="194">
        <v>607</v>
      </c>
      <c r="B517" s="17" t="s">
        <v>1059</v>
      </c>
      <c r="C517" s="111">
        <v>401000030</v>
      </c>
      <c r="D517" s="19" t="s">
        <v>68</v>
      </c>
      <c r="E517" s="113" t="s">
        <v>1060</v>
      </c>
      <c r="F517" s="114"/>
      <c r="G517" s="114"/>
      <c r="H517" s="115" t="s">
        <v>47</v>
      </c>
      <c r="I517" s="114"/>
      <c r="J517" s="115">
        <v>16</v>
      </c>
      <c r="K517" s="115">
        <v>1</v>
      </c>
      <c r="L517" s="115">
        <v>17</v>
      </c>
      <c r="M517" s="115"/>
      <c r="N517" s="115"/>
      <c r="O517" s="115"/>
      <c r="P517" s="116" t="s">
        <v>255</v>
      </c>
      <c r="Q517" s="117" t="s">
        <v>256</v>
      </c>
      <c r="R517" s="115"/>
      <c r="S517" s="115"/>
      <c r="T517" s="115" t="s">
        <v>47</v>
      </c>
      <c r="U517" s="115"/>
      <c r="V517" s="115">
        <v>9</v>
      </c>
      <c r="W517" s="115">
        <v>1</v>
      </c>
      <c r="X517" s="115"/>
      <c r="Y517" s="115"/>
      <c r="Z517" s="115"/>
      <c r="AA517" s="115"/>
      <c r="AB517" s="116" t="s">
        <v>257</v>
      </c>
      <c r="AC517" s="204" t="s">
        <v>1061</v>
      </c>
      <c r="AD517" s="205"/>
      <c r="AE517" s="205"/>
      <c r="AF517" s="205"/>
      <c r="AG517" s="205"/>
      <c r="AH517" s="205"/>
      <c r="AI517" s="205"/>
      <c r="AJ517" s="205"/>
      <c r="AK517" s="155"/>
      <c r="AL517" s="205"/>
      <c r="AM517" s="206" t="s">
        <v>1228</v>
      </c>
      <c r="AN517" s="116" t="s">
        <v>1080</v>
      </c>
      <c r="AO517" s="119" t="s">
        <v>69</v>
      </c>
      <c r="AP517" s="119" t="s">
        <v>51</v>
      </c>
      <c r="AQ517" s="119" t="s">
        <v>1229</v>
      </c>
      <c r="AR517" s="18" t="s">
        <v>608</v>
      </c>
      <c r="AS517" s="120" t="s">
        <v>704</v>
      </c>
      <c r="AT517" s="121">
        <f t="shared" ref="AT517:AU572" si="110">AV517+AX517+AZ517+BB517</f>
        <v>54805283.810000002</v>
      </c>
      <c r="AU517" s="121">
        <f t="shared" si="110"/>
        <v>54805283.810000002</v>
      </c>
      <c r="AV517" s="122">
        <v>0</v>
      </c>
      <c r="AW517" s="122">
        <v>0</v>
      </c>
      <c r="AX517" s="122">
        <v>0</v>
      </c>
      <c r="AY517" s="122">
        <v>0</v>
      </c>
      <c r="AZ517" s="122">
        <v>0</v>
      </c>
      <c r="BA517" s="122">
        <v>0</v>
      </c>
      <c r="BB517" s="122">
        <v>54805283.810000002</v>
      </c>
      <c r="BC517" s="122">
        <v>54805283.810000002</v>
      </c>
      <c r="BD517" s="122">
        <f t="shared" si="106"/>
        <v>59940080.939999998</v>
      </c>
      <c r="BE517" s="122">
        <v>0</v>
      </c>
      <c r="BF517" s="122">
        <v>0</v>
      </c>
      <c r="BG517" s="122">
        <v>0</v>
      </c>
      <c r="BH517" s="122">
        <v>59940080.939999998</v>
      </c>
      <c r="BI517" s="121">
        <f t="shared" si="97"/>
        <v>59940080.939999998</v>
      </c>
      <c r="BJ517" s="122">
        <v>0</v>
      </c>
      <c r="BK517" s="122">
        <v>0</v>
      </c>
      <c r="BL517" s="122">
        <v>0</v>
      </c>
      <c r="BM517" s="122">
        <v>59940080.939999998</v>
      </c>
      <c r="BN517" s="121">
        <f t="shared" si="98"/>
        <v>67486611.799999997</v>
      </c>
      <c r="BO517" s="122">
        <v>0</v>
      </c>
      <c r="BP517" s="122">
        <v>0</v>
      </c>
      <c r="BQ517" s="122">
        <v>0</v>
      </c>
      <c r="BR517" s="122">
        <f>70926801.8-3440190</f>
        <v>67486611.799999997</v>
      </c>
      <c r="BS517" s="121">
        <f t="shared" si="108"/>
        <v>67486611.799999997</v>
      </c>
      <c r="BT517" s="122">
        <v>0</v>
      </c>
      <c r="BU517" s="122">
        <v>0</v>
      </c>
      <c r="BV517" s="122">
        <v>0</v>
      </c>
      <c r="BW517" s="122">
        <v>67486611.799999997</v>
      </c>
      <c r="BX517" s="121">
        <f t="shared" si="100"/>
        <v>66863887</v>
      </c>
      <c r="BY517" s="122">
        <v>0</v>
      </c>
      <c r="BZ517" s="122">
        <v>0</v>
      </c>
      <c r="CA517" s="122">
        <v>0</v>
      </c>
      <c r="CB517" s="122">
        <f>70304077-3440190</f>
        <v>66863887</v>
      </c>
      <c r="CC517" s="121">
        <f t="shared" si="109"/>
        <v>66863887</v>
      </c>
      <c r="CD517" s="122">
        <v>0</v>
      </c>
      <c r="CE517" s="122">
        <v>0</v>
      </c>
      <c r="CF517" s="122">
        <v>0</v>
      </c>
      <c r="CG517" s="122">
        <v>66863887</v>
      </c>
      <c r="CH517" s="122">
        <f t="shared" si="107"/>
        <v>66863887</v>
      </c>
      <c r="CI517" s="122">
        <v>0</v>
      </c>
      <c r="CJ517" s="122">
        <v>0</v>
      </c>
      <c r="CK517" s="122">
        <v>0</v>
      </c>
      <c r="CL517" s="122">
        <f>70304077-3440190</f>
        <v>66863887</v>
      </c>
      <c r="CM517" s="121">
        <f t="shared" si="103"/>
        <v>66863887</v>
      </c>
      <c r="CN517" s="122">
        <v>0</v>
      </c>
      <c r="CO517" s="122">
        <v>0</v>
      </c>
      <c r="CP517" s="122">
        <v>0</v>
      </c>
      <c r="CQ517" s="122">
        <v>66863887</v>
      </c>
    </row>
    <row r="518" spans="1:95" ht="112.5" customHeight="1">
      <c r="A518" s="194">
        <v>607</v>
      </c>
      <c r="B518" s="17" t="s">
        <v>1059</v>
      </c>
      <c r="C518" s="111">
        <v>402000025</v>
      </c>
      <c r="D518" s="19" t="s">
        <v>153</v>
      </c>
      <c r="E518" s="113" t="s">
        <v>1070</v>
      </c>
      <c r="F518" s="203"/>
      <c r="G518" s="203"/>
      <c r="H518" s="115">
        <v>1</v>
      </c>
      <c r="I518" s="203"/>
      <c r="J518" s="115">
        <v>2</v>
      </c>
      <c r="K518" s="115"/>
      <c r="L518" s="115">
        <v>2</v>
      </c>
      <c r="M518" s="203"/>
      <c r="N518" s="115">
        <v>3</v>
      </c>
      <c r="O518" s="203"/>
      <c r="P518" s="116" t="s">
        <v>533</v>
      </c>
      <c r="Q518" s="117" t="s">
        <v>256</v>
      </c>
      <c r="R518" s="115"/>
      <c r="S518" s="115"/>
      <c r="T518" s="115" t="s">
        <v>47</v>
      </c>
      <c r="U518" s="115"/>
      <c r="V518" s="115">
        <v>12</v>
      </c>
      <c r="W518" s="115">
        <v>1</v>
      </c>
      <c r="X518" s="115">
        <v>15</v>
      </c>
      <c r="Y518" s="115"/>
      <c r="Z518" s="115"/>
      <c r="AA518" s="115"/>
      <c r="AB518" s="116" t="s">
        <v>257</v>
      </c>
      <c r="AC518" s="204" t="s">
        <v>1061</v>
      </c>
      <c r="AD518" s="205"/>
      <c r="AE518" s="205"/>
      <c r="AF518" s="205"/>
      <c r="AG518" s="205"/>
      <c r="AH518" s="205"/>
      <c r="AI518" s="205"/>
      <c r="AJ518" s="205"/>
      <c r="AK518" s="155"/>
      <c r="AL518" s="205"/>
      <c r="AM518" s="206" t="s">
        <v>1228</v>
      </c>
      <c r="AN518" s="116" t="s">
        <v>1080</v>
      </c>
      <c r="AO518" s="119" t="s">
        <v>69</v>
      </c>
      <c r="AP518" s="119" t="s">
        <v>51</v>
      </c>
      <c r="AQ518" s="119" t="s">
        <v>1229</v>
      </c>
      <c r="AR518" s="18" t="s">
        <v>608</v>
      </c>
      <c r="AS518" s="120" t="s">
        <v>704</v>
      </c>
      <c r="AT518" s="121">
        <f t="shared" si="110"/>
        <v>79126.19</v>
      </c>
      <c r="AU518" s="121">
        <f t="shared" si="110"/>
        <v>79126.19</v>
      </c>
      <c r="AV518" s="122">
        <v>0</v>
      </c>
      <c r="AW518" s="122">
        <v>0</v>
      </c>
      <c r="AX518" s="122">
        <v>0</v>
      </c>
      <c r="AY518" s="122">
        <v>0</v>
      </c>
      <c r="AZ518" s="122">
        <v>0</v>
      </c>
      <c r="BA518" s="122">
        <v>0</v>
      </c>
      <c r="BB518" s="122">
        <v>79126.19</v>
      </c>
      <c r="BC518" s="122">
        <v>79126.19</v>
      </c>
      <c r="BD518" s="122">
        <f t="shared" si="106"/>
        <v>0</v>
      </c>
      <c r="BE518" s="122">
        <v>0</v>
      </c>
      <c r="BF518" s="122">
        <v>0</v>
      </c>
      <c r="BG518" s="122">
        <v>0</v>
      </c>
      <c r="BH518" s="122">
        <v>0</v>
      </c>
      <c r="BI518" s="121">
        <f t="shared" si="97"/>
        <v>0</v>
      </c>
      <c r="BJ518" s="122">
        <v>0</v>
      </c>
      <c r="BK518" s="122">
        <v>0</v>
      </c>
      <c r="BL518" s="122">
        <v>0</v>
      </c>
      <c r="BM518" s="122">
        <v>0</v>
      </c>
      <c r="BN518" s="121">
        <f t="shared" si="98"/>
        <v>0</v>
      </c>
      <c r="BO518" s="122">
        <v>0</v>
      </c>
      <c r="BP518" s="122">
        <v>0</v>
      </c>
      <c r="BQ518" s="122">
        <v>0</v>
      </c>
      <c r="BR518" s="122">
        <v>0</v>
      </c>
      <c r="BS518" s="121">
        <f t="shared" si="108"/>
        <v>0</v>
      </c>
      <c r="BT518" s="122">
        <v>0</v>
      </c>
      <c r="BU518" s="122">
        <v>0</v>
      </c>
      <c r="BV518" s="122">
        <v>0</v>
      </c>
      <c r="BW518" s="122">
        <v>0</v>
      </c>
      <c r="BX518" s="121">
        <f t="shared" si="100"/>
        <v>0</v>
      </c>
      <c r="BY518" s="122">
        <v>0</v>
      </c>
      <c r="BZ518" s="122">
        <v>0</v>
      </c>
      <c r="CA518" s="122">
        <v>0</v>
      </c>
      <c r="CB518" s="122">
        <v>0</v>
      </c>
      <c r="CC518" s="121">
        <f t="shared" si="109"/>
        <v>0</v>
      </c>
      <c r="CD518" s="122">
        <v>0</v>
      </c>
      <c r="CE518" s="122">
        <v>0</v>
      </c>
      <c r="CF518" s="122">
        <v>0</v>
      </c>
      <c r="CG518" s="122">
        <v>0</v>
      </c>
      <c r="CH518" s="122">
        <f t="shared" si="107"/>
        <v>0</v>
      </c>
      <c r="CI518" s="122">
        <v>0</v>
      </c>
      <c r="CJ518" s="122">
        <v>0</v>
      </c>
      <c r="CK518" s="122">
        <v>0</v>
      </c>
      <c r="CL518" s="122">
        <v>0</v>
      </c>
      <c r="CM518" s="121">
        <f t="shared" si="103"/>
        <v>0</v>
      </c>
      <c r="CN518" s="122">
        <v>0</v>
      </c>
      <c r="CO518" s="122">
        <v>0</v>
      </c>
      <c r="CP518" s="122">
        <v>0</v>
      </c>
      <c r="CQ518" s="122">
        <v>0</v>
      </c>
    </row>
    <row r="519" spans="1:95" ht="89.25" customHeight="1">
      <c r="A519" s="194">
        <v>607</v>
      </c>
      <c r="B519" s="17" t="s">
        <v>1059</v>
      </c>
      <c r="C519" s="111">
        <v>401000029</v>
      </c>
      <c r="D519" s="19" t="s">
        <v>118</v>
      </c>
      <c r="E519" s="113" t="s">
        <v>1060</v>
      </c>
      <c r="F519" s="114"/>
      <c r="G519" s="114"/>
      <c r="H519" s="115" t="s">
        <v>47</v>
      </c>
      <c r="I519" s="114"/>
      <c r="J519" s="115">
        <v>16</v>
      </c>
      <c r="K519" s="115">
        <v>1</v>
      </c>
      <c r="L519" s="115">
        <v>16</v>
      </c>
      <c r="M519" s="115"/>
      <c r="N519" s="115"/>
      <c r="O519" s="115"/>
      <c r="P519" s="116" t="s">
        <v>255</v>
      </c>
      <c r="Q519" s="117" t="s">
        <v>256</v>
      </c>
      <c r="R519" s="115"/>
      <c r="S519" s="115"/>
      <c r="T519" s="115" t="s">
        <v>47</v>
      </c>
      <c r="U519" s="115"/>
      <c r="V519" s="115">
        <v>9</v>
      </c>
      <c r="W519" s="115">
        <v>1</v>
      </c>
      <c r="X519" s="115"/>
      <c r="Y519" s="115"/>
      <c r="Z519" s="203"/>
      <c r="AA519" s="115"/>
      <c r="AB519" s="116" t="s">
        <v>257</v>
      </c>
      <c r="AC519" s="204" t="s">
        <v>1061</v>
      </c>
      <c r="AD519" s="205"/>
      <c r="AE519" s="205"/>
      <c r="AF519" s="205"/>
      <c r="AG519" s="205"/>
      <c r="AH519" s="205"/>
      <c r="AI519" s="205"/>
      <c r="AJ519" s="205"/>
      <c r="AK519" s="155"/>
      <c r="AL519" s="205"/>
      <c r="AM519" s="206" t="s">
        <v>1228</v>
      </c>
      <c r="AN519" s="116" t="s">
        <v>1080</v>
      </c>
      <c r="AO519" s="119" t="s">
        <v>69</v>
      </c>
      <c r="AP519" s="119" t="s">
        <v>51</v>
      </c>
      <c r="AQ519" s="119" t="s">
        <v>1229</v>
      </c>
      <c r="AR519" s="18" t="s">
        <v>608</v>
      </c>
      <c r="AS519" s="120" t="s">
        <v>704</v>
      </c>
      <c r="AT519" s="121">
        <f t="shared" si="110"/>
        <v>3374050</v>
      </c>
      <c r="AU519" s="121">
        <f t="shared" si="110"/>
        <v>3374050</v>
      </c>
      <c r="AV519" s="122">
        <v>0</v>
      </c>
      <c r="AW519" s="122">
        <v>0</v>
      </c>
      <c r="AX519" s="122">
        <v>0</v>
      </c>
      <c r="AY519" s="122">
        <v>0</v>
      </c>
      <c r="AZ519" s="122">
        <v>0</v>
      </c>
      <c r="BA519" s="122">
        <v>0</v>
      </c>
      <c r="BB519" s="122">
        <v>3374050</v>
      </c>
      <c r="BC519" s="122">
        <v>3374050</v>
      </c>
      <c r="BD519" s="122">
        <f t="shared" si="106"/>
        <v>3440190</v>
      </c>
      <c r="BE519" s="122">
        <v>0</v>
      </c>
      <c r="BF519" s="122">
        <v>0</v>
      </c>
      <c r="BG519" s="122">
        <v>0</v>
      </c>
      <c r="BH519" s="122">
        <v>3440190</v>
      </c>
      <c r="BI519" s="121">
        <f t="shared" si="97"/>
        <v>3440190</v>
      </c>
      <c r="BJ519" s="122">
        <v>0</v>
      </c>
      <c r="BK519" s="122">
        <v>0</v>
      </c>
      <c r="BL519" s="122">
        <v>0</v>
      </c>
      <c r="BM519" s="122">
        <v>3440190</v>
      </c>
      <c r="BN519" s="121">
        <f t="shared" si="98"/>
        <v>3440190</v>
      </c>
      <c r="BO519" s="122">
        <v>0</v>
      </c>
      <c r="BP519" s="122">
        <v>0</v>
      </c>
      <c r="BQ519" s="122">
        <v>0</v>
      </c>
      <c r="BR519" s="122">
        <v>3440190</v>
      </c>
      <c r="BS519" s="121">
        <f t="shared" si="108"/>
        <v>3440190</v>
      </c>
      <c r="BT519" s="122">
        <v>0</v>
      </c>
      <c r="BU519" s="122">
        <v>0</v>
      </c>
      <c r="BV519" s="122">
        <v>0</v>
      </c>
      <c r="BW519" s="122">
        <v>3440190</v>
      </c>
      <c r="BX519" s="121">
        <f t="shared" si="100"/>
        <v>3440190</v>
      </c>
      <c r="BY519" s="122">
        <v>0</v>
      </c>
      <c r="BZ519" s="122">
        <v>0</v>
      </c>
      <c r="CA519" s="122">
        <v>0</v>
      </c>
      <c r="CB519" s="122">
        <v>3440190</v>
      </c>
      <c r="CC519" s="121">
        <f t="shared" si="109"/>
        <v>3440190</v>
      </c>
      <c r="CD519" s="122">
        <v>0</v>
      </c>
      <c r="CE519" s="122">
        <v>0</v>
      </c>
      <c r="CF519" s="122">
        <v>0</v>
      </c>
      <c r="CG519" s="122">
        <v>3440190</v>
      </c>
      <c r="CH519" s="122">
        <f t="shared" si="107"/>
        <v>3440190</v>
      </c>
      <c r="CI519" s="122">
        <v>0</v>
      </c>
      <c r="CJ519" s="122">
        <v>0</v>
      </c>
      <c r="CK519" s="122">
        <v>0</v>
      </c>
      <c r="CL519" s="122">
        <v>3440190</v>
      </c>
      <c r="CM519" s="121">
        <f t="shared" si="103"/>
        <v>3440190</v>
      </c>
      <c r="CN519" s="122">
        <v>0</v>
      </c>
      <c r="CO519" s="122">
        <v>0</v>
      </c>
      <c r="CP519" s="122">
        <v>0</v>
      </c>
      <c r="CQ519" s="122">
        <v>3440190</v>
      </c>
    </row>
    <row r="520" spans="1:95" ht="129" customHeight="1">
      <c r="A520" s="194">
        <v>607</v>
      </c>
      <c r="B520" s="17" t="s">
        <v>1059</v>
      </c>
      <c r="C520" s="111">
        <v>401000030</v>
      </c>
      <c r="D520" s="19" t="s">
        <v>68</v>
      </c>
      <c r="E520" s="113" t="s">
        <v>1060</v>
      </c>
      <c r="F520" s="114"/>
      <c r="G520" s="114"/>
      <c r="H520" s="115" t="s">
        <v>47</v>
      </c>
      <c r="I520" s="114"/>
      <c r="J520" s="115">
        <v>16</v>
      </c>
      <c r="K520" s="115">
        <v>1</v>
      </c>
      <c r="L520" s="115">
        <v>17</v>
      </c>
      <c r="M520" s="115"/>
      <c r="N520" s="115"/>
      <c r="O520" s="115"/>
      <c r="P520" s="116" t="s">
        <v>255</v>
      </c>
      <c r="Q520" s="117" t="s">
        <v>256</v>
      </c>
      <c r="R520" s="115"/>
      <c r="S520" s="115"/>
      <c r="T520" s="115" t="s">
        <v>47</v>
      </c>
      <c r="U520" s="115"/>
      <c r="V520" s="115">
        <v>9</v>
      </c>
      <c r="W520" s="115">
        <v>1</v>
      </c>
      <c r="X520" s="115"/>
      <c r="Y520" s="115"/>
      <c r="Z520" s="115"/>
      <c r="AA520" s="115"/>
      <c r="AB520" s="116" t="s">
        <v>257</v>
      </c>
      <c r="AC520" s="204" t="s">
        <v>1061</v>
      </c>
      <c r="AD520" s="205"/>
      <c r="AE520" s="205"/>
      <c r="AF520" s="205"/>
      <c r="AG520" s="205"/>
      <c r="AH520" s="205"/>
      <c r="AI520" s="205"/>
      <c r="AJ520" s="205"/>
      <c r="AK520" s="155"/>
      <c r="AL520" s="205"/>
      <c r="AM520" s="206" t="s">
        <v>1228</v>
      </c>
      <c r="AN520" s="116" t="s">
        <v>1080</v>
      </c>
      <c r="AO520" s="119" t="s">
        <v>69</v>
      </c>
      <c r="AP520" s="119" t="s">
        <v>51</v>
      </c>
      <c r="AQ520" s="119" t="s">
        <v>1229</v>
      </c>
      <c r="AR520" s="18" t="s">
        <v>608</v>
      </c>
      <c r="AS520" s="120" t="s">
        <v>700</v>
      </c>
      <c r="AT520" s="121">
        <f t="shared" si="110"/>
        <v>0</v>
      </c>
      <c r="AU520" s="121">
        <f t="shared" si="110"/>
        <v>0</v>
      </c>
      <c r="AV520" s="122">
        <v>0</v>
      </c>
      <c r="AW520" s="122">
        <v>0</v>
      </c>
      <c r="AX520" s="122">
        <v>0</v>
      </c>
      <c r="AY520" s="122">
        <v>0</v>
      </c>
      <c r="AZ520" s="122">
        <v>0</v>
      </c>
      <c r="BA520" s="122">
        <v>0</v>
      </c>
      <c r="BB520" s="122">
        <v>0</v>
      </c>
      <c r="BC520" s="122">
        <v>0</v>
      </c>
      <c r="BD520" s="122">
        <f t="shared" si="106"/>
        <v>526494.29</v>
      </c>
      <c r="BE520" s="122">
        <v>0</v>
      </c>
      <c r="BF520" s="122">
        <v>0</v>
      </c>
      <c r="BG520" s="122">
        <v>0</v>
      </c>
      <c r="BH520" s="122">
        <v>526494.29</v>
      </c>
      <c r="BI520" s="121">
        <f t="shared" si="97"/>
        <v>526494.29</v>
      </c>
      <c r="BJ520" s="122">
        <v>0</v>
      </c>
      <c r="BK520" s="122">
        <v>0</v>
      </c>
      <c r="BL520" s="122">
        <v>0</v>
      </c>
      <c r="BM520" s="122">
        <v>526494.29</v>
      </c>
      <c r="BN520" s="121">
        <f t="shared" ref="BN520:BN572" si="111">BO520+BP520+BQ520+BR520</f>
        <v>170000</v>
      </c>
      <c r="BO520" s="122">
        <v>0</v>
      </c>
      <c r="BP520" s="122">
        <v>0</v>
      </c>
      <c r="BQ520" s="122">
        <v>0</v>
      </c>
      <c r="BR520" s="122">
        <v>170000</v>
      </c>
      <c r="BS520" s="121">
        <f t="shared" si="108"/>
        <v>170000</v>
      </c>
      <c r="BT520" s="122">
        <v>0</v>
      </c>
      <c r="BU520" s="122">
        <v>0</v>
      </c>
      <c r="BV520" s="122">
        <v>0</v>
      </c>
      <c r="BW520" s="122">
        <v>170000</v>
      </c>
      <c r="BX520" s="121">
        <f t="shared" ref="BX520:BX572" si="112">BY520+BZ520+CA520+CB520</f>
        <v>170000</v>
      </c>
      <c r="BY520" s="122">
        <v>0</v>
      </c>
      <c r="BZ520" s="122">
        <v>0</v>
      </c>
      <c r="CA520" s="122">
        <v>0</v>
      </c>
      <c r="CB520" s="122">
        <v>170000</v>
      </c>
      <c r="CC520" s="121">
        <f t="shared" si="109"/>
        <v>170000</v>
      </c>
      <c r="CD520" s="122">
        <v>0</v>
      </c>
      <c r="CE520" s="122">
        <v>0</v>
      </c>
      <c r="CF520" s="122">
        <v>0</v>
      </c>
      <c r="CG520" s="122">
        <v>170000</v>
      </c>
      <c r="CH520" s="122">
        <f t="shared" si="107"/>
        <v>170000</v>
      </c>
      <c r="CI520" s="122">
        <v>0</v>
      </c>
      <c r="CJ520" s="122">
        <v>0</v>
      </c>
      <c r="CK520" s="122">
        <v>0</v>
      </c>
      <c r="CL520" s="122">
        <v>170000</v>
      </c>
      <c r="CM520" s="121">
        <f t="shared" ref="CM520:CM572" si="113">CN520+CO520+CP520+CQ520</f>
        <v>170000</v>
      </c>
      <c r="CN520" s="122">
        <v>0</v>
      </c>
      <c r="CO520" s="122">
        <v>0</v>
      </c>
      <c r="CP520" s="122">
        <v>0</v>
      </c>
      <c r="CQ520" s="122">
        <v>170000</v>
      </c>
    </row>
    <row r="521" spans="1:95" ht="94.5" customHeight="1">
      <c r="A521" s="194">
        <v>607</v>
      </c>
      <c r="B521" s="17" t="s">
        <v>1059</v>
      </c>
      <c r="C521" s="111">
        <v>402000025</v>
      </c>
      <c r="D521" s="19" t="s">
        <v>153</v>
      </c>
      <c r="E521" s="113" t="s">
        <v>1070</v>
      </c>
      <c r="F521" s="203"/>
      <c r="G521" s="203"/>
      <c r="H521" s="115">
        <v>1</v>
      </c>
      <c r="I521" s="203"/>
      <c r="J521" s="115">
        <v>2</v>
      </c>
      <c r="K521" s="115"/>
      <c r="L521" s="115">
        <v>2</v>
      </c>
      <c r="M521" s="203"/>
      <c r="N521" s="115">
        <v>3</v>
      </c>
      <c r="O521" s="203"/>
      <c r="P521" s="116" t="s">
        <v>533</v>
      </c>
      <c r="Q521" s="117" t="s">
        <v>256</v>
      </c>
      <c r="R521" s="115"/>
      <c r="S521" s="115"/>
      <c r="T521" s="115" t="s">
        <v>47</v>
      </c>
      <c r="U521" s="115"/>
      <c r="V521" s="115">
        <v>12</v>
      </c>
      <c r="W521" s="115">
        <v>1</v>
      </c>
      <c r="X521" s="115">
        <v>15</v>
      </c>
      <c r="Y521" s="115"/>
      <c r="Z521" s="115"/>
      <c r="AA521" s="115"/>
      <c r="AB521" s="116" t="s">
        <v>257</v>
      </c>
      <c r="AC521" s="204" t="s">
        <v>1061</v>
      </c>
      <c r="AD521" s="205"/>
      <c r="AE521" s="205"/>
      <c r="AF521" s="205"/>
      <c r="AG521" s="205"/>
      <c r="AH521" s="205"/>
      <c r="AI521" s="205"/>
      <c r="AJ521" s="205"/>
      <c r="AK521" s="155"/>
      <c r="AL521" s="205"/>
      <c r="AM521" s="206" t="s">
        <v>1228</v>
      </c>
      <c r="AN521" s="116" t="s">
        <v>1080</v>
      </c>
      <c r="AO521" s="119" t="s">
        <v>69</v>
      </c>
      <c r="AP521" s="119" t="s">
        <v>51</v>
      </c>
      <c r="AQ521" s="119" t="s">
        <v>1229</v>
      </c>
      <c r="AR521" s="18" t="s">
        <v>608</v>
      </c>
      <c r="AS521" s="120" t="s">
        <v>700</v>
      </c>
      <c r="AT521" s="121">
        <f t="shared" si="110"/>
        <v>0</v>
      </c>
      <c r="AU521" s="121">
        <f t="shared" si="110"/>
        <v>0</v>
      </c>
      <c r="AV521" s="122">
        <v>0</v>
      </c>
      <c r="AW521" s="122">
        <v>0</v>
      </c>
      <c r="AX521" s="122">
        <v>0</v>
      </c>
      <c r="AY521" s="122">
        <v>0</v>
      </c>
      <c r="AZ521" s="122">
        <v>0</v>
      </c>
      <c r="BA521" s="122">
        <v>0</v>
      </c>
      <c r="BB521" s="122">
        <v>0</v>
      </c>
      <c r="BC521" s="122">
        <v>0</v>
      </c>
      <c r="BD521" s="122">
        <f t="shared" si="106"/>
        <v>121956.6</v>
      </c>
      <c r="BE521" s="122">
        <v>0</v>
      </c>
      <c r="BF521" s="122">
        <v>0</v>
      </c>
      <c r="BG521" s="122">
        <v>0</v>
      </c>
      <c r="BH521" s="122">
        <v>121956.6</v>
      </c>
      <c r="BI521" s="121">
        <f t="shared" si="97"/>
        <v>121956.6</v>
      </c>
      <c r="BJ521" s="122">
        <v>0</v>
      </c>
      <c r="BK521" s="122">
        <v>0</v>
      </c>
      <c r="BL521" s="122">
        <v>0</v>
      </c>
      <c r="BM521" s="122">
        <v>121956.6</v>
      </c>
      <c r="BN521" s="121">
        <f t="shared" si="111"/>
        <v>0</v>
      </c>
      <c r="BO521" s="122">
        <v>0</v>
      </c>
      <c r="BP521" s="122">
        <v>0</v>
      </c>
      <c r="BQ521" s="122">
        <v>0</v>
      </c>
      <c r="BR521" s="122">
        <v>0</v>
      </c>
      <c r="BS521" s="121">
        <f t="shared" si="108"/>
        <v>0</v>
      </c>
      <c r="BT521" s="122">
        <v>0</v>
      </c>
      <c r="BU521" s="122">
        <v>0</v>
      </c>
      <c r="BV521" s="122">
        <v>0</v>
      </c>
      <c r="BW521" s="122">
        <v>0</v>
      </c>
      <c r="BX521" s="121">
        <f t="shared" si="112"/>
        <v>0</v>
      </c>
      <c r="BY521" s="122">
        <v>0</v>
      </c>
      <c r="BZ521" s="122">
        <v>0</v>
      </c>
      <c r="CA521" s="122">
        <v>0</v>
      </c>
      <c r="CB521" s="122">
        <v>0</v>
      </c>
      <c r="CC521" s="121">
        <f t="shared" si="109"/>
        <v>0</v>
      </c>
      <c r="CD521" s="122">
        <v>0</v>
      </c>
      <c r="CE521" s="122">
        <v>0</v>
      </c>
      <c r="CF521" s="122">
        <v>0</v>
      </c>
      <c r="CG521" s="122">
        <v>0</v>
      </c>
      <c r="CH521" s="122">
        <f t="shared" si="107"/>
        <v>0</v>
      </c>
      <c r="CI521" s="122">
        <v>0</v>
      </c>
      <c r="CJ521" s="122">
        <v>0</v>
      </c>
      <c r="CK521" s="122">
        <v>0</v>
      </c>
      <c r="CL521" s="122">
        <v>0</v>
      </c>
      <c r="CM521" s="121">
        <f t="shared" si="113"/>
        <v>0</v>
      </c>
      <c r="CN521" s="122">
        <v>0</v>
      </c>
      <c r="CO521" s="122">
        <v>0</v>
      </c>
      <c r="CP521" s="122">
        <v>0</v>
      </c>
      <c r="CQ521" s="122">
        <v>0</v>
      </c>
    </row>
    <row r="522" spans="1:95" ht="100.5" customHeight="1">
      <c r="A522" s="194">
        <v>607</v>
      </c>
      <c r="B522" s="17" t="s">
        <v>1059</v>
      </c>
      <c r="C522" s="111">
        <v>401000030</v>
      </c>
      <c r="D522" s="19" t="s">
        <v>68</v>
      </c>
      <c r="E522" s="113" t="s">
        <v>1060</v>
      </c>
      <c r="F522" s="114"/>
      <c r="G522" s="114"/>
      <c r="H522" s="115" t="s">
        <v>47</v>
      </c>
      <c r="I522" s="114"/>
      <c r="J522" s="115">
        <v>16</v>
      </c>
      <c r="K522" s="115">
        <v>1</v>
      </c>
      <c r="L522" s="115">
        <v>17</v>
      </c>
      <c r="M522" s="115"/>
      <c r="N522" s="115"/>
      <c r="O522" s="115"/>
      <c r="P522" s="116" t="s">
        <v>255</v>
      </c>
      <c r="Q522" s="117" t="s">
        <v>256</v>
      </c>
      <c r="R522" s="115"/>
      <c r="S522" s="115"/>
      <c r="T522" s="115" t="s">
        <v>47</v>
      </c>
      <c r="U522" s="115"/>
      <c r="V522" s="115">
        <v>9</v>
      </c>
      <c r="W522" s="115">
        <v>1</v>
      </c>
      <c r="X522" s="115"/>
      <c r="Y522" s="115"/>
      <c r="Z522" s="115"/>
      <c r="AA522" s="115"/>
      <c r="AB522" s="116" t="s">
        <v>257</v>
      </c>
      <c r="AC522" s="204" t="s">
        <v>1061</v>
      </c>
      <c r="AD522" s="205"/>
      <c r="AE522" s="205"/>
      <c r="AF522" s="205"/>
      <c r="AG522" s="205"/>
      <c r="AH522" s="205"/>
      <c r="AI522" s="205"/>
      <c r="AJ522" s="205"/>
      <c r="AK522" s="155"/>
      <c r="AL522" s="205"/>
      <c r="AM522" s="206" t="s">
        <v>1228</v>
      </c>
      <c r="AN522" s="116" t="s">
        <v>1080</v>
      </c>
      <c r="AO522" s="119" t="s">
        <v>69</v>
      </c>
      <c r="AP522" s="119" t="s">
        <v>51</v>
      </c>
      <c r="AQ522" s="119" t="s">
        <v>1229</v>
      </c>
      <c r="AR522" s="18" t="s">
        <v>608</v>
      </c>
      <c r="AS522" s="120" t="s">
        <v>705</v>
      </c>
      <c r="AT522" s="121">
        <f t="shared" si="110"/>
        <v>12240920</v>
      </c>
      <c r="AU522" s="121">
        <f t="shared" si="110"/>
        <v>12240920</v>
      </c>
      <c r="AV522" s="122">
        <v>0</v>
      </c>
      <c r="AW522" s="122">
        <v>0</v>
      </c>
      <c r="AX522" s="122">
        <v>0</v>
      </c>
      <c r="AY522" s="122">
        <v>0</v>
      </c>
      <c r="AZ522" s="122">
        <v>0</v>
      </c>
      <c r="BA522" s="122">
        <v>0</v>
      </c>
      <c r="BB522" s="122">
        <v>12240920</v>
      </c>
      <c r="BC522" s="122">
        <v>12240920</v>
      </c>
      <c r="BD522" s="122">
        <f t="shared" si="106"/>
        <v>12586110</v>
      </c>
      <c r="BE522" s="122">
        <v>0</v>
      </c>
      <c r="BF522" s="122">
        <v>0</v>
      </c>
      <c r="BG522" s="122">
        <v>0</v>
      </c>
      <c r="BH522" s="122">
        <v>12586110</v>
      </c>
      <c r="BI522" s="121">
        <f t="shared" si="97"/>
        <v>12586110</v>
      </c>
      <c r="BJ522" s="122">
        <v>0</v>
      </c>
      <c r="BK522" s="122">
        <v>0</v>
      </c>
      <c r="BL522" s="122">
        <v>0</v>
      </c>
      <c r="BM522" s="122">
        <v>12586110</v>
      </c>
      <c r="BN522" s="121">
        <f t="shared" si="111"/>
        <v>12829850</v>
      </c>
      <c r="BO522" s="122">
        <v>0</v>
      </c>
      <c r="BP522" s="122">
        <v>0</v>
      </c>
      <c r="BQ522" s="122">
        <v>0</v>
      </c>
      <c r="BR522" s="122">
        <v>12829850</v>
      </c>
      <c r="BS522" s="121">
        <f t="shared" si="108"/>
        <v>12829850</v>
      </c>
      <c r="BT522" s="122">
        <v>0</v>
      </c>
      <c r="BU522" s="122">
        <v>0</v>
      </c>
      <c r="BV522" s="122">
        <v>0</v>
      </c>
      <c r="BW522" s="122">
        <v>12829850</v>
      </c>
      <c r="BX522" s="121">
        <f t="shared" si="112"/>
        <v>12891900</v>
      </c>
      <c r="BY522" s="122">
        <v>0</v>
      </c>
      <c r="BZ522" s="122">
        <v>0</v>
      </c>
      <c r="CA522" s="122">
        <v>0</v>
      </c>
      <c r="CB522" s="122">
        <v>12891900</v>
      </c>
      <c r="CC522" s="121">
        <f t="shared" si="109"/>
        <v>12891900</v>
      </c>
      <c r="CD522" s="122">
        <v>0</v>
      </c>
      <c r="CE522" s="122">
        <v>0</v>
      </c>
      <c r="CF522" s="122">
        <v>0</v>
      </c>
      <c r="CG522" s="122">
        <v>12891900</v>
      </c>
      <c r="CH522" s="122">
        <f t="shared" si="107"/>
        <v>12891900</v>
      </c>
      <c r="CI522" s="122">
        <v>0</v>
      </c>
      <c r="CJ522" s="122">
        <v>0</v>
      </c>
      <c r="CK522" s="122">
        <v>0</v>
      </c>
      <c r="CL522" s="122">
        <v>12891900</v>
      </c>
      <c r="CM522" s="121">
        <f t="shared" si="113"/>
        <v>12891900</v>
      </c>
      <c r="CN522" s="122">
        <v>0</v>
      </c>
      <c r="CO522" s="122">
        <v>0</v>
      </c>
      <c r="CP522" s="122">
        <v>0</v>
      </c>
      <c r="CQ522" s="122">
        <v>12891900</v>
      </c>
    </row>
    <row r="523" spans="1:95" ht="123" customHeight="1">
      <c r="A523" s="194">
        <v>607</v>
      </c>
      <c r="B523" s="17" t="s">
        <v>1059</v>
      </c>
      <c r="C523" s="111">
        <v>401000030</v>
      </c>
      <c r="D523" s="19" t="s">
        <v>68</v>
      </c>
      <c r="E523" s="113" t="s">
        <v>1060</v>
      </c>
      <c r="F523" s="114"/>
      <c r="G523" s="114"/>
      <c r="H523" s="115" t="s">
        <v>47</v>
      </c>
      <c r="I523" s="114"/>
      <c r="J523" s="115">
        <v>16</v>
      </c>
      <c r="K523" s="115">
        <v>1</v>
      </c>
      <c r="L523" s="115">
        <v>17</v>
      </c>
      <c r="M523" s="115"/>
      <c r="N523" s="115"/>
      <c r="O523" s="115"/>
      <c r="P523" s="116" t="s">
        <v>255</v>
      </c>
      <c r="Q523" s="117" t="s">
        <v>256</v>
      </c>
      <c r="R523" s="115"/>
      <c r="S523" s="115"/>
      <c r="T523" s="115" t="s">
        <v>47</v>
      </c>
      <c r="U523" s="115"/>
      <c r="V523" s="115">
        <v>9</v>
      </c>
      <c r="W523" s="115">
        <v>1</v>
      </c>
      <c r="X523" s="115"/>
      <c r="Y523" s="115"/>
      <c r="Z523" s="115"/>
      <c r="AA523" s="115"/>
      <c r="AB523" s="116" t="s">
        <v>1219</v>
      </c>
      <c r="AC523" s="204" t="s">
        <v>1061</v>
      </c>
      <c r="AD523" s="205"/>
      <c r="AE523" s="205"/>
      <c r="AF523" s="205"/>
      <c r="AG523" s="205"/>
      <c r="AH523" s="205"/>
      <c r="AI523" s="205"/>
      <c r="AJ523" s="205"/>
      <c r="AK523" s="205"/>
      <c r="AL523" s="205"/>
      <c r="AM523" s="206" t="s">
        <v>1230</v>
      </c>
      <c r="AN523" s="116" t="s">
        <v>1074</v>
      </c>
      <c r="AO523" s="119" t="s">
        <v>69</v>
      </c>
      <c r="AP523" s="119" t="s">
        <v>51</v>
      </c>
      <c r="AQ523" s="119" t="s">
        <v>1075</v>
      </c>
      <c r="AR523" s="18" t="s">
        <v>1076</v>
      </c>
      <c r="AS523" s="120" t="s">
        <v>700</v>
      </c>
      <c r="AT523" s="121">
        <f t="shared" si="110"/>
        <v>65000</v>
      </c>
      <c r="AU523" s="121">
        <f t="shared" si="110"/>
        <v>65000</v>
      </c>
      <c r="AV523" s="122">
        <v>0</v>
      </c>
      <c r="AW523" s="122">
        <v>0</v>
      </c>
      <c r="AX523" s="122">
        <v>0</v>
      </c>
      <c r="AY523" s="122">
        <v>0</v>
      </c>
      <c r="AZ523" s="122">
        <v>0</v>
      </c>
      <c r="BA523" s="122">
        <v>0</v>
      </c>
      <c r="BB523" s="122">
        <v>65000</v>
      </c>
      <c r="BC523" s="122">
        <v>65000</v>
      </c>
      <c r="BD523" s="122">
        <f t="shared" si="106"/>
        <v>1562697</v>
      </c>
      <c r="BE523" s="122">
        <v>0</v>
      </c>
      <c r="BF523" s="122">
        <v>0</v>
      </c>
      <c r="BG523" s="122">
        <v>0</v>
      </c>
      <c r="BH523" s="122">
        <v>1562697</v>
      </c>
      <c r="BI523" s="121">
        <f t="shared" si="97"/>
        <v>1562697</v>
      </c>
      <c r="BJ523" s="122">
        <v>0</v>
      </c>
      <c r="BK523" s="122">
        <v>0</v>
      </c>
      <c r="BL523" s="122">
        <v>0</v>
      </c>
      <c r="BM523" s="122">
        <v>1562697</v>
      </c>
      <c r="BN523" s="121">
        <f t="shared" si="111"/>
        <v>1337250</v>
      </c>
      <c r="BO523" s="122">
        <v>0</v>
      </c>
      <c r="BP523" s="122">
        <v>0</v>
      </c>
      <c r="BQ523" s="122">
        <v>0</v>
      </c>
      <c r="BR523" s="122">
        <v>1337250</v>
      </c>
      <c r="BS523" s="121">
        <f t="shared" si="108"/>
        <v>1337250</v>
      </c>
      <c r="BT523" s="122">
        <v>0</v>
      </c>
      <c r="BU523" s="122">
        <v>0</v>
      </c>
      <c r="BV523" s="122">
        <v>0</v>
      </c>
      <c r="BW523" s="122">
        <v>1337250</v>
      </c>
      <c r="BX523" s="121">
        <f t="shared" si="112"/>
        <v>1337250</v>
      </c>
      <c r="BY523" s="122">
        <v>0</v>
      </c>
      <c r="BZ523" s="122">
        <v>0</v>
      </c>
      <c r="CA523" s="122">
        <v>0</v>
      </c>
      <c r="CB523" s="122">
        <v>1337250</v>
      </c>
      <c r="CC523" s="121">
        <f t="shared" si="109"/>
        <v>1337250</v>
      </c>
      <c r="CD523" s="122">
        <v>0</v>
      </c>
      <c r="CE523" s="122">
        <v>0</v>
      </c>
      <c r="CF523" s="122">
        <v>0</v>
      </c>
      <c r="CG523" s="122">
        <v>1337250</v>
      </c>
      <c r="CH523" s="122">
        <f t="shared" si="107"/>
        <v>1337250</v>
      </c>
      <c r="CI523" s="122">
        <v>0</v>
      </c>
      <c r="CJ523" s="122">
        <v>0</v>
      </c>
      <c r="CK523" s="122">
        <v>0</v>
      </c>
      <c r="CL523" s="122">
        <v>1337250</v>
      </c>
      <c r="CM523" s="121">
        <f t="shared" si="113"/>
        <v>1337250</v>
      </c>
      <c r="CN523" s="122">
        <v>0</v>
      </c>
      <c r="CO523" s="122">
        <v>0</v>
      </c>
      <c r="CP523" s="122">
        <v>0</v>
      </c>
      <c r="CQ523" s="122">
        <v>1337250</v>
      </c>
    </row>
    <row r="524" spans="1:95" ht="160.5" customHeight="1">
      <c r="A524" s="194">
        <v>607</v>
      </c>
      <c r="B524" s="17" t="s">
        <v>1059</v>
      </c>
      <c r="C524" s="111">
        <v>401000030</v>
      </c>
      <c r="D524" s="19" t="s">
        <v>68</v>
      </c>
      <c r="E524" s="113" t="s">
        <v>1060</v>
      </c>
      <c r="F524" s="114"/>
      <c r="G524" s="114"/>
      <c r="H524" s="115" t="s">
        <v>47</v>
      </c>
      <c r="I524" s="114"/>
      <c r="J524" s="115">
        <v>16</v>
      </c>
      <c r="K524" s="115">
        <v>1</v>
      </c>
      <c r="L524" s="115">
        <v>17</v>
      </c>
      <c r="M524" s="115"/>
      <c r="N524" s="115"/>
      <c r="O524" s="115"/>
      <c r="P524" s="116" t="s">
        <v>255</v>
      </c>
      <c r="Q524" s="117" t="s">
        <v>256</v>
      </c>
      <c r="R524" s="115"/>
      <c r="S524" s="115"/>
      <c r="T524" s="115" t="s">
        <v>47</v>
      </c>
      <c r="U524" s="115"/>
      <c r="V524" s="115">
        <v>9</v>
      </c>
      <c r="W524" s="115">
        <v>1</v>
      </c>
      <c r="X524" s="115"/>
      <c r="Y524" s="115"/>
      <c r="Z524" s="115"/>
      <c r="AA524" s="115"/>
      <c r="AB524" s="116" t="s">
        <v>1219</v>
      </c>
      <c r="AC524" s="204" t="s">
        <v>1061</v>
      </c>
      <c r="AD524" s="205"/>
      <c r="AE524" s="205"/>
      <c r="AF524" s="205"/>
      <c r="AG524" s="205"/>
      <c r="AH524" s="205"/>
      <c r="AI524" s="205"/>
      <c r="AJ524" s="205"/>
      <c r="AK524" s="205"/>
      <c r="AL524" s="205"/>
      <c r="AM524" s="206" t="s">
        <v>1230</v>
      </c>
      <c r="AN524" s="116" t="s">
        <v>1074</v>
      </c>
      <c r="AO524" s="119" t="s">
        <v>69</v>
      </c>
      <c r="AP524" s="119" t="s">
        <v>51</v>
      </c>
      <c r="AQ524" s="119" t="s">
        <v>1075</v>
      </c>
      <c r="AR524" s="18" t="s">
        <v>1076</v>
      </c>
      <c r="AS524" s="120" t="s">
        <v>701</v>
      </c>
      <c r="AT524" s="121">
        <f t="shared" si="110"/>
        <v>0</v>
      </c>
      <c r="AU524" s="121">
        <f t="shared" si="110"/>
        <v>0</v>
      </c>
      <c r="AV524" s="122">
        <v>0</v>
      </c>
      <c r="AW524" s="122">
        <v>0</v>
      </c>
      <c r="AX524" s="122">
        <v>0</v>
      </c>
      <c r="AY524" s="122">
        <v>0</v>
      </c>
      <c r="AZ524" s="122">
        <v>0</v>
      </c>
      <c r="BA524" s="122">
        <v>0</v>
      </c>
      <c r="BB524" s="122">
        <v>0</v>
      </c>
      <c r="BC524" s="122">
        <v>0</v>
      </c>
      <c r="BD524" s="122">
        <f t="shared" si="106"/>
        <v>0</v>
      </c>
      <c r="BE524" s="122">
        <v>0</v>
      </c>
      <c r="BF524" s="122">
        <v>0</v>
      </c>
      <c r="BG524" s="122">
        <v>0</v>
      </c>
      <c r="BH524" s="122">
        <v>0</v>
      </c>
      <c r="BI524" s="121">
        <f t="shared" si="97"/>
        <v>0</v>
      </c>
      <c r="BJ524" s="122">
        <v>0</v>
      </c>
      <c r="BK524" s="122">
        <v>0</v>
      </c>
      <c r="BL524" s="122">
        <v>0</v>
      </c>
      <c r="BM524" s="122">
        <v>0</v>
      </c>
      <c r="BN524" s="121">
        <f t="shared" si="111"/>
        <v>40000</v>
      </c>
      <c r="BO524" s="122">
        <v>0</v>
      </c>
      <c r="BP524" s="122">
        <v>0</v>
      </c>
      <c r="BQ524" s="122">
        <v>0</v>
      </c>
      <c r="BR524" s="122">
        <v>40000</v>
      </c>
      <c r="BS524" s="121">
        <f t="shared" si="108"/>
        <v>40000</v>
      </c>
      <c r="BT524" s="122">
        <v>0</v>
      </c>
      <c r="BU524" s="122">
        <v>0</v>
      </c>
      <c r="BV524" s="122">
        <v>0</v>
      </c>
      <c r="BW524" s="122">
        <v>40000</v>
      </c>
      <c r="BX524" s="121">
        <f t="shared" si="112"/>
        <v>40000</v>
      </c>
      <c r="BY524" s="122">
        <v>0</v>
      </c>
      <c r="BZ524" s="122">
        <v>0</v>
      </c>
      <c r="CA524" s="122">
        <v>0</v>
      </c>
      <c r="CB524" s="122">
        <v>40000</v>
      </c>
      <c r="CC524" s="121">
        <f t="shared" si="109"/>
        <v>40000</v>
      </c>
      <c r="CD524" s="122">
        <v>0</v>
      </c>
      <c r="CE524" s="122">
        <v>0</v>
      </c>
      <c r="CF524" s="122">
        <v>0</v>
      </c>
      <c r="CG524" s="122">
        <v>40000</v>
      </c>
      <c r="CH524" s="122">
        <f t="shared" si="107"/>
        <v>40000</v>
      </c>
      <c r="CI524" s="122">
        <v>0</v>
      </c>
      <c r="CJ524" s="122">
        <v>0</v>
      </c>
      <c r="CK524" s="122">
        <v>0</v>
      </c>
      <c r="CL524" s="122">
        <v>40000</v>
      </c>
      <c r="CM524" s="121">
        <f t="shared" si="113"/>
        <v>40000</v>
      </c>
      <c r="CN524" s="122">
        <v>0</v>
      </c>
      <c r="CO524" s="122">
        <v>0</v>
      </c>
      <c r="CP524" s="122">
        <v>0</v>
      </c>
      <c r="CQ524" s="122">
        <v>40000</v>
      </c>
    </row>
    <row r="525" spans="1:95" ht="140.25" customHeight="1">
      <c r="A525" s="194">
        <v>607</v>
      </c>
      <c r="B525" s="17" t="s">
        <v>1059</v>
      </c>
      <c r="C525" s="111">
        <v>401000030</v>
      </c>
      <c r="D525" s="19" t="s">
        <v>68</v>
      </c>
      <c r="E525" s="113" t="s">
        <v>1060</v>
      </c>
      <c r="F525" s="114"/>
      <c r="G525" s="114"/>
      <c r="H525" s="115" t="s">
        <v>47</v>
      </c>
      <c r="I525" s="114"/>
      <c r="J525" s="115">
        <v>16</v>
      </c>
      <c r="K525" s="115">
        <v>1</v>
      </c>
      <c r="L525" s="115">
        <v>17</v>
      </c>
      <c r="M525" s="115"/>
      <c r="N525" s="115"/>
      <c r="O525" s="115"/>
      <c r="P525" s="116" t="s">
        <v>255</v>
      </c>
      <c r="Q525" s="117" t="s">
        <v>256</v>
      </c>
      <c r="R525" s="115"/>
      <c r="S525" s="115"/>
      <c r="T525" s="115" t="s">
        <v>47</v>
      </c>
      <c r="U525" s="115"/>
      <c r="V525" s="115">
        <v>9</v>
      </c>
      <c r="W525" s="115">
        <v>1</v>
      </c>
      <c r="X525" s="115"/>
      <c r="Y525" s="115"/>
      <c r="Z525" s="115"/>
      <c r="AA525" s="115"/>
      <c r="AB525" s="116" t="s">
        <v>1219</v>
      </c>
      <c r="AC525" s="204" t="s">
        <v>1061</v>
      </c>
      <c r="AD525" s="205"/>
      <c r="AE525" s="205"/>
      <c r="AF525" s="205"/>
      <c r="AG525" s="205"/>
      <c r="AH525" s="205"/>
      <c r="AI525" s="205"/>
      <c r="AJ525" s="205"/>
      <c r="AK525" s="205"/>
      <c r="AL525" s="205"/>
      <c r="AM525" s="206" t="s">
        <v>1096</v>
      </c>
      <c r="AN525" s="116" t="s">
        <v>1063</v>
      </c>
      <c r="AO525" s="119" t="s">
        <v>69</v>
      </c>
      <c r="AP525" s="119" t="s">
        <v>51</v>
      </c>
      <c r="AQ525" s="119" t="s">
        <v>1078</v>
      </c>
      <c r="AR525" s="18" t="s">
        <v>1079</v>
      </c>
      <c r="AS525" s="120" t="s">
        <v>700</v>
      </c>
      <c r="AT525" s="121">
        <f t="shared" si="110"/>
        <v>973703</v>
      </c>
      <c r="AU525" s="121">
        <f t="shared" si="110"/>
        <v>973703</v>
      </c>
      <c r="AV525" s="122">
        <v>0</v>
      </c>
      <c r="AW525" s="122">
        <v>0</v>
      </c>
      <c r="AX525" s="122">
        <v>0</v>
      </c>
      <c r="AY525" s="122">
        <v>0</v>
      </c>
      <c r="AZ525" s="122">
        <v>0</v>
      </c>
      <c r="BA525" s="122">
        <v>0</v>
      </c>
      <c r="BB525" s="122">
        <v>973703</v>
      </c>
      <c r="BC525" s="122">
        <v>973703</v>
      </c>
      <c r="BD525" s="122">
        <f t="shared" si="106"/>
        <v>2884113</v>
      </c>
      <c r="BE525" s="122">
        <v>0</v>
      </c>
      <c r="BF525" s="122">
        <v>0</v>
      </c>
      <c r="BG525" s="122">
        <v>0</v>
      </c>
      <c r="BH525" s="122">
        <v>2884113</v>
      </c>
      <c r="BI525" s="121">
        <f t="shared" ref="BI525:BI572" si="114">BJ525+BK525+BL525+BM525</f>
        <v>2884113</v>
      </c>
      <c r="BJ525" s="122">
        <v>0</v>
      </c>
      <c r="BK525" s="122">
        <v>0</v>
      </c>
      <c r="BL525" s="122">
        <v>0</v>
      </c>
      <c r="BM525" s="122">
        <v>2884113</v>
      </c>
      <c r="BN525" s="121">
        <f t="shared" si="111"/>
        <v>2367600</v>
      </c>
      <c r="BO525" s="122">
        <v>0</v>
      </c>
      <c r="BP525" s="122">
        <v>0</v>
      </c>
      <c r="BQ525" s="122">
        <v>0</v>
      </c>
      <c r="BR525" s="122">
        <v>2367600</v>
      </c>
      <c r="BS525" s="121">
        <f t="shared" si="108"/>
        <v>2367600</v>
      </c>
      <c r="BT525" s="122">
        <v>0</v>
      </c>
      <c r="BU525" s="122">
        <v>0</v>
      </c>
      <c r="BV525" s="122">
        <v>0</v>
      </c>
      <c r="BW525" s="122">
        <v>2367600</v>
      </c>
      <c r="BX525" s="121">
        <f t="shared" si="112"/>
        <v>2817600</v>
      </c>
      <c r="BY525" s="122">
        <v>0</v>
      </c>
      <c r="BZ525" s="122">
        <v>0</v>
      </c>
      <c r="CA525" s="122">
        <v>0</v>
      </c>
      <c r="CB525" s="122">
        <v>2817600</v>
      </c>
      <c r="CC525" s="121">
        <f t="shared" si="109"/>
        <v>2817600</v>
      </c>
      <c r="CD525" s="122">
        <v>0</v>
      </c>
      <c r="CE525" s="122">
        <v>0</v>
      </c>
      <c r="CF525" s="122">
        <v>0</v>
      </c>
      <c r="CG525" s="122">
        <v>2817600</v>
      </c>
      <c r="CH525" s="122">
        <f t="shared" si="107"/>
        <v>2817600</v>
      </c>
      <c r="CI525" s="122">
        <v>0</v>
      </c>
      <c r="CJ525" s="122">
        <v>0</v>
      </c>
      <c r="CK525" s="122">
        <v>0</v>
      </c>
      <c r="CL525" s="122">
        <v>2817600</v>
      </c>
      <c r="CM525" s="121">
        <f t="shared" si="113"/>
        <v>2817600</v>
      </c>
      <c r="CN525" s="122">
        <v>0</v>
      </c>
      <c r="CO525" s="122">
        <v>0</v>
      </c>
      <c r="CP525" s="122">
        <v>0</v>
      </c>
      <c r="CQ525" s="122">
        <v>2817600</v>
      </c>
    </row>
    <row r="526" spans="1:95" ht="173.25" customHeight="1">
      <c r="A526" s="194">
        <v>607</v>
      </c>
      <c r="B526" s="17" t="s">
        <v>1059</v>
      </c>
      <c r="C526" s="111">
        <v>401000029</v>
      </c>
      <c r="D526" s="19" t="s">
        <v>118</v>
      </c>
      <c r="E526" s="113" t="s">
        <v>1060</v>
      </c>
      <c r="F526" s="114"/>
      <c r="G526" s="114"/>
      <c r="H526" s="115" t="s">
        <v>47</v>
      </c>
      <c r="I526" s="114"/>
      <c r="J526" s="115">
        <v>16</v>
      </c>
      <c r="K526" s="115">
        <v>1</v>
      </c>
      <c r="L526" s="115">
        <v>16</v>
      </c>
      <c r="M526" s="115"/>
      <c r="N526" s="115"/>
      <c r="O526" s="115"/>
      <c r="P526" s="116" t="s">
        <v>255</v>
      </c>
      <c r="Q526" s="117" t="s">
        <v>256</v>
      </c>
      <c r="R526" s="115"/>
      <c r="S526" s="115"/>
      <c r="T526" s="115" t="s">
        <v>47</v>
      </c>
      <c r="U526" s="115"/>
      <c r="V526" s="115">
        <v>9</v>
      </c>
      <c r="W526" s="115">
        <v>1</v>
      </c>
      <c r="X526" s="115"/>
      <c r="Y526" s="115"/>
      <c r="Z526" s="203"/>
      <c r="AA526" s="115"/>
      <c r="AB526" s="116" t="s">
        <v>1219</v>
      </c>
      <c r="AC526" s="204" t="s">
        <v>1231</v>
      </c>
      <c r="AD526" s="207"/>
      <c r="AE526" s="205"/>
      <c r="AF526" s="205"/>
      <c r="AG526" s="205"/>
      <c r="AH526" s="205"/>
      <c r="AI526" s="205"/>
      <c r="AJ526" s="207"/>
      <c r="AK526" s="155"/>
      <c r="AL526" s="205"/>
      <c r="AM526" s="206" t="s">
        <v>1148</v>
      </c>
      <c r="AN526" s="116" t="s">
        <v>1232</v>
      </c>
      <c r="AO526" s="119" t="s">
        <v>69</v>
      </c>
      <c r="AP526" s="119" t="s">
        <v>51</v>
      </c>
      <c r="AQ526" s="119" t="s">
        <v>1078</v>
      </c>
      <c r="AR526" s="18" t="s">
        <v>1079</v>
      </c>
      <c r="AS526" s="120" t="s">
        <v>700</v>
      </c>
      <c r="AT526" s="121">
        <f t="shared" si="110"/>
        <v>134992</v>
      </c>
      <c r="AU526" s="121">
        <f t="shared" si="110"/>
        <v>134992</v>
      </c>
      <c r="AV526" s="122">
        <v>0</v>
      </c>
      <c r="AW526" s="122">
        <v>0</v>
      </c>
      <c r="AX526" s="122">
        <v>0</v>
      </c>
      <c r="AY526" s="122">
        <v>0</v>
      </c>
      <c r="AZ526" s="122">
        <v>0</v>
      </c>
      <c r="BA526" s="122">
        <v>0</v>
      </c>
      <c r="BB526" s="122">
        <v>134992</v>
      </c>
      <c r="BC526" s="122">
        <v>134992</v>
      </c>
      <c r="BD526" s="122">
        <f t="shared" si="106"/>
        <v>433359.99</v>
      </c>
      <c r="BE526" s="122">
        <v>0</v>
      </c>
      <c r="BF526" s="122">
        <v>0</v>
      </c>
      <c r="BG526" s="122">
        <v>0</v>
      </c>
      <c r="BH526" s="122">
        <v>433359.99</v>
      </c>
      <c r="BI526" s="121">
        <f t="shared" si="114"/>
        <v>433359.99</v>
      </c>
      <c r="BJ526" s="122">
        <v>0</v>
      </c>
      <c r="BK526" s="122">
        <v>0</v>
      </c>
      <c r="BL526" s="122">
        <v>0</v>
      </c>
      <c r="BM526" s="122">
        <v>433359.99</v>
      </c>
      <c r="BN526" s="121">
        <f t="shared" si="111"/>
        <v>450000</v>
      </c>
      <c r="BO526" s="122">
        <v>0</v>
      </c>
      <c r="BP526" s="122">
        <v>0</v>
      </c>
      <c r="BQ526" s="122">
        <v>0</v>
      </c>
      <c r="BR526" s="122">
        <v>450000</v>
      </c>
      <c r="BS526" s="121">
        <f t="shared" si="108"/>
        <v>450000</v>
      </c>
      <c r="BT526" s="122">
        <v>0</v>
      </c>
      <c r="BU526" s="122">
        <v>0</v>
      </c>
      <c r="BV526" s="122">
        <v>0</v>
      </c>
      <c r="BW526" s="122">
        <v>450000</v>
      </c>
      <c r="BX526" s="121">
        <f t="shared" si="112"/>
        <v>0</v>
      </c>
      <c r="BY526" s="122">
        <v>0</v>
      </c>
      <c r="BZ526" s="122">
        <v>0</v>
      </c>
      <c r="CA526" s="122">
        <v>0</v>
      </c>
      <c r="CB526" s="122">
        <v>0</v>
      </c>
      <c r="CC526" s="121">
        <f t="shared" si="109"/>
        <v>0</v>
      </c>
      <c r="CD526" s="122">
        <v>0</v>
      </c>
      <c r="CE526" s="122">
        <v>0</v>
      </c>
      <c r="CF526" s="122">
        <v>0</v>
      </c>
      <c r="CG526" s="122">
        <v>0</v>
      </c>
      <c r="CH526" s="122">
        <f t="shared" si="107"/>
        <v>0</v>
      </c>
      <c r="CI526" s="122">
        <v>0</v>
      </c>
      <c r="CJ526" s="122">
        <v>0</v>
      </c>
      <c r="CK526" s="122">
        <v>0</v>
      </c>
      <c r="CL526" s="122">
        <v>0</v>
      </c>
      <c r="CM526" s="121">
        <f t="shared" si="113"/>
        <v>0</v>
      </c>
      <c r="CN526" s="122">
        <v>0</v>
      </c>
      <c r="CO526" s="122">
        <v>0</v>
      </c>
      <c r="CP526" s="122">
        <v>0</v>
      </c>
      <c r="CQ526" s="122">
        <v>0</v>
      </c>
    </row>
    <row r="527" spans="1:95" ht="138" customHeight="1">
      <c r="A527" s="194">
        <v>607</v>
      </c>
      <c r="B527" s="17" t="s">
        <v>1059</v>
      </c>
      <c r="C527" s="111">
        <v>401000030</v>
      </c>
      <c r="D527" s="19" t="s">
        <v>68</v>
      </c>
      <c r="E527" s="113" t="s">
        <v>1060</v>
      </c>
      <c r="F527" s="114"/>
      <c r="G527" s="114"/>
      <c r="H527" s="115" t="s">
        <v>47</v>
      </c>
      <c r="I527" s="114"/>
      <c r="J527" s="115">
        <v>16</v>
      </c>
      <c r="K527" s="115">
        <v>1</v>
      </c>
      <c r="L527" s="115">
        <v>17</v>
      </c>
      <c r="M527" s="115"/>
      <c r="N527" s="115"/>
      <c r="O527" s="115"/>
      <c r="P527" s="116" t="s">
        <v>255</v>
      </c>
      <c r="Q527" s="117" t="s">
        <v>256</v>
      </c>
      <c r="R527" s="115"/>
      <c r="S527" s="115"/>
      <c r="T527" s="115" t="s">
        <v>47</v>
      </c>
      <c r="U527" s="115"/>
      <c r="V527" s="115">
        <v>9</v>
      </c>
      <c r="W527" s="115">
        <v>1</v>
      </c>
      <c r="X527" s="115"/>
      <c r="Y527" s="115"/>
      <c r="Z527" s="115"/>
      <c r="AA527" s="115"/>
      <c r="AB527" s="116" t="s">
        <v>1219</v>
      </c>
      <c r="AC527" s="204" t="s">
        <v>1061</v>
      </c>
      <c r="AD527" s="205"/>
      <c r="AE527" s="205"/>
      <c r="AF527" s="205"/>
      <c r="AG527" s="205"/>
      <c r="AH527" s="205"/>
      <c r="AI527" s="205"/>
      <c r="AJ527" s="205"/>
      <c r="AK527" s="205"/>
      <c r="AL527" s="205"/>
      <c r="AM527" s="206" t="s">
        <v>1096</v>
      </c>
      <c r="AN527" s="116" t="s">
        <v>1063</v>
      </c>
      <c r="AO527" s="119" t="s">
        <v>69</v>
      </c>
      <c r="AP527" s="119" t="s">
        <v>51</v>
      </c>
      <c r="AQ527" s="119" t="s">
        <v>1081</v>
      </c>
      <c r="AR527" s="18" t="s">
        <v>1082</v>
      </c>
      <c r="AS527" s="120" t="s">
        <v>700</v>
      </c>
      <c r="AT527" s="121">
        <f t="shared" si="110"/>
        <v>1067577.6100000001</v>
      </c>
      <c r="AU527" s="121">
        <f t="shared" si="110"/>
        <v>1067577.6100000001</v>
      </c>
      <c r="AV527" s="122">
        <v>0</v>
      </c>
      <c r="AW527" s="122">
        <v>0</v>
      </c>
      <c r="AX527" s="122">
        <v>0</v>
      </c>
      <c r="AY527" s="122">
        <v>0</v>
      </c>
      <c r="AZ527" s="122">
        <v>0</v>
      </c>
      <c r="BA527" s="122">
        <v>0</v>
      </c>
      <c r="BB527" s="122">
        <v>1067577.6100000001</v>
      </c>
      <c r="BC527" s="122">
        <v>1067577.6100000001</v>
      </c>
      <c r="BD527" s="122">
        <f t="shared" si="106"/>
        <v>2115098.75</v>
      </c>
      <c r="BE527" s="122">
        <v>0</v>
      </c>
      <c r="BF527" s="122">
        <v>0</v>
      </c>
      <c r="BG527" s="122">
        <v>0</v>
      </c>
      <c r="BH527" s="122">
        <v>2115098.75</v>
      </c>
      <c r="BI527" s="121">
        <f t="shared" si="114"/>
        <v>2115098.75</v>
      </c>
      <c r="BJ527" s="122">
        <v>0</v>
      </c>
      <c r="BK527" s="122">
        <v>0</v>
      </c>
      <c r="BL527" s="122">
        <v>0</v>
      </c>
      <c r="BM527" s="122">
        <v>2115098.75</v>
      </c>
      <c r="BN527" s="121">
        <f t="shared" si="111"/>
        <v>249990</v>
      </c>
      <c r="BO527" s="122">
        <v>0</v>
      </c>
      <c r="BP527" s="122">
        <v>0</v>
      </c>
      <c r="BQ527" s="122">
        <v>0</v>
      </c>
      <c r="BR527" s="122">
        <v>249990</v>
      </c>
      <c r="BS527" s="121">
        <f t="shared" si="108"/>
        <v>190590</v>
      </c>
      <c r="BT527" s="122">
        <v>0</v>
      </c>
      <c r="BU527" s="122">
        <v>0</v>
      </c>
      <c r="BV527" s="122">
        <v>0</v>
      </c>
      <c r="BW527" s="122">
        <v>190590</v>
      </c>
      <c r="BX527" s="121">
        <f t="shared" si="112"/>
        <v>0</v>
      </c>
      <c r="BY527" s="122">
        <v>0</v>
      </c>
      <c r="BZ527" s="122">
        <v>0</v>
      </c>
      <c r="CA527" s="122">
        <v>0</v>
      </c>
      <c r="CB527" s="122">
        <v>0</v>
      </c>
      <c r="CC527" s="121">
        <f t="shared" si="109"/>
        <v>0</v>
      </c>
      <c r="CD527" s="122">
        <v>0</v>
      </c>
      <c r="CE527" s="122">
        <v>0</v>
      </c>
      <c r="CF527" s="122">
        <v>0</v>
      </c>
      <c r="CG527" s="122">
        <v>0</v>
      </c>
      <c r="CH527" s="122">
        <f t="shared" si="107"/>
        <v>0</v>
      </c>
      <c r="CI527" s="122">
        <v>0</v>
      </c>
      <c r="CJ527" s="122">
        <v>0</v>
      </c>
      <c r="CK527" s="122">
        <v>0</v>
      </c>
      <c r="CL527" s="122">
        <v>0</v>
      </c>
      <c r="CM527" s="121">
        <f t="shared" si="113"/>
        <v>0</v>
      </c>
      <c r="CN527" s="122">
        <v>0</v>
      </c>
      <c r="CO527" s="122">
        <v>0</v>
      </c>
      <c r="CP527" s="122">
        <v>0</v>
      </c>
      <c r="CQ527" s="122">
        <v>0</v>
      </c>
    </row>
    <row r="528" spans="1:95" ht="122.25" customHeight="1">
      <c r="A528" s="194">
        <v>607</v>
      </c>
      <c r="B528" s="17" t="s">
        <v>1059</v>
      </c>
      <c r="C528" s="111">
        <v>401000030</v>
      </c>
      <c r="D528" s="19" t="s">
        <v>68</v>
      </c>
      <c r="E528" s="113" t="s">
        <v>1060</v>
      </c>
      <c r="F528" s="114"/>
      <c r="G528" s="114"/>
      <c r="H528" s="115" t="s">
        <v>47</v>
      </c>
      <c r="I528" s="114"/>
      <c r="J528" s="115">
        <v>16</v>
      </c>
      <c r="K528" s="115">
        <v>1</v>
      </c>
      <c r="L528" s="115">
        <v>17</v>
      </c>
      <c r="M528" s="115"/>
      <c r="N528" s="115"/>
      <c r="O528" s="115"/>
      <c r="P528" s="116" t="s">
        <v>255</v>
      </c>
      <c r="Q528" s="117" t="s">
        <v>256</v>
      </c>
      <c r="R528" s="115"/>
      <c r="S528" s="115"/>
      <c r="T528" s="115" t="s">
        <v>47</v>
      </c>
      <c r="U528" s="115"/>
      <c r="V528" s="115">
        <v>9</v>
      </c>
      <c r="W528" s="115">
        <v>1</v>
      </c>
      <c r="X528" s="115"/>
      <c r="Y528" s="115"/>
      <c r="Z528" s="115"/>
      <c r="AA528" s="115"/>
      <c r="AB528" s="116" t="s">
        <v>1219</v>
      </c>
      <c r="AC528" s="204" t="s">
        <v>1061</v>
      </c>
      <c r="AD528" s="205"/>
      <c r="AE528" s="205"/>
      <c r="AF528" s="205"/>
      <c r="AG528" s="205"/>
      <c r="AH528" s="205"/>
      <c r="AI528" s="205"/>
      <c r="AJ528" s="205"/>
      <c r="AK528" s="205"/>
      <c r="AL528" s="205"/>
      <c r="AM528" s="206" t="s">
        <v>1096</v>
      </c>
      <c r="AN528" s="116" t="s">
        <v>1063</v>
      </c>
      <c r="AO528" s="119" t="s">
        <v>69</v>
      </c>
      <c r="AP528" s="119" t="s">
        <v>51</v>
      </c>
      <c r="AQ528" s="119" t="s">
        <v>1081</v>
      </c>
      <c r="AR528" s="18" t="s">
        <v>1082</v>
      </c>
      <c r="AS528" s="120" t="s">
        <v>701</v>
      </c>
      <c r="AT528" s="121">
        <f t="shared" si="110"/>
        <v>0</v>
      </c>
      <c r="AU528" s="121">
        <f t="shared" si="110"/>
        <v>0</v>
      </c>
      <c r="AV528" s="122">
        <v>0</v>
      </c>
      <c r="AW528" s="122">
        <v>0</v>
      </c>
      <c r="AX528" s="122">
        <v>0</v>
      </c>
      <c r="AY528" s="122">
        <v>0</v>
      </c>
      <c r="AZ528" s="122">
        <v>0</v>
      </c>
      <c r="BA528" s="122">
        <v>0</v>
      </c>
      <c r="BB528" s="122">
        <v>0</v>
      </c>
      <c r="BC528" s="122">
        <v>0</v>
      </c>
      <c r="BD528" s="122">
        <f t="shared" si="106"/>
        <v>0</v>
      </c>
      <c r="BE528" s="122">
        <v>0</v>
      </c>
      <c r="BF528" s="122">
        <v>0</v>
      </c>
      <c r="BG528" s="122">
        <v>0</v>
      </c>
      <c r="BH528" s="122">
        <v>0</v>
      </c>
      <c r="BI528" s="121">
        <f t="shared" si="114"/>
        <v>0</v>
      </c>
      <c r="BJ528" s="122">
        <v>0</v>
      </c>
      <c r="BK528" s="122">
        <v>0</v>
      </c>
      <c r="BL528" s="122">
        <v>0</v>
      </c>
      <c r="BM528" s="122">
        <v>0</v>
      </c>
      <c r="BN528" s="121">
        <f t="shared" si="111"/>
        <v>0</v>
      </c>
      <c r="BO528" s="122">
        <v>0</v>
      </c>
      <c r="BP528" s="122">
        <v>0</v>
      </c>
      <c r="BQ528" s="122">
        <v>0</v>
      </c>
      <c r="BR528" s="122">
        <v>0</v>
      </c>
      <c r="BS528" s="121">
        <f t="shared" si="108"/>
        <v>0</v>
      </c>
      <c r="BT528" s="122">
        <v>0</v>
      </c>
      <c r="BU528" s="122">
        <v>0</v>
      </c>
      <c r="BV528" s="122">
        <v>0</v>
      </c>
      <c r="BW528" s="122">
        <v>0</v>
      </c>
      <c r="BX528" s="121">
        <f t="shared" si="112"/>
        <v>0</v>
      </c>
      <c r="BY528" s="122">
        <v>0</v>
      </c>
      <c r="BZ528" s="122">
        <v>0</v>
      </c>
      <c r="CA528" s="122">
        <v>0</v>
      </c>
      <c r="CB528" s="122">
        <v>0</v>
      </c>
      <c r="CC528" s="121">
        <f t="shared" si="109"/>
        <v>0</v>
      </c>
      <c r="CD528" s="122">
        <v>0</v>
      </c>
      <c r="CE528" s="122">
        <v>0</v>
      </c>
      <c r="CF528" s="122">
        <v>0</v>
      </c>
      <c r="CG528" s="122">
        <v>0</v>
      </c>
      <c r="CH528" s="122">
        <f t="shared" si="107"/>
        <v>0</v>
      </c>
      <c r="CI528" s="122">
        <v>0</v>
      </c>
      <c r="CJ528" s="122">
        <v>0</v>
      </c>
      <c r="CK528" s="122">
        <v>0</v>
      </c>
      <c r="CL528" s="122">
        <v>0</v>
      </c>
      <c r="CM528" s="121">
        <f t="shared" si="113"/>
        <v>0</v>
      </c>
      <c r="CN528" s="122">
        <v>0</v>
      </c>
      <c r="CO528" s="122">
        <v>0</v>
      </c>
      <c r="CP528" s="122">
        <v>0</v>
      </c>
      <c r="CQ528" s="122">
        <v>0</v>
      </c>
    </row>
    <row r="529" spans="1:95" ht="161.25" customHeight="1">
      <c r="A529" s="194">
        <v>607</v>
      </c>
      <c r="B529" s="17" t="s">
        <v>1059</v>
      </c>
      <c r="C529" s="111">
        <v>401000029</v>
      </c>
      <c r="D529" s="19" t="s">
        <v>118</v>
      </c>
      <c r="E529" s="113" t="s">
        <v>1060</v>
      </c>
      <c r="F529" s="114"/>
      <c r="G529" s="114"/>
      <c r="H529" s="115" t="s">
        <v>47</v>
      </c>
      <c r="I529" s="114"/>
      <c r="J529" s="115">
        <v>16</v>
      </c>
      <c r="K529" s="115">
        <v>1</v>
      </c>
      <c r="L529" s="115">
        <v>16</v>
      </c>
      <c r="M529" s="115"/>
      <c r="N529" s="115"/>
      <c r="O529" s="115"/>
      <c r="P529" s="116" t="s">
        <v>255</v>
      </c>
      <c r="Q529" s="117" t="s">
        <v>256</v>
      </c>
      <c r="R529" s="115"/>
      <c r="S529" s="115"/>
      <c r="T529" s="115" t="s">
        <v>47</v>
      </c>
      <c r="U529" s="115"/>
      <c r="V529" s="115">
        <v>9</v>
      </c>
      <c r="W529" s="115">
        <v>1</v>
      </c>
      <c r="X529" s="115"/>
      <c r="Y529" s="115"/>
      <c r="Z529" s="203"/>
      <c r="AA529" s="115"/>
      <c r="AB529" s="116" t="s">
        <v>257</v>
      </c>
      <c r="AC529" s="204" t="s">
        <v>1233</v>
      </c>
      <c r="AD529" s="205"/>
      <c r="AE529" s="205"/>
      <c r="AF529" s="205"/>
      <c r="AG529" s="205"/>
      <c r="AH529" s="205"/>
      <c r="AI529" s="205"/>
      <c r="AJ529" s="205"/>
      <c r="AK529" s="205"/>
      <c r="AL529" s="205"/>
      <c r="AM529" s="206" t="s">
        <v>1148</v>
      </c>
      <c r="AN529" s="116" t="s">
        <v>1232</v>
      </c>
      <c r="AO529" s="119" t="s">
        <v>69</v>
      </c>
      <c r="AP529" s="119" t="s">
        <v>51</v>
      </c>
      <c r="AQ529" s="119" t="s">
        <v>1081</v>
      </c>
      <c r="AR529" s="18" t="s">
        <v>1082</v>
      </c>
      <c r="AS529" s="120" t="s">
        <v>700</v>
      </c>
      <c r="AT529" s="121">
        <f t="shared" si="110"/>
        <v>3870507.62</v>
      </c>
      <c r="AU529" s="121">
        <f t="shared" si="110"/>
        <v>3870507.62</v>
      </c>
      <c r="AV529" s="122">
        <v>0</v>
      </c>
      <c r="AW529" s="122">
        <v>0</v>
      </c>
      <c r="AX529" s="122">
        <v>0</v>
      </c>
      <c r="AY529" s="122">
        <v>0</v>
      </c>
      <c r="AZ529" s="122">
        <v>0</v>
      </c>
      <c r="BA529" s="122">
        <v>0</v>
      </c>
      <c r="BB529" s="122">
        <v>3870507.62</v>
      </c>
      <c r="BC529" s="122">
        <v>3870507.62</v>
      </c>
      <c r="BD529" s="122">
        <f t="shared" si="106"/>
        <v>5577581.2800000003</v>
      </c>
      <c r="BE529" s="122">
        <v>0</v>
      </c>
      <c r="BF529" s="122">
        <v>0</v>
      </c>
      <c r="BG529" s="122">
        <v>0</v>
      </c>
      <c r="BH529" s="122">
        <v>5577581.2800000003</v>
      </c>
      <c r="BI529" s="121">
        <f t="shared" si="114"/>
        <v>5577581.2800000003</v>
      </c>
      <c r="BJ529" s="122">
        <v>0</v>
      </c>
      <c r="BK529" s="122">
        <v>0</v>
      </c>
      <c r="BL529" s="122">
        <v>0</v>
      </c>
      <c r="BM529" s="122">
        <v>5577581.2800000003</v>
      </c>
      <c r="BN529" s="121">
        <f t="shared" si="111"/>
        <v>0</v>
      </c>
      <c r="BO529" s="122">
        <v>0</v>
      </c>
      <c r="BP529" s="122">
        <v>0</v>
      </c>
      <c r="BQ529" s="122">
        <v>0</v>
      </c>
      <c r="BR529" s="122">
        <v>0</v>
      </c>
      <c r="BS529" s="121">
        <f t="shared" si="108"/>
        <v>15894686.23</v>
      </c>
      <c r="BT529" s="122">
        <v>0</v>
      </c>
      <c r="BU529" s="122">
        <v>0</v>
      </c>
      <c r="BV529" s="122">
        <v>0</v>
      </c>
      <c r="BW529" s="122">
        <v>15894686.23</v>
      </c>
      <c r="BX529" s="121">
        <f t="shared" si="112"/>
        <v>0</v>
      </c>
      <c r="BY529" s="122">
        <v>0</v>
      </c>
      <c r="BZ529" s="122">
        <v>0</v>
      </c>
      <c r="CA529" s="122">
        <v>0</v>
      </c>
      <c r="CB529" s="122">
        <v>0</v>
      </c>
      <c r="CC529" s="121">
        <f t="shared" si="109"/>
        <v>0</v>
      </c>
      <c r="CD529" s="122">
        <v>0</v>
      </c>
      <c r="CE529" s="122">
        <v>0</v>
      </c>
      <c r="CF529" s="122">
        <v>0</v>
      </c>
      <c r="CG529" s="122">
        <v>0</v>
      </c>
      <c r="CH529" s="122">
        <f t="shared" si="107"/>
        <v>0</v>
      </c>
      <c r="CI529" s="122">
        <v>0</v>
      </c>
      <c r="CJ529" s="122">
        <v>0</v>
      </c>
      <c r="CK529" s="122">
        <v>0</v>
      </c>
      <c r="CL529" s="122">
        <v>0</v>
      </c>
      <c r="CM529" s="121">
        <f t="shared" si="113"/>
        <v>0</v>
      </c>
      <c r="CN529" s="122">
        <v>0</v>
      </c>
      <c r="CO529" s="122">
        <v>0</v>
      </c>
      <c r="CP529" s="122">
        <v>0</v>
      </c>
      <c r="CQ529" s="122">
        <v>0</v>
      </c>
    </row>
    <row r="530" spans="1:95" ht="249" customHeight="1">
      <c r="A530" s="194">
        <v>607</v>
      </c>
      <c r="B530" s="17" t="s">
        <v>1059</v>
      </c>
      <c r="C530" s="111">
        <v>401000030</v>
      </c>
      <c r="D530" s="19" t="s">
        <v>68</v>
      </c>
      <c r="E530" s="113" t="s">
        <v>1060</v>
      </c>
      <c r="F530" s="114"/>
      <c r="G530" s="114"/>
      <c r="H530" s="115" t="s">
        <v>47</v>
      </c>
      <c r="I530" s="114"/>
      <c r="J530" s="115">
        <v>16</v>
      </c>
      <c r="K530" s="115">
        <v>1</v>
      </c>
      <c r="L530" s="115">
        <v>17</v>
      </c>
      <c r="M530" s="115"/>
      <c r="N530" s="115"/>
      <c r="O530" s="115"/>
      <c r="P530" s="116" t="s">
        <v>255</v>
      </c>
      <c r="Q530" s="117" t="s">
        <v>1234</v>
      </c>
      <c r="R530" s="116" t="s">
        <v>1087</v>
      </c>
      <c r="S530" s="115"/>
      <c r="T530" s="115" t="s">
        <v>563</v>
      </c>
      <c r="U530" s="115"/>
      <c r="V530" s="115" t="s">
        <v>1088</v>
      </c>
      <c r="W530" s="115" t="s">
        <v>567</v>
      </c>
      <c r="X530" s="116" t="s">
        <v>1089</v>
      </c>
      <c r="Y530" s="115"/>
      <c r="Z530" s="115"/>
      <c r="AA530" s="115"/>
      <c r="AB530" s="116" t="s">
        <v>1235</v>
      </c>
      <c r="AC530" s="204" t="s">
        <v>1061</v>
      </c>
      <c r="AD530" s="205"/>
      <c r="AE530" s="205"/>
      <c r="AF530" s="205"/>
      <c r="AG530" s="205"/>
      <c r="AH530" s="205"/>
      <c r="AI530" s="205"/>
      <c r="AJ530" s="205"/>
      <c r="AK530" s="205"/>
      <c r="AL530" s="205"/>
      <c r="AM530" s="206" t="s">
        <v>1230</v>
      </c>
      <c r="AN530" s="116" t="s">
        <v>1074</v>
      </c>
      <c r="AO530" s="119" t="s">
        <v>69</v>
      </c>
      <c r="AP530" s="119" t="s">
        <v>51</v>
      </c>
      <c r="AQ530" s="119" t="s">
        <v>1236</v>
      </c>
      <c r="AR530" s="18" t="s">
        <v>1237</v>
      </c>
      <c r="AS530" s="120" t="s">
        <v>701</v>
      </c>
      <c r="AT530" s="121">
        <f t="shared" si="110"/>
        <v>0</v>
      </c>
      <c r="AU530" s="121">
        <f t="shared" si="110"/>
        <v>0</v>
      </c>
      <c r="AV530" s="122">
        <v>0</v>
      </c>
      <c r="AW530" s="122">
        <v>0</v>
      </c>
      <c r="AX530" s="122">
        <v>0</v>
      </c>
      <c r="AY530" s="122">
        <v>0</v>
      </c>
      <c r="AZ530" s="122">
        <v>0</v>
      </c>
      <c r="BA530" s="122">
        <v>0</v>
      </c>
      <c r="BB530" s="122">
        <v>0</v>
      </c>
      <c r="BC530" s="122">
        <v>0</v>
      </c>
      <c r="BD530" s="122">
        <f t="shared" si="106"/>
        <v>38297806.800000004</v>
      </c>
      <c r="BE530" s="122">
        <v>0</v>
      </c>
      <c r="BF530" s="122">
        <v>36382916.460000001</v>
      </c>
      <c r="BG530" s="122">
        <v>0</v>
      </c>
      <c r="BH530" s="122">
        <v>1914890.34</v>
      </c>
      <c r="BI530" s="121">
        <f t="shared" si="114"/>
        <v>38297806.800000004</v>
      </c>
      <c r="BJ530" s="122">
        <v>0</v>
      </c>
      <c r="BK530" s="122">
        <v>36382916.460000001</v>
      </c>
      <c r="BL530" s="122">
        <v>0</v>
      </c>
      <c r="BM530" s="122">
        <v>1914890.34</v>
      </c>
      <c r="BN530" s="121">
        <f t="shared" si="111"/>
        <v>0</v>
      </c>
      <c r="BO530" s="122">
        <v>0</v>
      </c>
      <c r="BP530" s="122">
        <v>0</v>
      </c>
      <c r="BQ530" s="122">
        <v>0</v>
      </c>
      <c r="BR530" s="122">
        <v>0</v>
      </c>
      <c r="BS530" s="121">
        <f t="shared" si="108"/>
        <v>0</v>
      </c>
      <c r="BT530" s="122">
        <v>0</v>
      </c>
      <c r="BU530" s="122">
        <v>0</v>
      </c>
      <c r="BV530" s="122">
        <v>0</v>
      </c>
      <c r="BW530" s="122">
        <v>0</v>
      </c>
      <c r="BX530" s="121">
        <f t="shared" si="112"/>
        <v>0</v>
      </c>
      <c r="BY530" s="122">
        <v>0</v>
      </c>
      <c r="BZ530" s="122">
        <v>0</v>
      </c>
      <c r="CA530" s="122">
        <v>0</v>
      </c>
      <c r="CB530" s="122">
        <v>0</v>
      </c>
      <c r="CC530" s="121">
        <f t="shared" si="109"/>
        <v>0</v>
      </c>
      <c r="CD530" s="122">
        <v>0</v>
      </c>
      <c r="CE530" s="122">
        <v>0</v>
      </c>
      <c r="CF530" s="122">
        <v>0</v>
      </c>
      <c r="CG530" s="122">
        <v>0</v>
      </c>
      <c r="CH530" s="122">
        <f t="shared" si="107"/>
        <v>0</v>
      </c>
      <c r="CI530" s="122">
        <v>0</v>
      </c>
      <c r="CJ530" s="122">
        <v>0</v>
      </c>
      <c r="CK530" s="122"/>
      <c r="CL530" s="122">
        <v>0</v>
      </c>
      <c r="CM530" s="121">
        <f t="shared" si="113"/>
        <v>0</v>
      </c>
      <c r="CN530" s="122">
        <v>0</v>
      </c>
      <c r="CO530" s="122">
        <v>0</v>
      </c>
      <c r="CP530" s="122">
        <v>0</v>
      </c>
      <c r="CQ530" s="122">
        <v>0</v>
      </c>
    </row>
    <row r="531" spans="1:95" ht="141.75" customHeight="1">
      <c r="A531" s="194">
        <v>607</v>
      </c>
      <c r="B531" s="17" t="s">
        <v>1059</v>
      </c>
      <c r="C531" s="111">
        <v>401000030</v>
      </c>
      <c r="D531" s="19" t="s">
        <v>68</v>
      </c>
      <c r="E531" s="113" t="s">
        <v>1060</v>
      </c>
      <c r="F531" s="114"/>
      <c r="G531" s="114"/>
      <c r="H531" s="115" t="s">
        <v>47</v>
      </c>
      <c r="I531" s="114"/>
      <c r="J531" s="115">
        <v>16</v>
      </c>
      <c r="K531" s="115">
        <v>1</v>
      </c>
      <c r="L531" s="115">
        <v>17</v>
      </c>
      <c r="M531" s="115"/>
      <c r="N531" s="115"/>
      <c r="O531" s="115"/>
      <c r="P531" s="116" t="s">
        <v>255</v>
      </c>
      <c r="Q531" s="117" t="s">
        <v>256</v>
      </c>
      <c r="R531" s="115"/>
      <c r="S531" s="115"/>
      <c r="T531" s="115" t="s">
        <v>47</v>
      </c>
      <c r="U531" s="115"/>
      <c r="V531" s="115">
        <v>9</v>
      </c>
      <c r="W531" s="115">
        <v>1</v>
      </c>
      <c r="X531" s="115"/>
      <c r="Y531" s="115"/>
      <c r="Z531" s="115"/>
      <c r="AA531" s="115"/>
      <c r="AB531" s="116" t="s">
        <v>257</v>
      </c>
      <c r="AC531" s="204" t="s">
        <v>1061</v>
      </c>
      <c r="AD531" s="205"/>
      <c r="AE531" s="205"/>
      <c r="AF531" s="205"/>
      <c r="AG531" s="205"/>
      <c r="AH531" s="205"/>
      <c r="AI531" s="205"/>
      <c r="AJ531" s="205"/>
      <c r="AK531" s="205"/>
      <c r="AL531" s="205"/>
      <c r="AM531" s="206" t="s">
        <v>1118</v>
      </c>
      <c r="AN531" s="116" t="s">
        <v>1074</v>
      </c>
      <c r="AO531" s="119" t="s">
        <v>69</v>
      </c>
      <c r="AP531" s="119" t="s">
        <v>51</v>
      </c>
      <c r="AQ531" s="119" t="s">
        <v>1238</v>
      </c>
      <c r="AR531" s="18" t="s">
        <v>508</v>
      </c>
      <c r="AS531" s="120" t="s">
        <v>700</v>
      </c>
      <c r="AT531" s="121">
        <f t="shared" si="110"/>
        <v>0</v>
      </c>
      <c r="AU531" s="121">
        <f t="shared" si="110"/>
        <v>0</v>
      </c>
      <c r="AV531" s="122">
        <v>0</v>
      </c>
      <c r="AW531" s="122">
        <v>0</v>
      </c>
      <c r="AX531" s="122">
        <v>0</v>
      </c>
      <c r="AY531" s="122">
        <v>0</v>
      </c>
      <c r="AZ531" s="122">
        <v>0</v>
      </c>
      <c r="BA531" s="122">
        <v>0</v>
      </c>
      <c r="BB531" s="122">
        <v>0</v>
      </c>
      <c r="BC531" s="122">
        <v>0</v>
      </c>
      <c r="BD531" s="122">
        <f t="shared" si="106"/>
        <v>76500</v>
      </c>
      <c r="BE531" s="122">
        <v>0</v>
      </c>
      <c r="BF531" s="122">
        <v>0</v>
      </c>
      <c r="BG531" s="122">
        <v>0</v>
      </c>
      <c r="BH531" s="122">
        <v>76500</v>
      </c>
      <c r="BI531" s="121">
        <f t="shared" si="114"/>
        <v>76500</v>
      </c>
      <c r="BJ531" s="122">
        <v>0</v>
      </c>
      <c r="BK531" s="122">
        <v>0</v>
      </c>
      <c r="BL531" s="122">
        <v>0</v>
      </c>
      <c r="BM531" s="122">
        <v>76500</v>
      </c>
      <c r="BN531" s="121">
        <f t="shared" si="111"/>
        <v>76500</v>
      </c>
      <c r="BO531" s="122">
        <v>0</v>
      </c>
      <c r="BP531" s="122">
        <v>0</v>
      </c>
      <c r="BQ531" s="122">
        <v>0</v>
      </c>
      <c r="BR531" s="122">
        <v>76500</v>
      </c>
      <c r="BS531" s="121">
        <f t="shared" si="108"/>
        <v>76500</v>
      </c>
      <c r="BT531" s="122">
        <v>0</v>
      </c>
      <c r="BU531" s="122">
        <v>0</v>
      </c>
      <c r="BV531" s="122">
        <v>0</v>
      </c>
      <c r="BW531" s="122">
        <v>76500</v>
      </c>
      <c r="BX531" s="121">
        <f t="shared" si="112"/>
        <v>76500</v>
      </c>
      <c r="BY531" s="122">
        <v>0</v>
      </c>
      <c r="BZ531" s="122">
        <v>0</v>
      </c>
      <c r="CA531" s="122">
        <v>0</v>
      </c>
      <c r="CB531" s="122">
        <v>76500</v>
      </c>
      <c r="CC531" s="121">
        <f t="shared" si="109"/>
        <v>76500</v>
      </c>
      <c r="CD531" s="122">
        <v>0</v>
      </c>
      <c r="CE531" s="122">
        <v>0</v>
      </c>
      <c r="CF531" s="122">
        <v>0</v>
      </c>
      <c r="CG531" s="122">
        <v>76500</v>
      </c>
      <c r="CH531" s="122">
        <f t="shared" si="107"/>
        <v>76500</v>
      </c>
      <c r="CI531" s="122">
        <v>0</v>
      </c>
      <c r="CJ531" s="122">
        <v>0</v>
      </c>
      <c r="CK531" s="122">
        <v>0</v>
      </c>
      <c r="CL531" s="122">
        <v>76500</v>
      </c>
      <c r="CM531" s="121">
        <f t="shared" si="113"/>
        <v>76500</v>
      </c>
      <c r="CN531" s="122">
        <v>0</v>
      </c>
      <c r="CO531" s="122">
        <v>0</v>
      </c>
      <c r="CP531" s="122">
        <v>0</v>
      </c>
      <c r="CQ531" s="122">
        <v>76500</v>
      </c>
    </row>
    <row r="532" spans="1:95" ht="153.75" customHeight="1">
      <c r="A532" s="194" t="s">
        <v>1105</v>
      </c>
      <c r="B532" s="17" t="s">
        <v>1059</v>
      </c>
      <c r="C532" s="111">
        <v>401000029</v>
      </c>
      <c r="D532" s="19" t="s">
        <v>118</v>
      </c>
      <c r="E532" s="113" t="s">
        <v>1060</v>
      </c>
      <c r="F532" s="114"/>
      <c r="G532" s="114"/>
      <c r="H532" s="115" t="s">
        <v>47</v>
      </c>
      <c r="I532" s="114"/>
      <c r="J532" s="115">
        <v>16</v>
      </c>
      <c r="K532" s="115">
        <v>1</v>
      </c>
      <c r="L532" s="115">
        <v>16</v>
      </c>
      <c r="M532" s="115"/>
      <c r="N532" s="115"/>
      <c r="O532" s="115"/>
      <c r="P532" s="116" t="s">
        <v>255</v>
      </c>
      <c r="Q532" s="117" t="s">
        <v>256</v>
      </c>
      <c r="R532" s="115"/>
      <c r="S532" s="115"/>
      <c r="T532" s="115" t="s">
        <v>47</v>
      </c>
      <c r="U532" s="115"/>
      <c r="V532" s="115">
        <v>9</v>
      </c>
      <c r="W532" s="115">
        <v>1</v>
      </c>
      <c r="X532" s="115"/>
      <c r="Y532" s="115"/>
      <c r="Z532" s="203"/>
      <c r="AA532" s="115"/>
      <c r="AB532" s="116" t="s">
        <v>257</v>
      </c>
      <c r="AC532" s="204" t="s">
        <v>1061</v>
      </c>
      <c r="AD532" s="205"/>
      <c r="AE532" s="205"/>
      <c r="AF532" s="205"/>
      <c r="AG532" s="205"/>
      <c r="AH532" s="205"/>
      <c r="AI532" s="205"/>
      <c r="AJ532" s="205"/>
      <c r="AK532" s="205"/>
      <c r="AL532" s="205"/>
      <c r="AM532" s="206" t="s">
        <v>1118</v>
      </c>
      <c r="AN532" s="116" t="s">
        <v>1074</v>
      </c>
      <c r="AO532" s="119" t="s">
        <v>69</v>
      </c>
      <c r="AP532" s="119" t="s">
        <v>51</v>
      </c>
      <c r="AQ532" s="119" t="s">
        <v>709</v>
      </c>
      <c r="AR532" s="18" t="s">
        <v>710</v>
      </c>
      <c r="AS532" s="120" t="s">
        <v>700</v>
      </c>
      <c r="AT532" s="121">
        <f t="shared" si="110"/>
        <v>0</v>
      </c>
      <c r="AU532" s="121">
        <f t="shared" si="110"/>
        <v>0</v>
      </c>
      <c r="AV532" s="122">
        <v>0</v>
      </c>
      <c r="AW532" s="122">
        <v>0</v>
      </c>
      <c r="AX532" s="122">
        <v>0</v>
      </c>
      <c r="AY532" s="122">
        <v>0</v>
      </c>
      <c r="AZ532" s="122">
        <v>0</v>
      </c>
      <c r="BA532" s="122">
        <v>0</v>
      </c>
      <c r="BB532" s="122">
        <v>0</v>
      </c>
      <c r="BC532" s="122">
        <v>0</v>
      </c>
      <c r="BD532" s="122">
        <f t="shared" si="106"/>
        <v>0</v>
      </c>
      <c r="BE532" s="122">
        <v>0</v>
      </c>
      <c r="BF532" s="122">
        <v>0</v>
      </c>
      <c r="BG532" s="122">
        <v>0</v>
      </c>
      <c r="BH532" s="122">
        <v>0</v>
      </c>
      <c r="BI532" s="121">
        <f t="shared" si="114"/>
        <v>0</v>
      </c>
      <c r="BJ532" s="122">
        <v>0</v>
      </c>
      <c r="BK532" s="122">
        <v>0</v>
      </c>
      <c r="BL532" s="122">
        <v>0</v>
      </c>
      <c r="BM532" s="122">
        <v>0</v>
      </c>
      <c r="BN532" s="121">
        <f t="shared" si="111"/>
        <v>948020</v>
      </c>
      <c r="BO532" s="122">
        <v>0</v>
      </c>
      <c r="BP532" s="122">
        <v>0</v>
      </c>
      <c r="BQ532" s="122">
        <v>0</v>
      </c>
      <c r="BR532" s="122">
        <v>948020</v>
      </c>
      <c r="BS532" s="121">
        <f t="shared" si="108"/>
        <v>1331536.5</v>
      </c>
      <c r="BT532" s="122">
        <v>0</v>
      </c>
      <c r="BU532" s="122">
        <v>0</v>
      </c>
      <c r="BV532" s="122">
        <v>0</v>
      </c>
      <c r="BW532" s="122">
        <v>1331536.5</v>
      </c>
      <c r="BX532" s="121">
        <f t="shared" si="112"/>
        <v>948020</v>
      </c>
      <c r="BY532" s="122">
        <v>0</v>
      </c>
      <c r="BZ532" s="122">
        <v>0</v>
      </c>
      <c r="CA532" s="122">
        <v>0</v>
      </c>
      <c r="CB532" s="122">
        <v>948020</v>
      </c>
      <c r="CC532" s="121">
        <f t="shared" si="109"/>
        <v>948020</v>
      </c>
      <c r="CD532" s="122">
        <v>0</v>
      </c>
      <c r="CE532" s="122">
        <v>0</v>
      </c>
      <c r="CF532" s="122">
        <v>0</v>
      </c>
      <c r="CG532" s="122">
        <v>948020</v>
      </c>
      <c r="CH532" s="122">
        <f t="shared" si="107"/>
        <v>948020</v>
      </c>
      <c r="CI532" s="122">
        <v>0</v>
      </c>
      <c r="CJ532" s="122">
        <v>0</v>
      </c>
      <c r="CK532" s="122">
        <v>0</v>
      </c>
      <c r="CL532" s="122">
        <v>948020</v>
      </c>
      <c r="CM532" s="121">
        <f t="shared" si="113"/>
        <v>948020</v>
      </c>
      <c r="CN532" s="122">
        <v>0</v>
      </c>
      <c r="CO532" s="122">
        <v>0</v>
      </c>
      <c r="CP532" s="122">
        <v>0</v>
      </c>
      <c r="CQ532" s="122">
        <v>948020</v>
      </c>
    </row>
    <row r="533" spans="1:95" ht="117" customHeight="1">
      <c r="A533" s="194" t="s">
        <v>1105</v>
      </c>
      <c r="B533" s="17" t="s">
        <v>1059</v>
      </c>
      <c r="C533" s="111">
        <v>401000030</v>
      </c>
      <c r="D533" s="19" t="s">
        <v>68</v>
      </c>
      <c r="E533" s="113" t="s">
        <v>1060</v>
      </c>
      <c r="F533" s="114"/>
      <c r="G533" s="114"/>
      <c r="H533" s="115" t="s">
        <v>47</v>
      </c>
      <c r="I533" s="114"/>
      <c r="J533" s="115">
        <v>16</v>
      </c>
      <c r="K533" s="115">
        <v>1</v>
      </c>
      <c r="L533" s="115">
        <v>17</v>
      </c>
      <c r="M533" s="115"/>
      <c r="N533" s="115"/>
      <c r="O533" s="115"/>
      <c r="P533" s="116" t="s">
        <v>255</v>
      </c>
      <c r="Q533" s="117" t="s">
        <v>256</v>
      </c>
      <c r="R533" s="115"/>
      <c r="S533" s="115"/>
      <c r="T533" s="115" t="s">
        <v>47</v>
      </c>
      <c r="U533" s="115"/>
      <c r="V533" s="115">
        <v>9</v>
      </c>
      <c r="W533" s="115">
        <v>1</v>
      </c>
      <c r="X533" s="115"/>
      <c r="Y533" s="115"/>
      <c r="Z533" s="115"/>
      <c r="AA533" s="115"/>
      <c r="AB533" s="116" t="s">
        <v>257</v>
      </c>
      <c r="AC533" s="204" t="s">
        <v>1061</v>
      </c>
      <c r="AD533" s="205"/>
      <c r="AE533" s="205"/>
      <c r="AF533" s="205"/>
      <c r="AG533" s="205"/>
      <c r="AH533" s="205"/>
      <c r="AI533" s="205"/>
      <c r="AJ533" s="205"/>
      <c r="AK533" s="205"/>
      <c r="AL533" s="205"/>
      <c r="AM533" s="206" t="s">
        <v>1118</v>
      </c>
      <c r="AN533" s="116" t="s">
        <v>1074</v>
      </c>
      <c r="AO533" s="119" t="s">
        <v>69</v>
      </c>
      <c r="AP533" s="119" t="s">
        <v>51</v>
      </c>
      <c r="AQ533" s="119" t="s">
        <v>709</v>
      </c>
      <c r="AR533" s="18" t="s">
        <v>710</v>
      </c>
      <c r="AS533" s="120" t="s">
        <v>700</v>
      </c>
      <c r="AT533" s="121">
        <f t="shared" si="110"/>
        <v>0</v>
      </c>
      <c r="AU533" s="121">
        <f t="shared" si="110"/>
        <v>0</v>
      </c>
      <c r="AV533" s="122">
        <v>0</v>
      </c>
      <c r="AW533" s="122">
        <v>0</v>
      </c>
      <c r="AX533" s="122">
        <v>0</v>
      </c>
      <c r="AY533" s="122">
        <v>0</v>
      </c>
      <c r="AZ533" s="122">
        <v>0</v>
      </c>
      <c r="BA533" s="122">
        <v>0</v>
      </c>
      <c r="BB533" s="122">
        <v>0</v>
      </c>
      <c r="BC533" s="122">
        <v>0</v>
      </c>
      <c r="BD533" s="122">
        <f t="shared" si="106"/>
        <v>0</v>
      </c>
      <c r="BE533" s="122">
        <v>0</v>
      </c>
      <c r="BF533" s="122">
        <v>0</v>
      </c>
      <c r="BG533" s="122">
        <v>0</v>
      </c>
      <c r="BH533" s="122">
        <v>0</v>
      </c>
      <c r="BI533" s="121">
        <f t="shared" si="114"/>
        <v>0</v>
      </c>
      <c r="BJ533" s="122">
        <v>0</v>
      </c>
      <c r="BK533" s="122">
        <v>0</v>
      </c>
      <c r="BL533" s="122">
        <v>0</v>
      </c>
      <c r="BM533" s="122">
        <v>0</v>
      </c>
      <c r="BN533" s="121">
        <f t="shared" si="111"/>
        <v>2129520</v>
      </c>
      <c r="BO533" s="122">
        <v>0</v>
      </c>
      <c r="BP533" s="122">
        <v>0</v>
      </c>
      <c r="BQ533" s="122">
        <v>0</v>
      </c>
      <c r="BR533" s="122">
        <v>2129520</v>
      </c>
      <c r="BS533" s="121">
        <f t="shared" si="108"/>
        <v>2129527.5</v>
      </c>
      <c r="BT533" s="122">
        <v>0</v>
      </c>
      <c r="BU533" s="122">
        <v>0</v>
      </c>
      <c r="BV533" s="122">
        <v>0</v>
      </c>
      <c r="BW533" s="122">
        <v>2129527.5</v>
      </c>
      <c r="BX533" s="121">
        <f t="shared" si="112"/>
        <v>2129520</v>
      </c>
      <c r="BY533" s="122">
        <v>0</v>
      </c>
      <c r="BZ533" s="122">
        <v>0</v>
      </c>
      <c r="CA533" s="122">
        <v>0</v>
      </c>
      <c r="CB533" s="122">
        <f>2129520</f>
        <v>2129520</v>
      </c>
      <c r="CC533" s="121">
        <f t="shared" si="109"/>
        <v>2129520</v>
      </c>
      <c r="CD533" s="122">
        <v>0</v>
      </c>
      <c r="CE533" s="122">
        <v>0</v>
      </c>
      <c r="CF533" s="122">
        <v>0</v>
      </c>
      <c r="CG533" s="122">
        <v>2129520</v>
      </c>
      <c r="CH533" s="122">
        <f t="shared" si="107"/>
        <v>2129520</v>
      </c>
      <c r="CI533" s="122">
        <v>0</v>
      </c>
      <c r="CJ533" s="122">
        <v>0</v>
      </c>
      <c r="CK533" s="122">
        <v>0</v>
      </c>
      <c r="CL533" s="122">
        <v>2129520</v>
      </c>
      <c r="CM533" s="121">
        <f t="shared" si="113"/>
        <v>2129520</v>
      </c>
      <c r="CN533" s="122">
        <v>0</v>
      </c>
      <c r="CO533" s="122">
        <v>0</v>
      </c>
      <c r="CP533" s="122">
        <v>0</v>
      </c>
      <c r="CQ533" s="122">
        <v>2129520</v>
      </c>
    </row>
    <row r="534" spans="1:95" ht="101.25" customHeight="1">
      <c r="A534" s="194" t="s">
        <v>1105</v>
      </c>
      <c r="B534" s="17" t="s">
        <v>1059</v>
      </c>
      <c r="C534" s="111">
        <v>401000030</v>
      </c>
      <c r="D534" s="19" t="s">
        <v>68</v>
      </c>
      <c r="E534" s="113" t="s">
        <v>1060</v>
      </c>
      <c r="F534" s="114"/>
      <c r="G534" s="114"/>
      <c r="H534" s="115" t="s">
        <v>47</v>
      </c>
      <c r="I534" s="114"/>
      <c r="J534" s="115">
        <v>16</v>
      </c>
      <c r="K534" s="115">
        <v>1</v>
      </c>
      <c r="L534" s="115">
        <v>17</v>
      </c>
      <c r="M534" s="115"/>
      <c r="N534" s="115"/>
      <c r="O534" s="115"/>
      <c r="P534" s="116" t="s">
        <v>255</v>
      </c>
      <c r="Q534" s="117" t="s">
        <v>256</v>
      </c>
      <c r="R534" s="115"/>
      <c r="S534" s="115"/>
      <c r="T534" s="115" t="s">
        <v>47</v>
      </c>
      <c r="U534" s="115"/>
      <c r="V534" s="115">
        <v>9</v>
      </c>
      <c r="W534" s="115">
        <v>1</v>
      </c>
      <c r="X534" s="115"/>
      <c r="Y534" s="115"/>
      <c r="Z534" s="115"/>
      <c r="AA534" s="115"/>
      <c r="AB534" s="116" t="s">
        <v>257</v>
      </c>
      <c r="AC534" s="204" t="s">
        <v>1061</v>
      </c>
      <c r="AD534" s="205"/>
      <c r="AE534" s="205"/>
      <c r="AF534" s="205"/>
      <c r="AG534" s="205"/>
      <c r="AH534" s="205"/>
      <c r="AI534" s="205"/>
      <c r="AJ534" s="205"/>
      <c r="AK534" s="205"/>
      <c r="AL534" s="205"/>
      <c r="AM534" s="206" t="s">
        <v>1118</v>
      </c>
      <c r="AN534" s="116" t="s">
        <v>1074</v>
      </c>
      <c r="AO534" s="119" t="s">
        <v>69</v>
      </c>
      <c r="AP534" s="119" t="s">
        <v>51</v>
      </c>
      <c r="AQ534" s="119" t="s">
        <v>709</v>
      </c>
      <c r="AR534" s="18" t="s">
        <v>710</v>
      </c>
      <c r="AS534" s="120" t="s">
        <v>701</v>
      </c>
      <c r="AT534" s="121">
        <f t="shared" si="110"/>
        <v>0</v>
      </c>
      <c r="AU534" s="121">
        <f t="shared" si="110"/>
        <v>0</v>
      </c>
      <c r="AV534" s="122">
        <v>0</v>
      </c>
      <c r="AW534" s="122">
        <v>0</v>
      </c>
      <c r="AX534" s="122">
        <v>0</v>
      </c>
      <c r="AY534" s="122">
        <v>0</v>
      </c>
      <c r="AZ534" s="122">
        <v>0</v>
      </c>
      <c r="BA534" s="122">
        <v>0</v>
      </c>
      <c r="BB534" s="122">
        <v>0</v>
      </c>
      <c r="BC534" s="122">
        <v>0</v>
      </c>
      <c r="BD534" s="122">
        <f t="shared" si="106"/>
        <v>0</v>
      </c>
      <c r="BE534" s="122">
        <v>0</v>
      </c>
      <c r="BF534" s="122">
        <v>0</v>
      </c>
      <c r="BG534" s="122">
        <v>0</v>
      </c>
      <c r="BH534" s="122">
        <v>0</v>
      </c>
      <c r="BI534" s="121">
        <f t="shared" si="114"/>
        <v>0</v>
      </c>
      <c r="BJ534" s="122">
        <v>0</v>
      </c>
      <c r="BK534" s="122">
        <v>0</v>
      </c>
      <c r="BL534" s="122">
        <v>0</v>
      </c>
      <c r="BM534" s="122">
        <v>0</v>
      </c>
      <c r="BN534" s="121">
        <f t="shared" si="111"/>
        <v>9053570</v>
      </c>
      <c r="BO534" s="122">
        <v>0</v>
      </c>
      <c r="BP534" s="122">
        <v>0</v>
      </c>
      <c r="BQ534" s="122">
        <v>0</v>
      </c>
      <c r="BR534" s="122">
        <v>9053570</v>
      </c>
      <c r="BS534" s="121">
        <f t="shared" si="108"/>
        <v>9053570</v>
      </c>
      <c r="BT534" s="122">
        <v>0</v>
      </c>
      <c r="BU534" s="122">
        <v>0</v>
      </c>
      <c r="BV534" s="122">
        <v>0</v>
      </c>
      <c r="BW534" s="122">
        <v>9053570</v>
      </c>
      <c r="BX534" s="121">
        <f t="shared" si="112"/>
        <v>9053570</v>
      </c>
      <c r="BY534" s="122">
        <v>0</v>
      </c>
      <c r="BZ534" s="122">
        <v>0</v>
      </c>
      <c r="CA534" s="122">
        <v>0</v>
      </c>
      <c r="CB534" s="122">
        <v>9053570</v>
      </c>
      <c r="CC534" s="121">
        <f t="shared" si="109"/>
        <v>9053570</v>
      </c>
      <c r="CD534" s="122">
        <v>0</v>
      </c>
      <c r="CE534" s="122">
        <v>0</v>
      </c>
      <c r="CF534" s="122">
        <v>0</v>
      </c>
      <c r="CG534" s="122">
        <v>9053570</v>
      </c>
      <c r="CH534" s="122">
        <f t="shared" si="107"/>
        <v>9053570</v>
      </c>
      <c r="CI534" s="122">
        <v>0</v>
      </c>
      <c r="CJ534" s="122">
        <v>0</v>
      </c>
      <c r="CK534" s="122">
        <v>0</v>
      </c>
      <c r="CL534" s="122">
        <v>9053570</v>
      </c>
      <c r="CM534" s="121">
        <f t="shared" si="113"/>
        <v>9053570</v>
      </c>
      <c r="CN534" s="122">
        <v>0</v>
      </c>
      <c r="CO534" s="122">
        <v>0</v>
      </c>
      <c r="CP534" s="122">
        <v>0</v>
      </c>
      <c r="CQ534" s="122">
        <v>9053570</v>
      </c>
    </row>
    <row r="535" spans="1:95" ht="135" customHeight="1">
      <c r="A535" s="194">
        <v>607</v>
      </c>
      <c r="B535" s="17" t="s">
        <v>1059</v>
      </c>
      <c r="C535" s="111">
        <v>401000030</v>
      </c>
      <c r="D535" s="19" t="s">
        <v>68</v>
      </c>
      <c r="E535" s="113" t="s">
        <v>1119</v>
      </c>
      <c r="F535" s="114"/>
      <c r="G535" s="114"/>
      <c r="H535" s="115" t="s">
        <v>1177</v>
      </c>
      <c r="I535" s="114"/>
      <c r="J535" s="115" t="s">
        <v>1131</v>
      </c>
      <c r="K535" s="115"/>
      <c r="L535" s="115"/>
      <c r="M535" s="115"/>
      <c r="N535" s="115" t="s">
        <v>1178</v>
      </c>
      <c r="O535" s="115"/>
      <c r="P535" s="116" t="s">
        <v>1123</v>
      </c>
      <c r="Q535" s="117" t="s">
        <v>1124</v>
      </c>
      <c r="R535" s="115"/>
      <c r="S535" s="115"/>
      <c r="T535" s="115"/>
      <c r="U535" s="115"/>
      <c r="V535" s="115" t="s">
        <v>1125</v>
      </c>
      <c r="W535" s="115" t="s">
        <v>1126</v>
      </c>
      <c r="X535" s="115"/>
      <c r="Y535" s="115"/>
      <c r="Z535" s="115"/>
      <c r="AA535" s="115"/>
      <c r="AB535" s="116" t="s">
        <v>1127</v>
      </c>
      <c r="AC535" s="204" t="s">
        <v>1239</v>
      </c>
      <c r="AD535" s="205"/>
      <c r="AE535" s="205"/>
      <c r="AF535" s="205"/>
      <c r="AG535" s="205"/>
      <c r="AH535" s="205"/>
      <c r="AI535" s="205"/>
      <c r="AJ535" s="207" t="s">
        <v>1240</v>
      </c>
      <c r="AK535" s="205"/>
      <c r="AL535" s="205"/>
      <c r="AM535" s="206"/>
      <c r="AN535" s="116" t="s">
        <v>1241</v>
      </c>
      <c r="AO535" s="119" t="s">
        <v>69</v>
      </c>
      <c r="AP535" s="119" t="s">
        <v>51</v>
      </c>
      <c r="AQ535" s="119" t="s">
        <v>732</v>
      </c>
      <c r="AR535" s="18" t="s">
        <v>733</v>
      </c>
      <c r="AS535" s="120" t="s">
        <v>700</v>
      </c>
      <c r="AT535" s="121">
        <f t="shared" si="110"/>
        <v>0</v>
      </c>
      <c r="AU535" s="121">
        <f t="shared" si="110"/>
        <v>0</v>
      </c>
      <c r="AV535" s="122">
        <v>0</v>
      </c>
      <c r="AW535" s="122">
        <v>0</v>
      </c>
      <c r="AX535" s="122">
        <v>0</v>
      </c>
      <c r="AY535" s="122">
        <v>0</v>
      </c>
      <c r="AZ535" s="122">
        <v>0</v>
      </c>
      <c r="BA535" s="122">
        <v>0</v>
      </c>
      <c r="BB535" s="122">
        <v>0</v>
      </c>
      <c r="BC535" s="122">
        <v>0</v>
      </c>
      <c r="BD535" s="122">
        <f t="shared" si="106"/>
        <v>321000</v>
      </c>
      <c r="BE535" s="122">
        <v>0</v>
      </c>
      <c r="BF535" s="122">
        <v>0</v>
      </c>
      <c r="BG535" s="122">
        <v>0</v>
      </c>
      <c r="BH535" s="122">
        <v>321000</v>
      </c>
      <c r="BI535" s="121">
        <f t="shared" si="114"/>
        <v>321000</v>
      </c>
      <c r="BJ535" s="122">
        <v>0</v>
      </c>
      <c r="BK535" s="122">
        <v>0</v>
      </c>
      <c r="BL535" s="122">
        <v>0</v>
      </c>
      <c r="BM535" s="122">
        <v>321000</v>
      </c>
      <c r="BN535" s="121">
        <f t="shared" si="111"/>
        <v>372650</v>
      </c>
      <c r="BO535" s="122">
        <v>0</v>
      </c>
      <c r="BP535" s="122">
        <v>0</v>
      </c>
      <c r="BQ535" s="122">
        <v>0</v>
      </c>
      <c r="BR535" s="122">
        <v>372650</v>
      </c>
      <c r="BS535" s="121">
        <f t="shared" si="108"/>
        <v>372650</v>
      </c>
      <c r="BT535" s="122">
        <v>0</v>
      </c>
      <c r="BU535" s="122">
        <v>0</v>
      </c>
      <c r="BV535" s="122">
        <v>0</v>
      </c>
      <c r="BW535" s="122">
        <v>372650</v>
      </c>
      <c r="BX535" s="121">
        <f t="shared" si="112"/>
        <v>660650</v>
      </c>
      <c r="BY535" s="122">
        <v>0</v>
      </c>
      <c r="BZ535" s="122">
        <v>0</v>
      </c>
      <c r="CA535" s="122">
        <v>0</v>
      </c>
      <c r="CB535" s="122">
        <v>660650</v>
      </c>
      <c r="CC535" s="121">
        <f t="shared" si="109"/>
        <v>660650</v>
      </c>
      <c r="CD535" s="122">
        <v>0</v>
      </c>
      <c r="CE535" s="122">
        <v>0</v>
      </c>
      <c r="CF535" s="122">
        <v>0</v>
      </c>
      <c r="CG535" s="122">
        <v>660650</v>
      </c>
      <c r="CH535" s="122">
        <f t="shared" si="107"/>
        <v>660650</v>
      </c>
      <c r="CI535" s="122">
        <v>0</v>
      </c>
      <c r="CJ535" s="122">
        <v>0</v>
      </c>
      <c r="CK535" s="122">
        <v>0</v>
      </c>
      <c r="CL535" s="122">
        <v>660650</v>
      </c>
      <c r="CM535" s="121">
        <f t="shared" si="113"/>
        <v>660650</v>
      </c>
      <c r="CN535" s="122">
        <v>0</v>
      </c>
      <c r="CO535" s="122">
        <v>0</v>
      </c>
      <c r="CP535" s="122">
        <v>0</v>
      </c>
      <c r="CQ535" s="122">
        <v>660650</v>
      </c>
    </row>
    <row r="536" spans="1:95" s="209" customFormat="1" ht="111" customHeight="1">
      <c r="A536" s="194">
        <v>607</v>
      </c>
      <c r="B536" s="17" t="s">
        <v>1059</v>
      </c>
      <c r="C536" s="111">
        <v>401000030</v>
      </c>
      <c r="D536" s="19" t="s">
        <v>68</v>
      </c>
      <c r="E536" s="113" t="s">
        <v>1119</v>
      </c>
      <c r="F536" s="114"/>
      <c r="G536" s="114"/>
      <c r="H536" s="115" t="s">
        <v>1177</v>
      </c>
      <c r="I536" s="114"/>
      <c r="J536" s="115" t="s">
        <v>1131</v>
      </c>
      <c r="K536" s="115"/>
      <c r="L536" s="115"/>
      <c r="M536" s="115"/>
      <c r="N536" s="115" t="s">
        <v>1178</v>
      </c>
      <c r="O536" s="115"/>
      <c r="P536" s="116" t="s">
        <v>1123</v>
      </c>
      <c r="Q536" s="117" t="s">
        <v>1124</v>
      </c>
      <c r="R536" s="115"/>
      <c r="S536" s="115"/>
      <c r="T536" s="115"/>
      <c r="U536" s="115"/>
      <c r="V536" s="115" t="s">
        <v>1125</v>
      </c>
      <c r="W536" s="115" t="s">
        <v>1126</v>
      </c>
      <c r="X536" s="115"/>
      <c r="Y536" s="115"/>
      <c r="Z536" s="115"/>
      <c r="AA536" s="115"/>
      <c r="AB536" s="116" t="s">
        <v>1127</v>
      </c>
      <c r="AC536" s="204" t="s">
        <v>1239</v>
      </c>
      <c r="AD536" s="205"/>
      <c r="AE536" s="205"/>
      <c r="AF536" s="205"/>
      <c r="AG536" s="205"/>
      <c r="AH536" s="205"/>
      <c r="AI536" s="205"/>
      <c r="AJ536" s="207" t="s">
        <v>1240</v>
      </c>
      <c r="AK536" s="205"/>
      <c r="AL536" s="205"/>
      <c r="AM536" s="206"/>
      <c r="AN536" s="116" t="s">
        <v>1241</v>
      </c>
      <c r="AO536" s="119" t="s">
        <v>69</v>
      </c>
      <c r="AP536" s="119" t="s">
        <v>51</v>
      </c>
      <c r="AQ536" s="119" t="s">
        <v>732</v>
      </c>
      <c r="AR536" s="18" t="s">
        <v>733</v>
      </c>
      <c r="AS536" s="120" t="s">
        <v>701</v>
      </c>
      <c r="AT536" s="121">
        <f t="shared" si="110"/>
        <v>321050</v>
      </c>
      <c r="AU536" s="121">
        <f t="shared" si="110"/>
        <v>321050</v>
      </c>
      <c r="AV536" s="122">
        <v>0</v>
      </c>
      <c r="AW536" s="122">
        <v>0</v>
      </c>
      <c r="AX536" s="122">
        <v>0</v>
      </c>
      <c r="AY536" s="122">
        <v>0</v>
      </c>
      <c r="AZ536" s="122">
        <v>0</v>
      </c>
      <c r="BA536" s="122">
        <v>0</v>
      </c>
      <c r="BB536" s="122">
        <v>321050</v>
      </c>
      <c r="BC536" s="122">
        <v>321050</v>
      </c>
      <c r="BD536" s="122">
        <f t="shared" si="106"/>
        <v>251910</v>
      </c>
      <c r="BE536" s="122">
        <v>0</v>
      </c>
      <c r="BF536" s="122">
        <v>0</v>
      </c>
      <c r="BG536" s="122">
        <v>0</v>
      </c>
      <c r="BH536" s="122">
        <v>251910</v>
      </c>
      <c r="BI536" s="121">
        <f t="shared" si="114"/>
        <v>251910</v>
      </c>
      <c r="BJ536" s="122">
        <v>0</v>
      </c>
      <c r="BK536" s="122">
        <v>0</v>
      </c>
      <c r="BL536" s="122">
        <v>0</v>
      </c>
      <c r="BM536" s="122">
        <v>251910</v>
      </c>
      <c r="BN536" s="121">
        <f t="shared" si="111"/>
        <v>0</v>
      </c>
      <c r="BO536" s="122">
        <v>0</v>
      </c>
      <c r="BP536" s="122">
        <v>0</v>
      </c>
      <c r="BQ536" s="122">
        <v>0</v>
      </c>
      <c r="BR536" s="122">
        <v>0</v>
      </c>
      <c r="BS536" s="121">
        <f t="shared" si="108"/>
        <v>0</v>
      </c>
      <c r="BT536" s="122">
        <v>0</v>
      </c>
      <c r="BU536" s="122">
        <v>0</v>
      </c>
      <c r="BV536" s="122">
        <v>0</v>
      </c>
      <c r="BW536" s="122">
        <v>0</v>
      </c>
      <c r="BX536" s="121">
        <f t="shared" si="112"/>
        <v>0</v>
      </c>
      <c r="BY536" s="122">
        <v>0</v>
      </c>
      <c r="BZ536" s="122">
        <v>0</v>
      </c>
      <c r="CA536" s="122">
        <v>0</v>
      </c>
      <c r="CB536" s="122">
        <v>0</v>
      </c>
      <c r="CC536" s="121">
        <f t="shared" si="109"/>
        <v>0</v>
      </c>
      <c r="CD536" s="122">
        <v>0</v>
      </c>
      <c r="CE536" s="122">
        <v>0</v>
      </c>
      <c r="CF536" s="122">
        <v>0</v>
      </c>
      <c r="CG536" s="122">
        <v>0</v>
      </c>
      <c r="CH536" s="122">
        <f t="shared" si="107"/>
        <v>0</v>
      </c>
      <c r="CI536" s="122">
        <v>0</v>
      </c>
      <c r="CJ536" s="122">
        <v>0</v>
      </c>
      <c r="CK536" s="122">
        <v>0</v>
      </c>
      <c r="CL536" s="122">
        <v>0</v>
      </c>
      <c r="CM536" s="121">
        <f t="shared" si="113"/>
        <v>0</v>
      </c>
      <c r="CN536" s="122">
        <v>0</v>
      </c>
      <c r="CO536" s="122">
        <v>0</v>
      </c>
      <c r="CP536" s="122">
        <v>0</v>
      </c>
      <c r="CQ536" s="122">
        <v>0</v>
      </c>
    </row>
    <row r="537" spans="1:95" s="209" customFormat="1" ht="96" customHeight="1">
      <c r="A537" s="194">
        <v>607</v>
      </c>
      <c r="B537" s="17" t="s">
        <v>1059</v>
      </c>
      <c r="C537" s="111">
        <v>401000030</v>
      </c>
      <c r="D537" s="19" t="s">
        <v>68</v>
      </c>
      <c r="E537" s="113" t="s">
        <v>1060</v>
      </c>
      <c r="F537" s="114"/>
      <c r="G537" s="114"/>
      <c r="H537" s="115" t="s">
        <v>47</v>
      </c>
      <c r="I537" s="114"/>
      <c r="J537" s="115">
        <v>16</v>
      </c>
      <c r="K537" s="115">
        <v>1</v>
      </c>
      <c r="L537" s="115">
        <v>17</v>
      </c>
      <c r="M537" s="115"/>
      <c r="N537" s="115"/>
      <c r="O537" s="115"/>
      <c r="P537" s="116" t="s">
        <v>255</v>
      </c>
      <c r="Q537" s="117" t="s">
        <v>256</v>
      </c>
      <c r="R537" s="115"/>
      <c r="S537" s="115"/>
      <c r="T537" s="115" t="s">
        <v>47</v>
      </c>
      <c r="U537" s="115"/>
      <c r="V537" s="115">
        <v>9</v>
      </c>
      <c r="W537" s="115">
        <v>1</v>
      </c>
      <c r="X537" s="115"/>
      <c r="Y537" s="115"/>
      <c r="Z537" s="115"/>
      <c r="AA537" s="115"/>
      <c r="AB537" s="116" t="s">
        <v>257</v>
      </c>
      <c r="AC537" s="204" t="s">
        <v>1061</v>
      </c>
      <c r="AD537" s="205"/>
      <c r="AE537" s="205"/>
      <c r="AF537" s="205"/>
      <c r="AG537" s="205"/>
      <c r="AH537" s="205"/>
      <c r="AI537" s="205"/>
      <c r="AJ537" s="205"/>
      <c r="AK537" s="205"/>
      <c r="AL537" s="205"/>
      <c r="AM537" s="206" t="s">
        <v>1242</v>
      </c>
      <c r="AN537" s="116" t="s">
        <v>1063</v>
      </c>
      <c r="AO537" s="119" t="s">
        <v>69</v>
      </c>
      <c r="AP537" s="119" t="s">
        <v>51</v>
      </c>
      <c r="AQ537" s="119" t="s">
        <v>1243</v>
      </c>
      <c r="AR537" s="18" t="s">
        <v>608</v>
      </c>
      <c r="AS537" s="120" t="s">
        <v>701</v>
      </c>
      <c r="AT537" s="121">
        <f t="shared" si="110"/>
        <v>479921</v>
      </c>
      <c r="AU537" s="121">
        <f t="shared" si="110"/>
        <v>479921</v>
      </c>
      <c r="AV537" s="122">
        <v>0</v>
      </c>
      <c r="AW537" s="122">
        <v>0</v>
      </c>
      <c r="AX537" s="122">
        <v>0</v>
      </c>
      <c r="AY537" s="122">
        <v>0</v>
      </c>
      <c r="AZ537" s="122">
        <v>0</v>
      </c>
      <c r="BA537" s="122">
        <v>0</v>
      </c>
      <c r="BB537" s="122">
        <v>479921</v>
      </c>
      <c r="BC537" s="122">
        <v>479921</v>
      </c>
      <c r="BD537" s="122">
        <f t="shared" si="106"/>
        <v>0</v>
      </c>
      <c r="BE537" s="122">
        <v>0</v>
      </c>
      <c r="BF537" s="122">
        <v>0</v>
      </c>
      <c r="BG537" s="122">
        <v>0</v>
      </c>
      <c r="BH537" s="122">
        <v>0</v>
      </c>
      <c r="BI537" s="121">
        <f t="shared" si="114"/>
        <v>0</v>
      </c>
      <c r="BJ537" s="122">
        <v>0</v>
      </c>
      <c r="BK537" s="122">
        <v>0</v>
      </c>
      <c r="BL537" s="122">
        <v>0</v>
      </c>
      <c r="BM537" s="122">
        <v>0</v>
      </c>
      <c r="BN537" s="121">
        <f t="shared" si="111"/>
        <v>0</v>
      </c>
      <c r="BO537" s="122">
        <v>0</v>
      </c>
      <c r="BP537" s="122">
        <v>0</v>
      </c>
      <c r="BQ537" s="122">
        <v>0</v>
      </c>
      <c r="BR537" s="122">
        <v>0</v>
      </c>
      <c r="BS537" s="121">
        <f t="shared" si="108"/>
        <v>0</v>
      </c>
      <c r="BT537" s="122">
        <v>0</v>
      </c>
      <c r="BU537" s="122">
        <v>0</v>
      </c>
      <c r="BV537" s="122">
        <v>0</v>
      </c>
      <c r="BW537" s="122">
        <v>0</v>
      </c>
      <c r="BX537" s="121">
        <f t="shared" si="112"/>
        <v>0</v>
      </c>
      <c r="BY537" s="122">
        <v>0</v>
      </c>
      <c r="BZ537" s="122">
        <v>0</v>
      </c>
      <c r="CA537" s="122">
        <v>0</v>
      </c>
      <c r="CB537" s="122">
        <v>0</v>
      </c>
      <c r="CC537" s="121">
        <f t="shared" si="109"/>
        <v>0</v>
      </c>
      <c r="CD537" s="122">
        <v>0</v>
      </c>
      <c r="CE537" s="122">
        <v>0</v>
      </c>
      <c r="CF537" s="122">
        <v>0</v>
      </c>
      <c r="CG537" s="122">
        <v>0</v>
      </c>
      <c r="CH537" s="122">
        <f t="shared" si="107"/>
        <v>0</v>
      </c>
      <c r="CI537" s="122">
        <v>0</v>
      </c>
      <c r="CJ537" s="122">
        <v>0</v>
      </c>
      <c r="CK537" s="122">
        <v>0</v>
      </c>
      <c r="CL537" s="122">
        <v>0</v>
      </c>
      <c r="CM537" s="121">
        <f t="shared" si="113"/>
        <v>0</v>
      </c>
      <c r="CN537" s="122">
        <v>0</v>
      </c>
      <c r="CO537" s="122">
        <v>0</v>
      </c>
      <c r="CP537" s="122">
        <v>0</v>
      </c>
      <c r="CQ537" s="122">
        <v>0</v>
      </c>
    </row>
    <row r="538" spans="1:95" s="209" customFormat="1" ht="114.75" customHeight="1">
      <c r="A538" s="194">
        <v>607</v>
      </c>
      <c r="B538" s="17" t="s">
        <v>1059</v>
      </c>
      <c r="C538" s="111">
        <v>401000030</v>
      </c>
      <c r="D538" s="19" t="s">
        <v>68</v>
      </c>
      <c r="E538" s="113" t="s">
        <v>1060</v>
      </c>
      <c r="F538" s="114"/>
      <c r="G538" s="114"/>
      <c r="H538" s="115" t="s">
        <v>47</v>
      </c>
      <c r="I538" s="114"/>
      <c r="J538" s="115">
        <v>16</v>
      </c>
      <c r="K538" s="115">
        <v>1</v>
      </c>
      <c r="L538" s="115">
        <v>17</v>
      </c>
      <c r="M538" s="115"/>
      <c r="N538" s="115"/>
      <c r="O538" s="115"/>
      <c r="P538" s="116" t="s">
        <v>255</v>
      </c>
      <c r="Q538" s="117" t="s">
        <v>256</v>
      </c>
      <c r="R538" s="115"/>
      <c r="S538" s="115"/>
      <c r="T538" s="115" t="s">
        <v>47</v>
      </c>
      <c r="U538" s="115"/>
      <c r="V538" s="115">
        <v>9</v>
      </c>
      <c r="W538" s="115">
        <v>1</v>
      </c>
      <c r="X538" s="115"/>
      <c r="Y538" s="115"/>
      <c r="Z538" s="115"/>
      <c r="AA538" s="115"/>
      <c r="AB538" s="116" t="s">
        <v>1219</v>
      </c>
      <c r="AC538" s="204" t="s">
        <v>1061</v>
      </c>
      <c r="AD538" s="205"/>
      <c r="AE538" s="205"/>
      <c r="AF538" s="205"/>
      <c r="AG538" s="205"/>
      <c r="AH538" s="205"/>
      <c r="AI538" s="205"/>
      <c r="AJ538" s="205"/>
      <c r="AK538" s="205"/>
      <c r="AL538" s="205"/>
      <c r="AM538" s="206" t="s">
        <v>1230</v>
      </c>
      <c r="AN538" s="116" t="s">
        <v>1074</v>
      </c>
      <c r="AO538" s="119" t="s">
        <v>69</v>
      </c>
      <c r="AP538" s="119" t="s">
        <v>51</v>
      </c>
      <c r="AQ538" s="119" t="s">
        <v>820</v>
      </c>
      <c r="AR538" s="18" t="s">
        <v>821</v>
      </c>
      <c r="AS538" s="120" t="s">
        <v>701</v>
      </c>
      <c r="AT538" s="121">
        <f t="shared" si="110"/>
        <v>0</v>
      </c>
      <c r="AU538" s="121">
        <f t="shared" si="110"/>
        <v>0</v>
      </c>
      <c r="AV538" s="122">
        <v>0</v>
      </c>
      <c r="AW538" s="122">
        <v>0</v>
      </c>
      <c r="AX538" s="122">
        <v>0</v>
      </c>
      <c r="AY538" s="122">
        <v>0</v>
      </c>
      <c r="AZ538" s="122">
        <v>0</v>
      </c>
      <c r="BA538" s="122">
        <v>0</v>
      </c>
      <c r="BB538" s="122">
        <v>0</v>
      </c>
      <c r="BC538" s="122"/>
      <c r="BD538" s="122">
        <f t="shared" si="106"/>
        <v>0</v>
      </c>
      <c r="BE538" s="122">
        <v>0</v>
      </c>
      <c r="BF538" s="122">
        <v>0</v>
      </c>
      <c r="BG538" s="122">
        <v>0</v>
      </c>
      <c r="BH538" s="122">
        <v>0</v>
      </c>
      <c r="BI538" s="121">
        <f t="shared" si="114"/>
        <v>0</v>
      </c>
      <c r="BJ538" s="122">
        <v>0</v>
      </c>
      <c r="BK538" s="122">
        <v>0</v>
      </c>
      <c r="BL538" s="122">
        <v>0</v>
      </c>
      <c r="BM538" s="122">
        <v>0</v>
      </c>
      <c r="BN538" s="121">
        <f t="shared" si="111"/>
        <v>0</v>
      </c>
      <c r="BO538" s="122">
        <v>0</v>
      </c>
      <c r="BP538" s="122">
        <v>0</v>
      </c>
      <c r="BQ538" s="122">
        <v>0</v>
      </c>
      <c r="BR538" s="122">
        <v>0</v>
      </c>
      <c r="BS538" s="121">
        <f t="shared" si="108"/>
        <v>4175891.2</v>
      </c>
      <c r="BT538" s="122">
        <v>0</v>
      </c>
      <c r="BU538" s="122">
        <f>4175887.2+4</f>
        <v>4175891.2</v>
      </c>
      <c r="BV538" s="122">
        <v>0</v>
      </c>
      <c r="BW538" s="122">
        <v>0</v>
      </c>
      <c r="BX538" s="121">
        <f t="shared" si="112"/>
        <v>0</v>
      </c>
      <c r="BY538" s="122">
        <v>0</v>
      </c>
      <c r="BZ538" s="122">
        <v>0</v>
      </c>
      <c r="CA538" s="122">
        <v>0</v>
      </c>
      <c r="CB538" s="122">
        <v>0</v>
      </c>
      <c r="CC538" s="121">
        <f t="shared" si="109"/>
        <v>0</v>
      </c>
      <c r="CD538" s="122">
        <v>0</v>
      </c>
      <c r="CE538" s="122">
        <v>0</v>
      </c>
      <c r="CF538" s="122">
        <v>0</v>
      </c>
      <c r="CG538" s="122">
        <v>0</v>
      </c>
      <c r="CH538" s="122">
        <v>0</v>
      </c>
      <c r="CI538" s="122">
        <v>0</v>
      </c>
      <c r="CJ538" s="122">
        <v>0</v>
      </c>
      <c r="CK538" s="122">
        <v>0</v>
      </c>
      <c r="CL538" s="122">
        <v>0</v>
      </c>
      <c r="CM538" s="121">
        <f t="shared" si="113"/>
        <v>0</v>
      </c>
      <c r="CN538" s="122">
        <v>0</v>
      </c>
      <c r="CO538" s="122">
        <v>0</v>
      </c>
      <c r="CP538" s="122">
        <v>0</v>
      </c>
      <c r="CQ538" s="122">
        <v>0</v>
      </c>
    </row>
    <row r="539" spans="1:95" s="209" customFormat="1" ht="109.5" customHeight="1">
      <c r="A539" s="194">
        <v>607</v>
      </c>
      <c r="B539" s="17" t="s">
        <v>1059</v>
      </c>
      <c r="C539" s="111">
        <v>401000030</v>
      </c>
      <c r="D539" s="19" t="s">
        <v>68</v>
      </c>
      <c r="E539" s="113" t="s">
        <v>1139</v>
      </c>
      <c r="F539" s="114"/>
      <c r="G539" s="114"/>
      <c r="H539" s="115" t="s">
        <v>1244</v>
      </c>
      <c r="I539" s="114" t="s">
        <v>1134</v>
      </c>
      <c r="J539" s="115" t="s">
        <v>1141</v>
      </c>
      <c r="K539" s="115" t="s">
        <v>1142</v>
      </c>
      <c r="L539" s="115" t="s">
        <v>1245</v>
      </c>
      <c r="M539" s="115"/>
      <c r="N539" s="115"/>
      <c r="O539" s="115"/>
      <c r="P539" s="116" t="s">
        <v>1246</v>
      </c>
      <c r="Q539" s="117" t="s">
        <v>256</v>
      </c>
      <c r="R539" s="115"/>
      <c r="S539" s="115"/>
      <c r="T539" s="115" t="s">
        <v>47</v>
      </c>
      <c r="U539" s="115"/>
      <c r="V539" s="115">
        <v>9</v>
      </c>
      <c r="W539" s="115">
        <v>1</v>
      </c>
      <c r="X539" s="115"/>
      <c r="Y539" s="115"/>
      <c r="Z539" s="115"/>
      <c r="AA539" s="115"/>
      <c r="AB539" s="116" t="s">
        <v>257</v>
      </c>
      <c r="AC539" s="204" t="s">
        <v>1061</v>
      </c>
      <c r="AD539" s="205"/>
      <c r="AE539" s="205"/>
      <c r="AF539" s="205"/>
      <c r="AG539" s="205"/>
      <c r="AH539" s="205"/>
      <c r="AI539" s="205"/>
      <c r="AJ539" s="205"/>
      <c r="AK539" s="205"/>
      <c r="AL539" s="205"/>
      <c r="AM539" s="206" t="s">
        <v>1242</v>
      </c>
      <c r="AN539" s="116" t="s">
        <v>1063</v>
      </c>
      <c r="AO539" s="119" t="s">
        <v>69</v>
      </c>
      <c r="AP539" s="119" t="s">
        <v>51</v>
      </c>
      <c r="AQ539" s="119" t="s">
        <v>749</v>
      </c>
      <c r="AR539" s="18" t="s">
        <v>750</v>
      </c>
      <c r="AS539" s="120" t="s">
        <v>700</v>
      </c>
      <c r="AT539" s="121">
        <f t="shared" si="110"/>
        <v>83865</v>
      </c>
      <c r="AU539" s="121">
        <f t="shared" si="110"/>
        <v>83865</v>
      </c>
      <c r="AV539" s="122">
        <v>0</v>
      </c>
      <c r="AW539" s="122">
        <v>0</v>
      </c>
      <c r="AX539" s="122">
        <v>0</v>
      </c>
      <c r="AY539" s="122">
        <v>0</v>
      </c>
      <c r="AZ539" s="122">
        <v>0</v>
      </c>
      <c r="BA539" s="122">
        <v>0</v>
      </c>
      <c r="BB539" s="122">
        <v>83865</v>
      </c>
      <c r="BC539" s="122">
        <v>83865</v>
      </c>
      <c r="BD539" s="122">
        <f t="shared" si="106"/>
        <v>0</v>
      </c>
      <c r="BE539" s="122">
        <v>0</v>
      </c>
      <c r="BF539" s="122">
        <v>0</v>
      </c>
      <c r="BG539" s="122">
        <v>0</v>
      </c>
      <c r="BH539" s="122">
        <v>0</v>
      </c>
      <c r="BI539" s="121">
        <f t="shared" si="114"/>
        <v>0</v>
      </c>
      <c r="BJ539" s="122">
        <v>0</v>
      </c>
      <c r="BK539" s="122">
        <v>0</v>
      </c>
      <c r="BL539" s="122">
        <v>0</v>
      </c>
      <c r="BM539" s="122">
        <v>0</v>
      </c>
      <c r="BN539" s="121">
        <f t="shared" si="111"/>
        <v>0</v>
      </c>
      <c r="BO539" s="122">
        <v>0</v>
      </c>
      <c r="BP539" s="122">
        <v>0</v>
      </c>
      <c r="BQ539" s="122">
        <v>0</v>
      </c>
      <c r="BR539" s="122">
        <v>0</v>
      </c>
      <c r="BS539" s="121">
        <f t="shared" si="108"/>
        <v>0</v>
      </c>
      <c r="BT539" s="122">
        <v>0</v>
      </c>
      <c r="BU539" s="122">
        <v>0</v>
      </c>
      <c r="BV539" s="122">
        <v>0</v>
      </c>
      <c r="BW539" s="122">
        <v>0</v>
      </c>
      <c r="BX539" s="121">
        <f t="shared" si="112"/>
        <v>896080</v>
      </c>
      <c r="BY539" s="122">
        <v>0</v>
      </c>
      <c r="BZ539" s="122">
        <v>0</v>
      </c>
      <c r="CA539" s="122">
        <v>0</v>
      </c>
      <c r="CB539" s="122">
        <v>896080</v>
      </c>
      <c r="CC539" s="121">
        <f t="shared" si="109"/>
        <v>896080</v>
      </c>
      <c r="CD539" s="122">
        <v>0</v>
      </c>
      <c r="CE539" s="122">
        <v>0</v>
      </c>
      <c r="CF539" s="122">
        <v>0</v>
      </c>
      <c r="CG539" s="122">
        <v>896080</v>
      </c>
      <c r="CH539" s="122">
        <f t="shared" si="107"/>
        <v>896080</v>
      </c>
      <c r="CI539" s="122">
        <v>0</v>
      </c>
      <c r="CJ539" s="122">
        <v>0</v>
      </c>
      <c r="CK539" s="122">
        <v>0</v>
      </c>
      <c r="CL539" s="122">
        <v>896080</v>
      </c>
      <c r="CM539" s="121">
        <f t="shared" si="113"/>
        <v>896080</v>
      </c>
      <c r="CN539" s="122">
        <v>0</v>
      </c>
      <c r="CO539" s="122">
        <v>0</v>
      </c>
      <c r="CP539" s="122">
        <v>0</v>
      </c>
      <c r="CQ539" s="122">
        <v>896080</v>
      </c>
    </row>
    <row r="540" spans="1:95" s="209" customFormat="1" ht="114" customHeight="1">
      <c r="A540" s="194">
        <v>607</v>
      </c>
      <c r="B540" s="17" t="s">
        <v>1059</v>
      </c>
      <c r="C540" s="111">
        <v>401000029</v>
      </c>
      <c r="D540" s="19" t="s">
        <v>118</v>
      </c>
      <c r="E540" s="113" t="s">
        <v>1139</v>
      </c>
      <c r="F540" s="114"/>
      <c r="G540" s="114"/>
      <c r="H540" s="115" t="s">
        <v>1247</v>
      </c>
      <c r="I540" s="114" t="s">
        <v>1134</v>
      </c>
      <c r="J540" s="115" t="s">
        <v>1248</v>
      </c>
      <c r="K540" s="115" t="s">
        <v>1249</v>
      </c>
      <c r="L540" s="115" t="s">
        <v>1250</v>
      </c>
      <c r="M540" s="115"/>
      <c r="N540" s="115"/>
      <c r="O540" s="115"/>
      <c r="P540" s="116" t="s">
        <v>1251</v>
      </c>
      <c r="Q540" s="117" t="s">
        <v>256</v>
      </c>
      <c r="R540" s="115"/>
      <c r="S540" s="115"/>
      <c r="T540" s="115" t="s">
        <v>47</v>
      </c>
      <c r="U540" s="115"/>
      <c r="V540" s="115">
        <v>9</v>
      </c>
      <c r="W540" s="115">
        <v>1</v>
      </c>
      <c r="X540" s="115"/>
      <c r="Y540" s="115"/>
      <c r="Z540" s="115"/>
      <c r="AA540" s="115"/>
      <c r="AB540" s="116" t="s">
        <v>257</v>
      </c>
      <c r="AC540" s="204" t="s">
        <v>1061</v>
      </c>
      <c r="AD540" s="205"/>
      <c r="AE540" s="205"/>
      <c r="AF540" s="205"/>
      <c r="AG540" s="205"/>
      <c r="AH540" s="205"/>
      <c r="AI540" s="205"/>
      <c r="AJ540" s="205"/>
      <c r="AK540" s="205"/>
      <c r="AL540" s="205"/>
      <c r="AM540" s="206" t="s">
        <v>1242</v>
      </c>
      <c r="AN540" s="116" t="s">
        <v>1063</v>
      </c>
      <c r="AO540" s="119" t="s">
        <v>69</v>
      </c>
      <c r="AP540" s="119" t="s">
        <v>51</v>
      </c>
      <c r="AQ540" s="119" t="s">
        <v>749</v>
      </c>
      <c r="AR540" s="18" t="s">
        <v>750</v>
      </c>
      <c r="AS540" s="120" t="s">
        <v>700</v>
      </c>
      <c r="AT540" s="121">
        <f t="shared" si="110"/>
        <v>311096</v>
      </c>
      <c r="AU540" s="121">
        <f t="shared" si="110"/>
        <v>311096</v>
      </c>
      <c r="AV540" s="122">
        <v>0</v>
      </c>
      <c r="AW540" s="122">
        <v>0</v>
      </c>
      <c r="AX540" s="122">
        <v>0</v>
      </c>
      <c r="AY540" s="122">
        <v>0</v>
      </c>
      <c r="AZ540" s="122">
        <v>0</v>
      </c>
      <c r="BA540" s="122">
        <v>0</v>
      </c>
      <c r="BB540" s="122">
        <v>311096</v>
      </c>
      <c r="BC540" s="122">
        <v>311096</v>
      </c>
      <c r="BD540" s="122">
        <f t="shared" si="106"/>
        <v>896080</v>
      </c>
      <c r="BE540" s="122">
        <v>0</v>
      </c>
      <c r="BF540" s="122">
        <v>0</v>
      </c>
      <c r="BG540" s="122">
        <v>0</v>
      </c>
      <c r="BH540" s="122">
        <v>896080</v>
      </c>
      <c r="BI540" s="121">
        <f t="shared" si="114"/>
        <v>896080</v>
      </c>
      <c r="BJ540" s="122">
        <v>0</v>
      </c>
      <c r="BK540" s="122">
        <v>0</v>
      </c>
      <c r="BL540" s="122">
        <v>0</v>
      </c>
      <c r="BM540" s="122">
        <v>896080</v>
      </c>
      <c r="BN540" s="121">
        <f t="shared" si="111"/>
        <v>896080</v>
      </c>
      <c r="BO540" s="122">
        <v>0</v>
      </c>
      <c r="BP540" s="122">
        <v>0</v>
      </c>
      <c r="BQ540" s="122">
        <v>0</v>
      </c>
      <c r="BR540" s="122">
        <v>896080</v>
      </c>
      <c r="BS540" s="121">
        <f t="shared" si="108"/>
        <v>896080</v>
      </c>
      <c r="BT540" s="122">
        <v>0</v>
      </c>
      <c r="BU540" s="122">
        <v>0</v>
      </c>
      <c r="BV540" s="122">
        <v>0</v>
      </c>
      <c r="BW540" s="122">
        <v>896080</v>
      </c>
      <c r="BX540" s="121">
        <f t="shared" si="112"/>
        <v>0</v>
      </c>
      <c r="BY540" s="122">
        <v>0</v>
      </c>
      <c r="BZ540" s="122">
        <v>0</v>
      </c>
      <c r="CA540" s="122">
        <v>0</v>
      </c>
      <c r="CB540" s="122">
        <v>0</v>
      </c>
      <c r="CC540" s="121">
        <f t="shared" si="109"/>
        <v>0</v>
      </c>
      <c r="CD540" s="122">
        <v>0</v>
      </c>
      <c r="CE540" s="122">
        <v>0</v>
      </c>
      <c r="CF540" s="122">
        <v>0</v>
      </c>
      <c r="CG540" s="122">
        <v>0</v>
      </c>
      <c r="CH540" s="122">
        <f t="shared" si="107"/>
        <v>0</v>
      </c>
      <c r="CI540" s="122">
        <v>0</v>
      </c>
      <c r="CJ540" s="122">
        <v>0</v>
      </c>
      <c r="CK540" s="122">
        <v>0</v>
      </c>
      <c r="CL540" s="122">
        <v>0</v>
      </c>
      <c r="CM540" s="121">
        <f t="shared" si="113"/>
        <v>0</v>
      </c>
      <c r="CN540" s="122">
        <v>0</v>
      </c>
      <c r="CO540" s="122">
        <v>0</v>
      </c>
      <c r="CP540" s="122">
        <v>0</v>
      </c>
      <c r="CQ540" s="122">
        <v>0</v>
      </c>
    </row>
    <row r="541" spans="1:95" s="209" customFormat="1" ht="167.25" customHeight="1">
      <c r="A541" s="194">
        <v>607</v>
      </c>
      <c r="B541" s="17" t="s">
        <v>1059</v>
      </c>
      <c r="C541" s="111">
        <v>401000030</v>
      </c>
      <c r="D541" s="19" t="s">
        <v>68</v>
      </c>
      <c r="E541" s="113" t="s">
        <v>1060</v>
      </c>
      <c r="F541" s="116"/>
      <c r="G541" s="116"/>
      <c r="H541" s="174">
        <v>3</v>
      </c>
      <c r="I541" s="116"/>
      <c r="J541" s="174">
        <v>16</v>
      </c>
      <c r="K541" s="174">
        <v>1</v>
      </c>
      <c r="L541" s="174">
        <v>17</v>
      </c>
      <c r="M541" s="174"/>
      <c r="N541" s="174"/>
      <c r="O541" s="174"/>
      <c r="P541" s="116" t="s">
        <v>255</v>
      </c>
      <c r="Q541" s="117" t="s">
        <v>1252</v>
      </c>
      <c r="R541" s="115"/>
      <c r="S541" s="115"/>
      <c r="T541" s="115">
        <v>3</v>
      </c>
      <c r="U541" s="115"/>
      <c r="V541" s="115">
        <v>9</v>
      </c>
      <c r="W541" s="115">
        <v>1</v>
      </c>
      <c r="X541" s="115"/>
      <c r="Y541" s="115"/>
      <c r="Z541" s="115"/>
      <c r="AA541" s="115"/>
      <c r="AB541" s="116" t="s">
        <v>1253</v>
      </c>
      <c r="AC541" s="204" t="s">
        <v>1254</v>
      </c>
      <c r="AD541" s="207" t="s">
        <v>1255</v>
      </c>
      <c r="AE541" s="205"/>
      <c r="AF541" s="205"/>
      <c r="AG541" s="205"/>
      <c r="AH541" s="205"/>
      <c r="AI541" s="205"/>
      <c r="AJ541" s="207" t="s">
        <v>1256</v>
      </c>
      <c r="AK541" s="155"/>
      <c r="AL541" s="205"/>
      <c r="AM541" s="206" t="s">
        <v>1257</v>
      </c>
      <c r="AN541" s="116" t="s">
        <v>1258</v>
      </c>
      <c r="AO541" s="119" t="s">
        <v>69</v>
      </c>
      <c r="AP541" s="119" t="s">
        <v>51</v>
      </c>
      <c r="AQ541" s="119" t="s">
        <v>1259</v>
      </c>
      <c r="AR541" s="18" t="s">
        <v>1260</v>
      </c>
      <c r="AS541" s="120" t="s">
        <v>1261</v>
      </c>
      <c r="AT541" s="121">
        <f t="shared" si="110"/>
        <v>0</v>
      </c>
      <c r="AU541" s="121">
        <f t="shared" si="110"/>
        <v>0</v>
      </c>
      <c r="AV541" s="122">
        <v>0</v>
      </c>
      <c r="AW541" s="122">
        <v>0</v>
      </c>
      <c r="AX541" s="122">
        <v>0</v>
      </c>
      <c r="AY541" s="122">
        <v>0</v>
      </c>
      <c r="AZ541" s="122">
        <v>0</v>
      </c>
      <c r="BA541" s="122">
        <v>0</v>
      </c>
      <c r="BB541" s="122">
        <v>0</v>
      </c>
      <c r="BC541" s="122">
        <v>0</v>
      </c>
      <c r="BD541" s="122">
        <f t="shared" si="106"/>
        <v>2706756</v>
      </c>
      <c r="BE541" s="122">
        <v>0</v>
      </c>
      <c r="BF541" s="122">
        <v>0</v>
      </c>
      <c r="BG541" s="122">
        <v>0</v>
      </c>
      <c r="BH541" s="122">
        <v>2706756</v>
      </c>
      <c r="BI541" s="121">
        <f t="shared" si="114"/>
        <v>2706756</v>
      </c>
      <c r="BJ541" s="122">
        <v>0</v>
      </c>
      <c r="BK541" s="122">
        <v>0</v>
      </c>
      <c r="BL541" s="122">
        <v>0</v>
      </c>
      <c r="BM541" s="122">
        <v>2706756</v>
      </c>
      <c r="BN541" s="121">
        <f t="shared" si="111"/>
        <v>0</v>
      </c>
      <c r="BO541" s="122">
        <v>0</v>
      </c>
      <c r="BP541" s="122">
        <v>0</v>
      </c>
      <c r="BQ541" s="122">
        <v>0</v>
      </c>
      <c r="BR541" s="122">
        <v>0</v>
      </c>
      <c r="BS541" s="121">
        <f t="shared" si="108"/>
        <v>0</v>
      </c>
      <c r="BT541" s="122">
        <v>0</v>
      </c>
      <c r="BU541" s="122">
        <v>0</v>
      </c>
      <c r="BV541" s="122">
        <v>0</v>
      </c>
      <c r="BW541" s="122">
        <v>0</v>
      </c>
      <c r="BX541" s="121">
        <f t="shared" si="112"/>
        <v>0</v>
      </c>
      <c r="BY541" s="122">
        <v>0</v>
      </c>
      <c r="BZ541" s="122">
        <v>0</v>
      </c>
      <c r="CA541" s="122">
        <v>0</v>
      </c>
      <c r="CB541" s="122">
        <v>0</v>
      </c>
      <c r="CC541" s="121">
        <f t="shared" si="109"/>
        <v>0</v>
      </c>
      <c r="CD541" s="122">
        <v>0</v>
      </c>
      <c r="CE541" s="122">
        <v>0</v>
      </c>
      <c r="CF541" s="122">
        <v>0</v>
      </c>
      <c r="CG541" s="122">
        <v>0</v>
      </c>
      <c r="CH541" s="122">
        <f t="shared" si="107"/>
        <v>0</v>
      </c>
      <c r="CI541" s="122">
        <v>0</v>
      </c>
      <c r="CJ541" s="122">
        <v>0</v>
      </c>
      <c r="CK541" s="122">
        <v>0</v>
      </c>
      <c r="CL541" s="122">
        <v>0</v>
      </c>
      <c r="CM541" s="121">
        <f t="shared" si="113"/>
        <v>0</v>
      </c>
      <c r="CN541" s="122">
        <v>0</v>
      </c>
      <c r="CO541" s="122">
        <v>0</v>
      </c>
      <c r="CP541" s="122">
        <v>0</v>
      </c>
      <c r="CQ541" s="122">
        <v>0</v>
      </c>
    </row>
    <row r="542" spans="1:95" s="209" customFormat="1" ht="160.5" customHeight="1">
      <c r="A542" s="194">
        <v>607</v>
      </c>
      <c r="B542" s="17" t="s">
        <v>1059</v>
      </c>
      <c r="C542" s="111">
        <v>401000030</v>
      </c>
      <c r="D542" s="19" t="s">
        <v>68</v>
      </c>
      <c r="E542" s="113" t="s">
        <v>1060</v>
      </c>
      <c r="F542" s="116"/>
      <c r="G542" s="116"/>
      <c r="H542" s="174">
        <v>3</v>
      </c>
      <c r="I542" s="116"/>
      <c r="J542" s="174">
        <v>16</v>
      </c>
      <c r="K542" s="174">
        <v>1</v>
      </c>
      <c r="L542" s="174">
        <v>17</v>
      </c>
      <c r="M542" s="174"/>
      <c r="N542" s="174"/>
      <c r="O542" s="174"/>
      <c r="P542" s="116" t="s">
        <v>255</v>
      </c>
      <c r="Q542" s="117" t="s">
        <v>1262</v>
      </c>
      <c r="R542" s="115"/>
      <c r="S542" s="115"/>
      <c r="T542" s="115">
        <v>3</v>
      </c>
      <c r="U542" s="115"/>
      <c r="V542" s="115">
        <v>9</v>
      </c>
      <c r="W542" s="115">
        <v>1</v>
      </c>
      <c r="X542" s="115"/>
      <c r="Y542" s="115"/>
      <c r="Z542" s="115"/>
      <c r="AA542" s="115"/>
      <c r="AB542" s="116" t="s">
        <v>1253</v>
      </c>
      <c r="AC542" s="204" t="s">
        <v>1263</v>
      </c>
      <c r="AD542" s="205"/>
      <c r="AE542" s="205"/>
      <c r="AF542" s="205"/>
      <c r="AG542" s="205"/>
      <c r="AH542" s="205"/>
      <c r="AI542" s="205"/>
      <c r="AJ542" s="205"/>
      <c r="AK542" s="155"/>
      <c r="AL542" s="205"/>
      <c r="AM542" s="206" t="s">
        <v>1257</v>
      </c>
      <c r="AN542" s="116" t="s">
        <v>1264</v>
      </c>
      <c r="AO542" s="119" t="s">
        <v>69</v>
      </c>
      <c r="AP542" s="119" t="s">
        <v>51</v>
      </c>
      <c r="AQ542" s="119" t="s">
        <v>1259</v>
      </c>
      <c r="AR542" s="18" t="s">
        <v>1260</v>
      </c>
      <c r="AS542" s="120" t="s">
        <v>673</v>
      </c>
      <c r="AT542" s="121">
        <f t="shared" si="110"/>
        <v>0</v>
      </c>
      <c r="AU542" s="121">
        <f t="shared" si="110"/>
        <v>0</v>
      </c>
      <c r="AV542" s="122">
        <v>0</v>
      </c>
      <c r="AW542" s="122">
        <v>0</v>
      </c>
      <c r="AX542" s="122">
        <v>0</v>
      </c>
      <c r="AY542" s="122">
        <v>0</v>
      </c>
      <c r="AZ542" s="122">
        <v>0</v>
      </c>
      <c r="BA542" s="122">
        <v>0</v>
      </c>
      <c r="BB542" s="122">
        <v>0</v>
      </c>
      <c r="BC542" s="122">
        <v>0</v>
      </c>
      <c r="BD542" s="122">
        <f t="shared" si="106"/>
        <v>0</v>
      </c>
      <c r="BE542" s="122">
        <v>0</v>
      </c>
      <c r="BF542" s="122">
        <v>0</v>
      </c>
      <c r="BG542" s="122">
        <v>0</v>
      </c>
      <c r="BH542" s="122">
        <v>0</v>
      </c>
      <c r="BI542" s="121">
        <f t="shared" si="114"/>
        <v>0</v>
      </c>
      <c r="BJ542" s="122">
        <v>0</v>
      </c>
      <c r="BK542" s="122">
        <v>0</v>
      </c>
      <c r="BL542" s="122">
        <v>0</v>
      </c>
      <c r="BM542" s="122">
        <v>0</v>
      </c>
      <c r="BN542" s="121">
        <f t="shared" si="111"/>
        <v>0</v>
      </c>
      <c r="BO542" s="122">
        <v>0</v>
      </c>
      <c r="BP542" s="122">
        <v>0</v>
      </c>
      <c r="BQ542" s="122">
        <v>0</v>
      </c>
      <c r="BR542" s="122">
        <v>0</v>
      </c>
      <c r="BS542" s="121">
        <f t="shared" si="108"/>
        <v>0</v>
      </c>
      <c r="BT542" s="122">
        <v>0</v>
      </c>
      <c r="BU542" s="122">
        <v>0</v>
      </c>
      <c r="BV542" s="122">
        <v>0</v>
      </c>
      <c r="BW542" s="122">
        <v>0</v>
      </c>
      <c r="BX542" s="121">
        <f t="shared" si="112"/>
        <v>0</v>
      </c>
      <c r="BY542" s="122">
        <v>0</v>
      </c>
      <c r="BZ542" s="122">
        <v>0</v>
      </c>
      <c r="CA542" s="122">
        <v>0</v>
      </c>
      <c r="CB542" s="122">
        <v>0</v>
      </c>
      <c r="CC542" s="121">
        <f t="shared" si="109"/>
        <v>0</v>
      </c>
      <c r="CD542" s="122">
        <v>0</v>
      </c>
      <c r="CE542" s="122">
        <v>0</v>
      </c>
      <c r="CF542" s="122">
        <v>0</v>
      </c>
      <c r="CG542" s="122">
        <v>0</v>
      </c>
      <c r="CH542" s="122">
        <f t="shared" si="107"/>
        <v>0</v>
      </c>
      <c r="CI542" s="122">
        <v>0</v>
      </c>
      <c r="CJ542" s="122">
        <v>0</v>
      </c>
      <c r="CK542" s="122">
        <v>0</v>
      </c>
      <c r="CL542" s="122">
        <v>0</v>
      </c>
      <c r="CM542" s="121">
        <f t="shared" si="113"/>
        <v>0</v>
      </c>
      <c r="CN542" s="122">
        <v>0</v>
      </c>
      <c r="CO542" s="122">
        <v>0</v>
      </c>
      <c r="CP542" s="122">
        <v>0</v>
      </c>
      <c r="CQ542" s="122">
        <v>0</v>
      </c>
    </row>
    <row r="543" spans="1:95" s="209" customFormat="1" ht="132.75" customHeight="1">
      <c r="A543" s="194">
        <v>607</v>
      </c>
      <c r="B543" s="17" t="s">
        <v>1059</v>
      </c>
      <c r="C543" s="111">
        <v>401000054</v>
      </c>
      <c r="D543" s="19" t="s">
        <v>72</v>
      </c>
      <c r="E543" s="113" t="s">
        <v>1060</v>
      </c>
      <c r="F543" s="114"/>
      <c r="G543" s="114"/>
      <c r="H543" s="115">
        <v>3</v>
      </c>
      <c r="I543" s="114"/>
      <c r="J543" s="115">
        <v>16</v>
      </c>
      <c r="K543" s="115">
        <v>1</v>
      </c>
      <c r="L543" s="115">
        <v>34</v>
      </c>
      <c r="M543" s="115"/>
      <c r="N543" s="115"/>
      <c r="O543" s="115"/>
      <c r="P543" s="116" t="s">
        <v>255</v>
      </c>
      <c r="Q543" s="117" t="s">
        <v>256</v>
      </c>
      <c r="R543" s="115"/>
      <c r="S543" s="115"/>
      <c r="T543" s="115">
        <v>3</v>
      </c>
      <c r="U543" s="115"/>
      <c r="V543" s="115">
        <v>9</v>
      </c>
      <c r="W543" s="115">
        <v>1</v>
      </c>
      <c r="X543" s="115"/>
      <c r="Y543" s="115"/>
      <c r="Z543" s="115"/>
      <c r="AA543" s="115"/>
      <c r="AB543" s="116" t="s">
        <v>257</v>
      </c>
      <c r="AC543" s="204" t="s">
        <v>1061</v>
      </c>
      <c r="AD543" s="205"/>
      <c r="AE543" s="205"/>
      <c r="AF543" s="205"/>
      <c r="AG543" s="205"/>
      <c r="AH543" s="205"/>
      <c r="AI543" s="205"/>
      <c r="AJ543" s="205"/>
      <c r="AK543" s="205"/>
      <c r="AL543" s="205"/>
      <c r="AM543" s="206" t="s">
        <v>1118</v>
      </c>
      <c r="AN543" s="116" t="s">
        <v>1265</v>
      </c>
      <c r="AO543" s="119" t="s">
        <v>79</v>
      </c>
      <c r="AP543" s="119" t="s">
        <v>79</v>
      </c>
      <c r="AQ543" s="119" t="s">
        <v>1150</v>
      </c>
      <c r="AR543" s="18" t="s">
        <v>1151</v>
      </c>
      <c r="AS543" s="120" t="s">
        <v>700</v>
      </c>
      <c r="AT543" s="121">
        <f t="shared" si="110"/>
        <v>0</v>
      </c>
      <c r="AU543" s="121">
        <f t="shared" si="110"/>
        <v>0</v>
      </c>
      <c r="AV543" s="122">
        <v>0</v>
      </c>
      <c r="AW543" s="122">
        <v>0</v>
      </c>
      <c r="AX543" s="122">
        <v>0</v>
      </c>
      <c r="AY543" s="122">
        <v>0</v>
      </c>
      <c r="AZ543" s="122">
        <v>0</v>
      </c>
      <c r="BA543" s="122">
        <v>0</v>
      </c>
      <c r="BB543" s="122">
        <v>0</v>
      </c>
      <c r="BC543" s="122">
        <v>0</v>
      </c>
      <c r="BD543" s="122">
        <f>BE543+BF543+BG543+BH543</f>
        <v>187500</v>
      </c>
      <c r="BE543" s="122">
        <v>0</v>
      </c>
      <c r="BF543" s="122">
        <v>0</v>
      </c>
      <c r="BG543" s="122">
        <v>0</v>
      </c>
      <c r="BH543" s="122">
        <v>187500</v>
      </c>
      <c r="BI543" s="121">
        <f t="shared" si="114"/>
        <v>187500</v>
      </c>
      <c r="BJ543" s="122">
        <v>0</v>
      </c>
      <c r="BK543" s="122">
        <v>0</v>
      </c>
      <c r="BL543" s="122">
        <v>0</v>
      </c>
      <c r="BM543" s="122">
        <v>187500</v>
      </c>
      <c r="BN543" s="121">
        <f t="shared" si="111"/>
        <v>187500</v>
      </c>
      <c r="BO543" s="122">
        <v>0</v>
      </c>
      <c r="BP543" s="122">
        <v>0</v>
      </c>
      <c r="BQ543" s="122">
        <v>0</v>
      </c>
      <c r="BR543" s="122">
        <v>187500</v>
      </c>
      <c r="BS543" s="121">
        <f t="shared" si="108"/>
        <v>187500</v>
      </c>
      <c r="BT543" s="122">
        <v>0</v>
      </c>
      <c r="BU543" s="122">
        <v>0</v>
      </c>
      <c r="BV543" s="122">
        <v>0</v>
      </c>
      <c r="BW543" s="122">
        <v>187500</v>
      </c>
      <c r="BX543" s="121">
        <f t="shared" si="112"/>
        <v>187500</v>
      </c>
      <c r="BY543" s="122">
        <v>0</v>
      </c>
      <c r="BZ543" s="122">
        <v>0</v>
      </c>
      <c r="CA543" s="122">
        <v>0</v>
      </c>
      <c r="CB543" s="122">
        <v>187500</v>
      </c>
      <c r="CC543" s="121">
        <f t="shared" si="109"/>
        <v>187500</v>
      </c>
      <c r="CD543" s="122">
        <v>0</v>
      </c>
      <c r="CE543" s="122">
        <v>0</v>
      </c>
      <c r="CF543" s="122">
        <v>0</v>
      </c>
      <c r="CG543" s="122">
        <v>187500</v>
      </c>
      <c r="CH543" s="122">
        <f>CI543+CJ543+CK543+CL543</f>
        <v>187500</v>
      </c>
      <c r="CI543" s="122">
        <v>0</v>
      </c>
      <c r="CJ543" s="122">
        <v>0</v>
      </c>
      <c r="CK543" s="122">
        <v>0</v>
      </c>
      <c r="CL543" s="122">
        <v>187500</v>
      </c>
      <c r="CM543" s="121">
        <f t="shared" si="113"/>
        <v>187500</v>
      </c>
      <c r="CN543" s="122">
        <v>0</v>
      </c>
      <c r="CO543" s="122">
        <v>0</v>
      </c>
      <c r="CP543" s="122">
        <v>0</v>
      </c>
      <c r="CQ543" s="122">
        <v>187500</v>
      </c>
    </row>
    <row r="544" spans="1:95" s="209" customFormat="1" ht="126.75" customHeight="1">
      <c r="A544" s="194">
        <v>607</v>
      </c>
      <c r="B544" s="17" t="s">
        <v>1059</v>
      </c>
      <c r="C544" s="111">
        <v>401000054</v>
      </c>
      <c r="D544" s="19" t="s">
        <v>72</v>
      </c>
      <c r="E544" s="113" t="s">
        <v>1060</v>
      </c>
      <c r="F544" s="114"/>
      <c r="G544" s="114"/>
      <c r="H544" s="115">
        <v>3</v>
      </c>
      <c r="I544" s="114"/>
      <c r="J544" s="115">
        <v>16</v>
      </c>
      <c r="K544" s="115">
        <v>1</v>
      </c>
      <c r="L544" s="115">
        <v>34</v>
      </c>
      <c r="M544" s="115"/>
      <c r="N544" s="115"/>
      <c r="O544" s="115"/>
      <c r="P544" s="116" t="s">
        <v>255</v>
      </c>
      <c r="Q544" s="117" t="s">
        <v>1266</v>
      </c>
      <c r="R544" s="115"/>
      <c r="S544" s="115"/>
      <c r="T544" s="115" t="s">
        <v>1267</v>
      </c>
      <c r="U544" s="115"/>
      <c r="V544" s="115" t="s">
        <v>1268</v>
      </c>
      <c r="W544" s="115" t="s">
        <v>1269</v>
      </c>
      <c r="X544" s="115"/>
      <c r="Y544" s="115"/>
      <c r="Z544" s="115"/>
      <c r="AA544" s="115"/>
      <c r="AB544" s="116" t="s">
        <v>1270</v>
      </c>
      <c r="AC544" s="204" t="s">
        <v>1061</v>
      </c>
      <c r="AD544" s="205"/>
      <c r="AE544" s="205"/>
      <c r="AF544" s="205"/>
      <c r="AG544" s="205"/>
      <c r="AH544" s="205"/>
      <c r="AI544" s="205"/>
      <c r="AJ544" s="205"/>
      <c r="AK544" s="205"/>
      <c r="AL544" s="205"/>
      <c r="AM544" s="206" t="s">
        <v>1118</v>
      </c>
      <c r="AN544" s="116" t="s">
        <v>1074</v>
      </c>
      <c r="AO544" s="119" t="s">
        <v>79</v>
      </c>
      <c r="AP544" s="119" t="s">
        <v>79</v>
      </c>
      <c r="AQ544" s="119">
        <v>1510220350</v>
      </c>
      <c r="AR544" s="18" t="s">
        <v>508</v>
      </c>
      <c r="AS544" s="120" t="s">
        <v>700</v>
      </c>
      <c r="AT544" s="121">
        <f t="shared" si="110"/>
        <v>190000</v>
      </c>
      <c r="AU544" s="121">
        <f t="shared" si="110"/>
        <v>190000</v>
      </c>
      <c r="AV544" s="122">
        <v>0</v>
      </c>
      <c r="AW544" s="122">
        <v>0</v>
      </c>
      <c r="AX544" s="122">
        <v>0</v>
      </c>
      <c r="AY544" s="122">
        <v>0</v>
      </c>
      <c r="AZ544" s="122">
        <v>0</v>
      </c>
      <c r="BA544" s="122">
        <v>0</v>
      </c>
      <c r="BB544" s="122">
        <v>190000</v>
      </c>
      <c r="BC544" s="122">
        <v>190000</v>
      </c>
      <c r="BD544" s="122">
        <f t="shared" ref="BD544:BD557" si="115">BE544+BF544+BG544+BH544</f>
        <v>390000</v>
      </c>
      <c r="BE544" s="122">
        <v>0</v>
      </c>
      <c r="BF544" s="122">
        <v>0</v>
      </c>
      <c r="BG544" s="122">
        <v>0</v>
      </c>
      <c r="BH544" s="122">
        <v>390000</v>
      </c>
      <c r="BI544" s="121">
        <f t="shared" si="114"/>
        <v>390000</v>
      </c>
      <c r="BJ544" s="122">
        <v>0</v>
      </c>
      <c r="BK544" s="122">
        <v>0</v>
      </c>
      <c r="BL544" s="122">
        <v>0</v>
      </c>
      <c r="BM544" s="122">
        <v>390000</v>
      </c>
      <c r="BN544" s="121">
        <f t="shared" si="111"/>
        <v>390000</v>
      </c>
      <c r="BO544" s="122">
        <v>0</v>
      </c>
      <c r="BP544" s="122">
        <v>0</v>
      </c>
      <c r="BQ544" s="122">
        <v>0</v>
      </c>
      <c r="BR544" s="122">
        <v>390000</v>
      </c>
      <c r="BS544" s="121">
        <f t="shared" si="108"/>
        <v>0</v>
      </c>
      <c r="BT544" s="122">
        <v>0</v>
      </c>
      <c r="BU544" s="122">
        <v>0</v>
      </c>
      <c r="BV544" s="122">
        <v>0</v>
      </c>
      <c r="BW544" s="122">
        <v>0</v>
      </c>
      <c r="BX544" s="121">
        <f t="shared" si="112"/>
        <v>390000</v>
      </c>
      <c r="BY544" s="122">
        <v>0</v>
      </c>
      <c r="BZ544" s="122">
        <v>0</v>
      </c>
      <c r="CA544" s="122">
        <v>0</v>
      </c>
      <c r="CB544" s="122">
        <v>390000</v>
      </c>
      <c r="CC544" s="121">
        <f t="shared" si="109"/>
        <v>390000</v>
      </c>
      <c r="CD544" s="122">
        <v>0</v>
      </c>
      <c r="CE544" s="122">
        <v>0</v>
      </c>
      <c r="CF544" s="122">
        <v>0</v>
      </c>
      <c r="CG544" s="122">
        <v>390000</v>
      </c>
      <c r="CH544" s="122">
        <f t="shared" ref="CH544:CH557" si="116">CI544+CJ544+CK544+CL544</f>
        <v>390000</v>
      </c>
      <c r="CI544" s="122">
        <v>0</v>
      </c>
      <c r="CJ544" s="122">
        <v>0</v>
      </c>
      <c r="CK544" s="122">
        <v>0</v>
      </c>
      <c r="CL544" s="122">
        <v>390000</v>
      </c>
      <c r="CM544" s="121">
        <f t="shared" si="113"/>
        <v>390000</v>
      </c>
      <c r="CN544" s="122">
        <v>0</v>
      </c>
      <c r="CO544" s="122">
        <v>0</v>
      </c>
      <c r="CP544" s="122">
        <v>0</v>
      </c>
      <c r="CQ544" s="122">
        <v>390000</v>
      </c>
    </row>
    <row r="545" spans="1:95" s="209" customFormat="1" ht="138.75" customHeight="1">
      <c r="A545" s="194">
        <v>607</v>
      </c>
      <c r="B545" s="17" t="s">
        <v>1059</v>
      </c>
      <c r="C545" s="111">
        <v>401000030</v>
      </c>
      <c r="D545" s="19" t="s">
        <v>68</v>
      </c>
      <c r="E545" s="113" t="s">
        <v>1060</v>
      </c>
      <c r="F545" s="114"/>
      <c r="G545" s="114"/>
      <c r="H545" s="115">
        <v>3</v>
      </c>
      <c r="I545" s="114"/>
      <c r="J545" s="115">
        <v>16</v>
      </c>
      <c r="K545" s="115">
        <v>1</v>
      </c>
      <c r="L545" s="115">
        <v>34</v>
      </c>
      <c r="M545" s="115"/>
      <c r="N545" s="115"/>
      <c r="O545" s="115"/>
      <c r="P545" s="116" t="s">
        <v>255</v>
      </c>
      <c r="Q545" s="117" t="s">
        <v>1266</v>
      </c>
      <c r="R545" s="115"/>
      <c r="S545" s="115"/>
      <c r="T545" s="115" t="s">
        <v>1267</v>
      </c>
      <c r="U545" s="115"/>
      <c r="V545" s="115" t="s">
        <v>1268</v>
      </c>
      <c r="W545" s="115" t="s">
        <v>1269</v>
      </c>
      <c r="X545" s="115"/>
      <c r="Y545" s="115"/>
      <c r="Z545" s="115"/>
      <c r="AA545" s="115"/>
      <c r="AB545" s="116" t="s">
        <v>1270</v>
      </c>
      <c r="AC545" s="204" t="s">
        <v>1061</v>
      </c>
      <c r="AD545" s="205"/>
      <c r="AE545" s="205"/>
      <c r="AF545" s="205"/>
      <c r="AG545" s="205"/>
      <c r="AH545" s="205"/>
      <c r="AI545" s="205"/>
      <c r="AJ545" s="205"/>
      <c r="AK545" s="205"/>
      <c r="AL545" s="205"/>
      <c r="AM545" s="206" t="s">
        <v>1118</v>
      </c>
      <c r="AN545" s="116" t="s">
        <v>1074</v>
      </c>
      <c r="AO545" s="119" t="s">
        <v>79</v>
      </c>
      <c r="AP545" s="119" t="s">
        <v>79</v>
      </c>
      <c r="AQ545" s="119">
        <v>1510220350</v>
      </c>
      <c r="AR545" s="18" t="s">
        <v>508</v>
      </c>
      <c r="AS545" s="120" t="s">
        <v>700</v>
      </c>
      <c r="AT545" s="121">
        <f t="shared" si="110"/>
        <v>0</v>
      </c>
      <c r="AU545" s="121">
        <f t="shared" si="110"/>
        <v>0</v>
      </c>
      <c r="AV545" s="122">
        <v>0</v>
      </c>
      <c r="AW545" s="122">
        <v>0</v>
      </c>
      <c r="AX545" s="122">
        <v>0</v>
      </c>
      <c r="AY545" s="122">
        <v>0</v>
      </c>
      <c r="AZ545" s="122">
        <v>0</v>
      </c>
      <c r="BA545" s="122">
        <v>0</v>
      </c>
      <c r="BB545" s="122">
        <v>0</v>
      </c>
      <c r="BC545" s="122">
        <v>0</v>
      </c>
      <c r="BD545" s="122">
        <f t="shared" si="115"/>
        <v>0</v>
      </c>
      <c r="BE545" s="122">
        <v>0</v>
      </c>
      <c r="BF545" s="122">
        <v>0</v>
      </c>
      <c r="BG545" s="122">
        <v>0</v>
      </c>
      <c r="BH545" s="122">
        <v>0</v>
      </c>
      <c r="BI545" s="121">
        <f t="shared" si="114"/>
        <v>0</v>
      </c>
      <c r="BJ545" s="122">
        <v>0</v>
      </c>
      <c r="BK545" s="122">
        <v>0</v>
      </c>
      <c r="BL545" s="122">
        <v>0</v>
      </c>
      <c r="BM545" s="122">
        <v>0</v>
      </c>
      <c r="BN545" s="121">
        <f t="shared" si="111"/>
        <v>0</v>
      </c>
      <c r="BO545" s="122">
        <v>0</v>
      </c>
      <c r="BP545" s="122">
        <v>0</v>
      </c>
      <c r="BQ545" s="122">
        <v>0</v>
      </c>
      <c r="BR545" s="122">
        <v>0</v>
      </c>
      <c r="BS545" s="121">
        <f t="shared" si="108"/>
        <v>390000</v>
      </c>
      <c r="BT545" s="122">
        <v>0</v>
      </c>
      <c r="BU545" s="122">
        <v>0</v>
      </c>
      <c r="BV545" s="122">
        <v>0</v>
      </c>
      <c r="BW545" s="122">
        <v>390000</v>
      </c>
      <c r="BX545" s="121">
        <f t="shared" si="112"/>
        <v>0</v>
      </c>
      <c r="BY545" s="122">
        <v>0</v>
      </c>
      <c r="BZ545" s="122">
        <v>0</v>
      </c>
      <c r="CA545" s="122">
        <v>0</v>
      </c>
      <c r="CB545" s="122">
        <v>0</v>
      </c>
      <c r="CC545" s="121">
        <f t="shared" si="109"/>
        <v>0</v>
      </c>
      <c r="CD545" s="122">
        <v>0</v>
      </c>
      <c r="CE545" s="122">
        <v>0</v>
      </c>
      <c r="CF545" s="122">
        <v>0</v>
      </c>
      <c r="CG545" s="122">
        <v>0</v>
      </c>
      <c r="CH545" s="122">
        <f t="shared" si="116"/>
        <v>0</v>
      </c>
      <c r="CI545" s="122">
        <v>0</v>
      </c>
      <c r="CJ545" s="122">
        <v>0</v>
      </c>
      <c r="CK545" s="122">
        <v>0</v>
      </c>
      <c r="CL545" s="122">
        <v>0</v>
      </c>
      <c r="CM545" s="121">
        <f t="shared" si="113"/>
        <v>0</v>
      </c>
      <c r="CN545" s="122">
        <v>0</v>
      </c>
      <c r="CO545" s="122">
        <v>0</v>
      </c>
      <c r="CP545" s="122">
        <v>0</v>
      </c>
      <c r="CQ545" s="122">
        <v>0</v>
      </c>
    </row>
    <row r="546" spans="1:95" s="209" customFormat="1" ht="179.25" customHeight="1">
      <c r="A546" s="194">
        <v>607</v>
      </c>
      <c r="B546" s="17" t="s">
        <v>1059</v>
      </c>
      <c r="C546" s="111">
        <v>401000054</v>
      </c>
      <c r="D546" s="19" t="s">
        <v>72</v>
      </c>
      <c r="E546" s="113" t="s">
        <v>1060</v>
      </c>
      <c r="F546" s="114"/>
      <c r="G546" s="114"/>
      <c r="H546" s="115">
        <v>3</v>
      </c>
      <c r="I546" s="114"/>
      <c r="J546" s="115">
        <v>16</v>
      </c>
      <c r="K546" s="115">
        <v>1</v>
      </c>
      <c r="L546" s="115">
        <v>34</v>
      </c>
      <c r="M546" s="115"/>
      <c r="N546" s="115"/>
      <c r="O546" s="115"/>
      <c r="P546" s="116" t="s">
        <v>255</v>
      </c>
      <c r="Q546" s="117" t="s">
        <v>1266</v>
      </c>
      <c r="R546" s="115"/>
      <c r="S546" s="115"/>
      <c r="T546" s="115" t="s">
        <v>1267</v>
      </c>
      <c r="U546" s="115"/>
      <c r="V546" s="115" t="s">
        <v>1268</v>
      </c>
      <c r="W546" s="115" t="s">
        <v>1269</v>
      </c>
      <c r="X546" s="115"/>
      <c r="Y546" s="115"/>
      <c r="Z546" s="115"/>
      <c r="AA546" s="115"/>
      <c r="AB546" s="116" t="s">
        <v>1270</v>
      </c>
      <c r="AC546" s="204" t="s">
        <v>1061</v>
      </c>
      <c r="AD546" s="205"/>
      <c r="AE546" s="205"/>
      <c r="AF546" s="205"/>
      <c r="AG546" s="205"/>
      <c r="AH546" s="205"/>
      <c r="AI546" s="205"/>
      <c r="AJ546" s="205"/>
      <c r="AK546" s="207"/>
      <c r="AL546" s="205"/>
      <c r="AM546" s="206" t="s">
        <v>1271</v>
      </c>
      <c r="AN546" s="116" t="s">
        <v>1074</v>
      </c>
      <c r="AO546" s="119" t="s">
        <v>79</v>
      </c>
      <c r="AP546" s="119" t="s">
        <v>79</v>
      </c>
      <c r="AQ546" s="119" t="s">
        <v>1272</v>
      </c>
      <c r="AR546" s="18" t="s">
        <v>1273</v>
      </c>
      <c r="AS546" s="120" t="s">
        <v>700</v>
      </c>
      <c r="AT546" s="121">
        <f t="shared" si="110"/>
        <v>1182250</v>
      </c>
      <c r="AU546" s="121">
        <f t="shared" si="110"/>
        <v>1182250</v>
      </c>
      <c r="AV546" s="122">
        <v>0</v>
      </c>
      <c r="AW546" s="122">
        <v>0</v>
      </c>
      <c r="AX546" s="122">
        <v>0</v>
      </c>
      <c r="AY546" s="122">
        <v>0</v>
      </c>
      <c r="AZ546" s="122">
        <v>0</v>
      </c>
      <c r="BA546" s="122">
        <v>0</v>
      </c>
      <c r="BB546" s="122">
        <v>1182250</v>
      </c>
      <c r="BC546" s="122">
        <v>1182250</v>
      </c>
      <c r="BD546" s="122">
        <f t="shared" si="115"/>
        <v>852000</v>
      </c>
      <c r="BE546" s="122">
        <v>0</v>
      </c>
      <c r="BF546" s="122">
        <v>0</v>
      </c>
      <c r="BG546" s="122">
        <v>0</v>
      </c>
      <c r="BH546" s="122">
        <v>852000</v>
      </c>
      <c r="BI546" s="121">
        <f t="shared" si="114"/>
        <v>852000</v>
      </c>
      <c r="BJ546" s="122">
        <v>0</v>
      </c>
      <c r="BK546" s="122">
        <v>0</v>
      </c>
      <c r="BL546" s="122">
        <v>0</v>
      </c>
      <c r="BM546" s="122">
        <v>852000</v>
      </c>
      <c r="BN546" s="121">
        <f t="shared" si="111"/>
        <v>852000</v>
      </c>
      <c r="BO546" s="122">
        <v>0</v>
      </c>
      <c r="BP546" s="122">
        <v>0</v>
      </c>
      <c r="BQ546" s="122">
        <v>0</v>
      </c>
      <c r="BR546" s="122">
        <v>852000</v>
      </c>
      <c r="BS546" s="121">
        <f>BT546+BU546+BV546+BW546</f>
        <v>622000</v>
      </c>
      <c r="BT546" s="122">
        <v>0</v>
      </c>
      <c r="BU546" s="122">
        <v>0</v>
      </c>
      <c r="BV546" s="122">
        <v>0</v>
      </c>
      <c r="BW546" s="122">
        <v>622000</v>
      </c>
      <c r="BX546" s="121">
        <f t="shared" si="112"/>
        <v>852000</v>
      </c>
      <c r="BY546" s="122">
        <v>0</v>
      </c>
      <c r="BZ546" s="122">
        <v>0</v>
      </c>
      <c r="CA546" s="122">
        <v>0</v>
      </c>
      <c r="CB546" s="122">
        <v>852000</v>
      </c>
      <c r="CC546" s="121">
        <f t="shared" si="109"/>
        <v>852000</v>
      </c>
      <c r="CD546" s="122">
        <v>0</v>
      </c>
      <c r="CE546" s="122">
        <v>0</v>
      </c>
      <c r="CF546" s="122">
        <v>0</v>
      </c>
      <c r="CG546" s="122">
        <v>852000</v>
      </c>
      <c r="CH546" s="122">
        <f t="shared" si="116"/>
        <v>852000</v>
      </c>
      <c r="CI546" s="122">
        <v>0</v>
      </c>
      <c r="CJ546" s="122">
        <v>0</v>
      </c>
      <c r="CK546" s="122">
        <v>0</v>
      </c>
      <c r="CL546" s="122">
        <v>852000</v>
      </c>
      <c r="CM546" s="121">
        <f t="shared" si="113"/>
        <v>852000</v>
      </c>
      <c r="CN546" s="122">
        <v>0</v>
      </c>
      <c r="CO546" s="122">
        <v>0</v>
      </c>
      <c r="CP546" s="122">
        <v>0</v>
      </c>
      <c r="CQ546" s="122">
        <v>852000</v>
      </c>
    </row>
    <row r="547" spans="1:95" s="209" customFormat="1" ht="183.75" customHeight="1">
      <c r="A547" s="194">
        <v>607</v>
      </c>
      <c r="B547" s="17" t="s">
        <v>1059</v>
      </c>
      <c r="C547" s="111">
        <v>401000030</v>
      </c>
      <c r="D547" s="19" t="s">
        <v>68</v>
      </c>
      <c r="E547" s="113" t="s">
        <v>1060</v>
      </c>
      <c r="F547" s="114"/>
      <c r="G547" s="114"/>
      <c r="H547" s="115">
        <v>3</v>
      </c>
      <c r="I547" s="114"/>
      <c r="J547" s="115">
        <v>16</v>
      </c>
      <c r="K547" s="115">
        <v>1</v>
      </c>
      <c r="L547" s="115">
        <v>34</v>
      </c>
      <c r="M547" s="115"/>
      <c r="N547" s="115"/>
      <c r="O547" s="115"/>
      <c r="P547" s="116" t="s">
        <v>255</v>
      </c>
      <c r="Q547" s="117" t="s">
        <v>1266</v>
      </c>
      <c r="R547" s="115"/>
      <c r="S547" s="115"/>
      <c r="T547" s="115" t="s">
        <v>1267</v>
      </c>
      <c r="U547" s="115"/>
      <c r="V547" s="115" t="s">
        <v>1268</v>
      </c>
      <c r="W547" s="115" t="s">
        <v>1269</v>
      </c>
      <c r="X547" s="115"/>
      <c r="Y547" s="115"/>
      <c r="Z547" s="115"/>
      <c r="AA547" s="115"/>
      <c r="AB547" s="116" t="s">
        <v>1270</v>
      </c>
      <c r="AC547" s="204" t="s">
        <v>1061</v>
      </c>
      <c r="AD547" s="205"/>
      <c r="AE547" s="205"/>
      <c r="AF547" s="205"/>
      <c r="AG547" s="205"/>
      <c r="AH547" s="205"/>
      <c r="AI547" s="205"/>
      <c r="AJ547" s="205"/>
      <c r="AK547" s="205"/>
      <c r="AL547" s="205"/>
      <c r="AM547" s="206" t="s">
        <v>1118</v>
      </c>
      <c r="AN547" s="116" t="s">
        <v>1074</v>
      </c>
      <c r="AO547" s="119" t="s">
        <v>79</v>
      </c>
      <c r="AP547" s="119" t="s">
        <v>79</v>
      </c>
      <c r="AQ547" s="119" t="s">
        <v>1272</v>
      </c>
      <c r="AR547" s="18" t="s">
        <v>1273</v>
      </c>
      <c r="AS547" s="120" t="s">
        <v>700</v>
      </c>
      <c r="AT547" s="121">
        <f t="shared" si="110"/>
        <v>0</v>
      </c>
      <c r="AU547" s="121">
        <f t="shared" si="110"/>
        <v>0</v>
      </c>
      <c r="AV547" s="122">
        <v>0</v>
      </c>
      <c r="AW547" s="122">
        <v>0</v>
      </c>
      <c r="AX547" s="122">
        <v>0</v>
      </c>
      <c r="AY547" s="122">
        <v>0</v>
      </c>
      <c r="AZ547" s="122">
        <v>0</v>
      </c>
      <c r="BA547" s="122">
        <v>0</v>
      </c>
      <c r="BB547" s="122">
        <v>0</v>
      </c>
      <c r="BC547" s="122">
        <v>0</v>
      </c>
      <c r="BD547" s="122">
        <f t="shared" si="115"/>
        <v>0</v>
      </c>
      <c r="BE547" s="122">
        <v>0</v>
      </c>
      <c r="BF547" s="122">
        <v>0</v>
      </c>
      <c r="BG547" s="122">
        <v>0</v>
      </c>
      <c r="BH547" s="122">
        <v>0</v>
      </c>
      <c r="BI547" s="121">
        <f t="shared" si="114"/>
        <v>0</v>
      </c>
      <c r="BJ547" s="122">
        <v>0</v>
      </c>
      <c r="BK547" s="122">
        <v>0</v>
      </c>
      <c r="BL547" s="122">
        <v>0</v>
      </c>
      <c r="BM547" s="122">
        <v>0</v>
      </c>
      <c r="BN547" s="121">
        <f t="shared" si="111"/>
        <v>0</v>
      </c>
      <c r="BO547" s="122">
        <v>0</v>
      </c>
      <c r="BP547" s="122">
        <v>0</v>
      </c>
      <c r="BQ547" s="122">
        <v>0</v>
      </c>
      <c r="BR547" s="122">
        <v>0</v>
      </c>
      <c r="BS547" s="121">
        <f t="shared" si="108"/>
        <v>230000</v>
      </c>
      <c r="BT547" s="122">
        <v>0</v>
      </c>
      <c r="BU547" s="122">
        <v>0</v>
      </c>
      <c r="BV547" s="122">
        <v>0</v>
      </c>
      <c r="BW547" s="122">
        <v>230000</v>
      </c>
      <c r="BX547" s="121">
        <f t="shared" si="112"/>
        <v>0</v>
      </c>
      <c r="BY547" s="122">
        <v>0</v>
      </c>
      <c r="BZ547" s="122">
        <v>0</v>
      </c>
      <c r="CA547" s="122">
        <v>0</v>
      </c>
      <c r="CB547" s="122">
        <v>0</v>
      </c>
      <c r="CC547" s="121">
        <f t="shared" si="109"/>
        <v>0</v>
      </c>
      <c r="CD547" s="122">
        <v>0</v>
      </c>
      <c r="CE547" s="122">
        <v>0</v>
      </c>
      <c r="CF547" s="122">
        <v>0</v>
      </c>
      <c r="CG547" s="122">
        <v>0</v>
      </c>
      <c r="CH547" s="122">
        <f t="shared" si="116"/>
        <v>0</v>
      </c>
      <c r="CI547" s="122">
        <v>0</v>
      </c>
      <c r="CJ547" s="122">
        <v>0</v>
      </c>
      <c r="CK547" s="122">
        <v>0</v>
      </c>
      <c r="CL547" s="122">
        <v>0</v>
      </c>
      <c r="CM547" s="121">
        <f t="shared" si="113"/>
        <v>0</v>
      </c>
      <c r="CN547" s="122">
        <v>0</v>
      </c>
      <c r="CO547" s="122">
        <v>0</v>
      </c>
      <c r="CP547" s="122">
        <v>0</v>
      </c>
      <c r="CQ547" s="122">
        <v>0</v>
      </c>
    </row>
    <row r="548" spans="1:95" s="209" customFormat="1" ht="134.25" customHeight="1">
      <c r="A548" s="194">
        <v>607</v>
      </c>
      <c r="B548" s="17" t="s">
        <v>1059</v>
      </c>
      <c r="C548" s="111">
        <v>401000054</v>
      </c>
      <c r="D548" s="19" t="s">
        <v>72</v>
      </c>
      <c r="E548" s="113" t="s">
        <v>1060</v>
      </c>
      <c r="F548" s="114"/>
      <c r="G548" s="114"/>
      <c r="H548" s="115">
        <v>3</v>
      </c>
      <c r="I548" s="114"/>
      <c r="J548" s="115">
        <v>16</v>
      </c>
      <c r="K548" s="115">
        <v>1</v>
      </c>
      <c r="L548" s="115">
        <v>34</v>
      </c>
      <c r="M548" s="115"/>
      <c r="N548" s="115"/>
      <c r="O548" s="115"/>
      <c r="P548" s="116" t="s">
        <v>255</v>
      </c>
      <c r="Q548" s="117" t="s">
        <v>1266</v>
      </c>
      <c r="R548" s="115"/>
      <c r="S548" s="115"/>
      <c r="T548" s="115" t="s">
        <v>1267</v>
      </c>
      <c r="U548" s="115"/>
      <c r="V548" s="115" t="s">
        <v>1268</v>
      </c>
      <c r="W548" s="115" t="s">
        <v>1269</v>
      </c>
      <c r="X548" s="115"/>
      <c r="Y548" s="115"/>
      <c r="Z548" s="115"/>
      <c r="AA548" s="115"/>
      <c r="AB548" s="116" t="s">
        <v>1270</v>
      </c>
      <c r="AC548" s="204" t="s">
        <v>1061</v>
      </c>
      <c r="AD548" s="205"/>
      <c r="AE548" s="205"/>
      <c r="AF548" s="205"/>
      <c r="AG548" s="205"/>
      <c r="AH548" s="205"/>
      <c r="AI548" s="205"/>
      <c r="AJ548" s="205"/>
      <c r="AK548" s="207"/>
      <c r="AL548" s="205"/>
      <c r="AM548" s="206" t="s">
        <v>1271</v>
      </c>
      <c r="AN548" s="116" t="s">
        <v>1074</v>
      </c>
      <c r="AO548" s="119" t="s">
        <v>79</v>
      </c>
      <c r="AP548" s="119" t="s">
        <v>79</v>
      </c>
      <c r="AQ548" s="119" t="s">
        <v>1274</v>
      </c>
      <c r="AR548" s="18" t="s">
        <v>1273</v>
      </c>
      <c r="AS548" s="120" t="s">
        <v>53</v>
      </c>
      <c r="AT548" s="121">
        <f t="shared" si="110"/>
        <v>49040</v>
      </c>
      <c r="AU548" s="121">
        <f t="shared" si="110"/>
        <v>49040</v>
      </c>
      <c r="AV548" s="122">
        <v>0</v>
      </c>
      <c r="AW548" s="122">
        <v>0</v>
      </c>
      <c r="AX548" s="122">
        <v>0</v>
      </c>
      <c r="AY548" s="122">
        <v>0</v>
      </c>
      <c r="AZ548" s="122">
        <v>0</v>
      </c>
      <c r="BA548" s="122">
        <v>0</v>
      </c>
      <c r="BB548" s="122">
        <v>49040</v>
      </c>
      <c r="BC548" s="122">
        <v>49040</v>
      </c>
      <c r="BD548" s="122">
        <f t="shared" si="115"/>
        <v>549000</v>
      </c>
      <c r="BE548" s="122">
        <v>0</v>
      </c>
      <c r="BF548" s="122">
        <v>0</v>
      </c>
      <c r="BG548" s="122">
        <v>0</v>
      </c>
      <c r="BH548" s="122">
        <v>549000</v>
      </c>
      <c r="BI548" s="121">
        <f t="shared" si="114"/>
        <v>549000</v>
      </c>
      <c r="BJ548" s="122">
        <v>0</v>
      </c>
      <c r="BK548" s="122">
        <v>0</v>
      </c>
      <c r="BL548" s="122">
        <v>0</v>
      </c>
      <c r="BM548" s="122">
        <v>549000</v>
      </c>
      <c r="BN548" s="121">
        <f t="shared" si="111"/>
        <v>549040</v>
      </c>
      <c r="BO548" s="122">
        <v>0</v>
      </c>
      <c r="BP548" s="122">
        <v>0</v>
      </c>
      <c r="BQ548" s="122">
        <v>0</v>
      </c>
      <c r="BR548" s="122">
        <v>549040</v>
      </c>
      <c r="BS548" s="121">
        <f t="shared" si="108"/>
        <v>549040</v>
      </c>
      <c r="BT548" s="122">
        <v>0</v>
      </c>
      <c r="BU548" s="122">
        <v>0</v>
      </c>
      <c r="BV548" s="122">
        <v>0</v>
      </c>
      <c r="BW548" s="122">
        <v>549040</v>
      </c>
      <c r="BX548" s="121">
        <f t="shared" si="112"/>
        <v>549040</v>
      </c>
      <c r="BY548" s="122">
        <v>0</v>
      </c>
      <c r="BZ548" s="122">
        <v>0</v>
      </c>
      <c r="CA548" s="122">
        <v>0</v>
      </c>
      <c r="CB548" s="122">
        <v>549040</v>
      </c>
      <c r="CC548" s="121">
        <f t="shared" si="109"/>
        <v>549040</v>
      </c>
      <c r="CD548" s="122">
        <v>0</v>
      </c>
      <c r="CE548" s="122">
        <v>0</v>
      </c>
      <c r="CF548" s="122">
        <v>0</v>
      </c>
      <c r="CG548" s="122">
        <v>549040</v>
      </c>
      <c r="CH548" s="122">
        <f t="shared" si="116"/>
        <v>549040</v>
      </c>
      <c r="CI548" s="122">
        <v>0</v>
      </c>
      <c r="CJ548" s="122">
        <v>0</v>
      </c>
      <c r="CK548" s="122">
        <v>0</v>
      </c>
      <c r="CL548" s="122">
        <v>549040</v>
      </c>
      <c r="CM548" s="121">
        <f t="shared" si="113"/>
        <v>549040</v>
      </c>
      <c r="CN548" s="122">
        <v>0</v>
      </c>
      <c r="CO548" s="122">
        <v>0</v>
      </c>
      <c r="CP548" s="122">
        <v>0</v>
      </c>
      <c r="CQ548" s="122">
        <v>549040</v>
      </c>
    </row>
    <row r="549" spans="1:95" s="209" customFormat="1" ht="144.75" customHeight="1">
      <c r="A549" s="194">
        <v>607</v>
      </c>
      <c r="B549" s="17" t="s">
        <v>1059</v>
      </c>
      <c r="C549" s="111">
        <v>401000054</v>
      </c>
      <c r="D549" s="19" t="s">
        <v>72</v>
      </c>
      <c r="E549" s="113" t="s">
        <v>1060</v>
      </c>
      <c r="F549" s="114"/>
      <c r="G549" s="114"/>
      <c r="H549" s="115">
        <v>3</v>
      </c>
      <c r="I549" s="114"/>
      <c r="J549" s="115">
        <v>16</v>
      </c>
      <c r="K549" s="115">
        <v>1</v>
      </c>
      <c r="L549" s="115">
        <v>34</v>
      </c>
      <c r="M549" s="115"/>
      <c r="N549" s="115"/>
      <c r="O549" s="115"/>
      <c r="P549" s="116" t="s">
        <v>255</v>
      </c>
      <c r="Q549" s="117" t="s">
        <v>1266</v>
      </c>
      <c r="R549" s="115"/>
      <c r="S549" s="115"/>
      <c r="T549" s="115" t="s">
        <v>1267</v>
      </c>
      <c r="U549" s="115"/>
      <c r="V549" s="115" t="s">
        <v>1268</v>
      </c>
      <c r="W549" s="115" t="s">
        <v>1269</v>
      </c>
      <c r="X549" s="115"/>
      <c r="Y549" s="115"/>
      <c r="Z549" s="115"/>
      <c r="AA549" s="115"/>
      <c r="AB549" s="116" t="s">
        <v>1270</v>
      </c>
      <c r="AC549" s="204" t="s">
        <v>1061</v>
      </c>
      <c r="AD549" s="205"/>
      <c r="AE549" s="205"/>
      <c r="AF549" s="205"/>
      <c r="AG549" s="205"/>
      <c r="AH549" s="205"/>
      <c r="AI549" s="205"/>
      <c r="AJ549" s="205"/>
      <c r="AK549" s="207"/>
      <c r="AL549" s="205"/>
      <c r="AM549" s="206" t="s">
        <v>1271</v>
      </c>
      <c r="AN549" s="116" t="s">
        <v>1074</v>
      </c>
      <c r="AO549" s="119" t="s">
        <v>79</v>
      </c>
      <c r="AP549" s="119" t="s">
        <v>79</v>
      </c>
      <c r="AQ549" s="119" t="s">
        <v>1274</v>
      </c>
      <c r="AR549" s="18" t="s">
        <v>1273</v>
      </c>
      <c r="AS549" s="120" t="s">
        <v>1275</v>
      </c>
      <c r="AT549" s="121">
        <f t="shared" si="110"/>
        <v>2835000</v>
      </c>
      <c r="AU549" s="121">
        <f t="shared" si="110"/>
        <v>2835000</v>
      </c>
      <c r="AV549" s="122">
        <v>0</v>
      </c>
      <c r="AW549" s="122">
        <v>0</v>
      </c>
      <c r="AX549" s="122">
        <v>0</v>
      </c>
      <c r="AY549" s="122">
        <v>0</v>
      </c>
      <c r="AZ549" s="122">
        <v>0</v>
      </c>
      <c r="BA549" s="122">
        <v>0</v>
      </c>
      <c r="BB549" s="122">
        <v>2835000</v>
      </c>
      <c r="BC549" s="122">
        <v>2835000</v>
      </c>
      <c r="BD549" s="122">
        <f t="shared" si="115"/>
        <v>2835000</v>
      </c>
      <c r="BE549" s="122">
        <v>0</v>
      </c>
      <c r="BF549" s="122">
        <v>0</v>
      </c>
      <c r="BG549" s="122">
        <v>0</v>
      </c>
      <c r="BH549" s="122">
        <v>2835000</v>
      </c>
      <c r="BI549" s="121">
        <f t="shared" si="114"/>
        <v>2835000</v>
      </c>
      <c r="BJ549" s="122">
        <v>0</v>
      </c>
      <c r="BK549" s="122">
        <v>0</v>
      </c>
      <c r="BL549" s="122">
        <v>0</v>
      </c>
      <c r="BM549" s="122">
        <v>2835000</v>
      </c>
      <c r="BN549" s="121">
        <f t="shared" si="111"/>
        <v>2835000</v>
      </c>
      <c r="BO549" s="122">
        <v>0</v>
      </c>
      <c r="BP549" s="122">
        <v>0</v>
      </c>
      <c r="BQ549" s="122">
        <v>0</v>
      </c>
      <c r="BR549" s="122">
        <v>2835000</v>
      </c>
      <c r="BS549" s="121">
        <f t="shared" si="108"/>
        <v>2835000</v>
      </c>
      <c r="BT549" s="122">
        <v>0</v>
      </c>
      <c r="BU549" s="122">
        <v>0</v>
      </c>
      <c r="BV549" s="122">
        <v>0</v>
      </c>
      <c r="BW549" s="122">
        <v>2835000</v>
      </c>
      <c r="BX549" s="121">
        <f t="shared" si="112"/>
        <v>2835000</v>
      </c>
      <c r="BY549" s="122">
        <v>0</v>
      </c>
      <c r="BZ549" s="122">
        <v>0</v>
      </c>
      <c r="CA549" s="122">
        <v>0</v>
      </c>
      <c r="CB549" s="122">
        <v>2835000</v>
      </c>
      <c r="CC549" s="121">
        <f t="shared" si="109"/>
        <v>2835000</v>
      </c>
      <c r="CD549" s="122">
        <v>0</v>
      </c>
      <c r="CE549" s="122">
        <v>0</v>
      </c>
      <c r="CF549" s="122">
        <v>0</v>
      </c>
      <c r="CG549" s="122">
        <v>2835000</v>
      </c>
      <c r="CH549" s="122">
        <f t="shared" si="116"/>
        <v>2835000</v>
      </c>
      <c r="CI549" s="122">
        <v>0</v>
      </c>
      <c r="CJ549" s="122">
        <v>0</v>
      </c>
      <c r="CK549" s="122">
        <v>0</v>
      </c>
      <c r="CL549" s="122">
        <v>2835000</v>
      </c>
      <c r="CM549" s="121">
        <f t="shared" si="113"/>
        <v>2835000</v>
      </c>
      <c r="CN549" s="122">
        <v>0</v>
      </c>
      <c r="CO549" s="122">
        <v>0</v>
      </c>
      <c r="CP549" s="122">
        <v>0</v>
      </c>
      <c r="CQ549" s="122">
        <v>2835000</v>
      </c>
    </row>
    <row r="550" spans="1:95" s="209" customFormat="1" ht="147.75" customHeight="1">
      <c r="A550" s="194">
        <v>607</v>
      </c>
      <c r="B550" s="17" t="s">
        <v>1059</v>
      </c>
      <c r="C550" s="111">
        <v>401000054</v>
      </c>
      <c r="D550" s="19" t="s">
        <v>72</v>
      </c>
      <c r="E550" s="113" t="s">
        <v>1060</v>
      </c>
      <c r="F550" s="114"/>
      <c r="G550" s="114"/>
      <c r="H550" s="115">
        <v>3</v>
      </c>
      <c r="I550" s="114"/>
      <c r="J550" s="115">
        <v>16</v>
      </c>
      <c r="K550" s="115">
        <v>1</v>
      </c>
      <c r="L550" s="115">
        <v>34</v>
      </c>
      <c r="M550" s="115"/>
      <c r="N550" s="115"/>
      <c r="O550" s="115"/>
      <c r="P550" s="116" t="s">
        <v>255</v>
      </c>
      <c r="Q550" s="117" t="s">
        <v>1266</v>
      </c>
      <c r="R550" s="115"/>
      <c r="S550" s="115"/>
      <c r="T550" s="115" t="s">
        <v>1267</v>
      </c>
      <c r="U550" s="115"/>
      <c r="V550" s="115" t="s">
        <v>1268</v>
      </c>
      <c r="W550" s="115" t="s">
        <v>1269</v>
      </c>
      <c r="X550" s="115"/>
      <c r="Y550" s="115"/>
      <c r="Z550" s="115"/>
      <c r="AA550" s="115"/>
      <c r="AB550" s="116" t="s">
        <v>1270</v>
      </c>
      <c r="AC550" s="204" t="s">
        <v>1061</v>
      </c>
      <c r="AD550" s="205"/>
      <c r="AE550" s="205"/>
      <c r="AF550" s="205"/>
      <c r="AG550" s="205"/>
      <c r="AH550" s="205"/>
      <c r="AI550" s="205"/>
      <c r="AJ550" s="205"/>
      <c r="AK550" s="207"/>
      <c r="AL550" s="205"/>
      <c r="AM550" s="206" t="s">
        <v>1271</v>
      </c>
      <c r="AN550" s="116" t="s">
        <v>1074</v>
      </c>
      <c r="AO550" s="119" t="s">
        <v>79</v>
      </c>
      <c r="AP550" s="119" t="s">
        <v>79</v>
      </c>
      <c r="AQ550" s="119" t="s">
        <v>1274</v>
      </c>
      <c r="AR550" s="18" t="s">
        <v>1273</v>
      </c>
      <c r="AS550" s="120" t="s">
        <v>1209</v>
      </c>
      <c r="AT550" s="121">
        <f t="shared" si="110"/>
        <v>250000</v>
      </c>
      <c r="AU550" s="121">
        <f t="shared" si="110"/>
        <v>250000</v>
      </c>
      <c r="AV550" s="122">
        <v>0</v>
      </c>
      <c r="AW550" s="122">
        <v>0</v>
      </c>
      <c r="AX550" s="122">
        <v>0</v>
      </c>
      <c r="AY550" s="122">
        <v>0</v>
      </c>
      <c r="AZ550" s="122">
        <v>0</v>
      </c>
      <c r="BA550" s="122">
        <v>0</v>
      </c>
      <c r="BB550" s="122">
        <v>250000</v>
      </c>
      <c r="BC550" s="122">
        <v>250000</v>
      </c>
      <c r="BD550" s="122">
        <f t="shared" si="115"/>
        <v>250000</v>
      </c>
      <c r="BE550" s="122">
        <v>0</v>
      </c>
      <c r="BF550" s="122">
        <v>0</v>
      </c>
      <c r="BG550" s="122">
        <v>0</v>
      </c>
      <c r="BH550" s="122">
        <v>250000</v>
      </c>
      <c r="BI550" s="121">
        <f t="shared" si="114"/>
        <v>250000</v>
      </c>
      <c r="BJ550" s="122">
        <v>0</v>
      </c>
      <c r="BK550" s="122">
        <v>0</v>
      </c>
      <c r="BL550" s="122">
        <v>0</v>
      </c>
      <c r="BM550" s="122">
        <v>250000</v>
      </c>
      <c r="BN550" s="121">
        <f t="shared" si="111"/>
        <v>250000</v>
      </c>
      <c r="BO550" s="122">
        <v>0</v>
      </c>
      <c r="BP550" s="122">
        <v>0</v>
      </c>
      <c r="BQ550" s="122">
        <v>0</v>
      </c>
      <c r="BR550" s="122">
        <v>250000</v>
      </c>
      <c r="BS550" s="121">
        <f t="shared" si="108"/>
        <v>250000</v>
      </c>
      <c r="BT550" s="122">
        <v>0</v>
      </c>
      <c r="BU550" s="122">
        <v>0</v>
      </c>
      <c r="BV550" s="122">
        <v>0</v>
      </c>
      <c r="BW550" s="122">
        <v>250000</v>
      </c>
      <c r="BX550" s="121">
        <f t="shared" si="112"/>
        <v>250000</v>
      </c>
      <c r="BY550" s="122">
        <v>0</v>
      </c>
      <c r="BZ550" s="122">
        <v>0</v>
      </c>
      <c r="CA550" s="122">
        <v>0</v>
      </c>
      <c r="CB550" s="122">
        <v>250000</v>
      </c>
      <c r="CC550" s="121">
        <f t="shared" si="109"/>
        <v>250000</v>
      </c>
      <c r="CD550" s="122">
        <v>0</v>
      </c>
      <c r="CE550" s="122">
        <v>0</v>
      </c>
      <c r="CF550" s="122">
        <v>0</v>
      </c>
      <c r="CG550" s="122">
        <v>250000</v>
      </c>
      <c r="CH550" s="122">
        <f t="shared" si="116"/>
        <v>250000</v>
      </c>
      <c r="CI550" s="122">
        <v>0</v>
      </c>
      <c r="CJ550" s="122">
        <v>0</v>
      </c>
      <c r="CK550" s="122">
        <v>0</v>
      </c>
      <c r="CL550" s="122">
        <v>250000</v>
      </c>
      <c r="CM550" s="121">
        <f t="shared" si="113"/>
        <v>250000</v>
      </c>
      <c r="CN550" s="122">
        <v>0</v>
      </c>
      <c r="CO550" s="122">
        <v>0</v>
      </c>
      <c r="CP550" s="122">
        <v>0</v>
      </c>
      <c r="CQ550" s="122">
        <v>250000</v>
      </c>
    </row>
    <row r="551" spans="1:95" s="209" customFormat="1" ht="132" customHeight="1">
      <c r="A551" s="194">
        <v>607</v>
      </c>
      <c r="B551" s="17" t="s">
        <v>1059</v>
      </c>
      <c r="C551" s="111">
        <v>401000054</v>
      </c>
      <c r="D551" s="19" t="s">
        <v>72</v>
      </c>
      <c r="E551" s="113" t="s">
        <v>1060</v>
      </c>
      <c r="F551" s="114"/>
      <c r="G551" s="114"/>
      <c r="H551" s="115">
        <v>3</v>
      </c>
      <c r="I551" s="114"/>
      <c r="J551" s="115">
        <v>16</v>
      </c>
      <c r="K551" s="115">
        <v>1</v>
      </c>
      <c r="L551" s="115">
        <v>34</v>
      </c>
      <c r="M551" s="115"/>
      <c r="N551" s="115"/>
      <c r="O551" s="115"/>
      <c r="P551" s="116" t="s">
        <v>255</v>
      </c>
      <c r="Q551" s="117" t="s">
        <v>1266</v>
      </c>
      <c r="R551" s="115"/>
      <c r="S551" s="115"/>
      <c r="T551" s="115" t="s">
        <v>1267</v>
      </c>
      <c r="U551" s="115"/>
      <c r="V551" s="115" t="s">
        <v>1268</v>
      </c>
      <c r="W551" s="115" t="s">
        <v>1269</v>
      </c>
      <c r="X551" s="115"/>
      <c r="Y551" s="115"/>
      <c r="Z551" s="115"/>
      <c r="AA551" s="115"/>
      <c r="AB551" s="116" t="s">
        <v>1270</v>
      </c>
      <c r="AC551" s="204" t="s">
        <v>1061</v>
      </c>
      <c r="AD551" s="205"/>
      <c r="AE551" s="205"/>
      <c r="AF551" s="205"/>
      <c r="AG551" s="205"/>
      <c r="AH551" s="205"/>
      <c r="AI551" s="205"/>
      <c r="AJ551" s="205"/>
      <c r="AK551" s="207"/>
      <c r="AL551" s="205"/>
      <c r="AM551" s="206" t="s">
        <v>1271</v>
      </c>
      <c r="AN551" s="116" t="s">
        <v>1074</v>
      </c>
      <c r="AO551" s="119" t="s">
        <v>79</v>
      </c>
      <c r="AP551" s="119" t="s">
        <v>79</v>
      </c>
      <c r="AQ551" s="119" t="s">
        <v>1274</v>
      </c>
      <c r="AR551" s="18" t="s">
        <v>1273</v>
      </c>
      <c r="AS551" s="120" t="s">
        <v>700</v>
      </c>
      <c r="AT551" s="121">
        <f t="shared" si="110"/>
        <v>1293000</v>
      </c>
      <c r="AU551" s="121">
        <f t="shared" si="110"/>
        <v>1293000</v>
      </c>
      <c r="AV551" s="122">
        <v>0</v>
      </c>
      <c r="AW551" s="122">
        <v>0</v>
      </c>
      <c r="AX551" s="122">
        <v>0</v>
      </c>
      <c r="AY551" s="122">
        <v>0</v>
      </c>
      <c r="AZ551" s="122">
        <v>0</v>
      </c>
      <c r="BA551" s="122">
        <v>0</v>
      </c>
      <c r="BB551" s="122">
        <v>1293000</v>
      </c>
      <c r="BC551" s="122">
        <v>1293000</v>
      </c>
      <c r="BD551" s="122">
        <f t="shared" si="115"/>
        <v>1293000</v>
      </c>
      <c r="BE551" s="122">
        <v>0</v>
      </c>
      <c r="BF551" s="122">
        <v>0</v>
      </c>
      <c r="BG551" s="122">
        <v>0</v>
      </c>
      <c r="BH551" s="122">
        <v>1293000</v>
      </c>
      <c r="BI551" s="121">
        <f t="shared" si="114"/>
        <v>1293000</v>
      </c>
      <c r="BJ551" s="122">
        <v>0</v>
      </c>
      <c r="BK551" s="122">
        <v>0</v>
      </c>
      <c r="BL551" s="122">
        <v>0</v>
      </c>
      <c r="BM551" s="122">
        <v>1293000</v>
      </c>
      <c r="BN551" s="121">
        <f t="shared" si="111"/>
        <v>1293000</v>
      </c>
      <c r="BO551" s="122">
        <v>0</v>
      </c>
      <c r="BP551" s="122">
        <v>0</v>
      </c>
      <c r="BQ551" s="122">
        <v>0</v>
      </c>
      <c r="BR551" s="122">
        <v>1293000</v>
      </c>
      <c r="BS551" s="121">
        <f t="shared" si="108"/>
        <v>1193000</v>
      </c>
      <c r="BT551" s="122">
        <v>0</v>
      </c>
      <c r="BU551" s="122">
        <v>0</v>
      </c>
      <c r="BV551" s="122">
        <v>0</v>
      </c>
      <c r="BW551" s="122">
        <v>1193000</v>
      </c>
      <c r="BX551" s="121">
        <f t="shared" si="112"/>
        <v>1293000</v>
      </c>
      <c r="BY551" s="122">
        <v>0</v>
      </c>
      <c r="BZ551" s="122">
        <v>0</v>
      </c>
      <c r="CA551" s="122">
        <v>0</v>
      </c>
      <c r="CB551" s="122">
        <v>1293000</v>
      </c>
      <c r="CC551" s="121">
        <f t="shared" si="109"/>
        <v>1293000</v>
      </c>
      <c r="CD551" s="122">
        <v>0</v>
      </c>
      <c r="CE551" s="122">
        <v>0</v>
      </c>
      <c r="CF551" s="122">
        <v>0</v>
      </c>
      <c r="CG551" s="122">
        <v>1293000</v>
      </c>
      <c r="CH551" s="122">
        <f t="shared" si="116"/>
        <v>1293000</v>
      </c>
      <c r="CI551" s="122">
        <v>0</v>
      </c>
      <c r="CJ551" s="122">
        <v>0</v>
      </c>
      <c r="CK551" s="122">
        <v>0</v>
      </c>
      <c r="CL551" s="122">
        <v>1293000</v>
      </c>
      <c r="CM551" s="121">
        <f t="shared" si="113"/>
        <v>1293000</v>
      </c>
      <c r="CN551" s="122">
        <v>0</v>
      </c>
      <c r="CO551" s="122">
        <v>0</v>
      </c>
      <c r="CP551" s="122">
        <v>0</v>
      </c>
      <c r="CQ551" s="122">
        <v>1293000</v>
      </c>
    </row>
    <row r="552" spans="1:95" s="209" customFormat="1" ht="132" customHeight="1">
      <c r="A552" s="194">
        <v>607</v>
      </c>
      <c r="B552" s="17" t="s">
        <v>1059</v>
      </c>
      <c r="C552" s="111">
        <v>401000030</v>
      </c>
      <c r="D552" s="19" t="s">
        <v>68</v>
      </c>
      <c r="E552" s="113" t="s">
        <v>1060</v>
      </c>
      <c r="F552" s="114"/>
      <c r="G552" s="114"/>
      <c r="H552" s="115">
        <v>3</v>
      </c>
      <c r="I552" s="114"/>
      <c r="J552" s="115">
        <v>16</v>
      </c>
      <c r="K552" s="115">
        <v>1</v>
      </c>
      <c r="L552" s="115">
        <v>34</v>
      </c>
      <c r="M552" s="115"/>
      <c r="N552" s="115"/>
      <c r="O552" s="115"/>
      <c r="P552" s="116" t="s">
        <v>255</v>
      </c>
      <c r="Q552" s="117" t="s">
        <v>1266</v>
      </c>
      <c r="R552" s="115"/>
      <c r="S552" s="115"/>
      <c r="T552" s="115" t="s">
        <v>1267</v>
      </c>
      <c r="U552" s="115"/>
      <c r="V552" s="115" t="s">
        <v>1268</v>
      </c>
      <c r="W552" s="115" t="s">
        <v>1269</v>
      </c>
      <c r="X552" s="115"/>
      <c r="Y552" s="115"/>
      <c r="Z552" s="115"/>
      <c r="AA552" s="115"/>
      <c r="AB552" s="116" t="s">
        <v>1270</v>
      </c>
      <c r="AC552" s="204" t="s">
        <v>1061</v>
      </c>
      <c r="AD552" s="205"/>
      <c r="AE552" s="205"/>
      <c r="AF552" s="205"/>
      <c r="AG552" s="205"/>
      <c r="AH552" s="205"/>
      <c r="AI552" s="205"/>
      <c r="AJ552" s="205"/>
      <c r="AK552" s="205"/>
      <c r="AL552" s="205"/>
      <c r="AM552" s="206" t="s">
        <v>1118</v>
      </c>
      <c r="AN552" s="116" t="s">
        <v>1074</v>
      </c>
      <c r="AO552" s="119" t="s">
        <v>79</v>
      </c>
      <c r="AP552" s="119" t="s">
        <v>79</v>
      </c>
      <c r="AQ552" s="119" t="s">
        <v>1274</v>
      </c>
      <c r="AR552" s="18" t="s">
        <v>1273</v>
      </c>
      <c r="AS552" s="120" t="s">
        <v>700</v>
      </c>
      <c r="AT552" s="121">
        <f t="shared" si="110"/>
        <v>0</v>
      </c>
      <c r="AU552" s="121">
        <f t="shared" si="110"/>
        <v>0</v>
      </c>
      <c r="AV552" s="122">
        <v>0</v>
      </c>
      <c r="AW552" s="122">
        <v>0</v>
      </c>
      <c r="AX552" s="122">
        <v>0</v>
      </c>
      <c r="AY552" s="122">
        <v>0</v>
      </c>
      <c r="AZ552" s="122">
        <v>0</v>
      </c>
      <c r="BA552" s="122">
        <v>0</v>
      </c>
      <c r="BB552" s="122">
        <v>0</v>
      </c>
      <c r="BC552" s="122">
        <v>0</v>
      </c>
      <c r="BD552" s="122">
        <f t="shared" si="115"/>
        <v>0</v>
      </c>
      <c r="BE552" s="122">
        <v>0</v>
      </c>
      <c r="BF552" s="122">
        <v>0</v>
      </c>
      <c r="BG552" s="122">
        <v>0</v>
      </c>
      <c r="BH552" s="122">
        <v>0</v>
      </c>
      <c r="BI552" s="121">
        <f t="shared" si="114"/>
        <v>0</v>
      </c>
      <c r="BJ552" s="122">
        <v>0</v>
      </c>
      <c r="BK552" s="122">
        <v>0</v>
      </c>
      <c r="BL552" s="122">
        <v>0</v>
      </c>
      <c r="BM552" s="122">
        <v>0</v>
      </c>
      <c r="BN552" s="121">
        <f t="shared" si="111"/>
        <v>0</v>
      </c>
      <c r="BO552" s="122">
        <v>0</v>
      </c>
      <c r="BP552" s="122">
        <v>0</v>
      </c>
      <c r="BQ552" s="122">
        <v>0</v>
      </c>
      <c r="BR552" s="122">
        <v>0</v>
      </c>
      <c r="BS552" s="121">
        <f t="shared" si="108"/>
        <v>100000</v>
      </c>
      <c r="BT552" s="122">
        <v>0</v>
      </c>
      <c r="BU552" s="122">
        <v>0</v>
      </c>
      <c r="BV552" s="122">
        <v>0</v>
      </c>
      <c r="BW552" s="122">
        <v>100000</v>
      </c>
      <c r="BX552" s="121">
        <f t="shared" si="112"/>
        <v>0</v>
      </c>
      <c r="BY552" s="122">
        <v>0</v>
      </c>
      <c r="BZ552" s="122">
        <v>0</v>
      </c>
      <c r="CA552" s="122">
        <v>0</v>
      </c>
      <c r="CB552" s="122">
        <v>0</v>
      </c>
      <c r="CC552" s="121">
        <f t="shared" si="109"/>
        <v>0</v>
      </c>
      <c r="CD552" s="122">
        <v>0</v>
      </c>
      <c r="CE552" s="122">
        <v>0</v>
      </c>
      <c r="CF552" s="122">
        <v>0</v>
      </c>
      <c r="CG552" s="122">
        <v>0</v>
      </c>
      <c r="CH552" s="122">
        <f t="shared" si="116"/>
        <v>0</v>
      </c>
      <c r="CI552" s="122">
        <v>0</v>
      </c>
      <c r="CJ552" s="122">
        <v>0</v>
      </c>
      <c r="CK552" s="122">
        <v>0</v>
      </c>
      <c r="CL552" s="122">
        <v>0</v>
      </c>
      <c r="CM552" s="121">
        <f t="shared" si="113"/>
        <v>0</v>
      </c>
      <c r="CN552" s="122">
        <v>0</v>
      </c>
      <c r="CO552" s="122">
        <v>0</v>
      </c>
      <c r="CP552" s="122">
        <v>0</v>
      </c>
      <c r="CQ552" s="122">
        <v>0</v>
      </c>
    </row>
    <row r="553" spans="1:95" s="209" customFormat="1" ht="123" customHeight="1">
      <c r="A553" s="194">
        <v>607</v>
      </c>
      <c r="B553" s="17" t="s">
        <v>1059</v>
      </c>
      <c r="C553" s="111">
        <v>401000054</v>
      </c>
      <c r="D553" s="19" t="s">
        <v>72</v>
      </c>
      <c r="E553" s="113" t="s">
        <v>1060</v>
      </c>
      <c r="F553" s="114"/>
      <c r="G553" s="114"/>
      <c r="H553" s="115">
        <v>3</v>
      </c>
      <c r="I553" s="114"/>
      <c r="J553" s="115">
        <v>16</v>
      </c>
      <c r="K553" s="115">
        <v>1</v>
      </c>
      <c r="L553" s="115">
        <v>34</v>
      </c>
      <c r="M553" s="115"/>
      <c r="N553" s="115"/>
      <c r="O553" s="115"/>
      <c r="P553" s="116" t="s">
        <v>255</v>
      </c>
      <c r="Q553" s="117" t="s">
        <v>1266</v>
      </c>
      <c r="R553" s="115"/>
      <c r="S553" s="115"/>
      <c r="T553" s="115" t="s">
        <v>1267</v>
      </c>
      <c r="U553" s="115"/>
      <c r="V553" s="115" t="s">
        <v>1268</v>
      </c>
      <c r="W553" s="115" t="s">
        <v>1269</v>
      </c>
      <c r="X553" s="115"/>
      <c r="Y553" s="115"/>
      <c r="Z553" s="115"/>
      <c r="AA553" s="115"/>
      <c r="AB553" s="116" t="s">
        <v>1270</v>
      </c>
      <c r="AC553" s="204" t="s">
        <v>1061</v>
      </c>
      <c r="AD553" s="205"/>
      <c r="AE553" s="205"/>
      <c r="AF553" s="205"/>
      <c r="AG553" s="205"/>
      <c r="AH553" s="205"/>
      <c r="AI553" s="205"/>
      <c r="AJ553" s="205"/>
      <c r="AK553" s="207"/>
      <c r="AL553" s="205"/>
      <c r="AM553" s="206" t="s">
        <v>1271</v>
      </c>
      <c r="AN553" s="116" t="s">
        <v>1276</v>
      </c>
      <c r="AO553" s="119" t="s">
        <v>79</v>
      </c>
      <c r="AP553" s="119" t="s">
        <v>79</v>
      </c>
      <c r="AQ553" s="119" t="s">
        <v>1277</v>
      </c>
      <c r="AR553" s="18" t="s">
        <v>1273</v>
      </c>
      <c r="AS553" s="120" t="s">
        <v>700</v>
      </c>
      <c r="AT553" s="121">
        <f t="shared" si="110"/>
        <v>730000</v>
      </c>
      <c r="AU553" s="121">
        <f t="shared" si="110"/>
        <v>730000</v>
      </c>
      <c r="AV553" s="122">
        <v>0</v>
      </c>
      <c r="AW553" s="122">
        <v>0</v>
      </c>
      <c r="AX553" s="122">
        <v>0</v>
      </c>
      <c r="AY553" s="122">
        <v>0</v>
      </c>
      <c r="AZ553" s="122">
        <v>0</v>
      </c>
      <c r="BA553" s="122">
        <v>0</v>
      </c>
      <c r="BB553" s="122">
        <v>730000</v>
      </c>
      <c r="BC553" s="122">
        <v>730000</v>
      </c>
      <c r="BD553" s="122">
        <f t="shared" si="115"/>
        <v>730000</v>
      </c>
      <c r="BE553" s="122">
        <v>0</v>
      </c>
      <c r="BF553" s="122">
        <v>0</v>
      </c>
      <c r="BG553" s="122">
        <v>0</v>
      </c>
      <c r="BH553" s="122">
        <v>730000</v>
      </c>
      <c r="BI553" s="121">
        <f t="shared" si="114"/>
        <v>730000</v>
      </c>
      <c r="BJ553" s="122">
        <v>0</v>
      </c>
      <c r="BK553" s="122">
        <v>0</v>
      </c>
      <c r="BL553" s="122">
        <v>0</v>
      </c>
      <c r="BM553" s="122">
        <v>730000</v>
      </c>
      <c r="BN553" s="121">
        <f t="shared" si="111"/>
        <v>730000</v>
      </c>
      <c r="BO553" s="122">
        <v>0</v>
      </c>
      <c r="BP553" s="122">
        <v>0</v>
      </c>
      <c r="BQ553" s="122">
        <v>0</v>
      </c>
      <c r="BR553" s="122">
        <v>730000</v>
      </c>
      <c r="BS553" s="121">
        <f t="shared" si="108"/>
        <v>630000</v>
      </c>
      <c r="BT553" s="122">
        <v>0</v>
      </c>
      <c r="BU553" s="122">
        <v>0</v>
      </c>
      <c r="BV553" s="122">
        <v>0</v>
      </c>
      <c r="BW553" s="122">
        <v>630000</v>
      </c>
      <c r="BX553" s="121">
        <f t="shared" si="112"/>
        <v>730000</v>
      </c>
      <c r="BY553" s="122">
        <v>0</v>
      </c>
      <c r="BZ553" s="122">
        <v>0</v>
      </c>
      <c r="CA553" s="122">
        <v>0</v>
      </c>
      <c r="CB553" s="122">
        <v>730000</v>
      </c>
      <c r="CC553" s="121">
        <f t="shared" si="109"/>
        <v>730000</v>
      </c>
      <c r="CD553" s="122">
        <v>0</v>
      </c>
      <c r="CE553" s="122">
        <v>0</v>
      </c>
      <c r="CF553" s="122">
        <v>0</v>
      </c>
      <c r="CG553" s="122">
        <v>730000</v>
      </c>
      <c r="CH553" s="122">
        <f t="shared" si="116"/>
        <v>730000</v>
      </c>
      <c r="CI553" s="122">
        <v>0</v>
      </c>
      <c r="CJ553" s="122">
        <v>0</v>
      </c>
      <c r="CK553" s="122">
        <v>0</v>
      </c>
      <c r="CL553" s="122">
        <v>730000</v>
      </c>
      <c r="CM553" s="121">
        <f t="shared" si="113"/>
        <v>730000</v>
      </c>
      <c r="CN553" s="122">
        <v>0</v>
      </c>
      <c r="CO553" s="122">
        <v>0</v>
      </c>
      <c r="CP553" s="122">
        <v>0</v>
      </c>
      <c r="CQ553" s="122">
        <v>730000</v>
      </c>
    </row>
    <row r="554" spans="1:95" s="209" customFormat="1" ht="165.75" customHeight="1">
      <c r="A554" s="194">
        <v>607</v>
      </c>
      <c r="B554" s="17" t="s">
        <v>1059</v>
      </c>
      <c r="C554" s="111">
        <v>401000029</v>
      </c>
      <c r="D554" s="19" t="s">
        <v>118</v>
      </c>
      <c r="E554" s="113" t="s">
        <v>1060</v>
      </c>
      <c r="F554" s="114"/>
      <c r="G554" s="114"/>
      <c r="H554" s="115" t="s">
        <v>47</v>
      </c>
      <c r="I554" s="114"/>
      <c r="J554" s="115">
        <v>16</v>
      </c>
      <c r="K554" s="115">
        <v>1</v>
      </c>
      <c r="L554" s="115">
        <v>16</v>
      </c>
      <c r="M554" s="115"/>
      <c r="N554" s="115"/>
      <c r="O554" s="115"/>
      <c r="P554" s="116" t="s">
        <v>255</v>
      </c>
      <c r="Q554" s="117" t="s">
        <v>256</v>
      </c>
      <c r="R554" s="115"/>
      <c r="S554" s="115"/>
      <c r="T554" s="115" t="s">
        <v>47</v>
      </c>
      <c r="U554" s="115"/>
      <c r="V554" s="115">
        <v>9</v>
      </c>
      <c r="W554" s="115">
        <v>1</v>
      </c>
      <c r="X554" s="115"/>
      <c r="Y554" s="115"/>
      <c r="Z554" s="203"/>
      <c r="AA554" s="115"/>
      <c r="AB554" s="116" t="s">
        <v>257</v>
      </c>
      <c r="AC554" s="204" t="s">
        <v>1061</v>
      </c>
      <c r="AD554" s="205"/>
      <c r="AE554" s="205"/>
      <c r="AF554" s="205"/>
      <c r="AG554" s="205"/>
      <c r="AH554" s="205"/>
      <c r="AI554" s="205"/>
      <c r="AJ554" s="205"/>
      <c r="AK554" s="155"/>
      <c r="AL554" s="205"/>
      <c r="AM554" s="206" t="s">
        <v>1228</v>
      </c>
      <c r="AN554" s="116" t="s">
        <v>1080</v>
      </c>
      <c r="AO554" s="119" t="s">
        <v>79</v>
      </c>
      <c r="AP554" s="119" t="s">
        <v>79</v>
      </c>
      <c r="AQ554" s="119" t="s">
        <v>1277</v>
      </c>
      <c r="AR554" s="18" t="s">
        <v>1273</v>
      </c>
      <c r="AS554" s="120" t="s">
        <v>700</v>
      </c>
      <c r="AT554" s="121">
        <f t="shared" si="110"/>
        <v>0</v>
      </c>
      <c r="AU554" s="121">
        <f t="shared" si="110"/>
        <v>0</v>
      </c>
      <c r="AV554" s="122">
        <v>0</v>
      </c>
      <c r="AW554" s="122">
        <v>0</v>
      </c>
      <c r="AX554" s="122">
        <v>0</v>
      </c>
      <c r="AY554" s="122">
        <v>0</v>
      </c>
      <c r="AZ554" s="122">
        <v>0</v>
      </c>
      <c r="BA554" s="122">
        <v>0</v>
      </c>
      <c r="BB554" s="122">
        <v>0</v>
      </c>
      <c r="BC554" s="122">
        <v>0</v>
      </c>
      <c r="BD554" s="122">
        <f t="shared" si="115"/>
        <v>0</v>
      </c>
      <c r="BE554" s="122">
        <v>0</v>
      </c>
      <c r="BF554" s="122">
        <v>0</v>
      </c>
      <c r="BG554" s="122">
        <v>0</v>
      </c>
      <c r="BH554" s="122">
        <v>0</v>
      </c>
      <c r="BI554" s="121">
        <f t="shared" si="114"/>
        <v>0</v>
      </c>
      <c r="BJ554" s="122"/>
      <c r="BK554" s="122"/>
      <c r="BL554" s="122"/>
      <c r="BM554" s="122"/>
      <c r="BN554" s="121"/>
      <c r="BO554" s="122"/>
      <c r="BP554" s="122"/>
      <c r="BQ554" s="122"/>
      <c r="BR554" s="122"/>
      <c r="BS554" s="121">
        <f t="shared" si="108"/>
        <v>100000</v>
      </c>
      <c r="BT554" s="122"/>
      <c r="BU554" s="122"/>
      <c r="BV554" s="122"/>
      <c r="BW554" s="122">
        <v>100000</v>
      </c>
      <c r="BX554" s="121"/>
      <c r="BY554" s="122"/>
      <c r="BZ554" s="122"/>
      <c r="CA554" s="122"/>
      <c r="CB554" s="122"/>
      <c r="CC554" s="121">
        <f t="shared" si="109"/>
        <v>0</v>
      </c>
      <c r="CD554" s="122">
        <v>0</v>
      </c>
      <c r="CE554" s="122">
        <v>0</v>
      </c>
      <c r="CF554" s="122">
        <v>0</v>
      </c>
      <c r="CG554" s="122">
        <v>0</v>
      </c>
      <c r="CH554" s="122"/>
      <c r="CI554" s="122"/>
      <c r="CJ554" s="122"/>
      <c r="CK554" s="122"/>
      <c r="CL554" s="122"/>
      <c r="CM554" s="121">
        <f t="shared" si="113"/>
        <v>0</v>
      </c>
      <c r="CN554" s="122">
        <v>0</v>
      </c>
      <c r="CO554" s="122">
        <v>0</v>
      </c>
      <c r="CP554" s="122">
        <v>0</v>
      </c>
      <c r="CQ554" s="122">
        <v>0</v>
      </c>
    </row>
    <row r="555" spans="1:95" s="209" customFormat="1" ht="371.25" customHeight="1">
      <c r="A555" s="194">
        <v>607</v>
      </c>
      <c r="B555" s="17" t="s">
        <v>1059</v>
      </c>
      <c r="C555" s="111">
        <v>401000054</v>
      </c>
      <c r="D555" s="19" t="s">
        <v>72</v>
      </c>
      <c r="E555" s="113" t="s">
        <v>1060</v>
      </c>
      <c r="F555" s="114"/>
      <c r="G555" s="114"/>
      <c r="H555" s="115">
        <v>3</v>
      </c>
      <c r="I555" s="114"/>
      <c r="J555" s="115">
        <v>16</v>
      </c>
      <c r="K555" s="115">
        <v>1</v>
      </c>
      <c r="L555" s="115">
        <v>34</v>
      </c>
      <c r="M555" s="115"/>
      <c r="N555" s="115"/>
      <c r="O555" s="115"/>
      <c r="P555" s="116" t="s">
        <v>255</v>
      </c>
      <c r="Q555" s="117" t="s">
        <v>1266</v>
      </c>
      <c r="R555" s="115"/>
      <c r="S555" s="115"/>
      <c r="T555" s="115" t="s">
        <v>1267</v>
      </c>
      <c r="U555" s="115"/>
      <c r="V555" s="115" t="s">
        <v>1268</v>
      </c>
      <c r="W555" s="115" t="s">
        <v>1269</v>
      </c>
      <c r="X555" s="115"/>
      <c r="Y555" s="115"/>
      <c r="Z555" s="115"/>
      <c r="AA555" s="115"/>
      <c r="AB555" s="116" t="s">
        <v>1270</v>
      </c>
      <c r="AC555" s="204" t="s">
        <v>1061</v>
      </c>
      <c r="AD555" s="205"/>
      <c r="AE555" s="205"/>
      <c r="AF555" s="205"/>
      <c r="AG555" s="205"/>
      <c r="AH555" s="205"/>
      <c r="AI555" s="205"/>
      <c r="AJ555" s="205"/>
      <c r="AK555" s="207"/>
      <c r="AL555" s="205"/>
      <c r="AM555" s="206" t="s">
        <v>1271</v>
      </c>
      <c r="AN555" s="116" t="s">
        <v>1074</v>
      </c>
      <c r="AO555" s="119" t="s">
        <v>79</v>
      </c>
      <c r="AP555" s="119" t="s">
        <v>79</v>
      </c>
      <c r="AQ555" s="119" t="s">
        <v>1071</v>
      </c>
      <c r="AR555" s="18" t="s">
        <v>249</v>
      </c>
      <c r="AS555" s="120" t="s">
        <v>704</v>
      </c>
      <c r="AT555" s="121">
        <f t="shared" si="110"/>
        <v>0</v>
      </c>
      <c r="AU555" s="121">
        <f t="shared" si="110"/>
        <v>0</v>
      </c>
      <c r="AV555" s="122">
        <v>0</v>
      </c>
      <c r="AW555" s="122">
        <v>0</v>
      </c>
      <c r="AX555" s="122">
        <v>0</v>
      </c>
      <c r="AY555" s="122">
        <v>0</v>
      </c>
      <c r="AZ555" s="122">
        <v>0</v>
      </c>
      <c r="BA555" s="122">
        <v>0</v>
      </c>
      <c r="BB555" s="122">
        <v>0</v>
      </c>
      <c r="BC555" s="122">
        <v>0</v>
      </c>
      <c r="BD555" s="122">
        <f t="shared" si="115"/>
        <v>38928.959999999999</v>
      </c>
      <c r="BE555" s="122">
        <v>0</v>
      </c>
      <c r="BF555" s="122">
        <v>38928.959999999999</v>
      </c>
      <c r="BG555" s="122">
        <v>0</v>
      </c>
      <c r="BH555" s="122">
        <v>0</v>
      </c>
      <c r="BI555" s="121">
        <f t="shared" si="114"/>
        <v>38928.959999999999</v>
      </c>
      <c r="BJ555" s="122">
        <v>0</v>
      </c>
      <c r="BK555" s="122">
        <v>38928.959999999999</v>
      </c>
      <c r="BL555" s="122">
        <v>0</v>
      </c>
      <c r="BM555" s="122">
        <v>0</v>
      </c>
      <c r="BN555" s="121">
        <f t="shared" si="111"/>
        <v>0</v>
      </c>
      <c r="BO555" s="122">
        <v>0</v>
      </c>
      <c r="BP555" s="122">
        <v>0</v>
      </c>
      <c r="BQ555" s="122">
        <v>0</v>
      </c>
      <c r="BR555" s="122">
        <v>0</v>
      </c>
      <c r="BS555" s="121">
        <f t="shared" si="108"/>
        <v>0</v>
      </c>
      <c r="BT555" s="122">
        <v>0</v>
      </c>
      <c r="BU555" s="122">
        <v>0</v>
      </c>
      <c r="BV555" s="122">
        <v>0</v>
      </c>
      <c r="BW555" s="122">
        <v>0</v>
      </c>
      <c r="BX555" s="121">
        <f t="shared" si="112"/>
        <v>0</v>
      </c>
      <c r="BY555" s="122"/>
      <c r="BZ555" s="122"/>
      <c r="CA555" s="122"/>
      <c r="CB555" s="122"/>
      <c r="CC555" s="121">
        <f t="shared" si="109"/>
        <v>0</v>
      </c>
      <c r="CD555" s="122">
        <v>0</v>
      </c>
      <c r="CE555" s="122">
        <v>0</v>
      </c>
      <c r="CF555" s="122">
        <v>0</v>
      </c>
      <c r="CG555" s="122">
        <v>0</v>
      </c>
      <c r="CH555" s="122">
        <f t="shared" si="116"/>
        <v>0</v>
      </c>
      <c r="CI555" s="122">
        <v>0</v>
      </c>
      <c r="CJ555" s="122">
        <v>0</v>
      </c>
      <c r="CK555" s="122">
        <v>0</v>
      </c>
      <c r="CL555" s="122">
        <v>0</v>
      </c>
      <c r="CM555" s="121">
        <f t="shared" si="113"/>
        <v>0</v>
      </c>
      <c r="CN555" s="122">
        <v>0</v>
      </c>
      <c r="CO555" s="122">
        <v>0</v>
      </c>
      <c r="CP555" s="122">
        <v>0</v>
      </c>
      <c r="CQ555" s="122">
        <v>0</v>
      </c>
    </row>
    <row r="556" spans="1:95" ht="145.5" customHeight="1">
      <c r="A556" s="194">
        <v>607</v>
      </c>
      <c r="B556" s="17" t="s">
        <v>1059</v>
      </c>
      <c r="C556" s="111">
        <v>401000054</v>
      </c>
      <c r="D556" s="19" t="s">
        <v>72</v>
      </c>
      <c r="E556" s="113" t="s">
        <v>1060</v>
      </c>
      <c r="F556" s="114"/>
      <c r="G556" s="114"/>
      <c r="H556" s="115">
        <v>3</v>
      </c>
      <c r="I556" s="114"/>
      <c r="J556" s="115">
        <v>16</v>
      </c>
      <c r="K556" s="115">
        <v>1</v>
      </c>
      <c r="L556" s="115">
        <v>34</v>
      </c>
      <c r="M556" s="115"/>
      <c r="N556" s="115"/>
      <c r="O556" s="115"/>
      <c r="P556" s="116" t="s">
        <v>255</v>
      </c>
      <c r="Q556" s="117" t="s">
        <v>1266</v>
      </c>
      <c r="R556" s="115"/>
      <c r="S556" s="115"/>
      <c r="T556" s="115" t="s">
        <v>1267</v>
      </c>
      <c r="U556" s="115"/>
      <c r="V556" s="115" t="s">
        <v>1268</v>
      </c>
      <c r="W556" s="115" t="s">
        <v>1269</v>
      </c>
      <c r="X556" s="115"/>
      <c r="Y556" s="115"/>
      <c r="Z556" s="115"/>
      <c r="AA556" s="115"/>
      <c r="AB556" s="116" t="s">
        <v>1270</v>
      </c>
      <c r="AC556" s="204" t="s">
        <v>1061</v>
      </c>
      <c r="AD556" s="205"/>
      <c r="AE556" s="205"/>
      <c r="AF556" s="205"/>
      <c r="AG556" s="205"/>
      <c r="AH556" s="205"/>
      <c r="AI556" s="205"/>
      <c r="AJ556" s="205"/>
      <c r="AK556" s="207"/>
      <c r="AL556" s="205"/>
      <c r="AM556" s="206" t="s">
        <v>1271</v>
      </c>
      <c r="AN556" s="116" t="s">
        <v>1074</v>
      </c>
      <c r="AO556" s="119" t="s">
        <v>79</v>
      </c>
      <c r="AP556" s="119" t="s">
        <v>79</v>
      </c>
      <c r="AQ556" s="119" t="s">
        <v>1278</v>
      </c>
      <c r="AR556" s="18" t="s">
        <v>608</v>
      </c>
      <c r="AS556" s="120" t="s">
        <v>704</v>
      </c>
      <c r="AT556" s="121">
        <f t="shared" si="110"/>
        <v>4121940</v>
      </c>
      <c r="AU556" s="121">
        <f t="shared" si="110"/>
        <v>4121940</v>
      </c>
      <c r="AV556" s="122">
        <v>0</v>
      </c>
      <c r="AW556" s="122">
        <v>0</v>
      </c>
      <c r="AX556" s="122">
        <v>0</v>
      </c>
      <c r="AY556" s="122">
        <v>0</v>
      </c>
      <c r="AZ556" s="122">
        <v>0</v>
      </c>
      <c r="BA556" s="122">
        <v>0</v>
      </c>
      <c r="BB556" s="122">
        <v>4121940</v>
      </c>
      <c r="BC556" s="122">
        <v>4121940</v>
      </c>
      <c r="BD556" s="122">
        <f t="shared" si="115"/>
        <v>5051080</v>
      </c>
      <c r="BE556" s="122">
        <v>0</v>
      </c>
      <c r="BF556" s="122">
        <v>0</v>
      </c>
      <c r="BG556" s="122">
        <v>0</v>
      </c>
      <c r="BH556" s="122">
        <v>5051080</v>
      </c>
      <c r="BI556" s="121">
        <f t="shared" si="114"/>
        <v>5051080</v>
      </c>
      <c r="BJ556" s="122">
        <v>0</v>
      </c>
      <c r="BK556" s="122">
        <v>0</v>
      </c>
      <c r="BL556" s="122">
        <v>0</v>
      </c>
      <c r="BM556" s="122">
        <v>5051080</v>
      </c>
      <c r="BN556" s="121">
        <f t="shared" si="111"/>
        <v>5313180</v>
      </c>
      <c r="BO556" s="122">
        <v>0</v>
      </c>
      <c r="BP556" s="122">
        <v>0</v>
      </c>
      <c r="BQ556" s="122">
        <v>0</v>
      </c>
      <c r="BR556" s="122">
        <v>5313180</v>
      </c>
      <c r="BS556" s="121">
        <f t="shared" si="108"/>
        <v>5313180</v>
      </c>
      <c r="BT556" s="122">
        <v>0</v>
      </c>
      <c r="BU556" s="122">
        <v>0</v>
      </c>
      <c r="BV556" s="122">
        <v>0</v>
      </c>
      <c r="BW556" s="122">
        <v>5313180</v>
      </c>
      <c r="BX556" s="121">
        <f t="shared" si="112"/>
        <v>5313180</v>
      </c>
      <c r="BY556" s="122">
        <v>0</v>
      </c>
      <c r="BZ556" s="122">
        <v>0</v>
      </c>
      <c r="CA556" s="122">
        <v>0</v>
      </c>
      <c r="CB556" s="122">
        <v>5313180</v>
      </c>
      <c r="CC556" s="121">
        <f t="shared" si="109"/>
        <v>5313180</v>
      </c>
      <c r="CD556" s="122">
        <v>0</v>
      </c>
      <c r="CE556" s="122">
        <v>0</v>
      </c>
      <c r="CF556" s="122">
        <v>0</v>
      </c>
      <c r="CG556" s="122">
        <v>5313180</v>
      </c>
      <c r="CH556" s="122">
        <f t="shared" si="116"/>
        <v>5313180</v>
      </c>
      <c r="CI556" s="122">
        <v>0</v>
      </c>
      <c r="CJ556" s="122">
        <v>0</v>
      </c>
      <c r="CK556" s="122">
        <v>0</v>
      </c>
      <c r="CL556" s="122">
        <v>5313180</v>
      </c>
      <c r="CM556" s="121">
        <f t="shared" si="113"/>
        <v>5313180</v>
      </c>
      <c r="CN556" s="122">
        <v>0</v>
      </c>
      <c r="CO556" s="122">
        <v>0</v>
      </c>
      <c r="CP556" s="122">
        <v>0</v>
      </c>
      <c r="CQ556" s="122">
        <v>5313180</v>
      </c>
    </row>
    <row r="557" spans="1:95" ht="183" customHeight="1">
      <c r="A557" s="194">
        <v>607</v>
      </c>
      <c r="B557" s="17" t="s">
        <v>1059</v>
      </c>
      <c r="C557" s="111">
        <v>402000025</v>
      </c>
      <c r="D557" s="19" t="s">
        <v>153</v>
      </c>
      <c r="E557" s="113" t="s">
        <v>1070</v>
      </c>
      <c r="F557" s="203"/>
      <c r="G557" s="203"/>
      <c r="H557" s="115">
        <v>1</v>
      </c>
      <c r="I557" s="203"/>
      <c r="J557" s="115">
        <v>2</v>
      </c>
      <c r="K557" s="115"/>
      <c r="L557" s="115">
        <v>2</v>
      </c>
      <c r="M557" s="203"/>
      <c r="N557" s="115">
        <v>3</v>
      </c>
      <c r="O557" s="203"/>
      <c r="P557" s="116" t="s">
        <v>533</v>
      </c>
      <c r="Q557" s="117" t="s">
        <v>256</v>
      </c>
      <c r="R557" s="115"/>
      <c r="S557" s="115"/>
      <c r="T557" s="115" t="s">
        <v>47</v>
      </c>
      <c r="U557" s="115"/>
      <c r="V557" s="115">
        <v>12</v>
      </c>
      <c r="W557" s="115">
        <v>1</v>
      </c>
      <c r="X557" s="115">
        <v>15</v>
      </c>
      <c r="Y557" s="115"/>
      <c r="Z557" s="115"/>
      <c r="AA557" s="115"/>
      <c r="AB557" s="116" t="s">
        <v>257</v>
      </c>
      <c r="AC557" s="204" t="s">
        <v>1061</v>
      </c>
      <c r="AD557" s="205"/>
      <c r="AE557" s="205"/>
      <c r="AF557" s="205"/>
      <c r="AG557" s="205"/>
      <c r="AH557" s="205"/>
      <c r="AI557" s="205"/>
      <c r="AJ557" s="205"/>
      <c r="AK557" s="207"/>
      <c r="AL557" s="205"/>
      <c r="AM557" s="206" t="s">
        <v>1271</v>
      </c>
      <c r="AN557" s="116" t="s">
        <v>1074</v>
      </c>
      <c r="AO557" s="119" t="s">
        <v>79</v>
      </c>
      <c r="AP557" s="119" t="s">
        <v>79</v>
      </c>
      <c r="AQ557" s="119" t="s">
        <v>1278</v>
      </c>
      <c r="AR557" s="18" t="s">
        <v>608</v>
      </c>
      <c r="AS557" s="120" t="s">
        <v>700</v>
      </c>
      <c r="AT557" s="121">
        <f t="shared" si="110"/>
        <v>0</v>
      </c>
      <c r="AU557" s="121">
        <f t="shared" si="110"/>
        <v>0</v>
      </c>
      <c r="AV557" s="122">
        <v>0</v>
      </c>
      <c r="AW557" s="122">
        <v>0</v>
      </c>
      <c r="AX557" s="122">
        <v>0</v>
      </c>
      <c r="AY557" s="122">
        <v>0</v>
      </c>
      <c r="AZ557" s="122">
        <v>0</v>
      </c>
      <c r="BA557" s="122">
        <v>0</v>
      </c>
      <c r="BB557" s="122">
        <v>0</v>
      </c>
      <c r="BC557" s="122">
        <v>0</v>
      </c>
      <c r="BD557" s="122">
        <f t="shared" si="115"/>
        <v>140652.20000000001</v>
      </c>
      <c r="BE557" s="122">
        <v>0</v>
      </c>
      <c r="BF557" s="122">
        <v>0</v>
      </c>
      <c r="BG557" s="122">
        <v>0</v>
      </c>
      <c r="BH557" s="122">
        <v>140652.20000000001</v>
      </c>
      <c r="BI557" s="121">
        <f t="shared" si="114"/>
        <v>140652.20000000001</v>
      </c>
      <c r="BJ557" s="122">
        <v>0</v>
      </c>
      <c r="BK557" s="122">
        <v>0</v>
      </c>
      <c r="BL557" s="122">
        <v>0</v>
      </c>
      <c r="BM557" s="122">
        <v>140652.20000000001</v>
      </c>
      <c r="BN557" s="121">
        <f t="shared" si="111"/>
        <v>0</v>
      </c>
      <c r="BO557" s="122">
        <v>0</v>
      </c>
      <c r="BP557" s="122">
        <v>0</v>
      </c>
      <c r="BQ557" s="122">
        <v>0</v>
      </c>
      <c r="BR557" s="122">
        <v>0</v>
      </c>
      <c r="BS557" s="121">
        <f t="shared" si="108"/>
        <v>0</v>
      </c>
      <c r="BT557" s="122">
        <v>0</v>
      </c>
      <c r="BU557" s="122">
        <v>0</v>
      </c>
      <c r="BV557" s="122">
        <v>0</v>
      </c>
      <c r="BW557" s="122">
        <v>0</v>
      </c>
      <c r="BX557" s="121">
        <f t="shared" si="112"/>
        <v>0</v>
      </c>
      <c r="BY557" s="122">
        <v>0</v>
      </c>
      <c r="BZ557" s="122">
        <v>0</v>
      </c>
      <c r="CA557" s="122">
        <v>0</v>
      </c>
      <c r="CB557" s="122">
        <v>0</v>
      </c>
      <c r="CC557" s="121">
        <f t="shared" si="109"/>
        <v>0</v>
      </c>
      <c r="CD557" s="122">
        <v>0</v>
      </c>
      <c r="CE557" s="122">
        <v>0</v>
      </c>
      <c r="CF557" s="122">
        <v>0</v>
      </c>
      <c r="CG557" s="122">
        <v>0</v>
      </c>
      <c r="CH557" s="122">
        <f t="shared" si="116"/>
        <v>0</v>
      </c>
      <c r="CI557" s="122">
        <v>0</v>
      </c>
      <c r="CJ557" s="122">
        <v>0</v>
      </c>
      <c r="CK557" s="122">
        <v>0</v>
      </c>
      <c r="CL557" s="122">
        <v>0</v>
      </c>
      <c r="CM557" s="121">
        <f t="shared" si="113"/>
        <v>0</v>
      </c>
      <c r="CN557" s="122">
        <v>0</v>
      </c>
      <c r="CO557" s="122">
        <v>0</v>
      </c>
      <c r="CP557" s="122">
        <v>0</v>
      </c>
      <c r="CQ557" s="122">
        <v>0</v>
      </c>
    </row>
    <row r="558" spans="1:95" ht="176.25" customHeight="1">
      <c r="A558" s="194">
        <v>607</v>
      </c>
      <c r="B558" s="17" t="s">
        <v>1059</v>
      </c>
      <c r="C558" s="111">
        <v>402000001</v>
      </c>
      <c r="D558" s="112" t="s">
        <v>48</v>
      </c>
      <c r="E558" s="113" t="s">
        <v>1279</v>
      </c>
      <c r="F558" s="114"/>
      <c r="G558" s="114"/>
      <c r="H558" s="115">
        <v>6</v>
      </c>
      <c r="I558" s="114"/>
      <c r="J558" s="115">
        <v>23</v>
      </c>
      <c r="K558" s="115">
        <v>3</v>
      </c>
      <c r="L558" s="115"/>
      <c r="M558" s="115"/>
      <c r="N558" s="115"/>
      <c r="O558" s="115"/>
      <c r="P558" s="116" t="s">
        <v>1280</v>
      </c>
      <c r="Q558" s="117" t="s">
        <v>643</v>
      </c>
      <c r="R558" s="115"/>
      <c r="S558" s="115"/>
      <c r="T558" s="115"/>
      <c r="U558" s="115"/>
      <c r="V558" s="115">
        <v>11</v>
      </c>
      <c r="W558" s="115">
        <v>1</v>
      </c>
      <c r="X558" s="115" t="s">
        <v>64</v>
      </c>
      <c r="Y558" s="115"/>
      <c r="Z558" s="115"/>
      <c r="AA558" s="115"/>
      <c r="AB558" s="116" t="s">
        <v>424</v>
      </c>
      <c r="AC558" s="211" t="s">
        <v>1281</v>
      </c>
      <c r="AD558" s="205"/>
      <c r="AE558" s="205"/>
      <c r="AF558" s="205"/>
      <c r="AG558" s="205"/>
      <c r="AH558" s="205"/>
      <c r="AI558" s="205"/>
      <c r="AJ558" s="205"/>
      <c r="AK558" s="205"/>
      <c r="AL558" s="205"/>
      <c r="AM558" s="205" t="s">
        <v>645</v>
      </c>
      <c r="AN558" s="118" t="s">
        <v>1282</v>
      </c>
      <c r="AO558" s="119" t="s">
        <v>69</v>
      </c>
      <c r="AP558" s="119" t="s">
        <v>66</v>
      </c>
      <c r="AQ558" s="119" t="s">
        <v>1283</v>
      </c>
      <c r="AR558" s="18" t="s">
        <v>55</v>
      </c>
      <c r="AS558" s="120" t="s">
        <v>56</v>
      </c>
      <c r="AT558" s="121">
        <f t="shared" si="110"/>
        <v>276059.93</v>
      </c>
      <c r="AU558" s="121">
        <f t="shared" si="110"/>
        <v>276059.93</v>
      </c>
      <c r="AV558" s="122">
        <v>0</v>
      </c>
      <c r="AW558" s="122">
        <v>0</v>
      </c>
      <c r="AX558" s="122">
        <v>0</v>
      </c>
      <c r="AY558" s="122">
        <v>0</v>
      </c>
      <c r="AZ558" s="122">
        <v>0</v>
      </c>
      <c r="BA558" s="122">
        <v>0</v>
      </c>
      <c r="BB558" s="122">
        <v>276059.93</v>
      </c>
      <c r="BC558" s="122">
        <v>276059.93</v>
      </c>
      <c r="BD558" s="122">
        <f>BE558+BF558+BG558+BH558</f>
        <v>301256.2</v>
      </c>
      <c r="BE558" s="122">
        <v>0</v>
      </c>
      <c r="BF558" s="122">
        <v>0</v>
      </c>
      <c r="BG558" s="122">
        <v>0</v>
      </c>
      <c r="BH558" s="122">
        <v>301256.2</v>
      </c>
      <c r="BI558" s="121">
        <f t="shared" si="114"/>
        <v>301256.2</v>
      </c>
      <c r="BJ558" s="122">
        <v>0</v>
      </c>
      <c r="BK558" s="122">
        <v>0</v>
      </c>
      <c r="BL558" s="122">
        <v>0</v>
      </c>
      <c r="BM558" s="122">
        <v>301256.2</v>
      </c>
      <c r="BN558" s="121">
        <f t="shared" si="111"/>
        <v>274447.5</v>
      </c>
      <c r="BO558" s="122">
        <v>0</v>
      </c>
      <c r="BP558" s="122">
        <v>0</v>
      </c>
      <c r="BQ558" s="122">
        <v>0</v>
      </c>
      <c r="BR558" s="122">
        <v>274447.5</v>
      </c>
      <c r="BS558" s="121">
        <f t="shared" si="108"/>
        <v>274447.5</v>
      </c>
      <c r="BT558" s="122">
        <v>0</v>
      </c>
      <c r="BU558" s="122">
        <v>0</v>
      </c>
      <c r="BV558" s="122">
        <v>0</v>
      </c>
      <c r="BW558" s="122">
        <v>274447.5</v>
      </c>
      <c r="BX558" s="121">
        <f t="shared" si="112"/>
        <v>274447.5</v>
      </c>
      <c r="BY558" s="122">
        <v>0</v>
      </c>
      <c r="BZ558" s="122">
        <v>0</v>
      </c>
      <c r="CA558" s="122">
        <v>0</v>
      </c>
      <c r="CB558" s="122">
        <v>274447.5</v>
      </c>
      <c r="CC558" s="121">
        <f t="shared" si="109"/>
        <v>274447.5</v>
      </c>
      <c r="CD558" s="122">
        <v>0</v>
      </c>
      <c r="CE558" s="122">
        <v>0</v>
      </c>
      <c r="CF558" s="122">
        <v>0</v>
      </c>
      <c r="CG558" s="122">
        <v>274447.5</v>
      </c>
      <c r="CH558" s="122">
        <f>CI558+CJ558+CK558+CL558</f>
        <v>274447.5</v>
      </c>
      <c r="CI558" s="122">
        <v>0</v>
      </c>
      <c r="CJ558" s="122">
        <v>0</v>
      </c>
      <c r="CK558" s="122">
        <v>0</v>
      </c>
      <c r="CL558" s="122">
        <v>274447.5</v>
      </c>
      <c r="CM558" s="121">
        <f t="shared" si="113"/>
        <v>274447.5</v>
      </c>
      <c r="CN558" s="122">
        <v>0</v>
      </c>
      <c r="CO558" s="122">
        <v>0</v>
      </c>
      <c r="CP558" s="122">
        <v>0</v>
      </c>
      <c r="CQ558" s="122">
        <v>274447.5</v>
      </c>
    </row>
    <row r="559" spans="1:95" ht="167.25" customHeight="1">
      <c r="A559" s="194">
        <v>607</v>
      </c>
      <c r="B559" s="17" t="s">
        <v>1059</v>
      </c>
      <c r="C559" s="111">
        <v>402000001</v>
      </c>
      <c r="D559" s="19" t="s">
        <v>48</v>
      </c>
      <c r="E559" s="113" t="s">
        <v>1279</v>
      </c>
      <c r="F559" s="114"/>
      <c r="G559" s="114"/>
      <c r="H559" s="115">
        <v>6</v>
      </c>
      <c r="I559" s="114"/>
      <c r="J559" s="115">
        <v>23</v>
      </c>
      <c r="K559" s="115">
        <v>3</v>
      </c>
      <c r="L559" s="115"/>
      <c r="M559" s="115"/>
      <c r="N559" s="115"/>
      <c r="O559" s="115"/>
      <c r="P559" s="116" t="s">
        <v>1280</v>
      </c>
      <c r="Q559" s="117" t="s">
        <v>643</v>
      </c>
      <c r="R559" s="115"/>
      <c r="S559" s="115"/>
      <c r="T559" s="115"/>
      <c r="U559" s="115"/>
      <c r="V559" s="115">
        <v>11</v>
      </c>
      <c r="W559" s="115">
        <v>1</v>
      </c>
      <c r="X559" s="115" t="s">
        <v>1284</v>
      </c>
      <c r="Y559" s="115"/>
      <c r="Z559" s="115"/>
      <c r="AA559" s="115"/>
      <c r="AB559" s="116" t="s">
        <v>424</v>
      </c>
      <c r="AC559" s="211" t="s">
        <v>1281</v>
      </c>
      <c r="AD559" s="205"/>
      <c r="AE559" s="205"/>
      <c r="AF559" s="205"/>
      <c r="AG559" s="205"/>
      <c r="AH559" s="205"/>
      <c r="AI559" s="205"/>
      <c r="AJ559" s="205"/>
      <c r="AK559" s="205"/>
      <c r="AL559" s="205"/>
      <c r="AM559" s="205" t="s">
        <v>645</v>
      </c>
      <c r="AN559" s="118" t="s">
        <v>1282</v>
      </c>
      <c r="AO559" s="119" t="s">
        <v>69</v>
      </c>
      <c r="AP559" s="119" t="s">
        <v>66</v>
      </c>
      <c r="AQ559" s="119" t="s">
        <v>1283</v>
      </c>
      <c r="AR559" s="18" t="s">
        <v>55</v>
      </c>
      <c r="AS559" s="120" t="s">
        <v>57</v>
      </c>
      <c r="AT559" s="121">
        <f t="shared" si="110"/>
        <v>79687.62</v>
      </c>
      <c r="AU559" s="121">
        <f t="shared" si="110"/>
        <v>79687.62</v>
      </c>
      <c r="AV559" s="122">
        <v>0</v>
      </c>
      <c r="AW559" s="122">
        <v>0</v>
      </c>
      <c r="AX559" s="122">
        <v>0</v>
      </c>
      <c r="AY559" s="122">
        <v>0</v>
      </c>
      <c r="AZ559" s="122">
        <v>0</v>
      </c>
      <c r="BA559" s="122">
        <v>0</v>
      </c>
      <c r="BB559" s="122">
        <v>79687.62</v>
      </c>
      <c r="BC559" s="122">
        <v>79687.62</v>
      </c>
      <c r="BD559" s="122">
        <f t="shared" ref="BD559:BD572" si="117">BE559+BF559+BG559+BH559</f>
        <v>85447.3</v>
      </c>
      <c r="BE559" s="122">
        <v>0</v>
      </c>
      <c r="BF559" s="122">
        <v>0</v>
      </c>
      <c r="BG559" s="122">
        <v>0</v>
      </c>
      <c r="BH559" s="122">
        <v>85447.3</v>
      </c>
      <c r="BI559" s="121">
        <f t="shared" si="114"/>
        <v>85447.3</v>
      </c>
      <c r="BJ559" s="122">
        <v>0</v>
      </c>
      <c r="BK559" s="122">
        <v>0</v>
      </c>
      <c r="BL559" s="122">
        <v>0</v>
      </c>
      <c r="BM559" s="122">
        <v>85447.3</v>
      </c>
      <c r="BN559" s="121">
        <f t="shared" si="111"/>
        <v>82882.5</v>
      </c>
      <c r="BO559" s="122">
        <v>0</v>
      </c>
      <c r="BP559" s="122">
        <v>0</v>
      </c>
      <c r="BQ559" s="122">
        <v>0</v>
      </c>
      <c r="BR559" s="122">
        <v>82882.5</v>
      </c>
      <c r="BS559" s="121">
        <f t="shared" si="108"/>
        <v>82882.5</v>
      </c>
      <c r="BT559" s="122">
        <v>0</v>
      </c>
      <c r="BU559" s="122">
        <v>0</v>
      </c>
      <c r="BV559" s="122">
        <v>0</v>
      </c>
      <c r="BW559" s="122">
        <v>82882.5</v>
      </c>
      <c r="BX559" s="121">
        <f t="shared" si="112"/>
        <v>82882.5</v>
      </c>
      <c r="BY559" s="122">
        <v>0</v>
      </c>
      <c r="BZ559" s="122">
        <v>0</v>
      </c>
      <c r="CA559" s="122">
        <v>0</v>
      </c>
      <c r="CB559" s="122">
        <v>82882.5</v>
      </c>
      <c r="CC559" s="121">
        <f t="shared" si="109"/>
        <v>82882.5</v>
      </c>
      <c r="CD559" s="122">
        <v>0</v>
      </c>
      <c r="CE559" s="122">
        <v>0</v>
      </c>
      <c r="CF559" s="122">
        <v>0</v>
      </c>
      <c r="CG559" s="122">
        <v>82882.5</v>
      </c>
      <c r="CH559" s="122">
        <f t="shared" ref="CH559:CH572" si="118">CI559+CJ559+CK559+CL559</f>
        <v>82882.5</v>
      </c>
      <c r="CI559" s="122">
        <v>0</v>
      </c>
      <c r="CJ559" s="122">
        <v>0</v>
      </c>
      <c r="CK559" s="122">
        <v>0</v>
      </c>
      <c r="CL559" s="122">
        <v>82882.5</v>
      </c>
      <c r="CM559" s="121">
        <f t="shared" si="113"/>
        <v>82882.5</v>
      </c>
      <c r="CN559" s="122">
        <v>0</v>
      </c>
      <c r="CO559" s="122">
        <v>0</v>
      </c>
      <c r="CP559" s="122">
        <v>0</v>
      </c>
      <c r="CQ559" s="122">
        <v>82882.5</v>
      </c>
    </row>
    <row r="560" spans="1:95" ht="161.25" customHeight="1">
      <c r="A560" s="194">
        <v>607</v>
      </c>
      <c r="B560" s="17" t="s">
        <v>1059</v>
      </c>
      <c r="C560" s="111">
        <v>402000001</v>
      </c>
      <c r="D560" s="19" t="s">
        <v>48</v>
      </c>
      <c r="E560" s="113" t="s">
        <v>1060</v>
      </c>
      <c r="F560" s="114"/>
      <c r="G560" s="114"/>
      <c r="H560" s="115">
        <v>3</v>
      </c>
      <c r="I560" s="114"/>
      <c r="J560" s="115">
        <v>17</v>
      </c>
      <c r="K560" s="115">
        <v>1</v>
      </c>
      <c r="L560" s="115">
        <v>3</v>
      </c>
      <c r="M560" s="115"/>
      <c r="N560" s="115"/>
      <c r="O560" s="115"/>
      <c r="P560" s="116" t="s">
        <v>1280</v>
      </c>
      <c r="Q560" s="117" t="s">
        <v>256</v>
      </c>
      <c r="R560" s="115"/>
      <c r="S560" s="115"/>
      <c r="T560" s="115">
        <v>3</v>
      </c>
      <c r="U560" s="115"/>
      <c r="V560" s="115">
        <v>9</v>
      </c>
      <c r="W560" s="115">
        <v>1</v>
      </c>
      <c r="X560" s="115"/>
      <c r="Y560" s="115"/>
      <c r="Z560" s="115"/>
      <c r="AA560" s="115"/>
      <c r="AB560" s="116" t="s">
        <v>257</v>
      </c>
      <c r="AC560" s="211" t="s">
        <v>1285</v>
      </c>
      <c r="AD560" s="205"/>
      <c r="AE560" s="205"/>
      <c r="AF560" s="205"/>
      <c r="AG560" s="205"/>
      <c r="AH560" s="205"/>
      <c r="AI560" s="205"/>
      <c r="AJ560" s="155"/>
      <c r="AK560" s="207"/>
      <c r="AL560" s="205"/>
      <c r="AM560" s="207" t="s">
        <v>1286</v>
      </c>
      <c r="AN560" s="118" t="s">
        <v>1287</v>
      </c>
      <c r="AO560" s="119" t="s">
        <v>69</v>
      </c>
      <c r="AP560" s="119" t="s">
        <v>66</v>
      </c>
      <c r="AQ560" s="119" t="s">
        <v>1283</v>
      </c>
      <c r="AR560" s="18" t="s">
        <v>55</v>
      </c>
      <c r="AS560" s="120" t="s">
        <v>53</v>
      </c>
      <c r="AT560" s="121">
        <f t="shared" si="110"/>
        <v>1268998</v>
      </c>
      <c r="AU560" s="121">
        <f t="shared" si="110"/>
        <v>1268998</v>
      </c>
      <c r="AV560" s="122">
        <v>0</v>
      </c>
      <c r="AW560" s="122">
        <v>0</v>
      </c>
      <c r="AX560" s="122">
        <v>0</v>
      </c>
      <c r="AY560" s="122">
        <v>0</v>
      </c>
      <c r="AZ560" s="122">
        <v>0</v>
      </c>
      <c r="BA560" s="122">
        <v>0</v>
      </c>
      <c r="BB560" s="122">
        <v>1268998</v>
      </c>
      <c r="BC560" s="122">
        <v>1268998</v>
      </c>
      <c r="BD560" s="122">
        <f t="shared" si="117"/>
        <v>888172.9</v>
      </c>
      <c r="BE560" s="122">
        <v>0</v>
      </c>
      <c r="BF560" s="122">
        <v>0</v>
      </c>
      <c r="BG560" s="122">
        <v>0</v>
      </c>
      <c r="BH560" s="122">
        <v>888172.9</v>
      </c>
      <c r="BI560" s="121">
        <f t="shared" si="114"/>
        <v>868427.02</v>
      </c>
      <c r="BJ560" s="122">
        <v>0</v>
      </c>
      <c r="BK560" s="122">
        <v>0</v>
      </c>
      <c r="BL560" s="122">
        <v>0</v>
      </c>
      <c r="BM560" s="122">
        <v>868427.02</v>
      </c>
      <c r="BN560" s="121">
        <f t="shared" si="111"/>
        <v>1022380</v>
      </c>
      <c r="BO560" s="122">
        <v>0</v>
      </c>
      <c r="BP560" s="122">
        <v>0</v>
      </c>
      <c r="BQ560" s="122">
        <v>0</v>
      </c>
      <c r="BR560" s="122">
        <v>1022380</v>
      </c>
      <c r="BS560" s="121">
        <f t="shared" si="108"/>
        <v>1022380</v>
      </c>
      <c r="BT560" s="122">
        <v>0</v>
      </c>
      <c r="BU560" s="122">
        <v>0</v>
      </c>
      <c r="BV560" s="122">
        <v>0</v>
      </c>
      <c r="BW560" s="122">
        <v>1022380</v>
      </c>
      <c r="BX560" s="121">
        <f t="shared" si="112"/>
        <v>835800</v>
      </c>
      <c r="BY560" s="122">
        <v>0</v>
      </c>
      <c r="BZ560" s="122">
        <v>0</v>
      </c>
      <c r="CA560" s="122">
        <v>0</v>
      </c>
      <c r="CB560" s="122">
        <v>835800</v>
      </c>
      <c r="CC560" s="121">
        <f t="shared" si="109"/>
        <v>835800</v>
      </c>
      <c r="CD560" s="122">
        <v>0</v>
      </c>
      <c r="CE560" s="122">
        <v>0</v>
      </c>
      <c r="CF560" s="122">
        <v>0</v>
      </c>
      <c r="CG560" s="122">
        <v>835800</v>
      </c>
      <c r="CH560" s="122">
        <f t="shared" si="118"/>
        <v>835800</v>
      </c>
      <c r="CI560" s="122">
        <v>0</v>
      </c>
      <c r="CJ560" s="122">
        <v>0</v>
      </c>
      <c r="CK560" s="122">
        <v>0</v>
      </c>
      <c r="CL560" s="122">
        <v>835800</v>
      </c>
      <c r="CM560" s="121">
        <f t="shared" si="113"/>
        <v>835800</v>
      </c>
      <c r="CN560" s="122">
        <v>0</v>
      </c>
      <c r="CO560" s="122">
        <v>0</v>
      </c>
      <c r="CP560" s="122">
        <v>0</v>
      </c>
      <c r="CQ560" s="122">
        <v>835800</v>
      </c>
    </row>
    <row r="561" spans="1:97" ht="174" customHeight="1">
      <c r="A561" s="194">
        <v>607</v>
      </c>
      <c r="B561" s="17" t="s">
        <v>1059</v>
      </c>
      <c r="C561" s="111">
        <v>402000025</v>
      </c>
      <c r="D561" s="19" t="s">
        <v>153</v>
      </c>
      <c r="E561" s="113" t="s">
        <v>1070</v>
      </c>
      <c r="F561" s="203"/>
      <c r="G561" s="203"/>
      <c r="H561" s="115">
        <v>1</v>
      </c>
      <c r="I561" s="203"/>
      <c r="J561" s="115">
        <v>2</v>
      </c>
      <c r="K561" s="115"/>
      <c r="L561" s="115">
        <v>2</v>
      </c>
      <c r="M561" s="203"/>
      <c r="N561" s="115">
        <v>3</v>
      </c>
      <c r="O561" s="203"/>
      <c r="P561" s="116" t="s">
        <v>533</v>
      </c>
      <c r="Q561" s="117" t="s">
        <v>256</v>
      </c>
      <c r="R561" s="115"/>
      <c r="S561" s="115"/>
      <c r="T561" s="115" t="s">
        <v>47</v>
      </c>
      <c r="U561" s="115"/>
      <c r="V561" s="115">
        <v>12</v>
      </c>
      <c r="W561" s="115">
        <v>1</v>
      </c>
      <c r="X561" s="115">
        <v>15</v>
      </c>
      <c r="Y561" s="115"/>
      <c r="Z561" s="115"/>
      <c r="AA561" s="115"/>
      <c r="AB561" s="116" t="s">
        <v>257</v>
      </c>
      <c r="AC561" s="211" t="s">
        <v>1285</v>
      </c>
      <c r="AD561" s="205"/>
      <c r="AE561" s="205"/>
      <c r="AF561" s="205"/>
      <c r="AG561" s="205"/>
      <c r="AH561" s="205"/>
      <c r="AI561" s="205"/>
      <c r="AJ561" s="155"/>
      <c r="AK561" s="207"/>
      <c r="AL561" s="205"/>
      <c r="AM561" s="207" t="s">
        <v>1286</v>
      </c>
      <c r="AN561" s="118" t="s">
        <v>1287</v>
      </c>
      <c r="AO561" s="119" t="s">
        <v>69</v>
      </c>
      <c r="AP561" s="119" t="s">
        <v>66</v>
      </c>
      <c r="AQ561" s="119" t="s">
        <v>1283</v>
      </c>
      <c r="AR561" s="18" t="s">
        <v>55</v>
      </c>
      <c r="AS561" s="120" t="s">
        <v>53</v>
      </c>
      <c r="AT561" s="121">
        <f t="shared" si="110"/>
        <v>994</v>
      </c>
      <c r="AU561" s="121">
        <f t="shared" si="110"/>
        <v>994</v>
      </c>
      <c r="AV561" s="122">
        <v>0</v>
      </c>
      <c r="AW561" s="122">
        <v>0</v>
      </c>
      <c r="AX561" s="122">
        <v>0</v>
      </c>
      <c r="AY561" s="122">
        <v>0</v>
      </c>
      <c r="AZ561" s="122">
        <v>0</v>
      </c>
      <c r="BA561" s="122">
        <v>0</v>
      </c>
      <c r="BB561" s="122">
        <v>994</v>
      </c>
      <c r="BC561" s="122">
        <v>994</v>
      </c>
      <c r="BD561" s="122">
        <f t="shared" si="117"/>
        <v>0</v>
      </c>
      <c r="BE561" s="122">
        <v>0</v>
      </c>
      <c r="BF561" s="122">
        <v>0</v>
      </c>
      <c r="BG561" s="122">
        <v>0</v>
      </c>
      <c r="BH561" s="122">
        <v>0</v>
      </c>
      <c r="BI561" s="121">
        <f t="shared" si="114"/>
        <v>0</v>
      </c>
      <c r="BJ561" s="122">
        <v>0</v>
      </c>
      <c r="BK561" s="122">
        <v>0</v>
      </c>
      <c r="BL561" s="122">
        <v>0</v>
      </c>
      <c r="BM561" s="122">
        <v>0</v>
      </c>
      <c r="BN561" s="121">
        <f t="shared" si="111"/>
        <v>0</v>
      </c>
      <c r="BO561" s="122">
        <v>0</v>
      </c>
      <c r="BP561" s="122">
        <v>0</v>
      </c>
      <c r="BQ561" s="122">
        <v>0</v>
      </c>
      <c r="BR561" s="122">
        <v>0</v>
      </c>
      <c r="BS561" s="121">
        <f t="shared" si="108"/>
        <v>0</v>
      </c>
      <c r="BT561" s="122">
        <v>0</v>
      </c>
      <c r="BU561" s="122">
        <v>0</v>
      </c>
      <c r="BV561" s="122">
        <v>0</v>
      </c>
      <c r="BW561" s="122">
        <v>0</v>
      </c>
      <c r="BX561" s="121">
        <f t="shared" si="112"/>
        <v>0</v>
      </c>
      <c r="BY561" s="122">
        <v>0</v>
      </c>
      <c r="BZ561" s="122">
        <v>0</v>
      </c>
      <c r="CA561" s="122">
        <v>0</v>
      </c>
      <c r="CB561" s="122">
        <v>0</v>
      </c>
      <c r="CC561" s="121">
        <f t="shared" si="109"/>
        <v>0</v>
      </c>
      <c r="CD561" s="122">
        <v>0</v>
      </c>
      <c r="CE561" s="122">
        <v>0</v>
      </c>
      <c r="CF561" s="122">
        <v>0</v>
      </c>
      <c r="CG561" s="122">
        <v>0</v>
      </c>
      <c r="CH561" s="122">
        <f t="shared" si="118"/>
        <v>0</v>
      </c>
      <c r="CI561" s="122">
        <v>0</v>
      </c>
      <c r="CJ561" s="122">
        <v>0</v>
      </c>
      <c r="CK561" s="122">
        <v>0</v>
      </c>
      <c r="CL561" s="122">
        <v>0</v>
      </c>
      <c r="CM561" s="121">
        <f t="shared" si="113"/>
        <v>0</v>
      </c>
      <c r="CN561" s="122">
        <v>0</v>
      </c>
      <c r="CO561" s="122">
        <v>0</v>
      </c>
      <c r="CP561" s="122">
        <v>0</v>
      </c>
      <c r="CQ561" s="122">
        <v>0</v>
      </c>
    </row>
    <row r="562" spans="1:97" ht="152.25" customHeight="1">
      <c r="A562" s="194">
        <v>607</v>
      </c>
      <c r="B562" s="17" t="s">
        <v>1059</v>
      </c>
      <c r="C562" s="111">
        <v>402000001</v>
      </c>
      <c r="D562" s="19" t="s">
        <v>48</v>
      </c>
      <c r="E562" s="113" t="s">
        <v>1060</v>
      </c>
      <c r="F562" s="114"/>
      <c r="G562" s="114"/>
      <c r="H562" s="115">
        <v>3</v>
      </c>
      <c r="I562" s="114"/>
      <c r="J562" s="115">
        <v>17</v>
      </c>
      <c r="K562" s="115">
        <v>1</v>
      </c>
      <c r="L562" s="115">
        <v>3</v>
      </c>
      <c r="M562" s="115"/>
      <c r="N562" s="115"/>
      <c r="O562" s="115"/>
      <c r="P562" s="116" t="s">
        <v>1280</v>
      </c>
      <c r="Q562" s="117" t="s">
        <v>256</v>
      </c>
      <c r="R562" s="115"/>
      <c r="S562" s="115"/>
      <c r="T562" s="115">
        <v>3</v>
      </c>
      <c r="U562" s="115"/>
      <c r="V562" s="115">
        <v>9</v>
      </c>
      <c r="W562" s="115">
        <v>1</v>
      </c>
      <c r="X562" s="115"/>
      <c r="Y562" s="115"/>
      <c r="Z562" s="115"/>
      <c r="AA562" s="115"/>
      <c r="AB562" s="116" t="s">
        <v>257</v>
      </c>
      <c r="AC562" s="211" t="s">
        <v>1285</v>
      </c>
      <c r="AD562" s="205"/>
      <c r="AE562" s="205"/>
      <c r="AF562" s="205"/>
      <c r="AG562" s="205"/>
      <c r="AH562" s="205"/>
      <c r="AI562" s="205"/>
      <c r="AJ562" s="155"/>
      <c r="AK562" s="207"/>
      <c r="AL562" s="205"/>
      <c r="AM562" s="207" t="s">
        <v>1286</v>
      </c>
      <c r="AN562" s="118" t="s">
        <v>1287</v>
      </c>
      <c r="AO562" s="119" t="s">
        <v>69</v>
      </c>
      <c r="AP562" s="119" t="s">
        <v>66</v>
      </c>
      <c r="AQ562" s="119" t="s">
        <v>1283</v>
      </c>
      <c r="AR562" s="18" t="s">
        <v>55</v>
      </c>
      <c r="AS562" s="120" t="s">
        <v>192</v>
      </c>
      <c r="AT562" s="121">
        <f t="shared" si="110"/>
        <v>0</v>
      </c>
      <c r="AU562" s="121">
        <f t="shared" si="110"/>
        <v>0</v>
      </c>
      <c r="AV562" s="122">
        <v>0</v>
      </c>
      <c r="AW562" s="122">
        <v>0</v>
      </c>
      <c r="AX562" s="122">
        <v>0</v>
      </c>
      <c r="AY562" s="122">
        <v>0</v>
      </c>
      <c r="AZ562" s="122">
        <v>0</v>
      </c>
      <c r="BA562" s="122">
        <v>0</v>
      </c>
      <c r="BB562" s="122">
        <v>0</v>
      </c>
      <c r="BC562" s="122">
        <v>0</v>
      </c>
      <c r="BD562" s="122">
        <f t="shared" si="117"/>
        <v>199543.1</v>
      </c>
      <c r="BE562" s="122">
        <v>0</v>
      </c>
      <c r="BF562" s="122">
        <v>0</v>
      </c>
      <c r="BG562" s="122">
        <v>0</v>
      </c>
      <c r="BH562" s="122">
        <v>199543.1</v>
      </c>
      <c r="BI562" s="121">
        <f t="shared" si="114"/>
        <v>196382.05</v>
      </c>
      <c r="BJ562" s="122">
        <v>0</v>
      </c>
      <c r="BK562" s="122">
        <v>0</v>
      </c>
      <c r="BL562" s="122">
        <v>0</v>
      </c>
      <c r="BM562" s="122">
        <v>196382.05</v>
      </c>
      <c r="BN562" s="121">
        <f t="shared" si="111"/>
        <v>240820</v>
      </c>
      <c r="BO562" s="122">
        <v>0</v>
      </c>
      <c r="BP562" s="122">
        <v>0</v>
      </c>
      <c r="BQ562" s="122">
        <v>0</v>
      </c>
      <c r="BR562" s="122">
        <v>240820</v>
      </c>
      <c r="BS562" s="121">
        <f t="shared" si="108"/>
        <v>240820</v>
      </c>
      <c r="BT562" s="122">
        <v>0</v>
      </c>
      <c r="BU562" s="122">
        <v>0</v>
      </c>
      <c r="BV562" s="122">
        <v>0</v>
      </c>
      <c r="BW562" s="122">
        <v>240820</v>
      </c>
      <c r="BX562" s="121">
        <f t="shared" si="112"/>
        <v>243710</v>
      </c>
      <c r="BY562" s="122">
        <v>0</v>
      </c>
      <c r="BZ562" s="122">
        <v>0</v>
      </c>
      <c r="CA562" s="122">
        <v>0</v>
      </c>
      <c r="CB562" s="122">
        <v>243710</v>
      </c>
      <c r="CC562" s="121">
        <f t="shared" si="109"/>
        <v>243710</v>
      </c>
      <c r="CD562" s="122">
        <v>0</v>
      </c>
      <c r="CE562" s="122">
        <v>0</v>
      </c>
      <c r="CF562" s="122">
        <v>0</v>
      </c>
      <c r="CG562" s="122">
        <v>243710</v>
      </c>
      <c r="CH562" s="122">
        <f t="shared" si="118"/>
        <v>243710</v>
      </c>
      <c r="CI562" s="122">
        <v>0</v>
      </c>
      <c r="CJ562" s="122">
        <v>0</v>
      </c>
      <c r="CK562" s="122">
        <v>0</v>
      </c>
      <c r="CL562" s="122">
        <v>243710</v>
      </c>
      <c r="CM562" s="121">
        <f t="shared" si="113"/>
        <v>243710</v>
      </c>
      <c r="CN562" s="122">
        <v>0</v>
      </c>
      <c r="CO562" s="122">
        <v>0</v>
      </c>
      <c r="CP562" s="122">
        <v>0</v>
      </c>
      <c r="CQ562" s="122">
        <v>243710</v>
      </c>
    </row>
    <row r="563" spans="1:97" ht="169.5" customHeight="1">
      <c r="A563" s="194">
        <v>607</v>
      </c>
      <c r="B563" s="17" t="s">
        <v>1059</v>
      </c>
      <c r="C563" s="111">
        <v>402000001</v>
      </c>
      <c r="D563" s="19" t="s">
        <v>48</v>
      </c>
      <c r="E563" s="113" t="s">
        <v>1060</v>
      </c>
      <c r="F563" s="114"/>
      <c r="G563" s="114"/>
      <c r="H563" s="115">
        <v>3</v>
      </c>
      <c r="I563" s="114"/>
      <c r="J563" s="115">
        <v>17</v>
      </c>
      <c r="K563" s="115">
        <v>1</v>
      </c>
      <c r="L563" s="115">
        <v>3</v>
      </c>
      <c r="M563" s="115"/>
      <c r="N563" s="115"/>
      <c r="O563" s="115"/>
      <c r="P563" s="116" t="s">
        <v>255</v>
      </c>
      <c r="Q563" s="117" t="s">
        <v>256</v>
      </c>
      <c r="R563" s="115"/>
      <c r="S563" s="115"/>
      <c r="T563" s="115">
        <v>3</v>
      </c>
      <c r="U563" s="115"/>
      <c r="V563" s="115">
        <v>9</v>
      </c>
      <c r="W563" s="115">
        <v>1</v>
      </c>
      <c r="X563" s="115"/>
      <c r="Y563" s="115"/>
      <c r="Z563" s="115"/>
      <c r="AA563" s="115"/>
      <c r="AB563" s="116" t="s">
        <v>257</v>
      </c>
      <c r="AC563" s="211" t="s">
        <v>1285</v>
      </c>
      <c r="AD563" s="205"/>
      <c r="AE563" s="205"/>
      <c r="AF563" s="205"/>
      <c r="AG563" s="205"/>
      <c r="AH563" s="205"/>
      <c r="AI563" s="205"/>
      <c r="AJ563" s="155"/>
      <c r="AK563" s="207"/>
      <c r="AL563" s="205"/>
      <c r="AM563" s="207" t="s">
        <v>1286</v>
      </c>
      <c r="AN563" s="118" t="s">
        <v>1287</v>
      </c>
      <c r="AO563" s="119" t="s">
        <v>69</v>
      </c>
      <c r="AP563" s="119" t="s">
        <v>66</v>
      </c>
      <c r="AQ563" s="119" t="s">
        <v>1283</v>
      </c>
      <c r="AR563" s="18" t="s">
        <v>55</v>
      </c>
      <c r="AS563" s="120" t="s">
        <v>193</v>
      </c>
      <c r="AT563" s="121">
        <f t="shared" si="110"/>
        <v>174200</v>
      </c>
      <c r="AU563" s="121">
        <f t="shared" si="110"/>
        <v>174200</v>
      </c>
      <c r="AV563" s="122">
        <v>0</v>
      </c>
      <c r="AW563" s="122">
        <v>0</v>
      </c>
      <c r="AX563" s="122">
        <v>0</v>
      </c>
      <c r="AY563" s="122">
        <v>0</v>
      </c>
      <c r="AZ563" s="122">
        <v>0</v>
      </c>
      <c r="BA563" s="122">
        <v>0</v>
      </c>
      <c r="BB563" s="122">
        <v>174200</v>
      </c>
      <c r="BC563" s="122">
        <v>174200</v>
      </c>
      <c r="BD563" s="122">
        <f t="shared" si="117"/>
        <v>131883</v>
      </c>
      <c r="BE563" s="122">
        <v>0</v>
      </c>
      <c r="BF563" s="122">
        <v>0</v>
      </c>
      <c r="BG563" s="122">
        <v>0</v>
      </c>
      <c r="BH563" s="122">
        <v>131883</v>
      </c>
      <c r="BI563" s="121">
        <f t="shared" si="114"/>
        <v>131883</v>
      </c>
      <c r="BJ563" s="122">
        <v>0</v>
      </c>
      <c r="BK563" s="122">
        <v>0</v>
      </c>
      <c r="BL563" s="122">
        <v>0</v>
      </c>
      <c r="BM563" s="122">
        <v>131883</v>
      </c>
      <c r="BN563" s="121">
        <f t="shared" si="111"/>
        <v>166640</v>
      </c>
      <c r="BO563" s="122">
        <v>0</v>
      </c>
      <c r="BP563" s="122">
        <v>0</v>
      </c>
      <c r="BQ563" s="122">
        <v>0</v>
      </c>
      <c r="BR563" s="122">
        <v>166640</v>
      </c>
      <c r="BS563" s="121">
        <f t="shared" si="108"/>
        <v>166640</v>
      </c>
      <c r="BT563" s="122">
        <v>0</v>
      </c>
      <c r="BU563" s="122">
        <v>0</v>
      </c>
      <c r="BV563" s="122">
        <v>0</v>
      </c>
      <c r="BW563" s="122">
        <v>166640</v>
      </c>
      <c r="BX563" s="121">
        <f t="shared" si="112"/>
        <v>166640</v>
      </c>
      <c r="BY563" s="122">
        <v>0</v>
      </c>
      <c r="BZ563" s="122">
        <v>0</v>
      </c>
      <c r="CA563" s="122">
        <v>0</v>
      </c>
      <c r="CB563" s="122">
        <v>166640</v>
      </c>
      <c r="CC563" s="121">
        <f t="shared" si="109"/>
        <v>166640</v>
      </c>
      <c r="CD563" s="122">
        <v>0</v>
      </c>
      <c r="CE563" s="122">
        <v>0</v>
      </c>
      <c r="CF563" s="122">
        <v>0</v>
      </c>
      <c r="CG563" s="122">
        <v>166640</v>
      </c>
      <c r="CH563" s="122">
        <f t="shared" si="118"/>
        <v>166640</v>
      </c>
      <c r="CI563" s="122">
        <v>0</v>
      </c>
      <c r="CJ563" s="122">
        <v>0</v>
      </c>
      <c r="CK563" s="122">
        <v>0</v>
      </c>
      <c r="CL563" s="122">
        <v>166640</v>
      </c>
      <c r="CM563" s="121">
        <f t="shared" si="113"/>
        <v>166640</v>
      </c>
      <c r="CN563" s="122">
        <v>0</v>
      </c>
      <c r="CO563" s="122">
        <v>0</v>
      </c>
      <c r="CP563" s="122">
        <v>0</v>
      </c>
      <c r="CQ563" s="122">
        <v>166640</v>
      </c>
    </row>
    <row r="564" spans="1:97" ht="159.75" customHeight="1">
      <c r="A564" s="194">
        <v>607</v>
      </c>
      <c r="B564" s="17" t="s">
        <v>1059</v>
      </c>
      <c r="C564" s="111">
        <v>402000001</v>
      </c>
      <c r="D564" s="19" t="s">
        <v>48</v>
      </c>
      <c r="E564" s="113" t="s">
        <v>1060</v>
      </c>
      <c r="F564" s="114"/>
      <c r="G564" s="114"/>
      <c r="H564" s="115">
        <v>3</v>
      </c>
      <c r="I564" s="114"/>
      <c r="J564" s="115">
        <v>17</v>
      </c>
      <c r="K564" s="115">
        <v>1</v>
      </c>
      <c r="L564" s="115">
        <v>3</v>
      </c>
      <c r="M564" s="115"/>
      <c r="N564" s="115"/>
      <c r="O564" s="115"/>
      <c r="P564" s="116" t="s">
        <v>255</v>
      </c>
      <c r="Q564" s="117" t="s">
        <v>256</v>
      </c>
      <c r="R564" s="115"/>
      <c r="S564" s="115"/>
      <c r="T564" s="115">
        <v>3</v>
      </c>
      <c r="U564" s="115"/>
      <c r="V564" s="115">
        <v>9</v>
      </c>
      <c r="W564" s="115">
        <v>1</v>
      </c>
      <c r="X564" s="115"/>
      <c r="Y564" s="115"/>
      <c r="Z564" s="115"/>
      <c r="AA564" s="115"/>
      <c r="AB564" s="116" t="s">
        <v>257</v>
      </c>
      <c r="AC564" s="211" t="s">
        <v>1285</v>
      </c>
      <c r="AD564" s="205"/>
      <c r="AE564" s="205"/>
      <c r="AF564" s="205"/>
      <c r="AG564" s="205"/>
      <c r="AH564" s="205"/>
      <c r="AI564" s="205"/>
      <c r="AJ564" s="155"/>
      <c r="AK564" s="207"/>
      <c r="AL564" s="205"/>
      <c r="AM564" s="207" t="s">
        <v>1286</v>
      </c>
      <c r="AN564" s="118" t="s">
        <v>1287</v>
      </c>
      <c r="AO564" s="119" t="s">
        <v>69</v>
      </c>
      <c r="AP564" s="119" t="s">
        <v>66</v>
      </c>
      <c r="AQ564" s="119" t="s">
        <v>1283</v>
      </c>
      <c r="AR564" s="18" t="s">
        <v>55</v>
      </c>
      <c r="AS564" s="120" t="s">
        <v>58</v>
      </c>
      <c r="AT564" s="121">
        <f t="shared" si="110"/>
        <v>3191</v>
      </c>
      <c r="AU564" s="121">
        <f t="shared" si="110"/>
        <v>3191</v>
      </c>
      <c r="AV564" s="122">
        <v>0</v>
      </c>
      <c r="AW564" s="122">
        <v>0</v>
      </c>
      <c r="AX564" s="122">
        <v>0</v>
      </c>
      <c r="AY564" s="122">
        <v>0</v>
      </c>
      <c r="AZ564" s="122">
        <v>0</v>
      </c>
      <c r="BA564" s="122">
        <v>0</v>
      </c>
      <c r="BB564" s="122">
        <v>3191</v>
      </c>
      <c r="BC564" s="122">
        <v>3191</v>
      </c>
      <c r="BD564" s="122">
        <f t="shared" si="117"/>
        <v>3155</v>
      </c>
      <c r="BE564" s="122">
        <v>0</v>
      </c>
      <c r="BF564" s="122">
        <v>0</v>
      </c>
      <c r="BG564" s="122">
        <v>0</v>
      </c>
      <c r="BH564" s="122">
        <v>3155</v>
      </c>
      <c r="BI564" s="121">
        <f t="shared" si="114"/>
        <v>3155</v>
      </c>
      <c r="BJ564" s="122">
        <v>0</v>
      </c>
      <c r="BK564" s="122">
        <v>0</v>
      </c>
      <c r="BL564" s="122">
        <v>0</v>
      </c>
      <c r="BM564" s="122">
        <v>3155</v>
      </c>
      <c r="BN564" s="121">
        <f t="shared" si="111"/>
        <v>5500</v>
      </c>
      <c r="BO564" s="122">
        <v>0</v>
      </c>
      <c r="BP564" s="122">
        <v>0</v>
      </c>
      <c r="BQ564" s="122">
        <v>0</v>
      </c>
      <c r="BR564" s="122">
        <v>5500</v>
      </c>
      <c r="BS564" s="121">
        <f t="shared" si="108"/>
        <v>5500</v>
      </c>
      <c r="BT564" s="122">
        <v>0</v>
      </c>
      <c r="BU564" s="122">
        <v>0</v>
      </c>
      <c r="BV564" s="122">
        <v>0</v>
      </c>
      <c r="BW564" s="122">
        <v>5500</v>
      </c>
      <c r="BX564" s="121">
        <f t="shared" si="112"/>
        <v>5500</v>
      </c>
      <c r="BY564" s="122">
        <v>0</v>
      </c>
      <c r="BZ564" s="122">
        <v>0</v>
      </c>
      <c r="CA564" s="122">
        <v>0</v>
      </c>
      <c r="CB564" s="122">
        <v>5500</v>
      </c>
      <c r="CC564" s="121">
        <f t="shared" si="109"/>
        <v>5500</v>
      </c>
      <c r="CD564" s="122">
        <v>0</v>
      </c>
      <c r="CE564" s="122">
        <v>0</v>
      </c>
      <c r="CF564" s="122">
        <v>0</v>
      </c>
      <c r="CG564" s="122">
        <v>5500</v>
      </c>
      <c r="CH564" s="122">
        <f t="shared" si="118"/>
        <v>5500</v>
      </c>
      <c r="CI564" s="122">
        <v>0</v>
      </c>
      <c r="CJ564" s="122">
        <v>0</v>
      </c>
      <c r="CK564" s="122">
        <v>0</v>
      </c>
      <c r="CL564" s="122">
        <v>5500</v>
      </c>
      <c r="CM564" s="121">
        <f t="shared" si="113"/>
        <v>5500</v>
      </c>
      <c r="CN564" s="122">
        <v>0</v>
      </c>
      <c r="CO564" s="122">
        <v>0</v>
      </c>
      <c r="CP564" s="122">
        <v>0</v>
      </c>
      <c r="CQ564" s="122">
        <v>5500</v>
      </c>
    </row>
    <row r="565" spans="1:97" ht="185.25" customHeight="1">
      <c r="A565" s="194">
        <v>607</v>
      </c>
      <c r="B565" s="17" t="s">
        <v>1059</v>
      </c>
      <c r="C565" s="111">
        <v>402000001</v>
      </c>
      <c r="D565" s="19" t="s">
        <v>48</v>
      </c>
      <c r="E565" s="113" t="s">
        <v>1060</v>
      </c>
      <c r="F565" s="114"/>
      <c r="G565" s="114"/>
      <c r="H565" s="115">
        <v>3</v>
      </c>
      <c r="I565" s="114"/>
      <c r="J565" s="115">
        <v>17</v>
      </c>
      <c r="K565" s="115">
        <v>1</v>
      </c>
      <c r="L565" s="115">
        <v>3</v>
      </c>
      <c r="M565" s="115"/>
      <c r="N565" s="115"/>
      <c r="O565" s="115"/>
      <c r="P565" s="116" t="s">
        <v>255</v>
      </c>
      <c r="Q565" s="117" t="s">
        <v>256</v>
      </c>
      <c r="R565" s="115"/>
      <c r="S565" s="115"/>
      <c r="T565" s="115">
        <v>3</v>
      </c>
      <c r="U565" s="115"/>
      <c r="V565" s="115">
        <v>9</v>
      </c>
      <c r="W565" s="115">
        <v>1</v>
      </c>
      <c r="X565" s="115"/>
      <c r="Y565" s="115"/>
      <c r="Z565" s="115"/>
      <c r="AA565" s="115"/>
      <c r="AB565" s="116" t="s">
        <v>257</v>
      </c>
      <c r="AC565" s="211" t="s">
        <v>1285</v>
      </c>
      <c r="AD565" s="205"/>
      <c r="AE565" s="205"/>
      <c r="AF565" s="205"/>
      <c r="AG565" s="205"/>
      <c r="AH565" s="205"/>
      <c r="AI565" s="205"/>
      <c r="AJ565" s="155"/>
      <c r="AK565" s="207"/>
      <c r="AL565" s="205"/>
      <c r="AM565" s="207" t="s">
        <v>1286</v>
      </c>
      <c r="AN565" s="118" t="s">
        <v>1287</v>
      </c>
      <c r="AO565" s="119" t="s">
        <v>69</v>
      </c>
      <c r="AP565" s="119" t="s">
        <v>66</v>
      </c>
      <c r="AQ565" s="119" t="s">
        <v>1283</v>
      </c>
      <c r="AR565" s="18" t="s">
        <v>55</v>
      </c>
      <c r="AS565" s="120">
        <v>853</v>
      </c>
      <c r="AT565" s="121">
        <f t="shared" si="110"/>
        <v>898.96</v>
      </c>
      <c r="AU565" s="121">
        <f t="shared" si="110"/>
        <v>898.96</v>
      </c>
      <c r="AV565" s="122">
        <v>0</v>
      </c>
      <c r="AW565" s="122">
        <v>0</v>
      </c>
      <c r="AX565" s="122">
        <v>0</v>
      </c>
      <c r="AY565" s="122">
        <v>0</v>
      </c>
      <c r="AZ565" s="122">
        <v>0</v>
      </c>
      <c r="BA565" s="122">
        <v>0</v>
      </c>
      <c r="BB565" s="122">
        <v>898.96</v>
      </c>
      <c r="BC565" s="122">
        <v>898.96</v>
      </c>
      <c r="BD565" s="122">
        <f t="shared" si="117"/>
        <v>494</v>
      </c>
      <c r="BE565" s="122">
        <v>0</v>
      </c>
      <c r="BF565" s="122">
        <v>0</v>
      </c>
      <c r="BG565" s="122">
        <v>0</v>
      </c>
      <c r="BH565" s="122">
        <v>494</v>
      </c>
      <c r="BI565" s="121">
        <f t="shared" si="114"/>
        <v>494</v>
      </c>
      <c r="BJ565" s="122">
        <v>0</v>
      </c>
      <c r="BK565" s="122">
        <v>0</v>
      </c>
      <c r="BL565" s="122">
        <v>0</v>
      </c>
      <c r="BM565" s="122">
        <v>494</v>
      </c>
      <c r="BN565" s="121">
        <f t="shared" si="111"/>
        <v>1500</v>
      </c>
      <c r="BO565" s="122">
        <v>0</v>
      </c>
      <c r="BP565" s="122">
        <v>0</v>
      </c>
      <c r="BQ565" s="122">
        <v>0</v>
      </c>
      <c r="BR565" s="122">
        <v>1500</v>
      </c>
      <c r="BS565" s="121">
        <f t="shared" si="108"/>
        <v>1500</v>
      </c>
      <c r="BT565" s="122">
        <v>0</v>
      </c>
      <c r="BU565" s="122">
        <v>0</v>
      </c>
      <c r="BV565" s="122">
        <v>0</v>
      </c>
      <c r="BW565" s="122">
        <v>1500</v>
      </c>
      <c r="BX565" s="121">
        <f t="shared" si="112"/>
        <v>1500</v>
      </c>
      <c r="BY565" s="122">
        <v>0</v>
      </c>
      <c r="BZ565" s="122">
        <v>0</v>
      </c>
      <c r="CA565" s="122">
        <v>0</v>
      </c>
      <c r="CB565" s="122">
        <v>1500</v>
      </c>
      <c r="CC565" s="121">
        <f t="shared" si="109"/>
        <v>1500</v>
      </c>
      <c r="CD565" s="122">
        <v>0</v>
      </c>
      <c r="CE565" s="122">
        <v>0</v>
      </c>
      <c r="CF565" s="122">
        <v>0</v>
      </c>
      <c r="CG565" s="122">
        <v>1500</v>
      </c>
      <c r="CH565" s="122">
        <f t="shared" si="118"/>
        <v>1500</v>
      </c>
      <c r="CI565" s="122">
        <v>0</v>
      </c>
      <c r="CJ565" s="122">
        <v>0</v>
      </c>
      <c r="CK565" s="122">
        <v>0</v>
      </c>
      <c r="CL565" s="122">
        <v>1500</v>
      </c>
      <c r="CM565" s="121">
        <f t="shared" si="113"/>
        <v>1500</v>
      </c>
      <c r="CN565" s="122">
        <v>0</v>
      </c>
      <c r="CO565" s="122">
        <v>0</v>
      </c>
      <c r="CP565" s="122">
        <v>0</v>
      </c>
      <c r="CQ565" s="122">
        <v>1500</v>
      </c>
    </row>
    <row r="566" spans="1:97" ht="188.25" customHeight="1">
      <c r="A566" s="194">
        <v>607</v>
      </c>
      <c r="B566" s="17" t="s">
        <v>1059</v>
      </c>
      <c r="C566" s="111">
        <v>402000001</v>
      </c>
      <c r="D566" s="19" t="s">
        <v>48</v>
      </c>
      <c r="E566" s="113" t="s">
        <v>1288</v>
      </c>
      <c r="F566" s="114"/>
      <c r="G566" s="114"/>
      <c r="H566" s="115" t="s">
        <v>1289</v>
      </c>
      <c r="I566" s="114"/>
      <c r="J566" s="115" t="s">
        <v>1290</v>
      </c>
      <c r="K566" s="115" t="s">
        <v>1291</v>
      </c>
      <c r="L566" s="115" t="s">
        <v>1292</v>
      </c>
      <c r="M566" s="115"/>
      <c r="N566" s="115"/>
      <c r="O566" s="115"/>
      <c r="P566" s="116" t="s">
        <v>1293</v>
      </c>
      <c r="Q566" s="117" t="s">
        <v>1294</v>
      </c>
      <c r="R566" s="115"/>
      <c r="S566" s="115"/>
      <c r="T566" s="115" t="s">
        <v>1292</v>
      </c>
      <c r="U566" s="115"/>
      <c r="V566" s="115" t="s">
        <v>1295</v>
      </c>
      <c r="W566" s="115" t="s">
        <v>1296</v>
      </c>
      <c r="X566" s="115"/>
      <c r="Y566" s="115"/>
      <c r="Z566" s="115"/>
      <c r="AA566" s="115"/>
      <c r="AB566" s="116" t="s">
        <v>1297</v>
      </c>
      <c r="AC566" s="204" t="s">
        <v>1298</v>
      </c>
      <c r="AD566" s="205"/>
      <c r="AE566" s="205"/>
      <c r="AF566" s="205"/>
      <c r="AG566" s="205"/>
      <c r="AH566" s="205"/>
      <c r="AI566" s="205"/>
      <c r="AJ566" s="207" t="s">
        <v>1299</v>
      </c>
      <c r="AK566" s="207"/>
      <c r="AL566" s="205"/>
      <c r="AM566" s="205"/>
      <c r="AN566" s="116" t="s">
        <v>1300</v>
      </c>
      <c r="AO566" s="119" t="s">
        <v>69</v>
      </c>
      <c r="AP566" s="119" t="s">
        <v>66</v>
      </c>
      <c r="AQ566" s="119" t="s">
        <v>1301</v>
      </c>
      <c r="AR566" s="18" t="s">
        <v>75</v>
      </c>
      <c r="AS566" s="120" t="s">
        <v>57</v>
      </c>
      <c r="AT566" s="121">
        <f t="shared" si="110"/>
        <v>3439806.28</v>
      </c>
      <c r="AU566" s="121">
        <f t="shared" si="110"/>
        <v>3439806.28</v>
      </c>
      <c r="AV566" s="122">
        <v>0</v>
      </c>
      <c r="AW566" s="122">
        <v>0</v>
      </c>
      <c r="AX566" s="122">
        <v>0</v>
      </c>
      <c r="AY566" s="122">
        <v>0</v>
      </c>
      <c r="AZ566" s="122">
        <v>0</v>
      </c>
      <c r="BA566" s="122">
        <v>0</v>
      </c>
      <c r="BB566" s="122">
        <v>3439806.28</v>
      </c>
      <c r="BC566" s="122">
        <v>3439806.28</v>
      </c>
      <c r="BD566" s="122">
        <f t="shared" si="117"/>
        <v>3546454.98</v>
      </c>
      <c r="BE566" s="122">
        <v>0</v>
      </c>
      <c r="BF566" s="122">
        <v>0</v>
      </c>
      <c r="BG566" s="122">
        <v>0</v>
      </c>
      <c r="BH566" s="122">
        <v>3546454.98</v>
      </c>
      <c r="BI566" s="121">
        <f t="shared" si="114"/>
        <v>3546454.98</v>
      </c>
      <c r="BJ566" s="122">
        <v>0</v>
      </c>
      <c r="BK566" s="122">
        <v>0</v>
      </c>
      <c r="BL566" s="122">
        <v>0</v>
      </c>
      <c r="BM566" s="122">
        <v>3546454.98</v>
      </c>
      <c r="BN566" s="121">
        <f t="shared" si="111"/>
        <v>3607080</v>
      </c>
      <c r="BO566" s="122">
        <v>0</v>
      </c>
      <c r="BP566" s="122">
        <v>0</v>
      </c>
      <c r="BQ566" s="122">
        <v>0</v>
      </c>
      <c r="BR566" s="122">
        <v>3607080</v>
      </c>
      <c r="BS566" s="121">
        <f t="shared" si="108"/>
        <v>3607080</v>
      </c>
      <c r="BT566" s="122">
        <v>0</v>
      </c>
      <c r="BU566" s="122">
        <v>0</v>
      </c>
      <c r="BV566" s="122">
        <v>0</v>
      </c>
      <c r="BW566" s="122">
        <v>3607080</v>
      </c>
      <c r="BX566" s="121">
        <f t="shared" si="112"/>
        <v>3607080</v>
      </c>
      <c r="BY566" s="122">
        <v>0</v>
      </c>
      <c r="BZ566" s="122">
        <v>0</v>
      </c>
      <c r="CA566" s="122">
        <v>0</v>
      </c>
      <c r="CB566" s="122">
        <v>3607080</v>
      </c>
      <c r="CC566" s="121">
        <f t="shared" si="109"/>
        <v>3607080</v>
      </c>
      <c r="CD566" s="122">
        <v>0</v>
      </c>
      <c r="CE566" s="122">
        <v>0</v>
      </c>
      <c r="CF566" s="122">
        <v>0</v>
      </c>
      <c r="CG566" s="122">
        <v>3607080</v>
      </c>
      <c r="CH566" s="122">
        <f t="shared" si="118"/>
        <v>3607080</v>
      </c>
      <c r="CI566" s="122">
        <v>0</v>
      </c>
      <c r="CJ566" s="122">
        <v>0</v>
      </c>
      <c r="CK566" s="122">
        <v>0</v>
      </c>
      <c r="CL566" s="122">
        <v>3607080</v>
      </c>
      <c r="CM566" s="121">
        <f t="shared" si="113"/>
        <v>3607080</v>
      </c>
      <c r="CN566" s="122">
        <v>0</v>
      </c>
      <c r="CO566" s="122">
        <v>0</v>
      </c>
      <c r="CP566" s="122">
        <v>0</v>
      </c>
      <c r="CQ566" s="122">
        <v>3607080</v>
      </c>
    </row>
    <row r="567" spans="1:97" ht="194.25" customHeight="1">
      <c r="A567" s="194">
        <v>607</v>
      </c>
      <c r="B567" s="17" t="s">
        <v>1059</v>
      </c>
      <c r="C567" s="111">
        <v>402000002</v>
      </c>
      <c r="D567" s="19" t="s">
        <v>49</v>
      </c>
      <c r="E567" s="113" t="s">
        <v>1288</v>
      </c>
      <c r="F567" s="114"/>
      <c r="G567" s="114"/>
      <c r="H567" s="115" t="s">
        <v>1302</v>
      </c>
      <c r="I567" s="114"/>
      <c r="J567" s="115" t="s">
        <v>1303</v>
      </c>
      <c r="K567" s="115" t="s">
        <v>1304</v>
      </c>
      <c r="L567" s="115" t="s">
        <v>1305</v>
      </c>
      <c r="M567" s="115"/>
      <c r="N567" s="115"/>
      <c r="O567" s="115"/>
      <c r="P567" s="116" t="s">
        <v>1306</v>
      </c>
      <c r="Q567" s="117" t="s">
        <v>1307</v>
      </c>
      <c r="R567" s="115"/>
      <c r="S567" s="115"/>
      <c r="T567" s="115" t="s">
        <v>1292</v>
      </c>
      <c r="U567" s="115"/>
      <c r="V567" s="115" t="s">
        <v>1295</v>
      </c>
      <c r="W567" s="115" t="s">
        <v>1296</v>
      </c>
      <c r="X567" s="115"/>
      <c r="Y567" s="115"/>
      <c r="Z567" s="115"/>
      <c r="AA567" s="115"/>
      <c r="AB567" s="116" t="s">
        <v>1297</v>
      </c>
      <c r="AC567" s="204" t="s">
        <v>1298</v>
      </c>
      <c r="AD567" s="205"/>
      <c r="AE567" s="205"/>
      <c r="AF567" s="205"/>
      <c r="AG567" s="205"/>
      <c r="AH567" s="205"/>
      <c r="AI567" s="205"/>
      <c r="AJ567" s="207" t="s">
        <v>1299</v>
      </c>
      <c r="AK567" s="207"/>
      <c r="AL567" s="205"/>
      <c r="AM567" s="205"/>
      <c r="AN567" s="116" t="s">
        <v>1300</v>
      </c>
      <c r="AO567" s="119" t="s">
        <v>69</v>
      </c>
      <c r="AP567" s="119" t="s">
        <v>66</v>
      </c>
      <c r="AQ567" s="119" t="s">
        <v>1301</v>
      </c>
      <c r="AR567" s="18" t="s">
        <v>75</v>
      </c>
      <c r="AS567" s="120" t="s">
        <v>60</v>
      </c>
      <c r="AT567" s="121">
        <f t="shared" si="110"/>
        <v>11554803.720000001</v>
      </c>
      <c r="AU567" s="121">
        <f t="shared" si="110"/>
        <v>11554803.720000001</v>
      </c>
      <c r="AV567" s="122">
        <v>0</v>
      </c>
      <c r="AW567" s="122">
        <v>0</v>
      </c>
      <c r="AX567" s="122">
        <v>0</v>
      </c>
      <c r="AY567" s="122">
        <v>0</v>
      </c>
      <c r="AZ567" s="122">
        <v>0</v>
      </c>
      <c r="BA567" s="122">
        <v>0</v>
      </c>
      <c r="BB567" s="122">
        <v>11554803.720000001</v>
      </c>
      <c r="BC567" s="122">
        <v>11554803.720000001</v>
      </c>
      <c r="BD567" s="122">
        <f t="shared" si="117"/>
        <v>11873177.27</v>
      </c>
      <c r="BE567" s="122">
        <v>0</v>
      </c>
      <c r="BF567" s="122">
        <v>0</v>
      </c>
      <c r="BG567" s="122">
        <v>0</v>
      </c>
      <c r="BH567" s="122">
        <v>11873177.27</v>
      </c>
      <c r="BI567" s="121">
        <f t="shared" si="114"/>
        <v>11873177.27</v>
      </c>
      <c r="BJ567" s="122">
        <v>0</v>
      </c>
      <c r="BK567" s="122">
        <v>0</v>
      </c>
      <c r="BL567" s="122">
        <v>0</v>
      </c>
      <c r="BM567" s="122">
        <v>11873177.27</v>
      </c>
      <c r="BN567" s="121">
        <f t="shared" si="111"/>
        <v>11943980</v>
      </c>
      <c r="BO567" s="122">
        <v>0</v>
      </c>
      <c r="BP567" s="122">
        <v>0</v>
      </c>
      <c r="BQ567" s="122">
        <v>0</v>
      </c>
      <c r="BR567" s="122">
        <v>11943980</v>
      </c>
      <c r="BS567" s="121">
        <f t="shared" si="108"/>
        <v>11943980</v>
      </c>
      <c r="BT567" s="122">
        <v>0</v>
      </c>
      <c r="BU567" s="122">
        <v>0</v>
      </c>
      <c r="BV567" s="122">
        <v>0</v>
      </c>
      <c r="BW567" s="122">
        <v>11943980</v>
      </c>
      <c r="BX567" s="121">
        <f t="shared" si="112"/>
        <v>11943980</v>
      </c>
      <c r="BY567" s="122">
        <v>0</v>
      </c>
      <c r="BZ567" s="122">
        <v>0</v>
      </c>
      <c r="CA567" s="122">
        <v>0</v>
      </c>
      <c r="CB567" s="122">
        <v>11943980</v>
      </c>
      <c r="CC567" s="121">
        <f t="shared" si="109"/>
        <v>11943980</v>
      </c>
      <c r="CD567" s="122">
        <v>0</v>
      </c>
      <c r="CE567" s="122">
        <v>0</v>
      </c>
      <c r="CF567" s="122">
        <v>0</v>
      </c>
      <c r="CG567" s="122">
        <v>11943980</v>
      </c>
      <c r="CH567" s="122">
        <f t="shared" si="118"/>
        <v>11943980</v>
      </c>
      <c r="CI567" s="122">
        <v>0</v>
      </c>
      <c r="CJ567" s="122">
        <v>0</v>
      </c>
      <c r="CK567" s="122">
        <v>0</v>
      </c>
      <c r="CL567" s="122">
        <v>11943980</v>
      </c>
      <c r="CM567" s="121">
        <f t="shared" si="113"/>
        <v>11943980</v>
      </c>
      <c r="CN567" s="122">
        <v>0</v>
      </c>
      <c r="CO567" s="122">
        <v>0</v>
      </c>
      <c r="CP567" s="122">
        <v>0</v>
      </c>
      <c r="CQ567" s="122">
        <v>11943980</v>
      </c>
    </row>
    <row r="568" spans="1:97" ht="177.75" customHeight="1">
      <c r="A568" s="194">
        <v>607</v>
      </c>
      <c r="B568" s="17" t="s">
        <v>1059</v>
      </c>
      <c r="C568" s="111">
        <v>402000001</v>
      </c>
      <c r="D568" s="19" t="s">
        <v>48</v>
      </c>
      <c r="E568" s="113" t="s">
        <v>1288</v>
      </c>
      <c r="F568" s="114"/>
      <c r="G568" s="114"/>
      <c r="H568" s="115" t="s">
        <v>1289</v>
      </c>
      <c r="I568" s="114"/>
      <c r="J568" s="115" t="s">
        <v>1290</v>
      </c>
      <c r="K568" s="115" t="s">
        <v>1291</v>
      </c>
      <c r="L568" s="115" t="s">
        <v>1292</v>
      </c>
      <c r="M568" s="115"/>
      <c r="N568" s="115"/>
      <c r="O568" s="115"/>
      <c r="P568" s="116" t="s">
        <v>1293</v>
      </c>
      <c r="Q568" s="117" t="s">
        <v>1294</v>
      </c>
      <c r="R568" s="115"/>
      <c r="S568" s="115"/>
      <c r="T568" s="115" t="s">
        <v>1292</v>
      </c>
      <c r="U568" s="115"/>
      <c r="V568" s="115" t="s">
        <v>1295</v>
      </c>
      <c r="W568" s="115" t="s">
        <v>1296</v>
      </c>
      <c r="X568" s="115"/>
      <c r="Y568" s="115"/>
      <c r="Z568" s="115"/>
      <c r="AA568" s="115"/>
      <c r="AB568" s="116" t="s">
        <v>1297</v>
      </c>
      <c r="AC568" s="204" t="s">
        <v>1298</v>
      </c>
      <c r="AD568" s="205"/>
      <c r="AE568" s="205"/>
      <c r="AF568" s="205"/>
      <c r="AG568" s="205"/>
      <c r="AH568" s="205"/>
      <c r="AI568" s="205"/>
      <c r="AJ568" s="207" t="s">
        <v>1299</v>
      </c>
      <c r="AK568" s="207"/>
      <c r="AL568" s="205"/>
      <c r="AM568" s="205"/>
      <c r="AN568" s="116" t="s">
        <v>1300</v>
      </c>
      <c r="AO568" s="119" t="s">
        <v>69</v>
      </c>
      <c r="AP568" s="119" t="s">
        <v>66</v>
      </c>
      <c r="AQ568" s="119" t="s">
        <v>1308</v>
      </c>
      <c r="AR568" s="18" t="s">
        <v>249</v>
      </c>
      <c r="AS568" s="120" t="s">
        <v>57</v>
      </c>
      <c r="AT568" s="121">
        <f t="shared" si="110"/>
        <v>0</v>
      </c>
      <c r="AU568" s="121">
        <f t="shared" si="110"/>
        <v>0</v>
      </c>
      <c r="AV568" s="122">
        <v>0</v>
      </c>
      <c r="AW568" s="122">
        <v>0</v>
      </c>
      <c r="AX568" s="122">
        <v>0</v>
      </c>
      <c r="AY568" s="122">
        <v>0</v>
      </c>
      <c r="AZ568" s="122">
        <v>0</v>
      </c>
      <c r="BA568" s="122">
        <v>0</v>
      </c>
      <c r="BB568" s="122">
        <v>0</v>
      </c>
      <c r="BC568" s="122">
        <v>0</v>
      </c>
      <c r="BD568" s="122">
        <f t="shared" si="117"/>
        <v>31374.86</v>
      </c>
      <c r="BE568" s="122">
        <v>0</v>
      </c>
      <c r="BF568" s="122">
        <v>31374.86</v>
      </c>
      <c r="BG568" s="122">
        <v>0</v>
      </c>
      <c r="BH568" s="122">
        <v>0</v>
      </c>
      <c r="BI568" s="121">
        <f t="shared" si="114"/>
        <v>31374.86</v>
      </c>
      <c r="BJ568" s="122">
        <v>0</v>
      </c>
      <c r="BK568" s="122">
        <v>31374.86</v>
      </c>
      <c r="BL568" s="122">
        <v>0</v>
      </c>
      <c r="BM568" s="122">
        <v>0</v>
      </c>
      <c r="BN568" s="121">
        <f t="shared" si="111"/>
        <v>0</v>
      </c>
      <c r="BO568" s="122">
        <v>0</v>
      </c>
      <c r="BP568" s="122">
        <v>0</v>
      </c>
      <c r="BQ568" s="122">
        <v>0</v>
      </c>
      <c r="BR568" s="122">
        <v>0</v>
      </c>
      <c r="BS568" s="121">
        <f t="shared" si="108"/>
        <v>0</v>
      </c>
      <c r="BT568" s="122">
        <v>0</v>
      </c>
      <c r="BU568" s="122">
        <v>0</v>
      </c>
      <c r="BV568" s="122">
        <v>0</v>
      </c>
      <c r="BW568" s="122">
        <v>0</v>
      </c>
      <c r="BX568" s="121">
        <f t="shared" si="112"/>
        <v>0</v>
      </c>
      <c r="BY568" s="122">
        <v>0</v>
      </c>
      <c r="BZ568" s="122">
        <v>0</v>
      </c>
      <c r="CA568" s="122">
        <v>0</v>
      </c>
      <c r="CB568" s="122">
        <v>0</v>
      </c>
      <c r="CC568" s="121">
        <f t="shared" si="109"/>
        <v>0</v>
      </c>
      <c r="CD568" s="122">
        <v>0</v>
      </c>
      <c r="CE568" s="122">
        <v>0</v>
      </c>
      <c r="CF568" s="122">
        <v>0</v>
      </c>
      <c r="CG568" s="122">
        <v>0</v>
      </c>
      <c r="CH568" s="122">
        <f t="shared" si="118"/>
        <v>0</v>
      </c>
      <c r="CI568" s="122">
        <v>0</v>
      </c>
      <c r="CJ568" s="122">
        <v>0</v>
      </c>
      <c r="CK568" s="122">
        <v>0</v>
      </c>
      <c r="CL568" s="122">
        <v>0</v>
      </c>
      <c r="CM568" s="121">
        <f t="shared" si="113"/>
        <v>0</v>
      </c>
      <c r="CN568" s="122">
        <v>0</v>
      </c>
      <c r="CO568" s="122">
        <v>0</v>
      </c>
      <c r="CP568" s="122">
        <v>0</v>
      </c>
      <c r="CQ568" s="122">
        <v>0</v>
      </c>
    </row>
    <row r="569" spans="1:97" ht="151.5" customHeight="1">
      <c r="A569" s="194">
        <v>607</v>
      </c>
      <c r="B569" s="17" t="s">
        <v>1059</v>
      </c>
      <c r="C569" s="111">
        <v>402000002</v>
      </c>
      <c r="D569" s="19" t="s">
        <v>49</v>
      </c>
      <c r="E569" s="113" t="s">
        <v>1288</v>
      </c>
      <c r="F569" s="114"/>
      <c r="G569" s="114"/>
      <c r="H569" s="115" t="s">
        <v>1302</v>
      </c>
      <c r="I569" s="114"/>
      <c r="J569" s="115" t="s">
        <v>1303</v>
      </c>
      <c r="K569" s="115" t="s">
        <v>1304</v>
      </c>
      <c r="L569" s="115" t="s">
        <v>1305</v>
      </c>
      <c r="M569" s="115"/>
      <c r="N569" s="115"/>
      <c r="O569" s="115"/>
      <c r="P569" s="116" t="s">
        <v>1306</v>
      </c>
      <c r="Q569" s="117" t="s">
        <v>1307</v>
      </c>
      <c r="R569" s="115"/>
      <c r="S569" s="115"/>
      <c r="T569" s="115" t="s">
        <v>1292</v>
      </c>
      <c r="U569" s="115"/>
      <c r="V569" s="115" t="s">
        <v>1295</v>
      </c>
      <c r="W569" s="115" t="s">
        <v>1296</v>
      </c>
      <c r="X569" s="115"/>
      <c r="Y569" s="115"/>
      <c r="Z569" s="115"/>
      <c r="AA569" s="115"/>
      <c r="AB569" s="116" t="s">
        <v>1297</v>
      </c>
      <c r="AC569" s="204" t="s">
        <v>1298</v>
      </c>
      <c r="AD569" s="205"/>
      <c r="AE569" s="205"/>
      <c r="AF569" s="205"/>
      <c r="AG569" s="205"/>
      <c r="AH569" s="205"/>
      <c r="AI569" s="205"/>
      <c r="AJ569" s="207" t="s">
        <v>1299</v>
      </c>
      <c r="AK569" s="207"/>
      <c r="AL569" s="205"/>
      <c r="AM569" s="205"/>
      <c r="AN569" s="116" t="s">
        <v>1300</v>
      </c>
      <c r="AO569" s="119" t="s">
        <v>69</v>
      </c>
      <c r="AP569" s="119" t="s">
        <v>66</v>
      </c>
      <c r="AQ569" s="119" t="s">
        <v>1308</v>
      </c>
      <c r="AR569" s="18" t="s">
        <v>249</v>
      </c>
      <c r="AS569" s="120" t="s">
        <v>60</v>
      </c>
      <c r="AT569" s="121">
        <f t="shared" si="110"/>
        <v>0</v>
      </c>
      <c r="AU569" s="121">
        <f t="shared" si="110"/>
        <v>0</v>
      </c>
      <c r="AV569" s="122">
        <v>0</v>
      </c>
      <c r="AW569" s="122">
        <v>0</v>
      </c>
      <c r="AX569" s="122">
        <v>0</v>
      </c>
      <c r="AY569" s="122">
        <v>0</v>
      </c>
      <c r="AZ569" s="122">
        <v>0</v>
      </c>
      <c r="BA569" s="122">
        <v>0</v>
      </c>
      <c r="BB569" s="122">
        <v>0</v>
      </c>
      <c r="BC569" s="122">
        <v>0</v>
      </c>
      <c r="BD569" s="122">
        <f t="shared" si="117"/>
        <v>103890.25</v>
      </c>
      <c r="BE569" s="122">
        <v>0</v>
      </c>
      <c r="BF569" s="122">
        <v>103890.25</v>
      </c>
      <c r="BG569" s="122">
        <v>0</v>
      </c>
      <c r="BH569" s="122">
        <v>0</v>
      </c>
      <c r="BI569" s="121">
        <f t="shared" si="114"/>
        <v>103890.25</v>
      </c>
      <c r="BJ569" s="122">
        <v>0</v>
      </c>
      <c r="BK569" s="122">
        <v>103890.25</v>
      </c>
      <c r="BL569" s="122">
        <v>0</v>
      </c>
      <c r="BM569" s="122">
        <v>0</v>
      </c>
      <c r="BN569" s="121">
        <f t="shared" si="111"/>
        <v>0</v>
      </c>
      <c r="BO569" s="122">
        <v>0</v>
      </c>
      <c r="BP569" s="122">
        <v>0</v>
      </c>
      <c r="BQ569" s="122">
        <v>0</v>
      </c>
      <c r="BR569" s="122">
        <v>0</v>
      </c>
      <c r="BS569" s="121">
        <f t="shared" si="108"/>
        <v>0</v>
      </c>
      <c r="BT569" s="122">
        <v>0</v>
      </c>
      <c r="BU569" s="122">
        <v>0</v>
      </c>
      <c r="BV569" s="122">
        <v>0</v>
      </c>
      <c r="BW569" s="122">
        <v>0</v>
      </c>
      <c r="BX569" s="121">
        <f t="shared" si="112"/>
        <v>0</v>
      </c>
      <c r="BY569" s="122">
        <v>0</v>
      </c>
      <c r="BZ569" s="122">
        <v>0</v>
      </c>
      <c r="CA569" s="122">
        <v>0</v>
      </c>
      <c r="CB569" s="122">
        <v>0</v>
      </c>
      <c r="CC569" s="121">
        <f t="shared" si="109"/>
        <v>0</v>
      </c>
      <c r="CD569" s="122">
        <v>0</v>
      </c>
      <c r="CE569" s="122">
        <v>0</v>
      </c>
      <c r="CF569" s="122">
        <v>0</v>
      </c>
      <c r="CG569" s="122">
        <v>0</v>
      </c>
      <c r="CH569" s="122">
        <f t="shared" si="118"/>
        <v>0</v>
      </c>
      <c r="CI569" s="122">
        <v>0</v>
      </c>
      <c r="CJ569" s="122">
        <v>0</v>
      </c>
      <c r="CK569" s="122">
        <v>0</v>
      </c>
      <c r="CL569" s="122">
        <v>0</v>
      </c>
      <c r="CM569" s="121">
        <f t="shared" si="113"/>
        <v>0</v>
      </c>
      <c r="CN569" s="122">
        <v>0</v>
      </c>
      <c r="CO569" s="122">
        <v>0</v>
      </c>
      <c r="CP569" s="122">
        <v>0</v>
      </c>
      <c r="CQ569" s="122">
        <v>0</v>
      </c>
    </row>
    <row r="570" spans="1:97" s="209" customFormat="1" ht="96.75" customHeight="1">
      <c r="A570" s="194">
        <v>607</v>
      </c>
      <c r="B570" s="17" t="s">
        <v>1059</v>
      </c>
      <c r="C570" s="111">
        <v>402000001</v>
      </c>
      <c r="D570" s="19" t="s">
        <v>48</v>
      </c>
      <c r="E570" s="113" t="s">
        <v>1060</v>
      </c>
      <c r="F570" s="114"/>
      <c r="G570" s="114"/>
      <c r="H570" s="115">
        <v>3</v>
      </c>
      <c r="I570" s="114"/>
      <c r="J570" s="115">
        <v>17</v>
      </c>
      <c r="K570" s="115">
        <v>1</v>
      </c>
      <c r="L570" s="115">
        <v>3</v>
      </c>
      <c r="M570" s="115"/>
      <c r="N570" s="115"/>
      <c r="O570" s="115"/>
      <c r="P570" s="116" t="s">
        <v>1280</v>
      </c>
      <c r="Q570" s="117" t="s">
        <v>256</v>
      </c>
      <c r="R570" s="115"/>
      <c r="S570" s="115"/>
      <c r="T570" s="115">
        <v>3</v>
      </c>
      <c r="U570" s="115"/>
      <c r="V570" s="115">
        <v>9</v>
      </c>
      <c r="W570" s="115">
        <v>1</v>
      </c>
      <c r="X570" s="115"/>
      <c r="Y570" s="115"/>
      <c r="Z570" s="115"/>
      <c r="AA570" s="115"/>
      <c r="AB570" s="116" t="s">
        <v>257</v>
      </c>
      <c r="AC570" s="211" t="s">
        <v>1285</v>
      </c>
      <c r="AD570" s="205"/>
      <c r="AE570" s="205"/>
      <c r="AF570" s="205"/>
      <c r="AG570" s="205"/>
      <c r="AH570" s="205"/>
      <c r="AI570" s="205"/>
      <c r="AJ570" s="155"/>
      <c r="AK570" s="207"/>
      <c r="AL570" s="205"/>
      <c r="AM570" s="207" t="s">
        <v>1286</v>
      </c>
      <c r="AN570" s="118" t="s">
        <v>1287</v>
      </c>
      <c r="AO570" s="119" t="s">
        <v>69</v>
      </c>
      <c r="AP570" s="119" t="s">
        <v>66</v>
      </c>
      <c r="AQ570" s="119" t="s">
        <v>506</v>
      </c>
      <c r="AR570" s="18" t="s">
        <v>505</v>
      </c>
      <c r="AS570" s="120" t="s">
        <v>53</v>
      </c>
      <c r="AT570" s="121">
        <f t="shared" si="110"/>
        <v>0</v>
      </c>
      <c r="AU570" s="121">
        <f t="shared" si="110"/>
        <v>0</v>
      </c>
      <c r="AV570" s="122">
        <v>0</v>
      </c>
      <c r="AW570" s="122">
        <v>0</v>
      </c>
      <c r="AX570" s="122">
        <v>0</v>
      </c>
      <c r="AY570" s="122">
        <v>0</v>
      </c>
      <c r="AZ570" s="122">
        <v>0</v>
      </c>
      <c r="BA570" s="122">
        <v>0</v>
      </c>
      <c r="BB570" s="122">
        <v>0</v>
      </c>
      <c r="BC570" s="122">
        <v>0</v>
      </c>
      <c r="BD570" s="122">
        <f t="shared" si="117"/>
        <v>187088.4</v>
      </c>
      <c r="BE570" s="122">
        <v>0</v>
      </c>
      <c r="BF570" s="122">
        <v>0</v>
      </c>
      <c r="BG570" s="122">
        <v>0</v>
      </c>
      <c r="BH570" s="122">
        <v>187088.4</v>
      </c>
      <c r="BI570" s="121">
        <f t="shared" si="114"/>
        <v>187088.4</v>
      </c>
      <c r="BJ570" s="122">
        <v>0</v>
      </c>
      <c r="BK570" s="122">
        <v>0</v>
      </c>
      <c r="BL570" s="122">
        <v>0</v>
      </c>
      <c r="BM570" s="122">
        <v>187088.4</v>
      </c>
      <c r="BN570" s="121">
        <f t="shared" si="111"/>
        <v>0</v>
      </c>
      <c r="BO570" s="122">
        <v>0</v>
      </c>
      <c r="BP570" s="122">
        <v>0</v>
      </c>
      <c r="BQ570" s="122">
        <v>0</v>
      </c>
      <c r="BR570" s="122">
        <v>0</v>
      </c>
      <c r="BS570" s="121">
        <f t="shared" si="108"/>
        <v>0</v>
      </c>
      <c r="BT570" s="122">
        <v>0</v>
      </c>
      <c r="BU570" s="122">
        <v>0</v>
      </c>
      <c r="BV570" s="122">
        <v>0</v>
      </c>
      <c r="BW570" s="122">
        <v>0</v>
      </c>
      <c r="BX570" s="121">
        <f t="shared" si="112"/>
        <v>0</v>
      </c>
      <c r="BY570" s="122">
        <v>0</v>
      </c>
      <c r="BZ570" s="122">
        <v>0</v>
      </c>
      <c r="CA570" s="122">
        <v>0</v>
      </c>
      <c r="CB570" s="122">
        <v>0</v>
      </c>
      <c r="CC570" s="121">
        <f t="shared" si="109"/>
        <v>0</v>
      </c>
      <c r="CD570" s="122">
        <v>0</v>
      </c>
      <c r="CE570" s="122">
        <v>0</v>
      </c>
      <c r="CF570" s="122">
        <v>0</v>
      </c>
      <c r="CG570" s="122">
        <v>0</v>
      </c>
      <c r="CH570" s="122">
        <f t="shared" si="118"/>
        <v>0</v>
      </c>
      <c r="CI570" s="122">
        <v>0</v>
      </c>
      <c r="CJ570" s="122">
        <v>0</v>
      </c>
      <c r="CK570" s="122">
        <v>0</v>
      </c>
      <c r="CL570" s="122">
        <v>0</v>
      </c>
      <c r="CM570" s="121">
        <f t="shared" si="113"/>
        <v>0</v>
      </c>
      <c r="CN570" s="122">
        <v>0</v>
      </c>
      <c r="CO570" s="122">
        <v>0</v>
      </c>
      <c r="CP570" s="122">
        <v>0</v>
      </c>
      <c r="CQ570" s="122">
        <v>0</v>
      </c>
    </row>
    <row r="571" spans="1:97" s="209" customFormat="1" ht="117.75" customHeight="1">
      <c r="A571" s="194">
        <v>607</v>
      </c>
      <c r="B571" s="17" t="s">
        <v>1059</v>
      </c>
      <c r="C571" s="111">
        <v>402000025</v>
      </c>
      <c r="D571" s="19" t="s">
        <v>153</v>
      </c>
      <c r="E571" s="113" t="s">
        <v>1070</v>
      </c>
      <c r="F571" s="203"/>
      <c r="G571" s="203"/>
      <c r="H571" s="115">
        <v>1</v>
      </c>
      <c r="I571" s="203"/>
      <c r="J571" s="115">
        <v>2</v>
      </c>
      <c r="K571" s="115"/>
      <c r="L571" s="115">
        <v>2</v>
      </c>
      <c r="M571" s="203"/>
      <c r="N571" s="115">
        <v>3</v>
      </c>
      <c r="O571" s="203"/>
      <c r="P571" s="116" t="s">
        <v>533</v>
      </c>
      <c r="Q571" s="117" t="s">
        <v>256</v>
      </c>
      <c r="R571" s="115"/>
      <c r="S571" s="115"/>
      <c r="T571" s="115" t="s">
        <v>47</v>
      </c>
      <c r="U571" s="115"/>
      <c r="V571" s="115">
        <v>12</v>
      </c>
      <c r="W571" s="115">
        <v>1</v>
      </c>
      <c r="X571" s="115">
        <v>15</v>
      </c>
      <c r="Y571" s="115"/>
      <c r="Z571" s="115"/>
      <c r="AA571" s="115"/>
      <c r="AB571" s="116" t="s">
        <v>257</v>
      </c>
      <c r="AC571" s="211" t="s">
        <v>1285</v>
      </c>
      <c r="AD571" s="205"/>
      <c r="AE571" s="205"/>
      <c r="AF571" s="205"/>
      <c r="AG571" s="205"/>
      <c r="AH571" s="205"/>
      <c r="AI571" s="205"/>
      <c r="AJ571" s="155"/>
      <c r="AK571" s="207"/>
      <c r="AL571" s="205"/>
      <c r="AM571" s="207" t="s">
        <v>1286</v>
      </c>
      <c r="AN571" s="118" t="s">
        <v>1287</v>
      </c>
      <c r="AO571" s="119" t="s">
        <v>69</v>
      </c>
      <c r="AP571" s="119" t="s">
        <v>66</v>
      </c>
      <c r="AQ571" s="119" t="s">
        <v>536</v>
      </c>
      <c r="AR571" s="18" t="s">
        <v>537</v>
      </c>
      <c r="AS571" s="120" t="s">
        <v>53</v>
      </c>
      <c r="AT571" s="121">
        <f t="shared" si="110"/>
        <v>0</v>
      </c>
      <c r="AU571" s="121">
        <f t="shared" si="110"/>
        <v>0</v>
      </c>
      <c r="AV571" s="122">
        <v>0</v>
      </c>
      <c r="AW571" s="122">
        <v>0</v>
      </c>
      <c r="AX571" s="122">
        <v>0</v>
      </c>
      <c r="AY571" s="122">
        <v>0</v>
      </c>
      <c r="AZ571" s="122">
        <v>0</v>
      </c>
      <c r="BA571" s="122">
        <v>0</v>
      </c>
      <c r="BB571" s="122">
        <v>0</v>
      </c>
      <c r="BC571" s="122">
        <v>0</v>
      </c>
      <c r="BD571" s="122">
        <f t="shared" si="117"/>
        <v>20326.099999999999</v>
      </c>
      <c r="BE571" s="122">
        <v>0</v>
      </c>
      <c r="BF571" s="122">
        <v>0</v>
      </c>
      <c r="BG571" s="122">
        <v>0</v>
      </c>
      <c r="BH571" s="122">
        <v>20326.099999999999</v>
      </c>
      <c r="BI571" s="121">
        <f t="shared" si="114"/>
        <v>20326.099999999999</v>
      </c>
      <c r="BJ571" s="122">
        <v>0</v>
      </c>
      <c r="BK571" s="122">
        <v>0</v>
      </c>
      <c r="BL571" s="122">
        <v>0</v>
      </c>
      <c r="BM571" s="122">
        <v>20326.099999999999</v>
      </c>
      <c r="BN571" s="121">
        <f t="shared" si="111"/>
        <v>0</v>
      </c>
      <c r="BO571" s="122">
        <v>0</v>
      </c>
      <c r="BP571" s="122">
        <v>0</v>
      </c>
      <c r="BQ571" s="122">
        <v>0</v>
      </c>
      <c r="BR571" s="122">
        <v>0</v>
      </c>
      <c r="BS571" s="121">
        <f t="shared" si="108"/>
        <v>0</v>
      </c>
      <c r="BT571" s="122">
        <v>0</v>
      </c>
      <c r="BU571" s="122">
        <v>0</v>
      </c>
      <c r="BV571" s="122">
        <v>0</v>
      </c>
      <c r="BW571" s="122">
        <v>0</v>
      </c>
      <c r="BX571" s="121">
        <f t="shared" si="112"/>
        <v>0</v>
      </c>
      <c r="BY571" s="122">
        <v>0</v>
      </c>
      <c r="BZ571" s="122">
        <v>0</v>
      </c>
      <c r="CA571" s="122">
        <v>0</v>
      </c>
      <c r="CB571" s="122">
        <v>0</v>
      </c>
      <c r="CC571" s="121">
        <f t="shared" si="109"/>
        <v>0</v>
      </c>
      <c r="CD571" s="122">
        <v>0</v>
      </c>
      <c r="CE571" s="122">
        <v>0</v>
      </c>
      <c r="CF571" s="122">
        <v>0</v>
      </c>
      <c r="CG571" s="122">
        <v>0</v>
      </c>
      <c r="CH571" s="122">
        <f t="shared" si="118"/>
        <v>0</v>
      </c>
      <c r="CI571" s="122">
        <v>0</v>
      </c>
      <c r="CJ571" s="122">
        <v>0</v>
      </c>
      <c r="CK571" s="122">
        <v>0</v>
      </c>
      <c r="CL571" s="122">
        <v>0</v>
      </c>
      <c r="CM571" s="121">
        <f t="shared" si="113"/>
        <v>0</v>
      </c>
      <c r="CN571" s="122">
        <v>0</v>
      </c>
      <c r="CO571" s="122">
        <v>0</v>
      </c>
      <c r="CP571" s="122">
        <v>0</v>
      </c>
      <c r="CQ571" s="122">
        <v>0</v>
      </c>
    </row>
    <row r="572" spans="1:97" s="209" customFormat="1" ht="148.5" customHeight="1">
      <c r="A572" s="194">
        <v>607</v>
      </c>
      <c r="B572" s="17" t="s">
        <v>1059</v>
      </c>
      <c r="C572" s="111">
        <v>401000030</v>
      </c>
      <c r="D572" s="19" t="s">
        <v>68</v>
      </c>
      <c r="E572" s="113" t="s">
        <v>1060</v>
      </c>
      <c r="F572" s="114"/>
      <c r="G572" s="114"/>
      <c r="H572" s="115">
        <v>3</v>
      </c>
      <c r="I572" s="114"/>
      <c r="J572" s="115">
        <v>16</v>
      </c>
      <c r="K572" s="115">
        <v>1</v>
      </c>
      <c r="L572" s="115">
        <v>17</v>
      </c>
      <c r="M572" s="115"/>
      <c r="N572" s="115"/>
      <c r="O572" s="115"/>
      <c r="P572" s="116" t="s">
        <v>255</v>
      </c>
      <c r="Q572" s="117" t="s">
        <v>256</v>
      </c>
      <c r="R572" s="115"/>
      <c r="S572" s="115"/>
      <c r="T572" s="115">
        <v>3</v>
      </c>
      <c r="U572" s="115"/>
      <c r="V572" s="115">
        <v>9</v>
      </c>
      <c r="W572" s="115">
        <v>1</v>
      </c>
      <c r="X572" s="115"/>
      <c r="Y572" s="115"/>
      <c r="Z572" s="115"/>
      <c r="AA572" s="115"/>
      <c r="AB572" s="116" t="s">
        <v>257</v>
      </c>
      <c r="AC572" s="204" t="s">
        <v>1061</v>
      </c>
      <c r="AD572" s="205"/>
      <c r="AE572" s="205"/>
      <c r="AF572" s="205"/>
      <c r="AG572" s="205"/>
      <c r="AH572" s="205"/>
      <c r="AI572" s="205"/>
      <c r="AJ572" s="205"/>
      <c r="AK572" s="155"/>
      <c r="AL572" s="205"/>
      <c r="AM572" s="206" t="s">
        <v>1309</v>
      </c>
      <c r="AN572" s="116" t="s">
        <v>1080</v>
      </c>
      <c r="AO572" s="119" t="s">
        <v>69</v>
      </c>
      <c r="AP572" s="119" t="s">
        <v>66</v>
      </c>
      <c r="AQ572" s="119" t="s">
        <v>1310</v>
      </c>
      <c r="AR572" s="18" t="s">
        <v>1311</v>
      </c>
      <c r="AS572" s="120" t="s">
        <v>53</v>
      </c>
      <c r="AT572" s="121">
        <f t="shared" si="110"/>
        <v>97580.4</v>
      </c>
      <c r="AU572" s="121">
        <f t="shared" si="110"/>
        <v>97580.4</v>
      </c>
      <c r="AV572" s="122">
        <v>0</v>
      </c>
      <c r="AW572" s="122">
        <v>0</v>
      </c>
      <c r="AX572" s="122">
        <v>0</v>
      </c>
      <c r="AY572" s="122">
        <v>0</v>
      </c>
      <c r="AZ572" s="122">
        <v>0</v>
      </c>
      <c r="BA572" s="122">
        <v>0</v>
      </c>
      <c r="BB572" s="122">
        <v>97580.4</v>
      </c>
      <c r="BC572" s="122">
        <v>97580.4</v>
      </c>
      <c r="BD572" s="122">
        <f t="shared" si="117"/>
        <v>178300</v>
      </c>
      <c r="BE572" s="122">
        <v>0</v>
      </c>
      <c r="BF572" s="122">
        <v>0</v>
      </c>
      <c r="BG572" s="122">
        <v>0</v>
      </c>
      <c r="BH572" s="122">
        <v>178300</v>
      </c>
      <c r="BI572" s="121">
        <f t="shared" si="114"/>
        <v>178300</v>
      </c>
      <c r="BJ572" s="122">
        <v>0</v>
      </c>
      <c r="BK572" s="122">
        <v>0</v>
      </c>
      <c r="BL572" s="122">
        <v>0</v>
      </c>
      <c r="BM572" s="122">
        <v>178300</v>
      </c>
      <c r="BN572" s="121">
        <f t="shared" si="111"/>
        <v>704370</v>
      </c>
      <c r="BO572" s="122">
        <v>0</v>
      </c>
      <c r="BP572" s="122">
        <v>0</v>
      </c>
      <c r="BQ572" s="122">
        <v>0</v>
      </c>
      <c r="BR572" s="122">
        <v>704370</v>
      </c>
      <c r="BS572" s="121">
        <f t="shared" si="108"/>
        <v>704370</v>
      </c>
      <c r="BT572" s="122">
        <v>0</v>
      </c>
      <c r="BU572" s="122">
        <v>0</v>
      </c>
      <c r="BV572" s="122">
        <v>0</v>
      </c>
      <c r="BW572" s="122">
        <v>704370</v>
      </c>
      <c r="BX572" s="121">
        <f t="shared" si="112"/>
        <v>704370</v>
      </c>
      <c r="BY572" s="122">
        <v>0</v>
      </c>
      <c r="BZ572" s="122">
        <v>0</v>
      </c>
      <c r="CA572" s="122">
        <v>0</v>
      </c>
      <c r="CB572" s="122">
        <v>704370</v>
      </c>
      <c r="CC572" s="121">
        <f t="shared" si="109"/>
        <v>704370</v>
      </c>
      <c r="CD572" s="122">
        <v>0</v>
      </c>
      <c r="CE572" s="122">
        <v>0</v>
      </c>
      <c r="CF572" s="122">
        <v>0</v>
      </c>
      <c r="CG572" s="122">
        <v>704370</v>
      </c>
      <c r="CH572" s="122">
        <f t="shared" si="118"/>
        <v>704370</v>
      </c>
      <c r="CI572" s="122">
        <v>0</v>
      </c>
      <c r="CJ572" s="122">
        <v>0</v>
      </c>
      <c r="CK572" s="122">
        <v>0</v>
      </c>
      <c r="CL572" s="122">
        <v>704370</v>
      </c>
      <c r="CM572" s="121">
        <f t="shared" si="113"/>
        <v>704370</v>
      </c>
      <c r="CN572" s="122">
        <v>0</v>
      </c>
      <c r="CO572" s="122">
        <v>0</v>
      </c>
      <c r="CP572" s="122">
        <v>0</v>
      </c>
      <c r="CQ572" s="122">
        <v>704370</v>
      </c>
    </row>
    <row r="573" spans="1:97" s="189" customFormat="1" ht="24.95" customHeight="1">
      <c r="A573" s="389" t="s">
        <v>1312</v>
      </c>
      <c r="B573" s="390"/>
      <c r="C573" s="390"/>
      <c r="D573" s="390"/>
      <c r="E573" s="390"/>
      <c r="F573" s="390"/>
      <c r="G573" s="390"/>
      <c r="H573" s="390"/>
      <c r="I573" s="390"/>
      <c r="J573" s="390"/>
      <c r="K573" s="390"/>
      <c r="L573" s="390"/>
      <c r="M573" s="390"/>
      <c r="N573" s="390"/>
      <c r="O573" s="390"/>
      <c r="P573" s="390"/>
      <c r="Q573" s="390"/>
      <c r="R573" s="390"/>
      <c r="S573" s="390"/>
      <c r="T573" s="390"/>
      <c r="U573" s="390"/>
      <c r="V573" s="390"/>
      <c r="W573" s="390"/>
      <c r="X573" s="390"/>
      <c r="Y573" s="390"/>
      <c r="Z573" s="390"/>
      <c r="AA573" s="390"/>
      <c r="AB573" s="390"/>
      <c r="AC573" s="390"/>
      <c r="AD573" s="390"/>
      <c r="AE573" s="390"/>
      <c r="AF573" s="390"/>
      <c r="AG573" s="390"/>
      <c r="AH573" s="390"/>
      <c r="AI573" s="390"/>
      <c r="AJ573" s="390"/>
      <c r="AK573" s="390"/>
      <c r="AL573" s="390"/>
      <c r="AM573" s="390"/>
      <c r="AN573" s="390"/>
      <c r="AO573" s="390"/>
      <c r="AP573" s="390"/>
      <c r="AQ573" s="390"/>
      <c r="AR573" s="390"/>
      <c r="AS573" s="391"/>
      <c r="AT573" s="200">
        <f>SUM(AT451:AT572)</f>
        <v>691672505.45999992</v>
      </c>
      <c r="AU573" s="200">
        <f t="shared" ref="AU573:CQ573" si="119">SUM(AU451:AU572)</f>
        <v>649855807.26999986</v>
      </c>
      <c r="AV573" s="200">
        <f t="shared" si="119"/>
        <v>11711129.32</v>
      </c>
      <c r="AW573" s="200">
        <f t="shared" si="119"/>
        <v>11711129.32</v>
      </c>
      <c r="AX573" s="200">
        <f t="shared" si="119"/>
        <v>206455298.13</v>
      </c>
      <c r="AY573" s="200">
        <f t="shared" si="119"/>
        <v>170130689.37</v>
      </c>
      <c r="AZ573" s="200">
        <f t="shared" si="119"/>
        <v>1318000</v>
      </c>
      <c r="BA573" s="200">
        <f t="shared" si="119"/>
        <v>1318000</v>
      </c>
      <c r="BB573" s="200">
        <f t="shared" si="119"/>
        <v>472188078.00999993</v>
      </c>
      <c r="BC573" s="200">
        <f t="shared" si="119"/>
        <v>466695988.57999998</v>
      </c>
      <c r="BD573" s="200">
        <f t="shared" si="119"/>
        <v>719965134.16000009</v>
      </c>
      <c r="BE573" s="200">
        <f t="shared" si="119"/>
        <v>7240433.2000000002</v>
      </c>
      <c r="BF573" s="200">
        <f t="shared" si="119"/>
        <v>113597220.59999999</v>
      </c>
      <c r="BG573" s="200">
        <f t="shared" si="119"/>
        <v>0</v>
      </c>
      <c r="BH573" s="200">
        <f t="shared" si="119"/>
        <v>599127480.36000001</v>
      </c>
      <c r="BI573" s="200">
        <f t="shared" si="119"/>
        <v>717922643.01999998</v>
      </c>
      <c r="BJ573" s="200">
        <f t="shared" si="119"/>
        <v>7240433.2000000002</v>
      </c>
      <c r="BK573" s="200">
        <f t="shared" si="119"/>
        <v>113597220.59999999</v>
      </c>
      <c r="BL573" s="200">
        <f t="shared" si="119"/>
        <v>0</v>
      </c>
      <c r="BM573" s="200">
        <f t="shared" si="119"/>
        <v>597084989.21999991</v>
      </c>
      <c r="BN573" s="200">
        <f t="shared" si="119"/>
        <v>611029089.51999998</v>
      </c>
      <c r="BO573" s="200">
        <f t="shared" si="119"/>
        <v>59471490.879999995</v>
      </c>
      <c r="BP573" s="200">
        <f t="shared" si="119"/>
        <v>5829938.6400000006</v>
      </c>
      <c r="BQ573" s="200">
        <f t="shared" si="119"/>
        <v>0</v>
      </c>
      <c r="BR573" s="200">
        <f t="shared" si="119"/>
        <v>545727660</v>
      </c>
      <c r="BS573" s="200">
        <f t="shared" si="119"/>
        <v>635313425.63000011</v>
      </c>
      <c r="BT573" s="200">
        <f t="shared" si="119"/>
        <v>61546473.209999993</v>
      </c>
      <c r="BU573" s="200">
        <f t="shared" si="119"/>
        <v>8406346.3099999987</v>
      </c>
      <c r="BV573" s="200">
        <f t="shared" si="119"/>
        <v>0</v>
      </c>
      <c r="BW573" s="200">
        <f t="shared" si="119"/>
        <v>565360606.11000013</v>
      </c>
      <c r="BX573" s="200">
        <f t="shared" si="119"/>
        <v>550872885.47000003</v>
      </c>
      <c r="BY573" s="200">
        <f t="shared" si="119"/>
        <v>0</v>
      </c>
      <c r="BZ573" s="200">
        <f t="shared" si="119"/>
        <v>7160555.4699999997</v>
      </c>
      <c r="CA573" s="200">
        <f t="shared" si="119"/>
        <v>0</v>
      </c>
      <c r="CB573" s="200">
        <f t="shared" si="119"/>
        <v>543712330</v>
      </c>
      <c r="CC573" s="200">
        <f t="shared" si="119"/>
        <v>551771517.01999998</v>
      </c>
      <c r="CD573" s="200">
        <f t="shared" si="119"/>
        <v>6312654.5099999998</v>
      </c>
      <c r="CE573" s="200">
        <f t="shared" si="119"/>
        <v>847900.96</v>
      </c>
      <c r="CF573" s="200">
        <f t="shared" si="119"/>
        <v>0</v>
      </c>
      <c r="CG573" s="200">
        <f t="shared" si="119"/>
        <v>544610961.54999995</v>
      </c>
      <c r="CH573" s="200">
        <f t="shared" si="119"/>
        <v>569941420.17000008</v>
      </c>
      <c r="CI573" s="200">
        <f t="shared" si="119"/>
        <v>0</v>
      </c>
      <c r="CJ573" s="200">
        <f t="shared" si="119"/>
        <v>25275660.170000002</v>
      </c>
      <c r="CK573" s="200">
        <f t="shared" si="119"/>
        <v>0</v>
      </c>
      <c r="CL573" s="200">
        <f t="shared" si="119"/>
        <v>544665760</v>
      </c>
      <c r="CM573" s="200">
        <f t="shared" si="119"/>
        <v>570840051.72000003</v>
      </c>
      <c r="CN573" s="200">
        <f t="shared" si="119"/>
        <v>23522003.969999999</v>
      </c>
      <c r="CO573" s="200">
        <f t="shared" si="119"/>
        <v>1753656.2</v>
      </c>
      <c r="CP573" s="200">
        <f t="shared" si="119"/>
        <v>0</v>
      </c>
      <c r="CQ573" s="200">
        <f t="shared" si="119"/>
        <v>545564391.54999995</v>
      </c>
      <c r="CR573" s="438">
        <f>IF(BD573=BE573+BF573+BG573+BH573,1,0)</f>
        <v>1</v>
      </c>
      <c r="CS573" s="438">
        <f>IF(BI573=BJ573+BK573+BL573+BM573,1,0)</f>
        <v>1</v>
      </c>
    </row>
    <row r="574" spans="1:97" ht="212.25" customHeight="1">
      <c r="A574" s="221" t="s">
        <v>1313</v>
      </c>
      <c r="B574" s="222" t="s">
        <v>1314</v>
      </c>
      <c r="C574" s="223">
        <v>401000007</v>
      </c>
      <c r="D574" s="461" t="s">
        <v>285</v>
      </c>
      <c r="E574" s="212" t="s">
        <v>1315</v>
      </c>
      <c r="F574" s="213"/>
      <c r="G574" s="213"/>
      <c r="H574" s="214">
        <v>3</v>
      </c>
      <c r="I574" s="213"/>
      <c r="J574" s="214">
        <v>16</v>
      </c>
      <c r="K574" s="214" t="s">
        <v>45</v>
      </c>
      <c r="L574" s="214" t="s">
        <v>286</v>
      </c>
      <c r="M574" s="215"/>
      <c r="N574" s="215"/>
      <c r="O574" s="215"/>
      <c r="P574" s="216" t="s">
        <v>255</v>
      </c>
      <c r="Q574" s="216" t="s">
        <v>1316</v>
      </c>
      <c r="R574" s="214"/>
      <c r="S574" s="214"/>
      <c r="T574" s="214"/>
      <c r="U574" s="214"/>
      <c r="V574" s="214" t="s">
        <v>47</v>
      </c>
      <c r="W574" s="214" t="s">
        <v>1317</v>
      </c>
      <c r="X574" s="214"/>
      <c r="Y574" s="214"/>
      <c r="Z574" s="214" t="s">
        <v>1318</v>
      </c>
      <c r="AA574" s="214"/>
      <c r="AB574" s="216" t="s">
        <v>1319</v>
      </c>
      <c r="AC574" s="217" t="s">
        <v>1320</v>
      </c>
      <c r="AD574" s="218"/>
      <c r="AE574" s="218"/>
      <c r="AF574" s="218"/>
      <c r="AG574" s="218"/>
      <c r="AH574" s="218"/>
      <c r="AI574" s="218"/>
      <c r="AJ574" s="218"/>
      <c r="AK574" s="218"/>
      <c r="AL574" s="218"/>
      <c r="AM574" s="216" t="s">
        <v>1321</v>
      </c>
      <c r="AN574" s="216" t="s">
        <v>1322</v>
      </c>
      <c r="AO574" s="94" t="s">
        <v>51</v>
      </c>
      <c r="AP574" s="94" t="s">
        <v>52</v>
      </c>
      <c r="AQ574" s="94" t="s">
        <v>287</v>
      </c>
      <c r="AR574" s="225" t="s">
        <v>1323</v>
      </c>
      <c r="AS574" s="94">
        <v>244</v>
      </c>
      <c r="AT574" s="219">
        <v>8950</v>
      </c>
      <c r="AU574" s="219">
        <v>8947.56</v>
      </c>
      <c r="AV574" s="220">
        <v>0</v>
      </c>
      <c r="AW574" s="220">
        <v>0</v>
      </c>
      <c r="AX574" s="220">
        <v>0</v>
      </c>
      <c r="AY574" s="220">
        <v>0</v>
      </c>
      <c r="AZ574" s="220">
        <v>0</v>
      </c>
      <c r="BA574" s="220">
        <v>0</v>
      </c>
      <c r="BB574" s="219">
        <v>8950</v>
      </c>
      <c r="BC574" s="219">
        <v>8947.56</v>
      </c>
      <c r="BD574" s="226">
        <v>8947.56</v>
      </c>
      <c r="BE574" s="226">
        <v>0</v>
      </c>
      <c r="BF574" s="226">
        <v>0</v>
      </c>
      <c r="BG574" s="227">
        <v>0</v>
      </c>
      <c r="BH574" s="226">
        <v>8947.56</v>
      </c>
      <c r="BI574" s="226">
        <v>8947.56</v>
      </c>
      <c r="BJ574" s="226">
        <v>0</v>
      </c>
      <c r="BK574" s="226">
        <v>0</v>
      </c>
      <c r="BL574" s="226">
        <v>0</v>
      </c>
      <c r="BM574" s="226">
        <v>8947.56</v>
      </c>
      <c r="BN574" s="226">
        <v>8950</v>
      </c>
      <c r="BO574" s="226">
        <v>0</v>
      </c>
      <c r="BP574" s="226">
        <v>0</v>
      </c>
      <c r="BQ574" s="226">
        <v>0</v>
      </c>
      <c r="BR574" s="226">
        <v>8950</v>
      </c>
      <c r="BS574" s="226">
        <v>8950</v>
      </c>
      <c r="BT574" s="226">
        <v>0</v>
      </c>
      <c r="BU574" s="226">
        <v>0</v>
      </c>
      <c r="BV574" s="226">
        <v>0</v>
      </c>
      <c r="BW574" s="226">
        <v>8950</v>
      </c>
      <c r="BX574" s="226">
        <v>8950</v>
      </c>
      <c r="BY574" s="226">
        <v>0</v>
      </c>
      <c r="BZ574" s="226">
        <v>0</v>
      </c>
      <c r="CA574" s="226">
        <v>0</v>
      </c>
      <c r="CB574" s="226">
        <v>8950</v>
      </c>
      <c r="CC574" s="226">
        <v>8950</v>
      </c>
      <c r="CD574" s="226">
        <v>0</v>
      </c>
      <c r="CE574" s="226">
        <v>0</v>
      </c>
      <c r="CF574" s="226">
        <v>0</v>
      </c>
      <c r="CG574" s="226">
        <v>8950</v>
      </c>
      <c r="CH574" s="226">
        <v>8950</v>
      </c>
      <c r="CI574" s="226">
        <v>0</v>
      </c>
      <c r="CJ574" s="226">
        <v>0</v>
      </c>
      <c r="CK574" s="226">
        <v>0</v>
      </c>
      <c r="CL574" s="226">
        <v>8950</v>
      </c>
      <c r="CM574" s="226">
        <v>8950</v>
      </c>
      <c r="CN574" s="226">
        <v>0</v>
      </c>
      <c r="CO574" s="226">
        <v>0</v>
      </c>
      <c r="CP574" s="226">
        <v>0</v>
      </c>
      <c r="CQ574" s="226">
        <v>8950</v>
      </c>
      <c r="CS574" s="8">
        <f>IF(BI574=BM574,1,0)</f>
        <v>1</v>
      </c>
    </row>
    <row r="575" spans="1:97" ht="212.25" customHeight="1">
      <c r="A575" s="221" t="s">
        <v>1313</v>
      </c>
      <c r="B575" s="222" t="s">
        <v>1314</v>
      </c>
      <c r="C575" s="223">
        <v>401000025</v>
      </c>
      <c r="D575" s="224" t="s">
        <v>865</v>
      </c>
      <c r="E575" s="212" t="s">
        <v>1315</v>
      </c>
      <c r="F575" s="213"/>
      <c r="G575" s="213"/>
      <c r="H575" s="214" t="s">
        <v>47</v>
      </c>
      <c r="I575" s="213"/>
      <c r="J575" s="214" t="s">
        <v>522</v>
      </c>
      <c r="K575" s="214" t="s">
        <v>45</v>
      </c>
      <c r="L575" s="214">
        <v>17</v>
      </c>
      <c r="M575" s="215"/>
      <c r="N575" s="215"/>
      <c r="O575" s="215"/>
      <c r="P575" s="216" t="s">
        <v>255</v>
      </c>
      <c r="Q575" s="216" t="s">
        <v>256</v>
      </c>
      <c r="R575" s="214"/>
      <c r="S575" s="214"/>
      <c r="T575" s="214" t="s">
        <v>47</v>
      </c>
      <c r="U575" s="214"/>
      <c r="V575" s="214" t="s">
        <v>523</v>
      </c>
      <c r="W575" s="214" t="s">
        <v>45</v>
      </c>
      <c r="X575" s="214"/>
      <c r="Y575" s="214"/>
      <c r="Z575" s="214"/>
      <c r="AA575" s="214"/>
      <c r="AB575" s="216" t="s">
        <v>257</v>
      </c>
      <c r="AC575" s="216" t="s">
        <v>1324</v>
      </c>
      <c r="AD575" s="218"/>
      <c r="AE575" s="218"/>
      <c r="AF575" s="218"/>
      <c r="AG575" s="218"/>
      <c r="AH575" s="218"/>
      <c r="AI575" s="218"/>
      <c r="AJ575" s="218"/>
      <c r="AK575" s="218"/>
      <c r="AL575" s="218"/>
      <c r="AM575" s="216" t="s">
        <v>1325</v>
      </c>
      <c r="AN575" s="216" t="s">
        <v>1326</v>
      </c>
      <c r="AO575" s="94" t="s">
        <v>87</v>
      </c>
      <c r="AP575" s="94" t="s">
        <v>54</v>
      </c>
      <c r="AQ575" s="94" t="s">
        <v>1327</v>
      </c>
      <c r="AR575" s="225" t="s">
        <v>1328</v>
      </c>
      <c r="AS575" s="94">
        <v>244</v>
      </c>
      <c r="AT575" s="219">
        <v>1737984</v>
      </c>
      <c r="AU575" s="219">
        <v>1737984</v>
      </c>
      <c r="AV575" s="220">
        <v>0</v>
      </c>
      <c r="AW575" s="220">
        <v>0</v>
      </c>
      <c r="AX575" s="220">
        <v>0</v>
      </c>
      <c r="AY575" s="220">
        <v>0</v>
      </c>
      <c r="AZ575" s="220">
        <v>0</v>
      </c>
      <c r="BA575" s="220">
        <v>0</v>
      </c>
      <c r="BB575" s="219">
        <v>1737984</v>
      </c>
      <c r="BC575" s="219">
        <v>1737984</v>
      </c>
      <c r="BD575" s="226">
        <v>2874230.64</v>
      </c>
      <c r="BE575" s="226">
        <v>0</v>
      </c>
      <c r="BF575" s="226">
        <v>0</v>
      </c>
      <c r="BG575" s="227">
        <v>0</v>
      </c>
      <c r="BH575" s="226">
        <v>2874230.64</v>
      </c>
      <c r="BI575" s="226">
        <v>2874230.64</v>
      </c>
      <c r="BJ575" s="226">
        <v>0</v>
      </c>
      <c r="BK575" s="226">
        <v>0</v>
      </c>
      <c r="BL575" s="226">
        <v>0</v>
      </c>
      <c r="BM575" s="226">
        <v>2874230.64</v>
      </c>
      <c r="BN575" s="226">
        <v>1747980</v>
      </c>
      <c r="BO575" s="226">
        <v>0</v>
      </c>
      <c r="BP575" s="226">
        <v>0</v>
      </c>
      <c r="BQ575" s="226">
        <v>0</v>
      </c>
      <c r="BR575" s="226">
        <v>1747980</v>
      </c>
      <c r="BS575" s="226">
        <v>1747980</v>
      </c>
      <c r="BT575" s="226">
        <v>0</v>
      </c>
      <c r="BU575" s="226">
        <v>0</v>
      </c>
      <c r="BV575" s="226">
        <v>0</v>
      </c>
      <c r="BW575" s="226">
        <v>1747980</v>
      </c>
      <c r="BX575" s="226">
        <v>1747980</v>
      </c>
      <c r="BY575" s="226">
        <v>0</v>
      </c>
      <c r="BZ575" s="226">
        <v>0</v>
      </c>
      <c r="CA575" s="226">
        <v>0</v>
      </c>
      <c r="CB575" s="226">
        <v>1747980</v>
      </c>
      <c r="CC575" s="226">
        <v>1747980</v>
      </c>
      <c r="CD575" s="226">
        <v>0</v>
      </c>
      <c r="CE575" s="226">
        <v>0</v>
      </c>
      <c r="CF575" s="226">
        <v>0</v>
      </c>
      <c r="CG575" s="226">
        <v>1747980</v>
      </c>
      <c r="CH575" s="226">
        <v>1747980</v>
      </c>
      <c r="CI575" s="226">
        <v>0</v>
      </c>
      <c r="CJ575" s="226">
        <v>0</v>
      </c>
      <c r="CK575" s="226">
        <v>0</v>
      </c>
      <c r="CL575" s="226">
        <v>1747980</v>
      </c>
      <c r="CM575" s="226">
        <v>1747980</v>
      </c>
      <c r="CN575" s="226">
        <v>0</v>
      </c>
      <c r="CO575" s="226">
        <v>0</v>
      </c>
      <c r="CP575" s="226">
        <v>0</v>
      </c>
      <c r="CQ575" s="226">
        <v>1747980</v>
      </c>
      <c r="CS575" s="8">
        <f t="shared" ref="CS575:CS638" si="120">IF(BI575=BM575,1,0)</f>
        <v>1</v>
      </c>
    </row>
    <row r="576" spans="1:97" ht="212.25" customHeight="1">
      <c r="A576" s="221" t="s">
        <v>1313</v>
      </c>
      <c r="B576" s="222" t="s">
        <v>1314</v>
      </c>
      <c r="C576" s="223">
        <v>401000030</v>
      </c>
      <c r="D576" s="224" t="s">
        <v>68</v>
      </c>
      <c r="E576" s="212" t="s">
        <v>1315</v>
      </c>
      <c r="F576" s="213"/>
      <c r="G576" s="213"/>
      <c r="H576" s="214" t="s">
        <v>47</v>
      </c>
      <c r="I576" s="213"/>
      <c r="J576" s="214" t="s">
        <v>522</v>
      </c>
      <c r="K576" s="214" t="s">
        <v>45</v>
      </c>
      <c r="L576" s="214" t="s">
        <v>382</v>
      </c>
      <c r="M576" s="215"/>
      <c r="N576" s="215"/>
      <c r="O576" s="215"/>
      <c r="P576" s="216" t="s">
        <v>255</v>
      </c>
      <c r="Q576" s="216" t="s">
        <v>256</v>
      </c>
      <c r="R576" s="214"/>
      <c r="S576" s="214"/>
      <c r="T576" s="214" t="s">
        <v>47</v>
      </c>
      <c r="U576" s="214"/>
      <c r="V576" s="214" t="s">
        <v>523</v>
      </c>
      <c r="W576" s="214" t="s">
        <v>45</v>
      </c>
      <c r="X576" s="214"/>
      <c r="Y576" s="214"/>
      <c r="Z576" s="214"/>
      <c r="AA576" s="214"/>
      <c r="AB576" s="216" t="s">
        <v>257</v>
      </c>
      <c r="AC576" s="216" t="s">
        <v>1324</v>
      </c>
      <c r="AD576" s="218"/>
      <c r="AE576" s="218"/>
      <c r="AF576" s="218"/>
      <c r="AG576" s="218"/>
      <c r="AH576" s="218"/>
      <c r="AI576" s="218"/>
      <c r="AJ576" s="218"/>
      <c r="AK576" s="218"/>
      <c r="AL576" s="218"/>
      <c r="AM576" s="216" t="s">
        <v>1325</v>
      </c>
      <c r="AN576" s="216" t="s">
        <v>1326</v>
      </c>
      <c r="AO576" s="94" t="s">
        <v>87</v>
      </c>
      <c r="AP576" s="94" t="s">
        <v>54</v>
      </c>
      <c r="AQ576" s="94" t="s">
        <v>1329</v>
      </c>
      <c r="AR576" s="225" t="s">
        <v>1330</v>
      </c>
      <c r="AS576" s="94">
        <v>244</v>
      </c>
      <c r="AT576" s="219">
        <v>24000</v>
      </c>
      <c r="AU576" s="219">
        <v>24000</v>
      </c>
      <c r="AV576" s="220">
        <v>0</v>
      </c>
      <c r="AW576" s="220">
        <v>0</v>
      </c>
      <c r="AX576" s="220">
        <v>0</v>
      </c>
      <c r="AY576" s="220">
        <v>0</v>
      </c>
      <c r="AZ576" s="220">
        <v>0</v>
      </c>
      <c r="BA576" s="220">
        <v>0</v>
      </c>
      <c r="BB576" s="219">
        <v>24000</v>
      </c>
      <c r="BC576" s="219">
        <v>24000</v>
      </c>
      <c r="BD576" s="226">
        <v>24599.82</v>
      </c>
      <c r="BE576" s="226">
        <v>0</v>
      </c>
      <c r="BF576" s="226">
        <v>0</v>
      </c>
      <c r="BG576" s="227">
        <v>0</v>
      </c>
      <c r="BH576" s="226">
        <v>24599.82</v>
      </c>
      <c r="BI576" s="226">
        <v>24599.82</v>
      </c>
      <c r="BJ576" s="226">
        <v>0</v>
      </c>
      <c r="BK576" s="226">
        <v>0</v>
      </c>
      <c r="BL576" s="226">
        <v>0</v>
      </c>
      <c r="BM576" s="226">
        <v>24599.82</v>
      </c>
      <c r="BN576" s="226">
        <v>92500</v>
      </c>
      <c r="BO576" s="226">
        <v>0</v>
      </c>
      <c r="BP576" s="226">
        <v>0</v>
      </c>
      <c r="BQ576" s="226">
        <v>0</v>
      </c>
      <c r="BR576" s="226">
        <v>92500</v>
      </c>
      <c r="BS576" s="226">
        <v>92500</v>
      </c>
      <c r="BT576" s="226">
        <v>0</v>
      </c>
      <c r="BU576" s="226">
        <v>0</v>
      </c>
      <c r="BV576" s="226">
        <v>0</v>
      </c>
      <c r="BW576" s="226">
        <v>92500</v>
      </c>
      <c r="BX576" s="226">
        <v>92500</v>
      </c>
      <c r="BY576" s="226">
        <v>0</v>
      </c>
      <c r="BZ576" s="226">
        <v>0</v>
      </c>
      <c r="CA576" s="226">
        <v>0</v>
      </c>
      <c r="CB576" s="226">
        <v>92500</v>
      </c>
      <c r="CC576" s="226">
        <v>92500</v>
      </c>
      <c r="CD576" s="226">
        <v>0</v>
      </c>
      <c r="CE576" s="226">
        <v>0</v>
      </c>
      <c r="CF576" s="226">
        <v>0</v>
      </c>
      <c r="CG576" s="226">
        <v>92500</v>
      </c>
      <c r="CH576" s="226">
        <v>92500</v>
      </c>
      <c r="CI576" s="226">
        <v>0</v>
      </c>
      <c r="CJ576" s="226">
        <v>0</v>
      </c>
      <c r="CK576" s="226">
        <v>0</v>
      </c>
      <c r="CL576" s="226">
        <v>92500</v>
      </c>
      <c r="CM576" s="226">
        <v>92500</v>
      </c>
      <c r="CN576" s="226">
        <v>0</v>
      </c>
      <c r="CO576" s="226">
        <v>0</v>
      </c>
      <c r="CP576" s="226">
        <v>0</v>
      </c>
      <c r="CQ576" s="226">
        <v>92500</v>
      </c>
      <c r="CS576" s="8">
        <f t="shared" si="120"/>
        <v>1</v>
      </c>
    </row>
    <row r="577" spans="1:97" ht="212.25" customHeight="1">
      <c r="A577" s="221" t="s">
        <v>1313</v>
      </c>
      <c r="B577" s="222" t="s">
        <v>1314</v>
      </c>
      <c r="C577" s="223">
        <v>401000030</v>
      </c>
      <c r="D577" s="224" t="s">
        <v>68</v>
      </c>
      <c r="E577" s="212" t="s">
        <v>1315</v>
      </c>
      <c r="F577" s="213"/>
      <c r="G577" s="213"/>
      <c r="H577" s="214" t="s">
        <v>47</v>
      </c>
      <c r="I577" s="213"/>
      <c r="J577" s="214" t="s">
        <v>522</v>
      </c>
      <c r="K577" s="214" t="s">
        <v>45</v>
      </c>
      <c r="L577" s="214" t="s">
        <v>382</v>
      </c>
      <c r="M577" s="215"/>
      <c r="N577" s="215"/>
      <c r="O577" s="215"/>
      <c r="P577" s="216" t="s">
        <v>255</v>
      </c>
      <c r="Q577" s="216" t="s">
        <v>256</v>
      </c>
      <c r="R577" s="214"/>
      <c r="S577" s="214"/>
      <c r="T577" s="214" t="s">
        <v>47</v>
      </c>
      <c r="U577" s="214"/>
      <c r="V577" s="214" t="s">
        <v>523</v>
      </c>
      <c r="W577" s="214" t="s">
        <v>45</v>
      </c>
      <c r="X577" s="214"/>
      <c r="Y577" s="214"/>
      <c r="Z577" s="214"/>
      <c r="AA577" s="214"/>
      <c r="AB577" s="216" t="s">
        <v>257</v>
      </c>
      <c r="AC577" s="216" t="s">
        <v>1324</v>
      </c>
      <c r="AD577" s="218"/>
      <c r="AE577" s="218"/>
      <c r="AF577" s="218"/>
      <c r="AG577" s="218"/>
      <c r="AH577" s="218"/>
      <c r="AI577" s="218"/>
      <c r="AJ577" s="218"/>
      <c r="AK577" s="218"/>
      <c r="AL577" s="218"/>
      <c r="AM577" s="216" t="s">
        <v>1325</v>
      </c>
      <c r="AN577" s="216" t="s">
        <v>1326</v>
      </c>
      <c r="AO577" s="94" t="s">
        <v>69</v>
      </c>
      <c r="AP577" s="94" t="s">
        <v>51</v>
      </c>
      <c r="AQ577" s="94" t="s">
        <v>631</v>
      </c>
      <c r="AR577" s="225" t="s">
        <v>1067</v>
      </c>
      <c r="AS577" s="94">
        <v>244</v>
      </c>
      <c r="AT577" s="219">
        <v>213144</v>
      </c>
      <c r="AU577" s="219">
        <v>213144</v>
      </c>
      <c r="AV577" s="220">
        <v>0</v>
      </c>
      <c r="AW577" s="220">
        <v>0</v>
      </c>
      <c r="AX577" s="220">
        <v>0</v>
      </c>
      <c r="AY577" s="220">
        <v>0</v>
      </c>
      <c r="AZ577" s="220">
        <v>0</v>
      </c>
      <c r="BA577" s="220">
        <v>0</v>
      </c>
      <c r="BB577" s="219">
        <v>213144</v>
      </c>
      <c r="BC577" s="219">
        <v>213144</v>
      </c>
      <c r="BD577" s="226">
        <v>342454.2</v>
      </c>
      <c r="BE577" s="226">
        <v>0</v>
      </c>
      <c r="BF577" s="226">
        <v>0</v>
      </c>
      <c r="BG577" s="227">
        <v>0</v>
      </c>
      <c r="BH577" s="226">
        <v>342454.2</v>
      </c>
      <c r="BI577" s="226">
        <v>342454.2</v>
      </c>
      <c r="BJ577" s="226">
        <v>0</v>
      </c>
      <c r="BK577" s="226">
        <v>0</v>
      </c>
      <c r="BL577" s="226">
        <v>0</v>
      </c>
      <c r="BM577" s="226">
        <v>342454.2</v>
      </c>
      <c r="BN577" s="226">
        <v>509000</v>
      </c>
      <c r="BO577" s="226">
        <v>0</v>
      </c>
      <c r="BP577" s="226">
        <v>0</v>
      </c>
      <c r="BQ577" s="226">
        <v>0</v>
      </c>
      <c r="BR577" s="226">
        <v>509000</v>
      </c>
      <c r="BS577" s="226">
        <v>509000</v>
      </c>
      <c r="BT577" s="226">
        <v>0</v>
      </c>
      <c r="BU577" s="226">
        <v>0</v>
      </c>
      <c r="BV577" s="226">
        <v>0</v>
      </c>
      <c r="BW577" s="226">
        <v>509000</v>
      </c>
      <c r="BX577" s="226">
        <v>509000</v>
      </c>
      <c r="BY577" s="226">
        <v>0</v>
      </c>
      <c r="BZ577" s="226">
        <v>0</v>
      </c>
      <c r="CA577" s="226">
        <v>0</v>
      </c>
      <c r="CB577" s="226">
        <v>509000</v>
      </c>
      <c r="CC577" s="226">
        <v>509000</v>
      </c>
      <c r="CD577" s="226">
        <v>0</v>
      </c>
      <c r="CE577" s="226">
        <v>0</v>
      </c>
      <c r="CF577" s="226">
        <v>0</v>
      </c>
      <c r="CG577" s="226">
        <v>509000</v>
      </c>
      <c r="CH577" s="226">
        <v>509000</v>
      </c>
      <c r="CI577" s="226">
        <v>0</v>
      </c>
      <c r="CJ577" s="226">
        <v>0</v>
      </c>
      <c r="CK577" s="226">
        <v>0</v>
      </c>
      <c r="CL577" s="226">
        <v>509000</v>
      </c>
      <c r="CM577" s="226">
        <v>509000</v>
      </c>
      <c r="CN577" s="226">
        <v>0</v>
      </c>
      <c r="CO577" s="226">
        <v>0</v>
      </c>
      <c r="CP577" s="226">
        <v>0</v>
      </c>
      <c r="CQ577" s="226">
        <v>509000</v>
      </c>
      <c r="CS577" s="8">
        <f t="shared" si="120"/>
        <v>1</v>
      </c>
    </row>
    <row r="578" spans="1:97" ht="212.25" customHeight="1">
      <c r="A578" s="221">
        <v>609</v>
      </c>
      <c r="B578" s="222" t="s">
        <v>1314</v>
      </c>
      <c r="C578" s="223">
        <v>401000037</v>
      </c>
      <c r="D578" s="224" t="s">
        <v>1331</v>
      </c>
      <c r="E578" s="212" t="s">
        <v>1332</v>
      </c>
      <c r="F578" s="213"/>
      <c r="G578" s="213"/>
      <c r="H578" s="214" t="s">
        <v>1177</v>
      </c>
      <c r="I578" s="213"/>
      <c r="J578" s="214" t="s">
        <v>87</v>
      </c>
      <c r="K578" s="214"/>
      <c r="L578" s="214" t="s">
        <v>1177</v>
      </c>
      <c r="M578" s="215"/>
      <c r="N578" s="215" t="s">
        <v>1333</v>
      </c>
      <c r="O578" s="215"/>
      <c r="P578" s="216" t="s">
        <v>1334</v>
      </c>
      <c r="Q578" s="216" t="s">
        <v>1335</v>
      </c>
      <c r="R578" s="214"/>
      <c r="S578" s="214"/>
      <c r="T578" s="214"/>
      <c r="U578" s="214"/>
      <c r="V578" s="214" t="s">
        <v>1336</v>
      </c>
      <c r="W578" s="214"/>
      <c r="X578" s="214"/>
      <c r="Y578" s="214"/>
      <c r="Z578" s="214"/>
      <c r="AA578" s="214"/>
      <c r="AB578" s="216" t="s">
        <v>1337</v>
      </c>
      <c r="AC578" s="216" t="s">
        <v>1324</v>
      </c>
      <c r="AD578" s="228"/>
      <c r="AE578" s="229"/>
      <c r="AF578" s="221"/>
      <c r="AG578" s="230"/>
      <c r="AH578" s="231"/>
      <c r="AI578" s="221"/>
      <c r="AJ578" s="221"/>
      <c r="AK578" s="213"/>
      <c r="AL578" s="230"/>
      <c r="AM578" s="232" t="s">
        <v>1338</v>
      </c>
      <c r="AN578" s="216" t="s">
        <v>1326</v>
      </c>
      <c r="AO578" s="94" t="s">
        <v>87</v>
      </c>
      <c r="AP578" s="94" t="s">
        <v>54</v>
      </c>
      <c r="AQ578" s="94" t="s">
        <v>1339</v>
      </c>
      <c r="AR578" s="225" t="s">
        <v>1340</v>
      </c>
      <c r="AS578" s="94">
        <v>313</v>
      </c>
      <c r="AT578" s="219">
        <v>2027328.66</v>
      </c>
      <c r="AU578" s="219">
        <v>2027328.66</v>
      </c>
      <c r="AV578" s="220">
        <v>0</v>
      </c>
      <c r="AW578" s="220">
        <v>0</v>
      </c>
      <c r="AX578" s="226">
        <v>2027328.66</v>
      </c>
      <c r="AY578" s="226">
        <v>2027328.66</v>
      </c>
      <c r="AZ578" s="220">
        <v>0</v>
      </c>
      <c r="BA578" s="220">
        <v>0</v>
      </c>
      <c r="BB578" s="219">
        <v>0</v>
      </c>
      <c r="BC578" s="219">
        <v>0</v>
      </c>
      <c r="BD578" s="226">
        <v>2223043.08</v>
      </c>
      <c r="BE578" s="226">
        <v>0</v>
      </c>
      <c r="BF578" s="226">
        <v>2223043.08</v>
      </c>
      <c r="BG578" s="227">
        <v>0</v>
      </c>
      <c r="BH578" s="226">
        <v>0</v>
      </c>
      <c r="BI578" s="226">
        <v>2216618.1</v>
      </c>
      <c r="BJ578" s="226">
        <v>0</v>
      </c>
      <c r="BK578" s="226">
        <v>2216618.1</v>
      </c>
      <c r="BL578" s="226">
        <v>0</v>
      </c>
      <c r="BM578" s="226">
        <v>0</v>
      </c>
      <c r="BN578" s="226">
        <v>0</v>
      </c>
      <c r="BO578" s="226">
        <v>0</v>
      </c>
      <c r="BP578" s="226">
        <v>0</v>
      </c>
      <c r="BQ578" s="226">
        <v>0</v>
      </c>
      <c r="BR578" s="226">
        <v>0</v>
      </c>
      <c r="BS578" s="226">
        <v>0</v>
      </c>
      <c r="BT578" s="226">
        <v>0</v>
      </c>
      <c r="BU578" s="226">
        <v>0</v>
      </c>
      <c r="BV578" s="226">
        <v>0</v>
      </c>
      <c r="BW578" s="226">
        <v>0</v>
      </c>
      <c r="BX578" s="226">
        <v>0</v>
      </c>
      <c r="BY578" s="226">
        <v>0</v>
      </c>
      <c r="BZ578" s="226">
        <v>0</v>
      </c>
      <c r="CA578" s="226">
        <v>0</v>
      </c>
      <c r="CB578" s="226">
        <v>0</v>
      </c>
      <c r="CC578" s="226">
        <v>0</v>
      </c>
      <c r="CD578" s="226">
        <v>0</v>
      </c>
      <c r="CE578" s="226">
        <v>0</v>
      </c>
      <c r="CF578" s="226">
        <v>0</v>
      </c>
      <c r="CG578" s="226">
        <v>0</v>
      </c>
      <c r="CH578" s="226">
        <v>0</v>
      </c>
      <c r="CI578" s="226">
        <v>0</v>
      </c>
      <c r="CJ578" s="226">
        <v>0</v>
      </c>
      <c r="CK578" s="226">
        <v>0</v>
      </c>
      <c r="CL578" s="226">
        <v>0</v>
      </c>
      <c r="CM578" s="226">
        <v>0</v>
      </c>
      <c r="CN578" s="226">
        <v>0</v>
      </c>
      <c r="CO578" s="226">
        <v>0</v>
      </c>
      <c r="CP578" s="226">
        <v>0</v>
      </c>
      <c r="CQ578" s="226">
        <v>0</v>
      </c>
      <c r="CS578" s="8">
        <f>IF(BI578=BK578,1,0)</f>
        <v>1</v>
      </c>
    </row>
    <row r="579" spans="1:97" ht="212.25" customHeight="1">
      <c r="A579" s="221" t="s">
        <v>1313</v>
      </c>
      <c r="B579" s="222" t="s">
        <v>1314</v>
      </c>
      <c r="C579" s="223">
        <v>401000037</v>
      </c>
      <c r="D579" s="224" t="s">
        <v>1331</v>
      </c>
      <c r="E579" s="212" t="s">
        <v>1332</v>
      </c>
      <c r="F579" s="213"/>
      <c r="G579" s="213"/>
      <c r="H579" s="214" t="s">
        <v>1177</v>
      </c>
      <c r="I579" s="213"/>
      <c r="J579" s="214" t="s">
        <v>87</v>
      </c>
      <c r="K579" s="214"/>
      <c r="L579" s="214" t="s">
        <v>1177</v>
      </c>
      <c r="M579" s="215"/>
      <c r="N579" s="215" t="s">
        <v>1333</v>
      </c>
      <c r="O579" s="215"/>
      <c r="P579" s="216" t="s">
        <v>1334</v>
      </c>
      <c r="Q579" s="216" t="s">
        <v>1335</v>
      </c>
      <c r="R579" s="214"/>
      <c r="S579" s="214"/>
      <c r="T579" s="214"/>
      <c r="U579" s="214"/>
      <c r="V579" s="214" t="s">
        <v>1336</v>
      </c>
      <c r="W579" s="214"/>
      <c r="X579" s="214"/>
      <c r="Y579" s="214"/>
      <c r="Z579" s="214"/>
      <c r="AA579" s="214"/>
      <c r="AB579" s="216" t="s">
        <v>1337</v>
      </c>
      <c r="AC579" s="216" t="s">
        <v>1324</v>
      </c>
      <c r="AD579" s="228"/>
      <c r="AE579" s="229"/>
      <c r="AF579" s="221"/>
      <c r="AG579" s="230"/>
      <c r="AH579" s="231"/>
      <c r="AI579" s="221"/>
      <c r="AJ579" s="221"/>
      <c r="AK579" s="213"/>
      <c r="AL579" s="230"/>
      <c r="AM579" s="232" t="s">
        <v>1338</v>
      </c>
      <c r="AN579" s="216" t="s">
        <v>1326</v>
      </c>
      <c r="AO579" s="94" t="s">
        <v>87</v>
      </c>
      <c r="AP579" s="94" t="s">
        <v>54</v>
      </c>
      <c r="AQ579" s="94" t="s">
        <v>1341</v>
      </c>
      <c r="AR579" s="225" t="s">
        <v>1340</v>
      </c>
      <c r="AS579" s="94" t="s">
        <v>1342</v>
      </c>
      <c r="AT579" s="219">
        <v>0</v>
      </c>
      <c r="AU579" s="219">
        <v>0</v>
      </c>
      <c r="AV579" s="220">
        <v>0</v>
      </c>
      <c r="AW579" s="220">
        <v>0</v>
      </c>
      <c r="AX579" s="226">
        <v>0</v>
      </c>
      <c r="AY579" s="226">
        <v>0</v>
      </c>
      <c r="AZ579" s="220">
        <v>0</v>
      </c>
      <c r="BA579" s="220">
        <v>0</v>
      </c>
      <c r="BB579" s="219">
        <v>0</v>
      </c>
      <c r="BC579" s="219">
        <v>0</v>
      </c>
      <c r="BD579" s="226">
        <v>0</v>
      </c>
      <c r="BE579" s="226">
        <v>0</v>
      </c>
      <c r="BF579" s="226">
        <v>0</v>
      </c>
      <c r="BG579" s="227">
        <v>0</v>
      </c>
      <c r="BH579" s="226">
        <v>0</v>
      </c>
      <c r="BI579" s="226">
        <v>0</v>
      </c>
      <c r="BJ579" s="226">
        <v>0</v>
      </c>
      <c r="BK579" s="226">
        <v>0</v>
      </c>
      <c r="BL579" s="226">
        <v>0</v>
      </c>
      <c r="BM579" s="226">
        <v>0</v>
      </c>
      <c r="BN579" s="226">
        <v>2267460</v>
      </c>
      <c r="BO579" s="226">
        <v>0</v>
      </c>
      <c r="BP579" s="226">
        <v>2267460</v>
      </c>
      <c r="BQ579" s="226">
        <v>0</v>
      </c>
      <c r="BR579" s="226">
        <v>0</v>
      </c>
      <c r="BS579" s="226">
        <v>2267460</v>
      </c>
      <c r="BT579" s="226">
        <v>0</v>
      </c>
      <c r="BU579" s="226">
        <v>2267460</v>
      </c>
      <c r="BV579" s="226">
        <v>0</v>
      </c>
      <c r="BW579" s="226">
        <v>0</v>
      </c>
      <c r="BX579" s="226">
        <v>2267460</v>
      </c>
      <c r="BY579" s="226">
        <v>0</v>
      </c>
      <c r="BZ579" s="226">
        <v>2267460</v>
      </c>
      <c r="CA579" s="226">
        <v>0</v>
      </c>
      <c r="CB579" s="226">
        <v>0</v>
      </c>
      <c r="CC579" s="226">
        <v>2267460</v>
      </c>
      <c r="CD579" s="226">
        <v>0</v>
      </c>
      <c r="CE579" s="226">
        <v>2267460</v>
      </c>
      <c r="CF579" s="226">
        <v>0</v>
      </c>
      <c r="CG579" s="226">
        <v>0</v>
      </c>
      <c r="CH579" s="226">
        <v>2267460</v>
      </c>
      <c r="CI579" s="226">
        <v>0</v>
      </c>
      <c r="CJ579" s="226">
        <v>2267460</v>
      </c>
      <c r="CK579" s="226">
        <v>0</v>
      </c>
      <c r="CL579" s="226">
        <v>0</v>
      </c>
      <c r="CM579" s="226">
        <v>2267460</v>
      </c>
      <c r="CN579" s="226">
        <v>0</v>
      </c>
      <c r="CO579" s="226">
        <v>2267460</v>
      </c>
      <c r="CP579" s="226">
        <v>0</v>
      </c>
      <c r="CQ579" s="226">
        <v>0</v>
      </c>
      <c r="CS579" s="8">
        <f t="shared" si="120"/>
        <v>1</v>
      </c>
    </row>
    <row r="580" spans="1:97" ht="409.6" customHeight="1">
      <c r="A580" s="221" t="s">
        <v>1313</v>
      </c>
      <c r="B580" s="222" t="s">
        <v>1314</v>
      </c>
      <c r="C580" s="223">
        <v>401000053</v>
      </c>
      <c r="D580" s="224" t="s">
        <v>1343</v>
      </c>
      <c r="E580" s="212" t="s">
        <v>1315</v>
      </c>
      <c r="F580" s="213"/>
      <c r="G580" s="213"/>
      <c r="H580" s="214" t="s">
        <v>47</v>
      </c>
      <c r="I580" s="213"/>
      <c r="J580" s="214" t="s">
        <v>522</v>
      </c>
      <c r="K580" s="214" t="s">
        <v>45</v>
      </c>
      <c r="L580" s="214" t="s">
        <v>1344</v>
      </c>
      <c r="M580" s="215"/>
      <c r="N580" s="215"/>
      <c r="O580" s="215"/>
      <c r="P580" s="216" t="s">
        <v>255</v>
      </c>
      <c r="Q580" s="216" t="s">
        <v>256</v>
      </c>
      <c r="R580" s="214"/>
      <c r="S580" s="214"/>
      <c r="T580" s="214" t="s">
        <v>47</v>
      </c>
      <c r="U580" s="214"/>
      <c r="V580" s="214" t="s">
        <v>523</v>
      </c>
      <c r="W580" s="214" t="s">
        <v>45</v>
      </c>
      <c r="X580" s="214"/>
      <c r="Y580" s="214"/>
      <c r="Z580" s="214"/>
      <c r="AA580" s="214"/>
      <c r="AB580" s="216" t="s">
        <v>257</v>
      </c>
      <c r="AC580" s="216" t="s">
        <v>1345</v>
      </c>
      <c r="AD580" s="223"/>
      <c r="AE580" s="223"/>
      <c r="AF580" s="233"/>
      <c r="AG580" s="223"/>
      <c r="AH580" s="234"/>
      <c r="AI580" s="233"/>
      <c r="AJ580" s="235"/>
      <c r="AK580" s="234"/>
      <c r="AL580" s="235"/>
      <c r="AM580" s="216" t="s">
        <v>1346</v>
      </c>
      <c r="AN580" s="216" t="s">
        <v>1347</v>
      </c>
      <c r="AO580" s="94" t="s">
        <v>87</v>
      </c>
      <c r="AP580" s="94" t="s">
        <v>92</v>
      </c>
      <c r="AQ580" s="94" t="s">
        <v>1348</v>
      </c>
      <c r="AR580" s="225" t="s">
        <v>1349</v>
      </c>
      <c r="AS580" s="94">
        <v>633</v>
      </c>
      <c r="AT580" s="219">
        <v>1232510</v>
      </c>
      <c r="AU580" s="219">
        <v>1232510</v>
      </c>
      <c r="AV580" s="220">
        <v>0</v>
      </c>
      <c r="AW580" s="220">
        <v>0</v>
      </c>
      <c r="AX580" s="220">
        <v>0</v>
      </c>
      <c r="AY580" s="220">
        <v>0</v>
      </c>
      <c r="AZ580" s="220">
        <v>0</v>
      </c>
      <c r="BA580" s="220">
        <v>0</v>
      </c>
      <c r="BB580" s="219">
        <v>1232510</v>
      </c>
      <c r="BC580" s="219">
        <v>1232510</v>
      </c>
      <c r="BD580" s="226">
        <v>1232510</v>
      </c>
      <c r="BE580" s="226">
        <v>0</v>
      </c>
      <c r="BF580" s="226">
        <v>0</v>
      </c>
      <c r="BG580" s="227">
        <v>0</v>
      </c>
      <c r="BH580" s="226">
        <v>1232510</v>
      </c>
      <c r="BI580" s="226">
        <v>1232510</v>
      </c>
      <c r="BJ580" s="226">
        <v>0</v>
      </c>
      <c r="BK580" s="226">
        <v>0</v>
      </c>
      <c r="BL580" s="226">
        <v>0</v>
      </c>
      <c r="BM580" s="226">
        <v>1232510</v>
      </c>
      <c r="BN580" s="226">
        <v>1232510</v>
      </c>
      <c r="BO580" s="226">
        <v>0</v>
      </c>
      <c r="BP580" s="226">
        <v>0</v>
      </c>
      <c r="BQ580" s="226">
        <v>0</v>
      </c>
      <c r="BR580" s="226">
        <v>1232510</v>
      </c>
      <c r="BS580" s="226">
        <v>1232510</v>
      </c>
      <c r="BT580" s="226">
        <v>0</v>
      </c>
      <c r="BU580" s="226">
        <v>0</v>
      </c>
      <c r="BV580" s="226">
        <v>0</v>
      </c>
      <c r="BW580" s="226">
        <v>1232510</v>
      </c>
      <c r="BX580" s="226">
        <v>1232510</v>
      </c>
      <c r="BY580" s="226">
        <v>0</v>
      </c>
      <c r="BZ580" s="226">
        <v>0</v>
      </c>
      <c r="CA580" s="226">
        <v>0</v>
      </c>
      <c r="CB580" s="226">
        <v>1232510</v>
      </c>
      <c r="CC580" s="226">
        <v>1232510</v>
      </c>
      <c r="CD580" s="226">
        <v>0</v>
      </c>
      <c r="CE580" s="226">
        <v>0</v>
      </c>
      <c r="CF580" s="226">
        <v>0</v>
      </c>
      <c r="CG580" s="226">
        <v>1232510</v>
      </c>
      <c r="CH580" s="226">
        <v>1232510</v>
      </c>
      <c r="CI580" s="226">
        <v>0</v>
      </c>
      <c r="CJ580" s="226">
        <v>0</v>
      </c>
      <c r="CK580" s="226">
        <v>0</v>
      </c>
      <c r="CL580" s="226">
        <v>1232510</v>
      </c>
      <c r="CM580" s="226">
        <v>1232510</v>
      </c>
      <c r="CN580" s="226">
        <v>0</v>
      </c>
      <c r="CO580" s="226">
        <v>0</v>
      </c>
      <c r="CP580" s="226">
        <v>0</v>
      </c>
      <c r="CQ580" s="226">
        <v>1232510</v>
      </c>
      <c r="CS580" s="8">
        <f t="shared" si="120"/>
        <v>1</v>
      </c>
    </row>
    <row r="581" spans="1:97" ht="212.25" customHeight="1">
      <c r="A581" s="221" t="s">
        <v>1313</v>
      </c>
      <c r="B581" s="222" t="s">
        <v>1314</v>
      </c>
      <c r="C581" s="223">
        <v>402000001</v>
      </c>
      <c r="D581" s="224" t="s">
        <v>48</v>
      </c>
      <c r="E581" s="212" t="s">
        <v>1350</v>
      </c>
      <c r="F581" s="213"/>
      <c r="G581" s="213"/>
      <c r="H581" s="214" t="s">
        <v>286</v>
      </c>
      <c r="I581" s="213"/>
      <c r="J581" s="214">
        <v>23</v>
      </c>
      <c r="K581" s="214">
        <v>3</v>
      </c>
      <c r="L581" s="214"/>
      <c r="M581" s="215"/>
      <c r="N581" s="215"/>
      <c r="O581" s="215"/>
      <c r="P581" s="216" t="s">
        <v>422</v>
      </c>
      <c r="Q581" s="216" t="s">
        <v>514</v>
      </c>
      <c r="R581" s="214"/>
      <c r="S581" s="214"/>
      <c r="T581" s="214"/>
      <c r="U581" s="214"/>
      <c r="V581" s="214" t="s">
        <v>77</v>
      </c>
      <c r="W581" s="214" t="s">
        <v>45</v>
      </c>
      <c r="X581" s="214" t="s">
        <v>64</v>
      </c>
      <c r="Y581" s="214"/>
      <c r="Z581" s="214"/>
      <c r="AA581" s="214"/>
      <c r="AB581" s="216" t="s">
        <v>424</v>
      </c>
      <c r="AC581" s="216" t="s">
        <v>1351</v>
      </c>
      <c r="AD581" s="228"/>
      <c r="AE581" s="229"/>
      <c r="AF581" s="221"/>
      <c r="AG581" s="230"/>
      <c r="AH581" s="231"/>
      <c r="AI581" s="221"/>
      <c r="AJ581" s="221"/>
      <c r="AK581" s="236"/>
      <c r="AL581" s="221"/>
      <c r="AM581" s="232" t="s">
        <v>1352</v>
      </c>
      <c r="AN581" s="216" t="s">
        <v>162</v>
      </c>
      <c r="AO581" s="94" t="s">
        <v>87</v>
      </c>
      <c r="AP581" s="94" t="s">
        <v>92</v>
      </c>
      <c r="AQ581" s="94" t="s">
        <v>1353</v>
      </c>
      <c r="AR581" s="225" t="s">
        <v>55</v>
      </c>
      <c r="AS581" s="94" t="s">
        <v>56</v>
      </c>
      <c r="AT581" s="219">
        <v>159900</v>
      </c>
      <c r="AU581" s="219">
        <v>159900</v>
      </c>
      <c r="AV581" s="220">
        <v>0</v>
      </c>
      <c r="AW581" s="220">
        <v>0</v>
      </c>
      <c r="AX581" s="220">
        <v>0</v>
      </c>
      <c r="AY581" s="220">
        <v>0</v>
      </c>
      <c r="AZ581" s="220">
        <v>0</v>
      </c>
      <c r="BA581" s="220">
        <v>0</v>
      </c>
      <c r="BB581" s="219">
        <v>159900</v>
      </c>
      <c r="BC581" s="219">
        <v>159900</v>
      </c>
      <c r="BD581" s="226">
        <v>110630</v>
      </c>
      <c r="BE581" s="226">
        <v>0</v>
      </c>
      <c r="BF581" s="226">
        <v>0</v>
      </c>
      <c r="BG581" s="227">
        <v>0</v>
      </c>
      <c r="BH581" s="226">
        <v>110630</v>
      </c>
      <c r="BI581" s="226">
        <v>110630</v>
      </c>
      <c r="BJ581" s="226">
        <v>0</v>
      </c>
      <c r="BK581" s="226">
        <v>0</v>
      </c>
      <c r="BL581" s="226">
        <v>0</v>
      </c>
      <c r="BM581" s="226">
        <v>110630</v>
      </c>
      <c r="BN581" s="226">
        <v>110630</v>
      </c>
      <c r="BO581" s="226">
        <v>0</v>
      </c>
      <c r="BP581" s="226">
        <v>0</v>
      </c>
      <c r="BQ581" s="226">
        <v>0</v>
      </c>
      <c r="BR581" s="226">
        <v>110630</v>
      </c>
      <c r="BS581" s="226">
        <v>110630</v>
      </c>
      <c r="BT581" s="226">
        <v>0</v>
      </c>
      <c r="BU581" s="226">
        <v>0</v>
      </c>
      <c r="BV581" s="226">
        <v>0</v>
      </c>
      <c r="BW581" s="226">
        <v>110630</v>
      </c>
      <c r="BX581" s="226">
        <v>110630</v>
      </c>
      <c r="BY581" s="226">
        <v>0</v>
      </c>
      <c r="BZ581" s="226">
        <v>0</v>
      </c>
      <c r="CA581" s="226">
        <v>0</v>
      </c>
      <c r="CB581" s="226">
        <v>110630</v>
      </c>
      <c r="CC581" s="226">
        <v>110630</v>
      </c>
      <c r="CD581" s="226">
        <v>0</v>
      </c>
      <c r="CE581" s="226">
        <v>0</v>
      </c>
      <c r="CF581" s="226">
        <v>0</v>
      </c>
      <c r="CG581" s="226">
        <v>110630</v>
      </c>
      <c r="CH581" s="226">
        <v>110630</v>
      </c>
      <c r="CI581" s="226">
        <v>0</v>
      </c>
      <c r="CJ581" s="226">
        <v>0</v>
      </c>
      <c r="CK581" s="226">
        <v>0</v>
      </c>
      <c r="CL581" s="226">
        <v>110630</v>
      </c>
      <c r="CM581" s="226">
        <v>110630</v>
      </c>
      <c r="CN581" s="226">
        <v>0</v>
      </c>
      <c r="CO581" s="226">
        <v>0</v>
      </c>
      <c r="CP581" s="226">
        <v>0</v>
      </c>
      <c r="CQ581" s="226">
        <v>110630</v>
      </c>
      <c r="CS581" s="8">
        <f t="shared" si="120"/>
        <v>1</v>
      </c>
    </row>
    <row r="582" spans="1:97" ht="212.25" customHeight="1">
      <c r="A582" s="221" t="s">
        <v>1313</v>
      </c>
      <c r="B582" s="222" t="s">
        <v>1314</v>
      </c>
      <c r="C582" s="223">
        <v>402000001</v>
      </c>
      <c r="D582" s="224" t="s">
        <v>48</v>
      </c>
      <c r="E582" s="212" t="s">
        <v>1350</v>
      </c>
      <c r="F582" s="213"/>
      <c r="G582" s="213"/>
      <c r="H582" s="214" t="s">
        <v>286</v>
      </c>
      <c r="I582" s="213"/>
      <c r="J582" s="214" t="s">
        <v>975</v>
      </c>
      <c r="K582" s="214" t="s">
        <v>47</v>
      </c>
      <c r="L582" s="214"/>
      <c r="M582" s="215"/>
      <c r="N582" s="215"/>
      <c r="O582" s="215"/>
      <c r="P582" s="216" t="s">
        <v>422</v>
      </c>
      <c r="Q582" s="216" t="s">
        <v>514</v>
      </c>
      <c r="R582" s="214"/>
      <c r="S582" s="214"/>
      <c r="T582" s="214"/>
      <c r="U582" s="214"/>
      <c r="V582" s="214" t="s">
        <v>77</v>
      </c>
      <c r="W582" s="214" t="s">
        <v>45</v>
      </c>
      <c r="X582" s="214" t="s">
        <v>64</v>
      </c>
      <c r="Y582" s="214"/>
      <c r="Z582" s="214"/>
      <c r="AA582" s="214"/>
      <c r="AB582" s="216" t="s">
        <v>424</v>
      </c>
      <c r="AC582" s="216" t="s">
        <v>1351</v>
      </c>
      <c r="AD582" s="228"/>
      <c r="AE582" s="229"/>
      <c r="AF582" s="221"/>
      <c r="AG582" s="230"/>
      <c r="AH582" s="231"/>
      <c r="AI582" s="221"/>
      <c r="AJ582" s="221"/>
      <c r="AK582" s="237"/>
      <c r="AL582" s="221"/>
      <c r="AM582" s="232" t="s">
        <v>1352</v>
      </c>
      <c r="AN582" s="216" t="s">
        <v>162</v>
      </c>
      <c r="AO582" s="94" t="s">
        <v>87</v>
      </c>
      <c r="AP582" s="94" t="s">
        <v>92</v>
      </c>
      <c r="AQ582" s="94" t="s">
        <v>1353</v>
      </c>
      <c r="AR582" s="225" t="s">
        <v>55</v>
      </c>
      <c r="AS582" s="94" t="s">
        <v>57</v>
      </c>
      <c r="AT582" s="219">
        <v>33410</v>
      </c>
      <c r="AU582" s="219">
        <v>33410</v>
      </c>
      <c r="AV582" s="220">
        <v>0</v>
      </c>
      <c r="AW582" s="220">
        <v>0</v>
      </c>
      <c r="AX582" s="220">
        <v>0</v>
      </c>
      <c r="AY582" s="220">
        <v>0</v>
      </c>
      <c r="AZ582" s="220">
        <v>0</v>
      </c>
      <c r="BA582" s="220">
        <v>0</v>
      </c>
      <c r="BB582" s="219">
        <v>33410</v>
      </c>
      <c r="BC582" s="219">
        <v>33410</v>
      </c>
      <c r="BD582" s="226">
        <v>33410</v>
      </c>
      <c r="BE582" s="226">
        <v>0</v>
      </c>
      <c r="BF582" s="226">
        <v>0</v>
      </c>
      <c r="BG582" s="227">
        <v>0</v>
      </c>
      <c r="BH582" s="226">
        <v>33410</v>
      </c>
      <c r="BI582" s="226">
        <v>33410</v>
      </c>
      <c r="BJ582" s="226">
        <v>0</v>
      </c>
      <c r="BK582" s="226">
        <v>0</v>
      </c>
      <c r="BL582" s="226">
        <v>0</v>
      </c>
      <c r="BM582" s="226">
        <v>33410</v>
      </c>
      <c r="BN582" s="226">
        <v>33410</v>
      </c>
      <c r="BO582" s="226">
        <v>0</v>
      </c>
      <c r="BP582" s="226">
        <v>0</v>
      </c>
      <c r="BQ582" s="226">
        <v>0</v>
      </c>
      <c r="BR582" s="226">
        <v>33410</v>
      </c>
      <c r="BS582" s="226">
        <v>33410</v>
      </c>
      <c r="BT582" s="226">
        <v>0</v>
      </c>
      <c r="BU582" s="226">
        <v>0</v>
      </c>
      <c r="BV582" s="226">
        <v>0</v>
      </c>
      <c r="BW582" s="226">
        <v>33410</v>
      </c>
      <c r="BX582" s="226">
        <v>33410</v>
      </c>
      <c r="BY582" s="226">
        <v>0</v>
      </c>
      <c r="BZ582" s="226">
        <v>0</v>
      </c>
      <c r="CA582" s="226">
        <v>0</v>
      </c>
      <c r="CB582" s="226">
        <v>33410</v>
      </c>
      <c r="CC582" s="226">
        <v>33410</v>
      </c>
      <c r="CD582" s="226">
        <v>0</v>
      </c>
      <c r="CE582" s="226">
        <v>0</v>
      </c>
      <c r="CF582" s="226">
        <v>0</v>
      </c>
      <c r="CG582" s="226">
        <v>33410</v>
      </c>
      <c r="CH582" s="226">
        <v>33410</v>
      </c>
      <c r="CI582" s="226">
        <v>0</v>
      </c>
      <c r="CJ582" s="226">
        <v>0</v>
      </c>
      <c r="CK582" s="226">
        <v>0</v>
      </c>
      <c r="CL582" s="226">
        <v>33410</v>
      </c>
      <c r="CM582" s="226">
        <v>33410</v>
      </c>
      <c r="CN582" s="226">
        <v>0</v>
      </c>
      <c r="CO582" s="226">
        <v>0</v>
      </c>
      <c r="CP582" s="226">
        <v>0</v>
      </c>
      <c r="CQ582" s="226">
        <v>33410</v>
      </c>
      <c r="CS582" s="8">
        <f t="shared" si="120"/>
        <v>1</v>
      </c>
    </row>
    <row r="583" spans="1:97" ht="212.25" customHeight="1">
      <c r="A583" s="221" t="s">
        <v>1313</v>
      </c>
      <c r="B583" s="222" t="s">
        <v>1314</v>
      </c>
      <c r="C583" s="223">
        <v>402000001</v>
      </c>
      <c r="D583" s="224" t="s">
        <v>48</v>
      </c>
      <c r="E583" s="212" t="s">
        <v>1315</v>
      </c>
      <c r="F583" s="213"/>
      <c r="G583" s="213"/>
      <c r="H583" s="214" t="s">
        <v>47</v>
      </c>
      <c r="I583" s="213"/>
      <c r="J583" s="214" t="s">
        <v>382</v>
      </c>
      <c r="K583" s="214" t="s">
        <v>45</v>
      </c>
      <c r="L583" s="214" t="s">
        <v>47</v>
      </c>
      <c r="M583" s="215"/>
      <c r="N583" s="215"/>
      <c r="O583" s="215"/>
      <c r="P583" s="216" t="s">
        <v>255</v>
      </c>
      <c r="Q583" s="216" t="s">
        <v>256</v>
      </c>
      <c r="R583" s="214"/>
      <c r="S583" s="214"/>
      <c r="T583" s="214">
        <v>3</v>
      </c>
      <c r="U583" s="214"/>
      <c r="V583" s="214" t="s">
        <v>523</v>
      </c>
      <c r="W583" s="214" t="s">
        <v>45</v>
      </c>
      <c r="X583" s="214"/>
      <c r="Y583" s="214"/>
      <c r="Z583" s="214"/>
      <c r="AA583" s="214"/>
      <c r="AB583" s="216" t="s">
        <v>257</v>
      </c>
      <c r="AC583" s="216" t="s">
        <v>1354</v>
      </c>
      <c r="AD583" s="228"/>
      <c r="AE583" s="229"/>
      <c r="AF583" s="221"/>
      <c r="AG583" s="230"/>
      <c r="AH583" s="231"/>
      <c r="AI583" s="221"/>
      <c r="AJ583" s="221"/>
      <c r="AK583" s="216"/>
      <c r="AL583" s="230"/>
      <c r="AM583" s="232" t="s">
        <v>1355</v>
      </c>
      <c r="AN583" s="216" t="s">
        <v>163</v>
      </c>
      <c r="AO583" s="94" t="s">
        <v>87</v>
      </c>
      <c r="AP583" s="94" t="s">
        <v>92</v>
      </c>
      <c r="AQ583" s="94" t="s">
        <v>1353</v>
      </c>
      <c r="AR583" s="225" t="s">
        <v>55</v>
      </c>
      <c r="AS583" s="94" t="s">
        <v>53</v>
      </c>
      <c r="AT583" s="219">
        <v>3925655.75</v>
      </c>
      <c r="AU583" s="219">
        <v>3925655.75</v>
      </c>
      <c r="AV583" s="220">
        <v>0</v>
      </c>
      <c r="AW583" s="220">
        <v>0</v>
      </c>
      <c r="AX583" s="220">
        <v>0</v>
      </c>
      <c r="AY583" s="220">
        <v>0</v>
      </c>
      <c r="AZ583" s="220">
        <v>0</v>
      </c>
      <c r="BA583" s="220">
        <v>0</v>
      </c>
      <c r="BB583" s="219">
        <v>3925655.75</v>
      </c>
      <c r="BC583" s="219">
        <v>3925655.75</v>
      </c>
      <c r="BD583" s="226">
        <v>695511.25</v>
      </c>
      <c r="BE583" s="226">
        <v>0</v>
      </c>
      <c r="BF583" s="226">
        <v>0</v>
      </c>
      <c r="BG583" s="227">
        <v>0</v>
      </c>
      <c r="BH583" s="226">
        <v>695511.25</v>
      </c>
      <c r="BI583" s="226">
        <v>695511.25</v>
      </c>
      <c r="BJ583" s="226">
        <v>0</v>
      </c>
      <c r="BK583" s="226">
        <v>0</v>
      </c>
      <c r="BL583" s="226">
        <v>0</v>
      </c>
      <c r="BM583" s="226">
        <v>695511.25</v>
      </c>
      <c r="BN583" s="226">
        <v>821977</v>
      </c>
      <c r="BO583" s="226">
        <v>0</v>
      </c>
      <c r="BP583" s="226">
        <v>0</v>
      </c>
      <c r="BQ583" s="226">
        <v>0</v>
      </c>
      <c r="BR583" s="226">
        <v>821977</v>
      </c>
      <c r="BS583" s="226">
        <v>816382.13</v>
      </c>
      <c r="BT583" s="226">
        <v>0</v>
      </c>
      <c r="BU583" s="226">
        <v>0</v>
      </c>
      <c r="BV583" s="226">
        <v>0</v>
      </c>
      <c r="BW583" s="226">
        <v>816382.13</v>
      </c>
      <c r="BX583" s="226">
        <v>716915</v>
      </c>
      <c r="BY583" s="226">
        <v>0</v>
      </c>
      <c r="BZ583" s="226">
        <v>0</v>
      </c>
      <c r="CA583" s="226">
        <v>0</v>
      </c>
      <c r="CB583" s="226">
        <v>716915</v>
      </c>
      <c r="CC583" s="226">
        <v>716915</v>
      </c>
      <c r="CD583" s="226">
        <v>0</v>
      </c>
      <c r="CE583" s="226">
        <v>0</v>
      </c>
      <c r="CF583" s="226">
        <v>0</v>
      </c>
      <c r="CG583" s="226">
        <v>716915</v>
      </c>
      <c r="CH583" s="226">
        <v>716915</v>
      </c>
      <c r="CI583" s="226">
        <v>0</v>
      </c>
      <c r="CJ583" s="226">
        <v>0</v>
      </c>
      <c r="CK583" s="226">
        <v>0</v>
      </c>
      <c r="CL583" s="226">
        <v>716915</v>
      </c>
      <c r="CM583" s="226">
        <v>716915</v>
      </c>
      <c r="CN583" s="226">
        <v>0</v>
      </c>
      <c r="CO583" s="226">
        <v>0</v>
      </c>
      <c r="CP583" s="226">
        <v>0</v>
      </c>
      <c r="CQ583" s="226">
        <v>716915</v>
      </c>
      <c r="CS583" s="8">
        <f t="shared" si="120"/>
        <v>1</v>
      </c>
    </row>
    <row r="584" spans="1:97" ht="212.25" customHeight="1">
      <c r="A584" s="221" t="s">
        <v>1313</v>
      </c>
      <c r="B584" s="222" t="s">
        <v>1314</v>
      </c>
      <c r="C584" s="223">
        <v>402000001</v>
      </c>
      <c r="D584" s="224" t="s">
        <v>48</v>
      </c>
      <c r="E584" s="212" t="s">
        <v>1315</v>
      </c>
      <c r="F584" s="213"/>
      <c r="G584" s="213"/>
      <c r="H584" s="214" t="s">
        <v>47</v>
      </c>
      <c r="I584" s="213"/>
      <c r="J584" s="214" t="s">
        <v>382</v>
      </c>
      <c r="K584" s="214" t="s">
        <v>45</v>
      </c>
      <c r="L584" s="214" t="s">
        <v>47</v>
      </c>
      <c r="M584" s="215"/>
      <c r="N584" s="215"/>
      <c r="O584" s="215"/>
      <c r="P584" s="216" t="s">
        <v>255</v>
      </c>
      <c r="Q584" s="216" t="s">
        <v>256</v>
      </c>
      <c r="R584" s="214"/>
      <c r="S584" s="214"/>
      <c r="T584" s="214">
        <v>3</v>
      </c>
      <c r="U584" s="214"/>
      <c r="V584" s="214" t="s">
        <v>523</v>
      </c>
      <c r="W584" s="214" t="s">
        <v>45</v>
      </c>
      <c r="X584" s="214"/>
      <c r="Y584" s="214"/>
      <c r="Z584" s="214"/>
      <c r="AA584" s="214"/>
      <c r="AB584" s="216" t="s">
        <v>257</v>
      </c>
      <c r="AC584" s="216" t="s">
        <v>1354</v>
      </c>
      <c r="AD584" s="228"/>
      <c r="AE584" s="229"/>
      <c r="AF584" s="221"/>
      <c r="AG584" s="230"/>
      <c r="AH584" s="231"/>
      <c r="AI584" s="221"/>
      <c r="AJ584" s="221"/>
      <c r="AK584" s="216"/>
      <c r="AL584" s="230"/>
      <c r="AM584" s="232" t="s">
        <v>1355</v>
      </c>
      <c r="AN584" s="216" t="s">
        <v>163</v>
      </c>
      <c r="AO584" s="94" t="s">
        <v>87</v>
      </c>
      <c r="AP584" s="94" t="s">
        <v>92</v>
      </c>
      <c r="AQ584" s="94" t="s">
        <v>1353</v>
      </c>
      <c r="AR584" s="225" t="s">
        <v>55</v>
      </c>
      <c r="AS584" s="94" t="s">
        <v>192</v>
      </c>
      <c r="AT584" s="219">
        <v>0</v>
      </c>
      <c r="AU584" s="219">
        <v>0</v>
      </c>
      <c r="AV584" s="220">
        <v>0</v>
      </c>
      <c r="AW584" s="220">
        <v>0</v>
      </c>
      <c r="AX584" s="220">
        <v>0</v>
      </c>
      <c r="AY584" s="220">
        <v>0</v>
      </c>
      <c r="AZ584" s="220">
        <v>0</v>
      </c>
      <c r="BA584" s="220">
        <v>0</v>
      </c>
      <c r="BB584" s="219">
        <v>0</v>
      </c>
      <c r="BC584" s="219">
        <v>0</v>
      </c>
      <c r="BD584" s="226">
        <v>295660</v>
      </c>
      <c r="BE584" s="226">
        <v>0</v>
      </c>
      <c r="BF584" s="226">
        <v>0</v>
      </c>
      <c r="BG584" s="227">
        <v>0</v>
      </c>
      <c r="BH584" s="226">
        <v>295660</v>
      </c>
      <c r="BI584" s="226">
        <v>295660</v>
      </c>
      <c r="BJ584" s="226">
        <v>0</v>
      </c>
      <c r="BK584" s="226">
        <v>0</v>
      </c>
      <c r="BL584" s="226">
        <v>0</v>
      </c>
      <c r="BM584" s="226">
        <v>295660</v>
      </c>
      <c r="BN584" s="226">
        <v>303373</v>
      </c>
      <c r="BO584" s="226">
        <v>0</v>
      </c>
      <c r="BP584" s="226">
        <v>0</v>
      </c>
      <c r="BQ584" s="226">
        <v>0</v>
      </c>
      <c r="BR584" s="226">
        <v>303373</v>
      </c>
      <c r="BS584" s="226">
        <v>303373</v>
      </c>
      <c r="BT584" s="226">
        <v>0</v>
      </c>
      <c r="BU584" s="226">
        <v>0</v>
      </c>
      <c r="BV584" s="226">
        <v>0</v>
      </c>
      <c r="BW584" s="226">
        <v>303373</v>
      </c>
      <c r="BX584" s="226">
        <v>307025</v>
      </c>
      <c r="BY584" s="226">
        <v>0</v>
      </c>
      <c r="BZ584" s="226">
        <v>0</v>
      </c>
      <c r="CA584" s="226">
        <v>0</v>
      </c>
      <c r="CB584" s="226">
        <v>307025</v>
      </c>
      <c r="CC584" s="226">
        <v>307025</v>
      </c>
      <c r="CD584" s="226">
        <v>0</v>
      </c>
      <c r="CE584" s="226">
        <v>0</v>
      </c>
      <c r="CF584" s="226">
        <v>0</v>
      </c>
      <c r="CG584" s="226">
        <v>307025</v>
      </c>
      <c r="CH584" s="226">
        <v>307025</v>
      </c>
      <c r="CI584" s="226">
        <v>0</v>
      </c>
      <c r="CJ584" s="226">
        <v>0</v>
      </c>
      <c r="CK584" s="226">
        <v>0</v>
      </c>
      <c r="CL584" s="226">
        <v>307025</v>
      </c>
      <c r="CM584" s="226">
        <v>307025</v>
      </c>
      <c r="CN584" s="226">
        <v>0</v>
      </c>
      <c r="CO584" s="226">
        <v>0</v>
      </c>
      <c r="CP584" s="226">
        <v>0</v>
      </c>
      <c r="CQ584" s="226">
        <v>307025</v>
      </c>
      <c r="CS584" s="8">
        <f t="shared" si="120"/>
        <v>1</v>
      </c>
    </row>
    <row r="585" spans="1:97" ht="212.25" customHeight="1">
      <c r="A585" s="221" t="s">
        <v>1313</v>
      </c>
      <c r="B585" s="222" t="s">
        <v>1314</v>
      </c>
      <c r="C585" s="223">
        <v>402000001</v>
      </c>
      <c r="D585" s="224" t="s">
        <v>48</v>
      </c>
      <c r="E585" s="212" t="s">
        <v>1315</v>
      </c>
      <c r="F585" s="213"/>
      <c r="G585" s="213"/>
      <c r="H585" s="214" t="s">
        <v>47</v>
      </c>
      <c r="I585" s="213"/>
      <c r="J585" s="214" t="s">
        <v>382</v>
      </c>
      <c r="K585" s="214" t="s">
        <v>45</v>
      </c>
      <c r="L585" s="214" t="s">
        <v>47</v>
      </c>
      <c r="M585" s="215"/>
      <c r="N585" s="215"/>
      <c r="O585" s="215"/>
      <c r="P585" s="216" t="s">
        <v>255</v>
      </c>
      <c r="Q585" s="216" t="s">
        <v>256</v>
      </c>
      <c r="R585" s="214"/>
      <c r="S585" s="214"/>
      <c r="T585" s="214" t="s">
        <v>47</v>
      </c>
      <c r="U585" s="214"/>
      <c r="V585" s="214" t="s">
        <v>523</v>
      </c>
      <c r="W585" s="214" t="s">
        <v>45</v>
      </c>
      <c r="X585" s="214"/>
      <c r="Y585" s="214"/>
      <c r="Z585" s="214"/>
      <c r="AA585" s="214"/>
      <c r="AB585" s="216" t="s">
        <v>257</v>
      </c>
      <c r="AC585" s="216" t="s">
        <v>1354</v>
      </c>
      <c r="AD585" s="228"/>
      <c r="AE585" s="229"/>
      <c r="AF585" s="221"/>
      <c r="AG585" s="230"/>
      <c r="AH585" s="231"/>
      <c r="AI585" s="221"/>
      <c r="AJ585" s="221"/>
      <c r="AK585" s="238"/>
      <c r="AL585" s="221"/>
      <c r="AM585" s="218" t="s">
        <v>1356</v>
      </c>
      <c r="AN585" s="216" t="s">
        <v>163</v>
      </c>
      <c r="AO585" s="94" t="s">
        <v>87</v>
      </c>
      <c r="AP585" s="94" t="s">
        <v>92</v>
      </c>
      <c r="AQ585" s="94" t="s">
        <v>1353</v>
      </c>
      <c r="AR585" s="225" t="s">
        <v>55</v>
      </c>
      <c r="AS585" s="94" t="s">
        <v>58</v>
      </c>
      <c r="AT585" s="219">
        <v>1935</v>
      </c>
      <c r="AU585" s="219">
        <v>1935</v>
      </c>
      <c r="AV585" s="220">
        <v>0</v>
      </c>
      <c r="AW585" s="220">
        <v>0</v>
      </c>
      <c r="AX585" s="220">
        <v>0</v>
      </c>
      <c r="AY585" s="220">
        <v>0</v>
      </c>
      <c r="AZ585" s="220">
        <v>0</v>
      </c>
      <c r="BA585" s="220">
        <v>0</v>
      </c>
      <c r="BB585" s="219">
        <v>1935</v>
      </c>
      <c r="BC585" s="219">
        <v>1935</v>
      </c>
      <c r="BD585" s="226">
        <v>1935</v>
      </c>
      <c r="BE585" s="226">
        <v>0</v>
      </c>
      <c r="BF585" s="226">
        <v>0</v>
      </c>
      <c r="BG585" s="227">
        <v>0</v>
      </c>
      <c r="BH585" s="226">
        <v>1935</v>
      </c>
      <c r="BI585" s="226">
        <v>1935</v>
      </c>
      <c r="BJ585" s="226">
        <v>0</v>
      </c>
      <c r="BK585" s="226">
        <v>0</v>
      </c>
      <c r="BL585" s="226">
        <v>0</v>
      </c>
      <c r="BM585" s="226">
        <v>1935</v>
      </c>
      <c r="BN585" s="226">
        <v>1940</v>
      </c>
      <c r="BO585" s="226">
        <v>0</v>
      </c>
      <c r="BP585" s="226">
        <v>0</v>
      </c>
      <c r="BQ585" s="226">
        <v>0</v>
      </c>
      <c r="BR585" s="226">
        <v>1940</v>
      </c>
      <c r="BS585" s="226">
        <v>1940</v>
      </c>
      <c r="BT585" s="226">
        <v>0</v>
      </c>
      <c r="BU585" s="226">
        <v>0</v>
      </c>
      <c r="BV585" s="226">
        <v>0</v>
      </c>
      <c r="BW585" s="226">
        <v>1940</v>
      </c>
      <c r="BX585" s="226">
        <v>1940</v>
      </c>
      <c r="BY585" s="226">
        <v>0</v>
      </c>
      <c r="BZ585" s="226">
        <v>0</v>
      </c>
      <c r="CA585" s="226">
        <v>0</v>
      </c>
      <c r="CB585" s="226">
        <v>1940</v>
      </c>
      <c r="CC585" s="226">
        <v>1940</v>
      </c>
      <c r="CD585" s="226">
        <v>0</v>
      </c>
      <c r="CE585" s="226">
        <v>0</v>
      </c>
      <c r="CF585" s="226">
        <v>0</v>
      </c>
      <c r="CG585" s="226">
        <v>1940</v>
      </c>
      <c r="CH585" s="226">
        <v>1940</v>
      </c>
      <c r="CI585" s="226">
        <v>0</v>
      </c>
      <c r="CJ585" s="226">
        <v>0</v>
      </c>
      <c r="CK585" s="226">
        <v>0</v>
      </c>
      <c r="CL585" s="226">
        <v>1940</v>
      </c>
      <c r="CM585" s="226">
        <v>1940</v>
      </c>
      <c r="CN585" s="226">
        <v>0</v>
      </c>
      <c r="CO585" s="226">
        <v>0</v>
      </c>
      <c r="CP585" s="226">
        <v>0</v>
      </c>
      <c r="CQ585" s="226">
        <v>1940</v>
      </c>
      <c r="CS585" s="8">
        <f t="shared" si="120"/>
        <v>1</v>
      </c>
    </row>
    <row r="586" spans="1:97" ht="212.25" customHeight="1">
      <c r="A586" s="221" t="s">
        <v>1313</v>
      </c>
      <c r="B586" s="222" t="s">
        <v>1314</v>
      </c>
      <c r="C586" s="223">
        <v>402000001</v>
      </c>
      <c r="D586" s="224" t="s">
        <v>48</v>
      </c>
      <c r="E586" s="212" t="s">
        <v>1350</v>
      </c>
      <c r="F586" s="213"/>
      <c r="G586" s="213"/>
      <c r="H586" s="214" t="s">
        <v>286</v>
      </c>
      <c r="I586" s="213"/>
      <c r="J586" s="214" t="s">
        <v>1357</v>
      </c>
      <c r="K586" s="214" t="s">
        <v>45</v>
      </c>
      <c r="L586" s="214"/>
      <c r="M586" s="215"/>
      <c r="N586" s="215"/>
      <c r="O586" s="215"/>
      <c r="P586" s="216" t="s">
        <v>422</v>
      </c>
      <c r="Q586" s="216" t="s">
        <v>1358</v>
      </c>
      <c r="R586" s="214"/>
      <c r="S586" s="214"/>
      <c r="T586" s="214"/>
      <c r="U586" s="214"/>
      <c r="V586" s="214" t="s">
        <v>985</v>
      </c>
      <c r="W586" s="214"/>
      <c r="X586" s="214"/>
      <c r="Y586" s="214"/>
      <c r="Z586" s="214"/>
      <c r="AA586" s="214"/>
      <c r="AB586" s="216" t="s">
        <v>424</v>
      </c>
      <c r="AC586" s="216" t="s">
        <v>1359</v>
      </c>
      <c r="AD586" s="228"/>
      <c r="AE586" s="229"/>
      <c r="AF586" s="221"/>
      <c r="AG586" s="230"/>
      <c r="AH586" s="231"/>
      <c r="AI586" s="221"/>
      <c r="AJ586" s="221" t="s">
        <v>45</v>
      </c>
      <c r="AK586" s="216"/>
      <c r="AL586" s="230"/>
      <c r="AM586" s="239"/>
      <c r="AN586" s="216" t="s">
        <v>1360</v>
      </c>
      <c r="AO586" s="94" t="s">
        <v>87</v>
      </c>
      <c r="AP586" s="94" t="s">
        <v>92</v>
      </c>
      <c r="AQ586" s="94" t="s">
        <v>1361</v>
      </c>
      <c r="AR586" s="225" t="s">
        <v>75</v>
      </c>
      <c r="AS586" s="94" t="s">
        <v>57</v>
      </c>
      <c r="AT586" s="219">
        <v>1745375.44</v>
      </c>
      <c r="AU586" s="219">
        <v>1733470.87</v>
      </c>
      <c r="AV586" s="220">
        <v>0</v>
      </c>
      <c r="AW586" s="220">
        <v>0</v>
      </c>
      <c r="AX586" s="220">
        <v>0</v>
      </c>
      <c r="AY586" s="220">
        <v>0</v>
      </c>
      <c r="AZ586" s="220">
        <v>0</v>
      </c>
      <c r="BA586" s="220">
        <v>0</v>
      </c>
      <c r="BB586" s="219">
        <v>1745375.44</v>
      </c>
      <c r="BC586" s="219">
        <v>1733470.87</v>
      </c>
      <c r="BD586" s="226">
        <v>2078495.58</v>
      </c>
      <c r="BE586" s="226">
        <v>0</v>
      </c>
      <c r="BF586" s="226">
        <v>0</v>
      </c>
      <c r="BG586" s="227">
        <v>0</v>
      </c>
      <c r="BH586" s="226">
        <v>2078495.58</v>
      </c>
      <c r="BI586" s="226">
        <v>2078495.58</v>
      </c>
      <c r="BJ586" s="226">
        <v>0</v>
      </c>
      <c r="BK586" s="226">
        <v>0</v>
      </c>
      <c r="BL586" s="226">
        <v>0</v>
      </c>
      <c r="BM586" s="226">
        <v>2078495.58</v>
      </c>
      <c r="BN586" s="226">
        <v>1842228</v>
      </c>
      <c r="BO586" s="226">
        <v>0</v>
      </c>
      <c r="BP586" s="226">
        <v>0</v>
      </c>
      <c r="BQ586" s="226">
        <v>0</v>
      </c>
      <c r="BR586" s="226">
        <v>1842228</v>
      </c>
      <c r="BS586" s="226">
        <v>1842228</v>
      </c>
      <c r="BT586" s="226">
        <v>0</v>
      </c>
      <c r="BU586" s="226">
        <v>0</v>
      </c>
      <c r="BV586" s="226">
        <v>0</v>
      </c>
      <c r="BW586" s="226">
        <v>1842228</v>
      </c>
      <c r="BX586" s="226">
        <v>1842228</v>
      </c>
      <c r="BY586" s="226">
        <v>0</v>
      </c>
      <c r="BZ586" s="226">
        <v>0</v>
      </c>
      <c r="CA586" s="226">
        <v>0</v>
      </c>
      <c r="CB586" s="226">
        <v>1842228</v>
      </c>
      <c r="CC586" s="226">
        <v>1842228</v>
      </c>
      <c r="CD586" s="226">
        <v>0</v>
      </c>
      <c r="CE586" s="226">
        <v>0</v>
      </c>
      <c r="CF586" s="226">
        <v>0</v>
      </c>
      <c r="CG586" s="226">
        <v>1842228</v>
      </c>
      <c r="CH586" s="226">
        <v>1842228</v>
      </c>
      <c r="CI586" s="226">
        <v>0</v>
      </c>
      <c r="CJ586" s="226">
        <v>0</v>
      </c>
      <c r="CK586" s="226">
        <v>0</v>
      </c>
      <c r="CL586" s="226">
        <v>1842228</v>
      </c>
      <c r="CM586" s="226">
        <v>1842228</v>
      </c>
      <c r="CN586" s="226">
        <v>0</v>
      </c>
      <c r="CO586" s="226">
        <v>0</v>
      </c>
      <c r="CP586" s="226">
        <v>0</v>
      </c>
      <c r="CQ586" s="226">
        <v>1842228</v>
      </c>
      <c r="CS586" s="8">
        <f t="shared" si="120"/>
        <v>1</v>
      </c>
    </row>
    <row r="587" spans="1:97" ht="367.5" customHeight="1">
      <c r="A587" s="221" t="s">
        <v>1313</v>
      </c>
      <c r="B587" s="222" t="s">
        <v>1314</v>
      </c>
      <c r="C587" s="223">
        <v>402000001</v>
      </c>
      <c r="D587" s="224" t="s">
        <v>48</v>
      </c>
      <c r="E587" s="212" t="s">
        <v>1350</v>
      </c>
      <c r="F587" s="213"/>
      <c r="G587" s="213"/>
      <c r="H587" s="214" t="s">
        <v>286</v>
      </c>
      <c r="I587" s="213"/>
      <c r="J587" s="214" t="s">
        <v>1357</v>
      </c>
      <c r="K587" s="214" t="s">
        <v>45</v>
      </c>
      <c r="L587" s="214"/>
      <c r="M587" s="215"/>
      <c r="N587" s="215"/>
      <c r="O587" s="215"/>
      <c r="P587" s="216" t="s">
        <v>422</v>
      </c>
      <c r="Q587" s="216" t="s">
        <v>1358</v>
      </c>
      <c r="R587" s="214"/>
      <c r="S587" s="214"/>
      <c r="T587" s="214"/>
      <c r="U587" s="214"/>
      <c r="V587" s="214" t="s">
        <v>985</v>
      </c>
      <c r="W587" s="214"/>
      <c r="X587" s="214"/>
      <c r="Y587" s="214"/>
      <c r="Z587" s="214"/>
      <c r="AA587" s="214"/>
      <c r="AB587" s="216" t="s">
        <v>424</v>
      </c>
      <c r="AC587" s="216" t="s">
        <v>1359</v>
      </c>
      <c r="AD587" s="228"/>
      <c r="AE587" s="229"/>
      <c r="AF587" s="221"/>
      <c r="AG587" s="230"/>
      <c r="AH587" s="231"/>
      <c r="AI587" s="221"/>
      <c r="AJ587" s="221" t="s">
        <v>45</v>
      </c>
      <c r="AK587" s="216"/>
      <c r="AL587" s="230"/>
      <c r="AM587" s="239"/>
      <c r="AN587" s="216" t="s">
        <v>1360</v>
      </c>
      <c r="AO587" s="94" t="s">
        <v>87</v>
      </c>
      <c r="AP587" s="94" t="s">
        <v>92</v>
      </c>
      <c r="AQ587" s="94" t="s">
        <v>1362</v>
      </c>
      <c r="AR587" s="225" t="s">
        <v>249</v>
      </c>
      <c r="AS587" s="94" t="s">
        <v>57</v>
      </c>
      <c r="AT587" s="219">
        <v>0</v>
      </c>
      <c r="AU587" s="219">
        <v>0</v>
      </c>
      <c r="AV587" s="220">
        <v>0</v>
      </c>
      <c r="AW587" s="220">
        <v>0</v>
      </c>
      <c r="AX587" s="220">
        <v>0</v>
      </c>
      <c r="AY587" s="220">
        <v>0</v>
      </c>
      <c r="AZ587" s="220">
        <v>0</v>
      </c>
      <c r="BA587" s="220">
        <v>0</v>
      </c>
      <c r="BB587" s="219">
        <v>0</v>
      </c>
      <c r="BC587" s="219">
        <v>0</v>
      </c>
      <c r="BD587" s="226">
        <v>16003.91</v>
      </c>
      <c r="BE587" s="226">
        <v>0</v>
      </c>
      <c r="BF587" s="226">
        <v>16003.91</v>
      </c>
      <c r="BG587" s="227">
        <v>0</v>
      </c>
      <c r="BH587" s="226">
        <v>0</v>
      </c>
      <c r="BI587" s="226">
        <v>16003.91</v>
      </c>
      <c r="BJ587" s="226">
        <v>0</v>
      </c>
      <c r="BK587" s="226">
        <v>16003.91</v>
      </c>
      <c r="BL587" s="226">
        <v>0</v>
      </c>
      <c r="BM587" s="226">
        <v>0</v>
      </c>
      <c r="BN587" s="226">
        <v>0</v>
      </c>
      <c r="BO587" s="226">
        <v>0</v>
      </c>
      <c r="BP587" s="226">
        <v>0</v>
      </c>
      <c r="BQ587" s="226">
        <v>0</v>
      </c>
      <c r="BR587" s="226"/>
      <c r="BS587" s="226">
        <v>0</v>
      </c>
      <c r="BT587" s="226">
        <v>0</v>
      </c>
      <c r="BU587" s="226">
        <v>0</v>
      </c>
      <c r="BV587" s="226">
        <v>0</v>
      </c>
      <c r="BW587" s="226">
        <v>0</v>
      </c>
      <c r="BX587" s="226">
        <v>0</v>
      </c>
      <c r="BY587" s="226">
        <v>0</v>
      </c>
      <c r="BZ587" s="226">
        <v>0</v>
      </c>
      <c r="CA587" s="226">
        <v>0</v>
      </c>
      <c r="CB587" s="226">
        <v>0</v>
      </c>
      <c r="CC587" s="226">
        <v>0</v>
      </c>
      <c r="CD587" s="226">
        <v>0</v>
      </c>
      <c r="CE587" s="226">
        <v>0</v>
      </c>
      <c r="CF587" s="226">
        <v>0</v>
      </c>
      <c r="CG587" s="226">
        <v>0</v>
      </c>
      <c r="CH587" s="226">
        <v>0</v>
      </c>
      <c r="CI587" s="226"/>
      <c r="CJ587" s="226">
        <v>0</v>
      </c>
      <c r="CK587" s="226"/>
      <c r="CL587" s="226">
        <v>0</v>
      </c>
      <c r="CM587" s="226">
        <v>0</v>
      </c>
      <c r="CN587" s="226">
        <v>0</v>
      </c>
      <c r="CO587" s="226">
        <v>0</v>
      </c>
      <c r="CP587" s="226">
        <v>0</v>
      </c>
      <c r="CQ587" s="226">
        <v>0</v>
      </c>
      <c r="CS587" s="8">
        <f t="shared" ref="CS587:CS589" si="121">IF(BI587=BK587,1,0)</f>
        <v>1</v>
      </c>
    </row>
    <row r="588" spans="1:97" ht="243.75" customHeight="1">
      <c r="A588" s="221" t="s">
        <v>1313</v>
      </c>
      <c r="B588" s="222" t="s">
        <v>1314</v>
      </c>
      <c r="C588" s="223">
        <v>402000001</v>
      </c>
      <c r="D588" s="224" t="s">
        <v>48</v>
      </c>
      <c r="E588" s="212" t="s">
        <v>1363</v>
      </c>
      <c r="F588" s="213"/>
      <c r="G588" s="213"/>
      <c r="H588" s="214"/>
      <c r="I588" s="213"/>
      <c r="J588" s="214"/>
      <c r="K588" s="214"/>
      <c r="L588" s="214"/>
      <c r="M588" s="215"/>
      <c r="N588" s="215"/>
      <c r="O588" s="215"/>
      <c r="P588" s="216" t="s">
        <v>438</v>
      </c>
      <c r="Q588" s="216" t="s">
        <v>1364</v>
      </c>
      <c r="R588" s="214"/>
      <c r="S588" s="214"/>
      <c r="T588" s="214"/>
      <c r="U588" s="214"/>
      <c r="V588" s="214"/>
      <c r="W588" s="214"/>
      <c r="X588" s="214" t="s">
        <v>440</v>
      </c>
      <c r="Y588" s="214"/>
      <c r="Z588" s="214"/>
      <c r="AA588" s="214"/>
      <c r="AB588" s="216" t="s">
        <v>899</v>
      </c>
      <c r="AC588" s="216" t="s">
        <v>1365</v>
      </c>
      <c r="AD588" s="218"/>
      <c r="AE588" s="218"/>
      <c r="AF588" s="218"/>
      <c r="AG588" s="218"/>
      <c r="AH588" s="218"/>
      <c r="AI588" s="218"/>
      <c r="AJ588" s="231" t="s">
        <v>45</v>
      </c>
      <c r="AK588" s="218"/>
      <c r="AL588" s="218"/>
      <c r="AM588" s="218"/>
      <c r="AN588" s="216" t="s">
        <v>901</v>
      </c>
      <c r="AO588" s="94" t="s">
        <v>51</v>
      </c>
      <c r="AP588" s="94" t="s">
        <v>52</v>
      </c>
      <c r="AQ588" s="94" t="s">
        <v>444</v>
      </c>
      <c r="AR588" s="225" t="s">
        <v>445</v>
      </c>
      <c r="AS588" s="94" t="s">
        <v>57</v>
      </c>
      <c r="AT588" s="219">
        <v>0</v>
      </c>
      <c r="AU588" s="219">
        <v>0</v>
      </c>
      <c r="AV588" s="220">
        <v>0</v>
      </c>
      <c r="AW588" s="220">
        <v>0</v>
      </c>
      <c r="AX588" s="220">
        <v>0</v>
      </c>
      <c r="AY588" s="220">
        <v>0</v>
      </c>
      <c r="AZ588" s="220">
        <v>0</v>
      </c>
      <c r="BA588" s="220">
        <v>0</v>
      </c>
      <c r="BB588" s="219">
        <v>0</v>
      </c>
      <c r="BC588" s="219">
        <v>0</v>
      </c>
      <c r="BD588" s="219">
        <v>220633.84</v>
      </c>
      <c r="BE588" s="226">
        <v>220633.84</v>
      </c>
      <c r="BF588" s="220">
        <v>0</v>
      </c>
      <c r="BG588" s="462">
        <v>0</v>
      </c>
      <c r="BH588" s="219">
        <v>0</v>
      </c>
      <c r="BI588" s="219">
        <v>220633.84</v>
      </c>
      <c r="BJ588" s="219">
        <v>220633.84</v>
      </c>
      <c r="BK588" s="220">
        <v>0</v>
      </c>
      <c r="BL588" s="220">
        <v>0</v>
      </c>
      <c r="BM588" s="219">
        <v>0</v>
      </c>
      <c r="BN588" s="219">
        <v>0</v>
      </c>
      <c r="BO588" s="220">
        <v>0</v>
      </c>
      <c r="BP588" s="220">
        <v>0</v>
      </c>
      <c r="BQ588" s="220">
        <v>0</v>
      </c>
      <c r="BR588" s="219">
        <v>0</v>
      </c>
      <c r="BS588" s="219">
        <v>0</v>
      </c>
      <c r="BT588" s="220">
        <v>0</v>
      </c>
      <c r="BU588" s="220">
        <v>0</v>
      </c>
      <c r="BV588" s="220">
        <v>0</v>
      </c>
      <c r="BW588" s="219">
        <v>0</v>
      </c>
      <c r="BX588" s="219">
        <v>0</v>
      </c>
      <c r="BY588" s="220">
        <v>0</v>
      </c>
      <c r="BZ588" s="220">
        <v>0</v>
      </c>
      <c r="CA588" s="220">
        <v>0</v>
      </c>
      <c r="CB588" s="219">
        <v>0</v>
      </c>
      <c r="CC588" s="219">
        <v>0</v>
      </c>
      <c r="CD588" s="220">
        <v>0</v>
      </c>
      <c r="CE588" s="220">
        <v>0</v>
      </c>
      <c r="CF588" s="220">
        <v>0</v>
      </c>
      <c r="CG588" s="219">
        <v>0</v>
      </c>
      <c r="CH588" s="219">
        <v>0</v>
      </c>
      <c r="CI588" s="220">
        <v>0</v>
      </c>
      <c r="CJ588" s="220">
        <v>0</v>
      </c>
      <c r="CK588" s="220">
        <v>0</v>
      </c>
      <c r="CL588" s="219">
        <v>0</v>
      </c>
      <c r="CM588" s="219">
        <v>0</v>
      </c>
      <c r="CN588" s="220">
        <v>0</v>
      </c>
      <c r="CO588" s="220">
        <v>0</v>
      </c>
      <c r="CP588" s="220">
        <v>0</v>
      </c>
      <c r="CQ588" s="219">
        <v>0</v>
      </c>
      <c r="CS588" s="8">
        <f>IF(BI588=BJ588,1,0)</f>
        <v>1</v>
      </c>
    </row>
    <row r="589" spans="1:97" ht="243.75" customHeight="1">
      <c r="A589" s="221" t="s">
        <v>1313</v>
      </c>
      <c r="B589" s="222" t="s">
        <v>1314</v>
      </c>
      <c r="C589" s="223">
        <v>402000002</v>
      </c>
      <c r="D589" s="463" t="s">
        <v>49</v>
      </c>
      <c r="E589" s="212" t="s">
        <v>1363</v>
      </c>
      <c r="F589" s="213"/>
      <c r="G589" s="213"/>
      <c r="H589" s="214"/>
      <c r="I589" s="213"/>
      <c r="J589" s="214"/>
      <c r="K589" s="214"/>
      <c r="L589" s="214"/>
      <c r="M589" s="215"/>
      <c r="N589" s="215"/>
      <c r="O589" s="215"/>
      <c r="P589" s="216" t="s">
        <v>438</v>
      </c>
      <c r="Q589" s="216" t="s">
        <v>1366</v>
      </c>
      <c r="R589" s="214"/>
      <c r="S589" s="214"/>
      <c r="T589" s="214"/>
      <c r="U589" s="214"/>
      <c r="V589" s="214"/>
      <c r="W589" s="214"/>
      <c r="X589" s="214" t="s">
        <v>440</v>
      </c>
      <c r="Y589" s="214"/>
      <c r="Z589" s="214"/>
      <c r="AA589" s="214"/>
      <c r="AB589" s="216" t="s">
        <v>899</v>
      </c>
      <c r="AC589" s="216" t="s">
        <v>1365</v>
      </c>
      <c r="AD589" s="218"/>
      <c r="AE589" s="218"/>
      <c r="AF589" s="218"/>
      <c r="AG589" s="218"/>
      <c r="AH589" s="218"/>
      <c r="AI589" s="218"/>
      <c r="AJ589" s="231" t="s">
        <v>45</v>
      </c>
      <c r="AK589" s="218"/>
      <c r="AL589" s="218"/>
      <c r="AM589" s="218"/>
      <c r="AN589" s="216" t="s">
        <v>901</v>
      </c>
      <c r="AO589" s="94" t="s">
        <v>51</v>
      </c>
      <c r="AP589" s="94" t="s">
        <v>52</v>
      </c>
      <c r="AQ589" s="94" t="s">
        <v>444</v>
      </c>
      <c r="AR589" s="225" t="s">
        <v>445</v>
      </c>
      <c r="AS589" s="94" t="s">
        <v>60</v>
      </c>
      <c r="AT589" s="219">
        <v>0</v>
      </c>
      <c r="AU589" s="219">
        <v>0</v>
      </c>
      <c r="AV589" s="220">
        <v>0</v>
      </c>
      <c r="AW589" s="220">
        <v>0</v>
      </c>
      <c r="AX589" s="220">
        <v>0</v>
      </c>
      <c r="AY589" s="220">
        <v>0</v>
      </c>
      <c r="AZ589" s="220">
        <v>0</v>
      </c>
      <c r="BA589" s="220">
        <v>0</v>
      </c>
      <c r="BB589" s="219">
        <v>0</v>
      </c>
      <c r="BC589" s="219">
        <v>0</v>
      </c>
      <c r="BD589" s="226">
        <v>730575.65</v>
      </c>
      <c r="BE589" s="226">
        <v>730575.65</v>
      </c>
      <c r="BF589" s="226">
        <v>0</v>
      </c>
      <c r="BG589" s="227">
        <v>0</v>
      </c>
      <c r="BH589" s="226">
        <v>0</v>
      </c>
      <c r="BI589" s="226">
        <v>730575.65</v>
      </c>
      <c r="BJ589" s="226">
        <v>730575.65</v>
      </c>
      <c r="BK589" s="226">
        <v>0</v>
      </c>
      <c r="BL589" s="226">
        <v>0</v>
      </c>
      <c r="BM589" s="226">
        <v>0</v>
      </c>
      <c r="BN589" s="226">
        <v>0</v>
      </c>
      <c r="BO589" s="226">
        <v>0</v>
      </c>
      <c r="BP589" s="226">
        <v>0</v>
      </c>
      <c r="BQ589" s="226">
        <v>0</v>
      </c>
      <c r="BR589" s="226">
        <v>0</v>
      </c>
      <c r="BS589" s="226">
        <v>0</v>
      </c>
      <c r="BT589" s="226">
        <v>0</v>
      </c>
      <c r="BU589" s="226">
        <v>0</v>
      </c>
      <c r="BV589" s="226">
        <v>0</v>
      </c>
      <c r="BW589" s="226">
        <v>0</v>
      </c>
      <c r="BX589" s="226">
        <v>0</v>
      </c>
      <c r="BY589" s="226">
        <v>0</v>
      </c>
      <c r="BZ589" s="226">
        <v>0</v>
      </c>
      <c r="CA589" s="226">
        <v>0</v>
      </c>
      <c r="CB589" s="226">
        <v>0</v>
      </c>
      <c r="CC589" s="226">
        <v>0</v>
      </c>
      <c r="CD589" s="226">
        <v>0</v>
      </c>
      <c r="CE589" s="226">
        <v>0</v>
      </c>
      <c r="CF589" s="226">
        <v>0</v>
      </c>
      <c r="CG589" s="226">
        <v>0</v>
      </c>
      <c r="CH589" s="226">
        <v>0</v>
      </c>
      <c r="CI589" s="226">
        <v>0</v>
      </c>
      <c r="CJ589" s="226">
        <v>0</v>
      </c>
      <c r="CK589" s="226">
        <v>0</v>
      </c>
      <c r="CL589" s="226">
        <v>0</v>
      </c>
      <c r="CM589" s="226">
        <v>0</v>
      </c>
      <c r="CN589" s="226">
        <v>0</v>
      </c>
      <c r="CO589" s="226">
        <v>0</v>
      </c>
      <c r="CP589" s="226">
        <v>0</v>
      </c>
      <c r="CQ589" s="226">
        <v>0</v>
      </c>
      <c r="CS589" s="8">
        <f>IF(BI589=BJ589,1,0)</f>
        <v>1</v>
      </c>
    </row>
    <row r="590" spans="1:97" ht="212.25" customHeight="1">
      <c r="A590" s="221" t="s">
        <v>1313</v>
      </c>
      <c r="B590" s="222" t="s">
        <v>1314</v>
      </c>
      <c r="C590" s="223">
        <v>402000001</v>
      </c>
      <c r="D590" s="224" t="s">
        <v>48</v>
      </c>
      <c r="E590" s="212" t="s">
        <v>1367</v>
      </c>
      <c r="F590" s="213"/>
      <c r="G590" s="213"/>
      <c r="H590" s="214">
        <v>7</v>
      </c>
      <c r="I590" s="213"/>
      <c r="J590" s="214" t="s">
        <v>513</v>
      </c>
      <c r="K590" s="214"/>
      <c r="L590" s="214"/>
      <c r="M590" s="215"/>
      <c r="N590" s="215"/>
      <c r="O590" s="215"/>
      <c r="P590" s="216" t="s">
        <v>422</v>
      </c>
      <c r="Q590" s="216" t="s">
        <v>1368</v>
      </c>
      <c r="R590" s="214"/>
      <c r="S590" s="214"/>
      <c r="T590" s="214"/>
      <c r="U590" s="214"/>
      <c r="V590" s="214" t="s">
        <v>52</v>
      </c>
      <c r="W590" s="214" t="s">
        <v>1369</v>
      </c>
      <c r="X590" s="214"/>
      <c r="Y590" s="214"/>
      <c r="Z590" s="214"/>
      <c r="AA590" s="214"/>
      <c r="AB590" s="216" t="s">
        <v>424</v>
      </c>
      <c r="AC590" s="216" t="s">
        <v>1370</v>
      </c>
      <c r="AD590" s="218"/>
      <c r="AE590" s="218"/>
      <c r="AF590" s="218"/>
      <c r="AG590" s="218"/>
      <c r="AH590" s="218"/>
      <c r="AI590" s="218"/>
      <c r="AJ590" s="218"/>
      <c r="AK590" s="218"/>
      <c r="AL590" s="218"/>
      <c r="AM590" s="216" t="s">
        <v>1371</v>
      </c>
      <c r="AN590" s="216" t="s">
        <v>1372</v>
      </c>
      <c r="AO590" s="94" t="s">
        <v>51</v>
      </c>
      <c r="AP590" s="94" t="s">
        <v>52</v>
      </c>
      <c r="AQ590" s="94" t="s">
        <v>1373</v>
      </c>
      <c r="AR590" s="225" t="s">
        <v>65</v>
      </c>
      <c r="AS590" s="94" t="s">
        <v>60</v>
      </c>
      <c r="AT590" s="219">
        <v>769735</v>
      </c>
      <c r="AU590" s="219">
        <v>769735</v>
      </c>
      <c r="AV590" s="220">
        <v>0</v>
      </c>
      <c r="AW590" s="220">
        <v>0</v>
      </c>
      <c r="AX590" s="220">
        <v>0</v>
      </c>
      <c r="AY590" s="220">
        <v>0</v>
      </c>
      <c r="AZ590" s="220">
        <v>0</v>
      </c>
      <c r="BA590" s="220">
        <v>0</v>
      </c>
      <c r="BB590" s="219">
        <v>769735</v>
      </c>
      <c r="BC590" s="219">
        <v>769735</v>
      </c>
      <c r="BD590" s="226">
        <v>446815</v>
      </c>
      <c r="BE590" s="226">
        <v>0</v>
      </c>
      <c r="BF590" s="226">
        <v>0</v>
      </c>
      <c r="BG590" s="227">
        <v>0</v>
      </c>
      <c r="BH590" s="226">
        <v>446815</v>
      </c>
      <c r="BI590" s="226">
        <v>446815</v>
      </c>
      <c r="BJ590" s="226">
        <v>0</v>
      </c>
      <c r="BK590" s="226">
        <v>0</v>
      </c>
      <c r="BL590" s="226">
        <v>0</v>
      </c>
      <c r="BM590" s="226">
        <v>446815</v>
      </c>
      <c r="BN590" s="226">
        <v>0</v>
      </c>
      <c r="BO590" s="226">
        <v>0</v>
      </c>
      <c r="BP590" s="226">
        <v>0</v>
      </c>
      <c r="BQ590" s="226">
        <v>0</v>
      </c>
      <c r="BR590" s="226">
        <v>0</v>
      </c>
      <c r="BS590" s="226">
        <v>131145</v>
      </c>
      <c r="BT590" s="226">
        <v>0</v>
      </c>
      <c r="BU590" s="226">
        <v>0</v>
      </c>
      <c r="BV590" s="226">
        <v>0</v>
      </c>
      <c r="BW590" s="226">
        <v>131145</v>
      </c>
      <c r="BX590" s="226">
        <v>0</v>
      </c>
      <c r="BY590" s="226">
        <v>0</v>
      </c>
      <c r="BZ590" s="226">
        <v>0</v>
      </c>
      <c r="CA590" s="226">
        <v>0</v>
      </c>
      <c r="CB590" s="226">
        <v>0</v>
      </c>
      <c r="CC590" s="226">
        <v>0</v>
      </c>
      <c r="CD590" s="226">
        <v>0</v>
      </c>
      <c r="CE590" s="226">
        <v>0</v>
      </c>
      <c r="CF590" s="226">
        <v>0</v>
      </c>
      <c r="CG590" s="226">
        <v>0</v>
      </c>
      <c r="CH590" s="226">
        <v>0</v>
      </c>
      <c r="CI590" s="226">
        <v>0</v>
      </c>
      <c r="CJ590" s="226">
        <v>0</v>
      </c>
      <c r="CK590" s="226">
        <v>0</v>
      </c>
      <c r="CL590" s="226">
        <v>0</v>
      </c>
      <c r="CM590" s="226">
        <v>0</v>
      </c>
      <c r="CN590" s="226">
        <v>0</v>
      </c>
      <c r="CO590" s="226">
        <v>0</v>
      </c>
      <c r="CP590" s="226">
        <v>0</v>
      </c>
      <c r="CQ590" s="226">
        <v>0</v>
      </c>
      <c r="CS590" s="8">
        <f t="shared" si="120"/>
        <v>1</v>
      </c>
    </row>
    <row r="591" spans="1:97" ht="212.25" customHeight="1">
      <c r="A591" s="221" t="s">
        <v>1313</v>
      </c>
      <c r="B591" s="222" t="s">
        <v>1314</v>
      </c>
      <c r="C591" s="223">
        <v>402000001</v>
      </c>
      <c r="D591" s="224" t="s">
        <v>48</v>
      </c>
      <c r="E591" s="212" t="s">
        <v>1367</v>
      </c>
      <c r="F591" s="213"/>
      <c r="G591" s="213"/>
      <c r="H591" s="214" t="s">
        <v>512</v>
      </c>
      <c r="I591" s="213"/>
      <c r="J591" s="214" t="s">
        <v>513</v>
      </c>
      <c r="K591" s="214"/>
      <c r="L591" s="214"/>
      <c r="M591" s="215"/>
      <c r="N591" s="215"/>
      <c r="O591" s="215"/>
      <c r="P591" s="216" t="s">
        <v>422</v>
      </c>
      <c r="Q591" s="216" t="s">
        <v>1368</v>
      </c>
      <c r="R591" s="214"/>
      <c r="S591" s="214"/>
      <c r="T591" s="214"/>
      <c r="U591" s="214"/>
      <c r="V591" s="214" t="s">
        <v>52</v>
      </c>
      <c r="W591" s="214" t="s">
        <v>64</v>
      </c>
      <c r="X591" s="214"/>
      <c r="Y591" s="214"/>
      <c r="Z591" s="214"/>
      <c r="AA591" s="214"/>
      <c r="AB591" s="216" t="s">
        <v>424</v>
      </c>
      <c r="AC591" s="216" t="s">
        <v>1370</v>
      </c>
      <c r="AD591" s="221"/>
      <c r="AE591" s="221"/>
      <c r="AF591" s="221"/>
      <c r="AG591" s="221"/>
      <c r="AH591" s="231"/>
      <c r="AI591" s="231"/>
      <c r="AJ591" s="218"/>
      <c r="AK591" s="218"/>
      <c r="AL591" s="218"/>
      <c r="AM591" s="216" t="s">
        <v>1374</v>
      </c>
      <c r="AN591" s="216" t="s">
        <v>1372</v>
      </c>
      <c r="AO591" s="94" t="s">
        <v>51</v>
      </c>
      <c r="AP591" s="94" t="s">
        <v>52</v>
      </c>
      <c r="AQ591" s="94" t="s">
        <v>1373</v>
      </c>
      <c r="AR591" s="225" t="s">
        <v>65</v>
      </c>
      <c r="AS591" s="94" t="s">
        <v>57</v>
      </c>
      <c r="AT591" s="219">
        <v>216166.18</v>
      </c>
      <c r="AU591" s="219">
        <v>216166.18</v>
      </c>
      <c r="AV591" s="220">
        <v>0</v>
      </c>
      <c r="AW591" s="220">
        <v>0</v>
      </c>
      <c r="AX591" s="220">
        <v>0</v>
      </c>
      <c r="AY591" s="220">
        <v>0</v>
      </c>
      <c r="AZ591" s="220">
        <v>0</v>
      </c>
      <c r="BA591" s="220">
        <v>0</v>
      </c>
      <c r="BB591" s="219">
        <v>216166.18</v>
      </c>
      <c r="BC591" s="219">
        <v>216166.18</v>
      </c>
      <c r="BD591" s="226">
        <v>134938.13</v>
      </c>
      <c r="BE591" s="226">
        <v>0</v>
      </c>
      <c r="BF591" s="226">
        <v>0</v>
      </c>
      <c r="BG591" s="227">
        <v>0</v>
      </c>
      <c r="BH591" s="226">
        <v>134938.13</v>
      </c>
      <c r="BI591" s="226">
        <v>134938.13</v>
      </c>
      <c r="BJ591" s="226">
        <v>0</v>
      </c>
      <c r="BK591" s="226">
        <v>0</v>
      </c>
      <c r="BL591" s="226">
        <v>0</v>
      </c>
      <c r="BM591" s="226">
        <v>134938.13</v>
      </c>
      <c r="BN591" s="226">
        <v>0</v>
      </c>
      <c r="BO591" s="226">
        <v>0</v>
      </c>
      <c r="BP591" s="226">
        <v>0</v>
      </c>
      <c r="BQ591" s="226">
        <v>0</v>
      </c>
      <c r="BR591" s="226">
        <v>0</v>
      </c>
      <c r="BS591" s="226">
        <v>39605.79</v>
      </c>
      <c r="BT591" s="226">
        <v>0</v>
      </c>
      <c r="BU591" s="226">
        <v>0</v>
      </c>
      <c r="BV591" s="226">
        <v>0</v>
      </c>
      <c r="BW591" s="226">
        <v>39605.79</v>
      </c>
      <c r="BX591" s="226">
        <v>0</v>
      </c>
      <c r="BY591" s="226">
        <v>0</v>
      </c>
      <c r="BZ591" s="226">
        <v>0</v>
      </c>
      <c r="CA591" s="226">
        <v>0</v>
      </c>
      <c r="CB591" s="226">
        <v>0</v>
      </c>
      <c r="CC591" s="226">
        <v>0</v>
      </c>
      <c r="CD591" s="226">
        <v>0</v>
      </c>
      <c r="CE591" s="226">
        <v>0</v>
      </c>
      <c r="CF591" s="226">
        <v>0</v>
      </c>
      <c r="CG591" s="226">
        <v>0</v>
      </c>
      <c r="CH591" s="226">
        <v>0</v>
      </c>
      <c r="CI591" s="226">
        <v>0</v>
      </c>
      <c r="CJ591" s="226">
        <v>0</v>
      </c>
      <c r="CK591" s="226">
        <v>0</v>
      </c>
      <c r="CL591" s="226">
        <v>0</v>
      </c>
      <c r="CM591" s="226">
        <v>0</v>
      </c>
      <c r="CN591" s="226">
        <v>0</v>
      </c>
      <c r="CO591" s="226">
        <v>0</v>
      </c>
      <c r="CP591" s="226">
        <v>0</v>
      </c>
      <c r="CQ591" s="226">
        <v>0</v>
      </c>
      <c r="CS591" s="8">
        <f t="shared" si="120"/>
        <v>1</v>
      </c>
    </row>
    <row r="592" spans="1:97" ht="212.25" customHeight="1">
      <c r="A592" s="221" t="s">
        <v>1313</v>
      </c>
      <c r="B592" s="222" t="s">
        <v>1314</v>
      </c>
      <c r="C592" s="223">
        <v>401000001</v>
      </c>
      <c r="D592" s="224" t="s">
        <v>48</v>
      </c>
      <c r="E592" s="212" t="s">
        <v>1375</v>
      </c>
      <c r="F592" s="213"/>
      <c r="G592" s="213"/>
      <c r="H592" s="214" t="s">
        <v>47</v>
      </c>
      <c r="I592" s="213"/>
      <c r="J592" s="214" t="s">
        <v>382</v>
      </c>
      <c r="K592" s="214" t="s">
        <v>45</v>
      </c>
      <c r="L592" s="214" t="s">
        <v>47</v>
      </c>
      <c r="M592" s="215"/>
      <c r="N592" s="215"/>
      <c r="O592" s="215"/>
      <c r="P592" s="216" t="s">
        <v>255</v>
      </c>
      <c r="Q592" s="216" t="s">
        <v>256</v>
      </c>
      <c r="R592" s="214"/>
      <c r="S592" s="214"/>
      <c r="T592" s="214" t="s">
        <v>47</v>
      </c>
      <c r="U592" s="214"/>
      <c r="V592" s="214" t="s">
        <v>523</v>
      </c>
      <c r="W592" s="214" t="s">
        <v>45</v>
      </c>
      <c r="X592" s="214"/>
      <c r="Y592" s="214"/>
      <c r="Z592" s="214"/>
      <c r="AA592" s="214"/>
      <c r="AB592" s="216" t="s">
        <v>257</v>
      </c>
      <c r="AC592" s="216" t="s">
        <v>1376</v>
      </c>
      <c r="AD592" s="228"/>
      <c r="AE592" s="229"/>
      <c r="AF592" s="221"/>
      <c r="AG592" s="230"/>
      <c r="AH592" s="231"/>
      <c r="AI592" s="221"/>
      <c r="AJ592" s="221"/>
      <c r="AK592" s="213"/>
      <c r="AL592" s="230"/>
      <c r="AM592" s="216" t="s">
        <v>1377</v>
      </c>
      <c r="AN592" s="216" t="s">
        <v>1326</v>
      </c>
      <c r="AO592" s="94" t="s">
        <v>51</v>
      </c>
      <c r="AP592" s="94" t="s">
        <v>52</v>
      </c>
      <c r="AQ592" s="94" t="s">
        <v>527</v>
      </c>
      <c r="AR592" s="225" t="s">
        <v>434</v>
      </c>
      <c r="AS592" s="94" t="s">
        <v>283</v>
      </c>
      <c r="AT592" s="219">
        <v>18649</v>
      </c>
      <c r="AU592" s="219">
        <v>5000</v>
      </c>
      <c r="AV592" s="220">
        <v>0</v>
      </c>
      <c r="AW592" s="220">
        <v>0</v>
      </c>
      <c r="AX592" s="220">
        <v>0</v>
      </c>
      <c r="AY592" s="220">
        <v>0</v>
      </c>
      <c r="AZ592" s="220">
        <v>0</v>
      </c>
      <c r="BA592" s="220">
        <v>0</v>
      </c>
      <c r="BB592" s="219">
        <v>18649</v>
      </c>
      <c r="BC592" s="219">
        <v>5000</v>
      </c>
      <c r="BD592" s="226">
        <v>0</v>
      </c>
      <c r="BE592" s="226">
        <v>0</v>
      </c>
      <c r="BF592" s="226">
        <v>0</v>
      </c>
      <c r="BG592" s="227">
        <v>0</v>
      </c>
      <c r="BH592" s="226">
        <v>0</v>
      </c>
      <c r="BI592" s="226">
        <v>0</v>
      </c>
      <c r="BJ592" s="226">
        <v>0</v>
      </c>
      <c r="BK592" s="226">
        <v>0</v>
      </c>
      <c r="BL592" s="226">
        <v>0</v>
      </c>
      <c r="BM592" s="226">
        <v>0</v>
      </c>
      <c r="BN592" s="226">
        <v>0</v>
      </c>
      <c r="BO592" s="226">
        <v>0</v>
      </c>
      <c r="BP592" s="226">
        <v>0</v>
      </c>
      <c r="BQ592" s="226">
        <v>0</v>
      </c>
      <c r="BR592" s="226">
        <v>0</v>
      </c>
      <c r="BS592" s="226">
        <v>0</v>
      </c>
      <c r="BT592" s="226">
        <v>0</v>
      </c>
      <c r="BU592" s="226">
        <v>0</v>
      </c>
      <c r="BV592" s="226">
        <v>0</v>
      </c>
      <c r="BW592" s="226">
        <v>0</v>
      </c>
      <c r="BX592" s="226">
        <v>0</v>
      </c>
      <c r="BY592" s="226">
        <v>0</v>
      </c>
      <c r="BZ592" s="226">
        <v>0</v>
      </c>
      <c r="CA592" s="226">
        <v>0</v>
      </c>
      <c r="CB592" s="226">
        <v>0</v>
      </c>
      <c r="CC592" s="226">
        <v>0</v>
      </c>
      <c r="CD592" s="226">
        <v>0</v>
      </c>
      <c r="CE592" s="226">
        <v>0</v>
      </c>
      <c r="CF592" s="226">
        <v>0</v>
      </c>
      <c r="CG592" s="226">
        <v>0</v>
      </c>
      <c r="CH592" s="226">
        <v>0</v>
      </c>
      <c r="CI592" s="226">
        <v>0</v>
      </c>
      <c r="CJ592" s="226">
        <v>0</v>
      </c>
      <c r="CK592" s="226">
        <v>0</v>
      </c>
      <c r="CL592" s="226">
        <v>0</v>
      </c>
      <c r="CM592" s="226">
        <v>0</v>
      </c>
      <c r="CN592" s="226">
        <v>0</v>
      </c>
      <c r="CO592" s="226">
        <v>0</v>
      </c>
      <c r="CP592" s="226">
        <v>0</v>
      </c>
      <c r="CQ592" s="226">
        <v>0</v>
      </c>
      <c r="CS592" s="8">
        <f t="shared" si="120"/>
        <v>1</v>
      </c>
    </row>
    <row r="593" spans="1:97" ht="212.25" customHeight="1">
      <c r="A593" s="221" t="s">
        <v>1313</v>
      </c>
      <c r="B593" s="222" t="s">
        <v>1314</v>
      </c>
      <c r="C593" s="223">
        <v>401000001</v>
      </c>
      <c r="D593" s="224" t="s">
        <v>44</v>
      </c>
      <c r="E593" s="212" t="s">
        <v>1375</v>
      </c>
      <c r="F593" s="213"/>
      <c r="G593" s="213"/>
      <c r="H593" s="214" t="s">
        <v>47</v>
      </c>
      <c r="I593" s="213"/>
      <c r="J593" s="214" t="s">
        <v>382</v>
      </c>
      <c r="K593" s="214" t="s">
        <v>45</v>
      </c>
      <c r="L593" s="214" t="s">
        <v>47</v>
      </c>
      <c r="M593" s="215"/>
      <c r="N593" s="215"/>
      <c r="O593" s="215"/>
      <c r="P593" s="216" t="s">
        <v>255</v>
      </c>
      <c r="Q593" s="216" t="s">
        <v>256</v>
      </c>
      <c r="R593" s="214"/>
      <c r="S593" s="214"/>
      <c r="T593" s="214" t="s">
        <v>47</v>
      </c>
      <c r="U593" s="214"/>
      <c r="V593" s="214" t="s">
        <v>523</v>
      </c>
      <c r="W593" s="214" t="s">
        <v>45</v>
      </c>
      <c r="X593" s="214"/>
      <c r="Y593" s="214"/>
      <c r="Z593" s="214"/>
      <c r="AA593" s="214"/>
      <c r="AB593" s="216" t="s">
        <v>257</v>
      </c>
      <c r="AC593" s="216" t="s">
        <v>1376</v>
      </c>
      <c r="AD593" s="228"/>
      <c r="AE593" s="229"/>
      <c r="AF593" s="221"/>
      <c r="AG593" s="230"/>
      <c r="AH593" s="231"/>
      <c r="AI593" s="221"/>
      <c r="AJ593" s="221"/>
      <c r="AK593" s="213"/>
      <c r="AL593" s="230"/>
      <c r="AM593" s="216" t="s">
        <v>1377</v>
      </c>
      <c r="AN593" s="216" t="s">
        <v>1326</v>
      </c>
      <c r="AO593" s="94" t="s">
        <v>51</v>
      </c>
      <c r="AP593" s="94" t="s">
        <v>52</v>
      </c>
      <c r="AQ593" s="94" t="s">
        <v>1378</v>
      </c>
      <c r="AR593" s="225" t="s">
        <v>434</v>
      </c>
      <c r="AS593" s="94" t="s">
        <v>283</v>
      </c>
      <c r="AT593" s="219">
        <v>0</v>
      </c>
      <c r="AU593" s="219">
        <v>0</v>
      </c>
      <c r="AV593" s="220">
        <v>0</v>
      </c>
      <c r="AW593" s="220">
        <v>0</v>
      </c>
      <c r="AX593" s="220">
        <v>0</v>
      </c>
      <c r="AY593" s="220">
        <v>0</v>
      </c>
      <c r="AZ593" s="220">
        <v>0</v>
      </c>
      <c r="BA593" s="220">
        <v>0</v>
      </c>
      <c r="BB593" s="219">
        <v>0</v>
      </c>
      <c r="BC593" s="219">
        <v>0</v>
      </c>
      <c r="BD593" s="226">
        <v>20000</v>
      </c>
      <c r="BE593" s="226">
        <v>0</v>
      </c>
      <c r="BF593" s="226">
        <v>0</v>
      </c>
      <c r="BG593" s="227">
        <v>0</v>
      </c>
      <c r="BH593" s="226">
        <v>20000</v>
      </c>
      <c r="BI593" s="226">
        <v>20000</v>
      </c>
      <c r="BJ593" s="226">
        <v>0</v>
      </c>
      <c r="BK593" s="226">
        <v>0</v>
      </c>
      <c r="BL593" s="226">
        <v>0</v>
      </c>
      <c r="BM593" s="226">
        <v>20000</v>
      </c>
      <c r="BN593" s="226">
        <v>0</v>
      </c>
      <c r="BO593" s="226">
        <v>0</v>
      </c>
      <c r="BP593" s="226">
        <v>0</v>
      </c>
      <c r="BQ593" s="226">
        <v>0</v>
      </c>
      <c r="BR593" s="226">
        <v>0</v>
      </c>
      <c r="BS593" s="226">
        <v>0</v>
      </c>
      <c r="BT593" s="226">
        <v>0</v>
      </c>
      <c r="BU593" s="226">
        <v>0</v>
      </c>
      <c r="BV593" s="226">
        <v>0</v>
      </c>
      <c r="BW593" s="226">
        <v>0</v>
      </c>
      <c r="BX593" s="226">
        <v>0</v>
      </c>
      <c r="BY593" s="226">
        <v>0</v>
      </c>
      <c r="BZ593" s="226">
        <v>0</v>
      </c>
      <c r="CA593" s="226">
        <v>0</v>
      </c>
      <c r="CB593" s="226">
        <v>0</v>
      </c>
      <c r="CC593" s="226">
        <v>0</v>
      </c>
      <c r="CD593" s="226">
        <v>0</v>
      </c>
      <c r="CE593" s="226">
        <v>0</v>
      </c>
      <c r="CF593" s="226">
        <v>0</v>
      </c>
      <c r="CG593" s="226">
        <v>0</v>
      </c>
      <c r="CH593" s="226">
        <v>0</v>
      </c>
      <c r="CI593" s="226">
        <v>0</v>
      </c>
      <c r="CJ593" s="226">
        <v>0</v>
      </c>
      <c r="CK593" s="226">
        <v>0</v>
      </c>
      <c r="CL593" s="226">
        <v>0</v>
      </c>
      <c r="CM593" s="226">
        <v>0</v>
      </c>
      <c r="CN593" s="226">
        <v>0</v>
      </c>
      <c r="CO593" s="226">
        <v>0</v>
      </c>
      <c r="CP593" s="226">
        <v>0</v>
      </c>
      <c r="CQ593" s="226">
        <v>0</v>
      </c>
      <c r="CS593" s="8">
        <f t="shared" si="120"/>
        <v>1</v>
      </c>
    </row>
    <row r="594" spans="1:97" ht="212.25" customHeight="1">
      <c r="A594" s="221" t="s">
        <v>1313</v>
      </c>
      <c r="B594" s="222" t="s">
        <v>1314</v>
      </c>
      <c r="C594" s="223">
        <v>404020001</v>
      </c>
      <c r="D594" s="224" t="s">
        <v>973</v>
      </c>
      <c r="E594" s="212" t="s">
        <v>1315</v>
      </c>
      <c r="F594" s="213"/>
      <c r="G594" s="213"/>
      <c r="H594" s="214" t="s">
        <v>1333</v>
      </c>
      <c r="I594" s="213"/>
      <c r="J594" s="214" t="s">
        <v>1379</v>
      </c>
      <c r="K594" s="214" t="s">
        <v>1380</v>
      </c>
      <c r="L594" s="214"/>
      <c r="M594" s="215"/>
      <c r="N594" s="215" t="s">
        <v>45</v>
      </c>
      <c r="O594" s="215"/>
      <c r="P594" s="216" t="s">
        <v>255</v>
      </c>
      <c r="Q594" s="216" t="s">
        <v>1381</v>
      </c>
      <c r="R594" s="214"/>
      <c r="S594" s="214"/>
      <c r="T594" s="214"/>
      <c r="U594" s="214"/>
      <c r="V594" s="214" t="s">
        <v>1382</v>
      </c>
      <c r="W594" s="214" t="s">
        <v>1383</v>
      </c>
      <c r="X594" s="214"/>
      <c r="Y594" s="214"/>
      <c r="Z594" s="214"/>
      <c r="AA594" s="214"/>
      <c r="AB594" s="216" t="s">
        <v>1384</v>
      </c>
      <c r="AC594" s="216" t="s">
        <v>1385</v>
      </c>
      <c r="AD594" s="228"/>
      <c r="AE594" s="229"/>
      <c r="AF594" s="221"/>
      <c r="AG594" s="230"/>
      <c r="AH594" s="231"/>
      <c r="AI594" s="231"/>
      <c r="AJ594" s="230"/>
      <c r="AK594" s="213"/>
      <c r="AL594" s="218"/>
      <c r="AM594" s="232" t="s">
        <v>1352</v>
      </c>
      <c r="AN594" s="216" t="s">
        <v>162</v>
      </c>
      <c r="AO594" s="94" t="s">
        <v>87</v>
      </c>
      <c r="AP594" s="94" t="s">
        <v>92</v>
      </c>
      <c r="AQ594" s="94" t="s">
        <v>1386</v>
      </c>
      <c r="AR594" s="225" t="s">
        <v>1387</v>
      </c>
      <c r="AS594" s="94">
        <v>122</v>
      </c>
      <c r="AT594" s="219">
        <v>1290343.71</v>
      </c>
      <c r="AU594" s="219">
        <v>1290343.71</v>
      </c>
      <c r="AV594" s="220">
        <v>0</v>
      </c>
      <c r="AW594" s="220">
        <v>0</v>
      </c>
      <c r="AX594" s="226">
        <v>1290343.71</v>
      </c>
      <c r="AY594" s="226">
        <v>1290343.71</v>
      </c>
      <c r="AZ594" s="220">
        <v>0</v>
      </c>
      <c r="BA594" s="220">
        <v>0</v>
      </c>
      <c r="BB594" s="219">
        <v>0</v>
      </c>
      <c r="BC594" s="219">
        <v>0</v>
      </c>
      <c r="BD594" s="226">
        <v>1345317.31</v>
      </c>
      <c r="BE594" s="226">
        <v>0</v>
      </c>
      <c r="BF594" s="226">
        <v>1345317.31</v>
      </c>
      <c r="BG594" s="227">
        <v>0</v>
      </c>
      <c r="BH594" s="226">
        <v>0</v>
      </c>
      <c r="BI594" s="226">
        <v>1345317.31</v>
      </c>
      <c r="BJ594" s="226">
        <v>0</v>
      </c>
      <c r="BK594" s="226">
        <v>1345317.31</v>
      </c>
      <c r="BL594" s="226">
        <v>0</v>
      </c>
      <c r="BM594" s="226">
        <v>0</v>
      </c>
      <c r="BN594" s="226">
        <v>1408405</v>
      </c>
      <c r="BO594" s="226">
        <v>0</v>
      </c>
      <c r="BP594" s="226">
        <v>1408405</v>
      </c>
      <c r="BQ594" s="226">
        <v>0</v>
      </c>
      <c r="BR594" s="226">
        <v>0</v>
      </c>
      <c r="BS594" s="226">
        <v>1408405</v>
      </c>
      <c r="BT594" s="226">
        <v>0</v>
      </c>
      <c r="BU594" s="226">
        <v>1408405</v>
      </c>
      <c r="BV594" s="226">
        <v>0</v>
      </c>
      <c r="BW594" s="226">
        <v>0</v>
      </c>
      <c r="BX594" s="226">
        <v>1408405</v>
      </c>
      <c r="BY594" s="226">
        <v>0</v>
      </c>
      <c r="BZ594" s="226">
        <v>1408405</v>
      </c>
      <c r="CA594" s="226">
        <v>0</v>
      </c>
      <c r="CB594" s="226">
        <v>0</v>
      </c>
      <c r="CC594" s="226">
        <v>1408405</v>
      </c>
      <c r="CD594" s="226">
        <v>0</v>
      </c>
      <c r="CE594" s="226">
        <v>1408405</v>
      </c>
      <c r="CF594" s="226">
        <v>0</v>
      </c>
      <c r="CG594" s="226">
        <v>0</v>
      </c>
      <c r="CH594" s="226">
        <v>1408405</v>
      </c>
      <c r="CI594" s="226">
        <v>0</v>
      </c>
      <c r="CJ594" s="226">
        <v>1408405</v>
      </c>
      <c r="CK594" s="226">
        <v>0</v>
      </c>
      <c r="CL594" s="226">
        <v>0</v>
      </c>
      <c r="CM594" s="226">
        <v>1408405</v>
      </c>
      <c r="CN594" s="226">
        <v>0</v>
      </c>
      <c r="CO594" s="226">
        <v>1408405</v>
      </c>
      <c r="CP594" s="226">
        <v>0</v>
      </c>
      <c r="CQ594" s="226">
        <v>0</v>
      </c>
      <c r="CS594" s="8">
        <f t="shared" ref="CS594:CS597" si="122">IF(BI594=BK594,1,0)</f>
        <v>1</v>
      </c>
    </row>
    <row r="595" spans="1:97" ht="212.25" customHeight="1">
      <c r="A595" s="221" t="s">
        <v>1313</v>
      </c>
      <c r="B595" s="222" t="s">
        <v>1314</v>
      </c>
      <c r="C595" s="223">
        <v>404020001</v>
      </c>
      <c r="D595" s="224" t="s">
        <v>973</v>
      </c>
      <c r="E595" s="212" t="s">
        <v>1315</v>
      </c>
      <c r="F595" s="213"/>
      <c r="G595" s="213"/>
      <c r="H595" s="214" t="s">
        <v>1333</v>
      </c>
      <c r="I595" s="213"/>
      <c r="J595" s="214" t="s">
        <v>1379</v>
      </c>
      <c r="K595" s="214" t="s">
        <v>1380</v>
      </c>
      <c r="L595" s="214"/>
      <c r="M595" s="215"/>
      <c r="N595" s="215" t="s">
        <v>45</v>
      </c>
      <c r="O595" s="215"/>
      <c r="P595" s="216" t="s">
        <v>255</v>
      </c>
      <c r="Q595" s="216" t="s">
        <v>1381</v>
      </c>
      <c r="R595" s="214"/>
      <c r="S595" s="214"/>
      <c r="T595" s="214"/>
      <c r="U595" s="214"/>
      <c r="V595" s="214" t="s">
        <v>1382</v>
      </c>
      <c r="W595" s="214" t="s">
        <v>1388</v>
      </c>
      <c r="X595" s="214"/>
      <c r="Y595" s="214"/>
      <c r="Z595" s="214"/>
      <c r="AA595" s="214"/>
      <c r="AB595" s="216" t="s">
        <v>1384</v>
      </c>
      <c r="AC595" s="216" t="s">
        <v>1324</v>
      </c>
      <c r="AD595" s="228"/>
      <c r="AE595" s="229"/>
      <c r="AF595" s="221"/>
      <c r="AG595" s="230"/>
      <c r="AH595" s="231"/>
      <c r="AI595" s="231"/>
      <c r="AJ595" s="230"/>
      <c r="AK595" s="213"/>
      <c r="AL595" s="218"/>
      <c r="AM595" s="218" t="s">
        <v>1389</v>
      </c>
      <c r="AN595" s="216" t="s">
        <v>1326</v>
      </c>
      <c r="AO595" s="94" t="s">
        <v>87</v>
      </c>
      <c r="AP595" s="94" t="s">
        <v>92</v>
      </c>
      <c r="AQ595" s="94" t="s">
        <v>1386</v>
      </c>
      <c r="AR595" s="225" t="s">
        <v>1387</v>
      </c>
      <c r="AS595" s="94">
        <v>129</v>
      </c>
      <c r="AT595" s="219">
        <v>15128941.039999999</v>
      </c>
      <c r="AU595" s="219">
        <v>15128941.039999999</v>
      </c>
      <c r="AV595" s="220">
        <v>0</v>
      </c>
      <c r="AW595" s="220">
        <v>0</v>
      </c>
      <c r="AX595" s="226">
        <v>15128941.039999999</v>
      </c>
      <c r="AY595" s="226">
        <v>15128941.039999999</v>
      </c>
      <c r="AZ595" s="220">
        <v>0</v>
      </c>
      <c r="BA595" s="220">
        <v>0</v>
      </c>
      <c r="BB595" s="219">
        <v>0</v>
      </c>
      <c r="BC595" s="219">
        <v>0</v>
      </c>
      <c r="BD595" s="226">
        <v>15019298.27</v>
      </c>
      <c r="BE595" s="226">
        <v>0</v>
      </c>
      <c r="BF595" s="226">
        <v>15019298.27</v>
      </c>
      <c r="BG595" s="227">
        <v>0</v>
      </c>
      <c r="BH595" s="226">
        <v>0</v>
      </c>
      <c r="BI595" s="226">
        <v>15019298.27</v>
      </c>
      <c r="BJ595" s="226">
        <v>0</v>
      </c>
      <c r="BK595" s="226">
        <v>15019298.27</v>
      </c>
      <c r="BL595" s="226">
        <v>0</v>
      </c>
      <c r="BM595" s="226">
        <v>0</v>
      </c>
      <c r="BN595" s="226">
        <v>15882483.310000001</v>
      </c>
      <c r="BO595" s="226">
        <v>0</v>
      </c>
      <c r="BP595" s="226">
        <v>15882483.310000001</v>
      </c>
      <c r="BQ595" s="226">
        <v>0</v>
      </c>
      <c r="BR595" s="226">
        <v>0</v>
      </c>
      <c r="BS595" s="226">
        <v>16146695.310000001</v>
      </c>
      <c r="BT595" s="226">
        <v>0</v>
      </c>
      <c r="BU595" s="226">
        <v>16146695.310000001</v>
      </c>
      <c r="BV595" s="226">
        <v>0</v>
      </c>
      <c r="BW595" s="226">
        <v>0</v>
      </c>
      <c r="BX595" s="226">
        <v>15882483.310000001</v>
      </c>
      <c r="BY595" s="226">
        <v>0</v>
      </c>
      <c r="BZ595" s="226">
        <v>15882483.310000001</v>
      </c>
      <c r="CA595" s="226">
        <v>0</v>
      </c>
      <c r="CB595" s="226">
        <v>0</v>
      </c>
      <c r="CC595" s="226">
        <v>15882483.310000001</v>
      </c>
      <c r="CD595" s="226">
        <v>0</v>
      </c>
      <c r="CE595" s="226">
        <v>15882483.310000001</v>
      </c>
      <c r="CF595" s="226">
        <v>0</v>
      </c>
      <c r="CG595" s="226">
        <v>0</v>
      </c>
      <c r="CH595" s="226">
        <v>15882483.310000001</v>
      </c>
      <c r="CI595" s="226">
        <v>0</v>
      </c>
      <c r="CJ595" s="226">
        <v>15882483.310000001</v>
      </c>
      <c r="CK595" s="226">
        <v>0</v>
      </c>
      <c r="CL595" s="226">
        <v>0</v>
      </c>
      <c r="CM595" s="226">
        <v>15882483.310000001</v>
      </c>
      <c r="CN595" s="226">
        <v>0</v>
      </c>
      <c r="CO595" s="226">
        <v>15882483.310000001</v>
      </c>
      <c r="CP595" s="226">
        <v>0</v>
      </c>
      <c r="CQ595" s="226">
        <v>0</v>
      </c>
      <c r="CS595" s="8">
        <f t="shared" si="122"/>
        <v>1</v>
      </c>
    </row>
    <row r="596" spans="1:97" ht="212.25" customHeight="1">
      <c r="A596" s="221" t="s">
        <v>1313</v>
      </c>
      <c r="B596" s="222" t="s">
        <v>1314</v>
      </c>
      <c r="C596" s="223">
        <v>404020001</v>
      </c>
      <c r="D596" s="224" t="s">
        <v>973</v>
      </c>
      <c r="E596" s="212" t="s">
        <v>1315</v>
      </c>
      <c r="F596" s="213"/>
      <c r="G596" s="213"/>
      <c r="H596" s="214" t="s">
        <v>1333</v>
      </c>
      <c r="I596" s="213"/>
      <c r="J596" s="214" t="s">
        <v>1379</v>
      </c>
      <c r="K596" s="214" t="s">
        <v>1380</v>
      </c>
      <c r="L596" s="214"/>
      <c r="M596" s="215"/>
      <c r="N596" s="215" t="s">
        <v>45</v>
      </c>
      <c r="O596" s="215"/>
      <c r="P596" s="216" t="s">
        <v>255</v>
      </c>
      <c r="Q596" s="216" t="s">
        <v>1390</v>
      </c>
      <c r="R596" s="214"/>
      <c r="S596" s="214"/>
      <c r="T596" s="214"/>
      <c r="U596" s="214"/>
      <c r="V596" s="214" t="s">
        <v>1382</v>
      </c>
      <c r="W596" s="214"/>
      <c r="X596" s="214"/>
      <c r="Y596" s="214"/>
      <c r="Z596" s="214"/>
      <c r="AA596" s="214"/>
      <c r="AB596" s="216" t="s">
        <v>1384</v>
      </c>
      <c r="AC596" s="216" t="s">
        <v>1324</v>
      </c>
      <c r="AD596" s="228"/>
      <c r="AE596" s="229"/>
      <c r="AF596" s="221"/>
      <c r="AG596" s="230"/>
      <c r="AH596" s="231"/>
      <c r="AI596" s="231"/>
      <c r="AJ596" s="230"/>
      <c r="AK596" s="213"/>
      <c r="AL596" s="218"/>
      <c r="AM596" s="218" t="s">
        <v>1389</v>
      </c>
      <c r="AN596" s="216" t="s">
        <v>1326</v>
      </c>
      <c r="AO596" s="94" t="s">
        <v>87</v>
      </c>
      <c r="AP596" s="94" t="s">
        <v>92</v>
      </c>
      <c r="AQ596" s="94" t="s">
        <v>1386</v>
      </c>
      <c r="AR596" s="225" t="s">
        <v>1387</v>
      </c>
      <c r="AS596" s="94">
        <v>244</v>
      </c>
      <c r="AT596" s="219">
        <v>1133251.67</v>
      </c>
      <c r="AU596" s="219">
        <v>1133251.67</v>
      </c>
      <c r="AV596" s="220">
        <v>0</v>
      </c>
      <c r="AW596" s="220">
        <v>0</v>
      </c>
      <c r="AX596" s="226">
        <v>1133251.67</v>
      </c>
      <c r="AY596" s="226">
        <v>1133251.67</v>
      </c>
      <c r="AZ596" s="220">
        <v>0</v>
      </c>
      <c r="BA596" s="220">
        <v>0</v>
      </c>
      <c r="BB596" s="219">
        <v>0</v>
      </c>
      <c r="BC596" s="219">
        <v>0</v>
      </c>
      <c r="BD596" s="226">
        <v>834425.18</v>
      </c>
      <c r="BE596" s="226">
        <v>0</v>
      </c>
      <c r="BF596" s="226">
        <v>834425.18</v>
      </c>
      <c r="BG596" s="227">
        <v>0</v>
      </c>
      <c r="BH596" s="226">
        <v>0</v>
      </c>
      <c r="BI596" s="226">
        <v>834425.18</v>
      </c>
      <c r="BJ596" s="226">
        <v>0</v>
      </c>
      <c r="BK596" s="226">
        <v>834425.18</v>
      </c>
      <c r="BL596" s="226">
        <v>0</v>
      </c>
      <c r="BM596" s="226">
        <v>0</v>
      </c>
      <c r="BN596" s="226">
        <v>5646013.4500000002</v>
      </c>
      <c r="BO596" s="226">
        <v>0</v>
      </c>
      <c r="BP596" s="226">
        <v>5646013.4500000002</v>
      </c>
      <c r="BQ596" s="226">
        <v>0</v>
      </c>
      <c r="BR596" s="226">
        <v>0</v>
      </c>
      <c r="BS596" s="226">
        <v>4684401.45</v>
      </c>
      <c r="BT596" s="226">
        <v>0</v>
      </c>
      <c r="BU596" s="226">
        <v>4684401.45</v>
      </c>
      <c r="BV596" s="226">
        <v>0</v>
      </c>
      <c r="BW596" s="226">
        <v>0</v>
      </c>
      <c r="BX596" s="226">
        <v>4142183.78</v>
      </c>
      <c r="BY596" s="226">
        <v>0</v>
      </c>
      <c r="BZ596" s="226">
        <v>4142183.78</v>
      </c>
      <c r="CA596" s="226">
        <v>0</v>
      </c>
      <c r="CB596" s="226">
        <v>0</v>
      </c>
      <c r="CC596" s="226">
        <v>4142183.78</v>
      </c>
      <c r="CD596" s="226">
        <v>0</v>
      </c>
      <c r="CE596" s="226">
        <v>4142183.78</v>
      </c>
      <c r="CF596" s="226">
        <v>0</v>
      </c>
      <c r="CG596" s="226">
        <v>0</v>
      </c>
      <c r="CH596" s="226">
        <v>4142981.53</v>
      </c>
      <c r="CI596" s="226">
        <v>0</v>
      </c>
      <c r="CJ596" s="226">
        <v>4142981.53</v>
      </c>
      <c r="CK596" s="226">
        <v>0</v>
      </c>
      <c r="CL596" s="226">
        <v>0</v>
      </c>
      <c r="CM596" s="226">
        <v>4142981.53</v>
      </c>
      <c r="CN596" s="226">
        <v>0</v>
      </c>
      <c r="CO596" s="226">
        <v>4142981.53</v>
      </c>
      <c r="CP596" s="226">
        <v>0</v>
      </c>
      <c r="CQ596" s="226">
        <v>0</v>
      </c>
      <c r="CS596" s="8">
        <f t="shared" si="122"/>
        <v>1</v>
      </c>
    </row>
    <row r="597" spans="1:97" ht="212.25" customHeight="1">
      <c r="A597" s="221" t="s">
        <v>1313</v>
      </c>
      <c r="B597" s="222" t="s">
        <v>1314</v>
      </c>
      <c r="C597" s="223">
        <v>404020001</v>
      </c>
      <c r="D597" s="224" t="s">
        <v>973</v>
      </c>
      <c r="E597" s="212" t="s">
        <v>1315</v>
      </c>
      <c r="F597" s="213"/>
      <c r="G597" s="213"/>
      <c r="H597" s="214" t="s">
        <v>1333</v>
      </c>
      <c r="I597" s="213"/>
      <c r="J597" s="214" t="s">
        <v>1379</v>
      </c>
      <c r="K597" s="214" t="s">
        <v>1380</v>
      </c>
      <c r="L597" s="214"/>
      <c r="M597" s="215"/>
      <c r="N597" s="215" t="s">
        <v>45</v>
      </c>
      <c r="O597" s="215"/>
      <c r="P597" s="216" t="s">
        <v>255</v>
      </c>
      <c r="Q597" s="216" t="s">
        <v>1390</v>
      </c>
      <c r="R597" s="214"/>
      <c r="S597" s="214"/>
      <c r="T597" s="214"/>
      <c r="U597" s="214"/>
      <c r="V597" s="214" t="s">
        <v>1382</v>
      </c>
      <c r="W597" s="214"/>
      <c r="X597" s="214"/>
      <c r="Y597" s="214"/>
      <c r="Z597" s="214"/>
      <c r="AA597" s="214"/>
      <c r="AB597" s="216" t="s">
        <v>1384</v>
      </c>
      <c r="AC597" s="216" t="s">
        <v>1324</v>
      </c>
      <c r="AD597" s="228"/>
      <c r="AE597" s="229"/>
      <c r="AF597" s="221"/>
      <c r="AG597" s="230"/>
      <c r="AH597" s="231"/>
      <c r="AI597" s="231"/>
      <c r="AJ597" s="230"/>
      <c r="AK597" s="213"/>
      <c r="AL597" s="218"/>
      <c r="AM597" s="218" t="s">
        <v>1389</v>
      </c>
      <c r="AN597" s="216" t="s">
        <v>1326</v>
      </c>
      <c r="AO597" s="94" t="s">
        <v>87</v>
      </c>
      <c r="AP597" s="94" t="s">
        <v>92</v>
      </c>
      <c r="AQ597" s="94" t="s">
        <v>1386</v>
      </c>
      <c r="AR597" s="225" t="s">
        <v>1387</v>
      </c>
      <c r="AS597" s="94">
        <v>247</v>
      </c>
      <c r="AT597" s="219">
        <v>0</v>
      </c>
      <c r="AU597" s="219">
        <v>0</v>
      </c>
      <c r="AV597" s="220">
        <v>0</v>
      </c>
      <c r="AW597" s="220">
        <v>0</v>
      </c>
      <c r="AX597" s="226">
        <v>0</v>
      </c>
      <c r="AY597" s="226">
        <v>0</v>
      </c>
      <c r="AZ597" s="220">
        <v>0</v>
      </c>
      <c r="BA597" s="220">
        <v>0</v>
      </c>
      <c r="BB597" s="219">
        <v>0</v>
      </c>
      <c r="BC597" s="219">
        <v>0</v>
      </c>
      <c r="BD597" s="226">
        <v>289066</v>
      </c>
      <c r="BE597" s="226">
        <v>0</v>
      </c>
      <c r="BF597" s="226">
        <v>289066</v>
      </c>
      <c r="BG597" s="227">
        <v>0</v>
      </c>
      <c r="BH597" s="226">
        <v>0</v>
      </c>
      <c r="BI597" s="226">
        <v>289066</v>
      </c>
      <c r="BJ597" s="226">
        <v>0</v>
      </c>
      <c r="BK597" s="226">
        <v>289066</v>
      </c>
      <c r="BL597" s="226">
        <v>0</v>
      </c>
      <c r="BM597" s="226">
        <v>0</v>
      </c>
      <c r="BN597" s="226">
        <v>851000</v>
      </c>
      <c r="BO597" s="226">
        <v>0</v>
      </c>
      <c r="BP597" s="226">
        <v>851000</v>
      </c>
      <c r="BQ597" s="226">
        <v>0</v>
      </c>
      <c r="BR597" s="226">
        <v>0</v>
      </c>
      <c r="BS597" s="226">
        <v>851000</v>
      </c>
      <c r="BT597" s="226">
        <v>0</v>
      </c>
      <c r="BU597" s="226">
        <v>851000</v>
      </c>
      <c r="BV597" s="226">
        <v>0</v>
      </c>
      <c r="BW597" s="226">
        <v>0</v>
      </c>
      <c r="BX597" s="226">
        <v>851000</v>
      </c>
      <c r="BY597" s="226">
        <v>0</v>
      </c>
      <c r="BZ597" s="226">
        <v>851000</v>
      </c>
      <c r="CA597" s="226">
        <v>0</v>
      </c>
      <c r="CB597" s="226">
        <v>0</v>
      </c>
      <c r="CC597" s="226">
        <v>851000</v>
      </c>
      <c r="CD597" s="226">
        <v>0</v>
      </c>
      <c r="CE597" s="226">
        <v>851000</v>
      </c>
      <c r="CF597" s="226">
        <v>0</v>
      </c>
      <c r="CG597" s="226">
        <v>0</v>
      </c>
      <c r="CH597" s="226">
        <v>851000</v>
      </c>
      <c r="CI597" s="226">
        <v>0</v>
      </c>
      <c r="CJ597" s="226">
        <v>851000</v>
      </c>
      <c r="CK597" s="226">
        <v>0</v>
      </c>
      <c r="CL597" s="226">
        <v>0</v>
      </c>
      <c r="CM597" s="226">
        <v>851000</v>
      </c>
      <c r="CN597" s="226">
        <v>0</v>
      </c>
      <c r="CO597" s="226">
        <v>851000</v>
      </c>
      <c r="CP597" s="226">
        <v>0</v>
      </c>
      <c r="CQ597" s="226">
        <v>0</v>
      </c>
      <c r="CS597" s="8">
        <f t="shared" si="122"/>
        <v>1</v>
      </c>
    </row>
    <row r="598" spans="1:97" ht="212.25" customHeight="1">
      <c r="A598" s="221" t="s">
        <v>1313</v>
      </c>
      <c r="B598" s="222" t="s">
        <v>1314</v>
      </c>
      <c r="C598" s="223">
        <v>404020001</v>
      </c>
      <c r="D598" s="224" t="s">
        <v>973</v>
      </c>
      <c r="E598" s="212" t="s">
        <v>1315</v>
      </c>
      <c r="F598" s="213"/>
      <c r="G598" s="213"/>
      <c r="H598" s="214" t="s">
        <v>1333</v>
      </c>
      <c r="I598" s="213"/>
      <c r="J598" s="214" t="s">
        <v>1379</v>
      </c>
      <c r="K598" s="214" t="s">
        <v>1380</v>
      </c>
      <c r="L598" s="214"/>
      <c r="M598" s="215"/>
      <c r="N598" s="215" t="s">
        <v>45</v>
      </c>
      <c r="O598" s="215"/>
      <c r="P598" s="216" t="s">
        <v>255</v>
      </c>
      <c r="Q598" s="216" t="s">
        <v>1381</v>
      </c>
      <c r="R598" s="214"/>
      <c r="S598" s="214"/>
      <c r="T598" s="214"/>
      <c r="U598" s="214"/>
      <c r="V598" s="214" t="s">
        <v>1382</v>
      </c>
      <c r="W598" s="214" t="s">
        <v>1388</v>
      </c>
      <c r="X598" s="214"/>
      <c r="Y598" s="214"/>
      <c r="Z598" s="214"/>
      <c r="AA598" s="214"/>
      <c r="AB598" s="216" t="s">
        <v>1384</v>
      </c>
      <c r="AC598" s="216" t="s">
        <v>1324</v>
      </c>
      <c r="AD598" s="228"/>
      <c r="AE598" s="229"/>
      <c r="AF598" s="221"/>
      <c r="AG598" s="230"/>
      <c r="AH598" s="231"/>
      <c r="AI598" s="231"/>
      <c r="AJ598" s="230"/>
      <c r="AK598" s="213"/>
      <c r="AL598" s="218"/>
      <c r="AM598" s="218" t="s">
        <v>1389</v>
      </c>
      <c r="AN598" s="216" t="s">
        <v>1326</v>
      </c>
      <c r="AO598" s="94" t="s">
        <v>87</v>
      </c>
      <c r="AP598" s="94" t="s">
        <v>92</v>
      </c>
      <c r="AQ598" s="94" t="s">
        <v>1386</v>
      </c>
      <c r="AR598" s="225" t="s">
        <v>1387</v>
      </c>
      <c r="AS598" s="94">
        <v>321</v>
      </c>
      <c r="AT598" s="219">
        <v>6124.86</v>
      </c>
      <c r="AU598" s="219">
        <v>6124.86</v>
      </c>
      <c r="AV598" s="220">
        <v>0</v>
      </c>
      <c r="AW598" s="220">
        <v>0</v>
      </c>
      <c r="AX598" s="226">
        <v>6124.86</v>
      </c>
      <c r="AY598" s="226">
        <v>6124.86</v>
      </c>
      <c r="AZ598" s="220">
        <v>0</v>
      </c>
      <c r="BA598" s="220">
        <v>0</v>
      </c>
      <c r="BB598" s="219">
        <v>0</v>
      </c>
      <c r="BC598" s="219">
        <v>0</v>
      </c>
      <c r="BD598" s="226">
        <v>0</v>
      </c>
      <c r="BE598" s="226">
        <v>0</v>
      </c>
      <c r="BF598" s="226">
        <v>0</v>
      </c>
      <c r="BG598" s="227">
        <v>0</v>
      </c>
      <c r="BH598" s="226">
        <v>0</v>
      </c>
      <c r="BI598" s="226">
        <v>0</v>
      </c>
      <c r="BJ598" s="226">
        <v>0</v>
      </c>
      <c r="BK598" s="226">
        <v>0</v>
      </c>
      <c r="BL598" s="226">
        <v>0</v>
      </c>
      <c r="BM598" s="226">
        <v>0</v>
      </c>
      <c r="BN598" s="226">
        <v>0</v>
      </c>
      <c r="BO598" s="226">
        <v>0</v>
      </c>
      <c r="BP598" s="226">
        <v>0</v>
      </c>
      <c r="BQ598" s="226">
        <v>0</v>
      </c>
      <c r="BR598" s="226">
        <v>0</v>
      </c>
      <c r="BS598" s="226">
        <v>0</v>
      </c>
      <c r="BT598" s="226">
        <v>0</v>
      </c>
      <c r="BU598" s="226">
        <v>0</v>
      </c>
      <c r="BV598" s="226">
        <v>0</v>
      </c>
      <c r="BW598" s="226">
        <v>0</v>
      </c>
      <c r="BX598" s="226">
        <v>0</v>
      </c>
      <c r="BY598" s="226">
        <v>0</v>
      </c>
      <c r="BZ598" s="226">
        <v>0</v>
      </c>
      <c r="CA598" s="226">
        <v>0</v>
      </c>
      <c r="CB598" s="226">
        <v>0</v>
      </c>
      <c r="CC598" s="226">
        <v>0</v>
      </c>
      <c r="CD598" s="226">
        <v>0</v>
      </c>
      <c r="CE598" s="226">
        <v>0</v>
      </c>
      <c r="CF598" s="226">
        <v>0</v>
      </c>
      <c r="CG598" s="226">
        <v>0</v>
      </c>
      <c r="CH598" s="226">
        <v>0</v>
      </c>
      <c r="CI598" s="226">
        <v>0</v>
      </c>
      <c r="CJ598" s="226">
        <v>0</v>
      </c>
      <c r="CK598" s="226">
        <v>0</v>
      </c>
      <c r="CL598" s="226">
        <v>0</v>
      </c>
      <c r="CM598" s="226">
        <v>0</v>
      </c>
      <c r="CN598" s="226">
        <v>0</v>
      </c>
      <c r="CO598" s="226">
        <v>0</v>
      </c>
      <c r="CP598" s="226">
        <v>0</v>
      </c>
      <c r="CQ598" s="226">
        <v>0</v>
      </c>
      <c r="CS598" s="8">
        <f t="shared" si="120"/>
        <v>1</v>
      </c>
    </row>
    <row r="599" spans="1:97" ht="212.25" customHeight="1">
      <c r="A599" s="221" t="s">
        <v>1313</v>
      </c>
      <c r="B599" s="222" t="s">
        <v>1314</v>
      </c>
      <c r="C599" s="223">
        <v>404020001</v>
      </c>
      <c r="D599" s="224" t="s">
        <v>973</v>
      </c>
      <c r="E599" s="212" t="s">
        <v>1315</v>
      </c>
      <c r="F599" s="213"/>
      <c r="G599" s="213"/>
      <c r="H599" s="214" t="s">
        <v>1333</v>
      </c>
      <c r="I599" s="213"/>
      <c r="J599" s="214" t="s">
        <v>1379</v>
      </c>
      <c r="K599" s="214" t="s">
        <v>1380</v>
      </c>
      <c r="L599" s="214"/>
      <c r="M599" s="215"/>
      <c r="N599" s="215" t="s">
        <v>45</v>
      </c>
      <c r="O599" s="215"/>
      <c r="P599" s="216" t="s">
        <v>255</v>
      </c>
      <c r="Q599" s="216" t="s">
        <v>1390</v>
      </c>
      <c r="R599" s="214"/>
      <c r="S599" s="214"/>
      <c r="T599" s="214"/>
      <c r="U599" s="214"/>
      <c r="V599" s="214" t="s">
        <v>1382</v>
      </c>
      <c r="W599" s="214" t="s">
        <v>1391</v>
      </c>
      <c r="X599" s="214"/>
      <c r="Y599" s="214"/>
      <c r="Z599" s="214"/>
      <c r="AA599" s="214"/>
      <c r="AB599" s="216" t="s">
        <v>1384</v>
      </c>
      <c r="AC599" s="216" t="s">
        <v>1324</v>
      </c>
      <c r="AD599" s="228"/>
      <c r="AE599" s="229"/>
      <c r="AF599" s="221"/>
      <c r="AG599" s="230"/>
      <c r="AH599" s="231"/>
      <c r="AI599" s="231"/>
      <c r="AJ599" s="230"/>
      <c r="AK599" s="213"/>
      <c r="AL599" s="218"/>
      <c r="AM599" s="218" t="s">
        <v>1392</v>
      </c>
      <c r="AN599" s="216" t="s">
        <v>1326</v>
      </c>
      <c r="AO599" s="94" t="s">
        <v>87</v>
      </c>
      <c r="AP599" s="94" t="s">
        <v>92</v>
      </c>
      <c r="AQ599" s="94" t="s">
        <v>1386</v>
      </c>
      <c r="AR599" s="225" t="s">
        <v>1387</v>
      </c>
      <c r="AS599" s="94">
        <v>851</v>
      </c>
      <c r="AT599" s="219">
        <v>96363</v>
      </c>
      <c r="AU599" s="219">
        <v>96363</v>
      </c>
      <c r="AV599" s="220">
        <v>0</v>
      </c>
      <c r="AW599" s="220">
        <v>0</v>
      </c>
      <c r="AX599" s="226">
        <v>96363</v>
      </c>
      <c r="AY599" s="226">
        <v>96363</v>
      </c>
      <c r="AZ599" s="220">
        <v>0</v>
      </c>
      <c r="BA599" s="220">
        <v>0</v>
      </c>
      <c r="BB599" s="219">
        <v>0</v>
      </c>
      <c r="BC599" s="219">
        <v>0</v>
      </c>
      <c r="BD599" s="226">
        <v>69724</v>
      </c>
      <c r="BE599" s="226">
        <v>0</v>
      </c>
      <c r="BF599" s="226">
        <v>69724</v>
      </c>
      <c r="BG599" s="227">
        <v>0</v>
      </c>
      <c r="BH599" s="226">
        <v>0</v>
      </c>
      <c r="BI599" s="226">
        <v>69724</v>
      </c>
      <c r="BJ599" s="226">
        <v>0</v>
      </c>
      <c r="BK599" s="226">
        <v>69724</v>
      </c>
      <c r="BL599" s="226">
        <v>0</v>
      </c>
      <c r="BM599" s="226">
        <v>0</v>
      </c>
      <c r="BN599" s="226">
        <v>96363</v>
      </c>
      <c r="BO599" s="226">
        <v>0</v>
      </c>
      <c r="BP599" s="226">
        <v>96363</v>
      </c>
      <c r="BQ599" s="226">
        <v>0</v>
      </c>
      <c r="BR599" s="226">
        <v>0</v>
      </c>
      <c r="BS599" s="226">
        <v>96363</v>
      </c>
      <c r="BT599" s="226">
        <v>0</v>
      </c>
      <c r="BU599" s="226">
        <v>96363</v>
      </c>
      <c r="BV599" s="226">
        <v>0</v>
      </c>
      <c r="BW599" s="226">
        <v>0</v>
      </c>
      <c r="BX599" s="226">
        <v>96363</v>
      </c>
      <c r="BY599" s="226">
        <v>0</v>
      </c>
      <c r="BZ599" s="226">
        <v>96363</v>
      </c>
      <c r="CA599" s="226">
        <v>0</v>
      </c>
      <c r="CB599" s="226">
        <v>0</v>
      </c>
      <c r="CC599" s="226">
        <v>96363</v>
      </c>
      <c r="CD599" s="226">
        <v>0</v>
      </c>
      <c r="CE599" s="226">
        <v>96363</v>
      </c>
      <c r="CF599" s="226">
        <v>0</v>
      </c>
      <c r="CG599" s="226">
        <v>0</v>
      </c>
      <c r="CH599" s="226">
        <v>96363</v>
      </c>
      <c r="CI599" s="226">
        <v>0</v>
      </c>
      <c r="CJ599" s="226">
        <v>96363</v>
      </c>
      <c r="CK599" s="226">
        <v>0</v>
      </c>
      <c r="CL599" s="226">
        <v>0</v>
      </c>
      <c r="CM599" s="226">
        <v>96363</v>
      </c>
      <c r="CN599" s="226">
        <v>0</v>
      </c>
      <c r="CO599" s="226">
        <v>96363</v>
      </c>
      <c r="CP599" s="226">
        <v>0</v>
      </c>
      <c r="CQ599" s="226">
        <v>0</v>
      </c>
      <c r="CS599" s="8">
        <f t="shared" ref="CS599:CS600" si="123">IF(BI599=BK599,1,0)</f>
        <v>1</v>
      </c>
    </row>
    <row r="600" spans="1:97" ht="212.25" customHeight="1">
      <c r="A600" s="221" t="s">
        <v>1313</v>
      </c>
      <c r="B600" s="222" t="s">
        <v>1314</v>
      </c>
      <c r="C600" s="223">
        <v>404020001</v>
      </c>
      <c r="D600" s="224" t="s">
        <v>48</v>
      </c>
      <c r="E600" s="212" t="s">
        <v>1315</v>
      </c>
      <c r="F600" s="213"/>
      <c r="G600" s="213"/>
      <c r="H600" s="214" t="s">
        <v>1333</v>
      </c>
      <c r="I600" s="213"/>
      <c r="J600" s="214" t="s">
        <v>1379</v>
      </c>
      <c r="K600" s="214" t="s">
        <v>1380</v>
      </c>
      <c r="L600" s="214"/>
      <c r="M600" s="215"/>
      <c r="N600" s="215" t="s">
        <v>45</v>
      </c>
      <c r="O600" s="215"/>
      <c r="P600" s="216" t="s">
        <v>255</v>
      </c>
      <c r="Q600" s="216" t="s">
        <v>1390</v>
      </c>
      <c r="R600" s="214"/>
      <c r="S600" s="214"/>
      <c r="T600" s="214"/>
      <c r="U600" s="214"/>
      <c r="V600" s="214" t="s">
        <v>1382</v>
      </c>
      <c r="W600" s="214"/>
      <c r="X600" s="214"/>
      <c r="Y600" s="214"/>
      <c r="Z600" s="214"/>
      <c r="AA600" s="214"/>
      <c r="AB600" s="216" t="s">
        <v>1384</v>
      </c>
      <c r="AC600" s="216" t="s">
        <v>1324</v>
      </c>
      <c r="AD600" s="228"/>
      <c r="AE600" s="229"/>
      <c r="AF600" s="221"/>
      <c r="AG600" s="230"/>
      <c r="AH600" s="231"/>
      <c r="AI600" s="231"/>
      <c r="AJ600" s="230"/>
      <c r="AK600" s="213"/>
      <c r="AL600" s="218"/>
      <c r="AM600" s="218" t="s">
        <v>1389</v>
      </c>
      <c r="AN600" s="216" t="s">
        <v>1326</v>
      </c>
      <c r="AO600" s="94" t="s">
        <v>87</v>
      </c>
      <c r="AP600" s="94" t="s">
        <v>92</v>
      </c>
      <c r="AQ600" s="94" t="s">
        <v>1386</v>
      </c>
      <c r="AR600" s="225" t="s">
        <v>1387</v>
      </c>
      <c r="AS600" s="94">
        <v>852</v>
      </c>
      <c r="AT600" s="219">
        <v>1965</v>
      </c>
      <c r="AU600" s="219">
        <v>1965</v>
      </c>
      <c r="AV600" s="220">
        <v>0</v>
      </c>
      <c r="AW600" s="220">
        <v>0</v>
      </c>
      <c r="AX600" s="226">
        <v>1965</v>
      </c>
      <c r="AY600" s="226">
        <v>1965</v>
      </c>
      <c r="AZ600" s="220">
        <v>0</v>
      </c>
      <c r="BA600" s="220">
        <v>0</v>
      </c>
      <c r="BB600" s="219">
        <v>0</v>
      </c>
      <c r="BC600" s="219">
        <v>0</v>
      </c>
      <c r="BD600" s="226">
        <v>1967</v>
      </c>
      <c r="BE600" s="226">
        <v>0</v>
      </c>
      <c r="BF600" s="226">
        <v>1967</v>
      </c>
      <c r="BG600" s="227">
        <v>0</v>
      </c>
      <c r="BH600" s="226">
        <v>0</v>
      </c>
      <c r="BI600" s="226">
        <v>1967</v>
      </c>
      <c r="BJ600" s="226">
        <v>0</v>
      </c>
      <c r="BK600" s="226">
        <v>1967</v>
      </c>
      <c r="BL600" s="226">
        <v>0</v>
      </c>
      <c r="BM600" s="226">
        <v>0</v>
      </c>
      <c r="BN600" s="226">
        <v>1967</v>
      </c>
      <c r="BO600" s="226">
        <v>0</v>
      </c>
      <c r="BP600" s="226">
        <v>1967</v>
      </c>
      <c r="BQ600" s="226">
        <v>0</v>
      </c>
      <c r="BR600" s="226">
        <v>0</v>
      </c>
      <c r="BS600" s="226">
        <v>1967</v>
      </c>
      <c r="BT600" s="226">
        <v>0</v>
      </c>
      <c r="BU600" s="226">
        <v>1967</v>
      </c>
      <c r="BV600" s="226">
        <v>0</v>
      </c>
      <c r="BW600" s="226">
        <v>0</v>
      </c>
      <c r="BX600" s="226">
        <v>1967</v>
      </c>
      <c r="BY600" s="226">
        <v>0</v>
      </c>
      <c r="BZ600" s="226">
        <v>1967</v>
      </c>
      <c r="CA600" s="226">
        <v>0</v>
      </c>
      <c r="CB600" s="226">
        <v>0</v>
      </c>
      <c r="CC600" s="226">
        <v>1967</v>
      </c>
      <c r="CD600" s="226">
        <v>0</v>
      </c>
      <c r="CE600" s="226">
        <v>1967</v>
      </c>
      <c r="CF600" s="226">
        <v>0</v>
      </c>
      <c r="CG600" s="226">
        <v>0</v>
      </c>
      <c r="CH600" s="226">
        <v>1967</v>
      </c>
      <c r="CI600" s="226">
        <v>0</v>
      </c>
      <c r="CJ600" s="226">
        <v>1967</v>
      </c>
      <c r="CK600" s="226">
        <v>0</v>
      </c>
      <c r="CL600" s="226">
        <v>0</v>
      </c>
      <c r="CM600" s="226">
        <v>1967</v>
      </c>
      <c r="CN600" s="226">
        <v>0</v>
      </c>
      <c r="CO600" s="226">
        <v>1967</v>
      </c>
      <c r="CP600" s="226">
        <v>0</v>
      </c>
      <c r="CQ600" s="226">
        <v>0</v>
      </c>
      <c r="CS600" s="8">
        <f t="shared" si="123"/>
        <v>1</v>
      </c>
    </row>
    <row r="601" spans="1:97" ht="212.25" customHeight="1">
      <c r="A601" s="221" t="s">
        <v>1313</v>
      </c>
      <c r="B601" s="222" t="s">
        <v>1314</v>
      </c>
      <c r="C601" s="223">
        <v>402000002</v>
      </c>
      <c r="D601" s="224" t="s">
        <v>49</v>
      </c>
      <c r="E601" s="212" t="s">
        <v>1350</v>
      </c>
      <c r="F601" s="213"/>
      <c r="G601" s="213"/>
      <c r="H601" s="214" t="s">
        <v>286</v>
      </c>
      <c r="I601" s="213"/>
      <c r="J601" s="214" t="s">
        <v>1357</v>
      </c>
      <c r="K601" s="214" t="s">
        <v>45</v>
      </c>
      <c r="L601" s="214"/>
      <c r="M601" s="215"/>
      <c r="N601" s="215"/>
      <c r="O601" s="215"/>
      <c r="P601" s="216" t="s">
        <v>422</v>
      </c>
      <c r="Q601" s="216" t="s">
        <v>514</v>
      </c>
      <c r="R601" s="214"/>
      <c r="S601" s="214"/>
      <c r="T601" s="214"/>
      <c r="U601" s="214"/>
      <c r="V601" s="214" t="s">
        <v>985</v>
      </c>
      <c r="W601" s="214"/>
      <c r="X601" s="214"/>
      <c r="Y601" s="214"/>
      <c r="Z601" s="214"/>
      <c r="AA601" s="214"/>
      <c r="AB601" s="216" t="s">
        <v>424</v>
      </c>
      <c r="AC601" s="216" t="s">
        <v>1359</v>
      </c>
      <c r="AD601" s="228"/>
      <c r="AE601" s="229"/>
      <c r="AF601" s="221"/>
      <c r="AG601" s="230"/>
      <c r="AH601" s="231"/>
      <c r="AI601" s="221"/>
      <c r="AJ601" s="221" t="s">
        <v>45</v>
      </c>
      <c r="AK601" s="216"/>
      <c r="AL601" s="230"/>
      <c r="AM601" s="239"/>
      <c r="AN601" s="216" t="s">
        <v>1360</v>
      </c>
      <c r="AO601" s="94" t="s">
        <v>87</v>
      </c>
      <c r="AP601" s="94" t="s">
        <v>92</v>
      </c>
      <c r="AQ601" s="94" t="s">
        <v>1361</v>
      </c>
      <c r="AR601" s="225" t="s">
        <v>75</v>
      </c>
      <c r="AS601" s="94" t="s">
        <v>60</v>
      </c>
      <c r="AT601" s="219">
        <v>5920954.5599999996</v>
      </c>
      <c r="AU601" s="219">
        <v>5920954.5599999996</v>
      </c>
      <c r="AV601" s="220">
        <v>0</v>
      </c>
      <c r="AW601" s="220">
        <v>0</v>
      </c>
      <c r="AX601" s="226">
        <v>0</v>
      </c>
      <c r="AY601" s="226">
        <v>0</v>
      </c>
      <c r="AZ601" s="220">
        <v>0</v>
      </c>
      <c r="BA601" s="220">
        <v>0</v>
      </c>
      <c r="BB601" s="219">
        <v>5920954.5599999996</v>
      </c>
      <c r="BC601" s="219">
        <v>5920954.5599999996</v>
      </c>
      <c r="BD601" s="226">
        <v>6948720</v>
      </c>
      <c r="BE601" s="226">
        <v>0</v>
      </c>
      <c r="BF601" s="226">
        <v>0</v>
      </c>
      <c r="BG601" s="227">
        <v>0</v>
      </c>
      <c r="BH601" s="226">
        <v>6948720</v>
      </c>
      <c r="BI601" s="226">
        <v>6948720</v>
      </c>
      <c r="BJ601" s="226">
        <v>0</v>
      </c>
      <c r="BK601" s="226">
        <v>0</v>
      </c>
      <c r="BL601" s="226">
        <v>0</v>
      </c>
      <c r="BM601" s="226">
        <v>6948720</v>
      </c>
      <c r="BN601" s="226">
        <v>6100092</v>
      </c>
      <c r="BO601" s="226">
        <v>0</v>
      </c>
      <c r="BP601" s="226">
        <v>0</v>
      </c>
      <c r="BQ601" s="226">
        <v>0</v>
      </c>
      <c r="BR601" s="226">
        <v>6100092</v>
      </c>
      <c r="BS601" s="226">
        <v>6100092</v>
      </c>
      <c r="BT601" s="226">
        <v>0</v>
      </c>
      <c r="BU601" s="226">
        <v>0</v>
      </c>
      <c r="BV601" s="226">
        <v>0</v>
      </c>
      <c r="BW601" s="226">
        <v>6100092</v>
      </c>
      <c r="BX601" s="226">
        <v>6100092</v>
      </c>
      <c r="BY601" s="226">
        <v>0</v>
      </c>
      <c r="BZ601" s="226">
        <v>0</v>
      </c>
      <c r="CA601" s="226">
        <v>0</v>
      </c>
      <c r="CB601" s="226">
        <v>6100092</v>
      </c>
      <c r="CC601" s="226">
        <v>6100092</v>
      </c>
      <c r="CD601" s="226">
        <v>0</v>
      </c>
      <c r="CE601" s="226">
        <v>0</v>
      </c>
      <c r="CF601" s="226">
        <v>0</v>
      </c>
      <c r="CG601" s="226">
        <v>6100092</v>
      </c>
      <c r="CH601" s="226">
        <v>6100092</v>
      </c>
      <c r="CI601" s="226">
        <v>0</v>
      </c>
      <c r="CJ601" s="226">
        <v>0</v>
      </c>
      <c r="CK601" s="226">
        <v>0</v>
      </c>
      <c r="CL601" s="226">
        <v>6100092</v>
      </c>
      <c r="CM601" s="226">
        <v>6100092</v>
      </c>
      <c r="CN601" s="226">
        <v>0</v>
      </c>
      <c r="CO601" s="226">
        <v>0</v>
      </c>
      <c r="CP601" s="226">
        <v>0</v>
      </c>
      <c r="CQ601" s="226">
        <v>6100092</v>
      </c>
      <c r="CS601" s="8">
        <f t="shared" si="120"/>
        <v>1</v>
      </c>
    </row>
    <row r="602" spans="1:97" ht="324" customHeight="1">
      <c r="A602" s="221" t="s">
        <v>1313</v>
      </c>
      <c r="B602" s="222" t="s">
        <v>1314</v>
      </c>
      <c r="C602" s="223">
        <v>402000002</v>
      </c>
      <c r="D602" s="224" t="s">
        <v>49</v>
      </c>
      <c r="E602" s="212" t="s">
        <v>1350</v>
      </c>
      <c r="F602" s="213"/>
      <c r="G602" s="213"/>
      <c r="H602" s="214" t="s">
        <v>286</v>
      </c>
      <c r="I602" s="213"/>
      <c r="J602" s="214" t="s">
        <v>1357</v>
      </c>
      <c r="K602" s="214" t="s">
        <v>45</v>
      </c>
      <c r="L602" s="214"/>
      <c r="M602" s="215"/>
      <c r="N602" s="215"/>
      <c r="O602" s="215"/>
      <c r="P602" s="216" t="s">
        <v>422</v>
      </c>
      <c r="Q602" s="216" t="s">
        <v>514</v>
      </c>
      <c r="R602" s="214"/>
      <c r="S602" s="214"/>
      <c r="T602" s="214"/>
      <c r="U602" s="214"/>
      <c r="V602" s="214" t="s">
        <v>985</v>
      </c>
      <c r="W602" s="214"/>
      <c r="X602" s="214"/>
      <c r="Y602" s="214"/>
      <c r="Z602" s="214"/>
      <c r="AA602" s="214"/>
      <c r="AB602" s="216" t="s">
        <v>424</v>
      </c>
      <c r="AC602" s="216" t="s">
        <v>1359</v>
      </c>
      <c r="AD602" s="228"/>
      <c r="AE602" s="229"/>
      <c r="AF602" s="221"/>
      <c r="AG602" s="230"/>
      <c r="AH602" s="231"/>
      <c r="AI602" s="221"/>
      <c r="AJ602" s="221" t="s">
        <v>45</v>
      </c>
      <c r="AK602" s="216"/>
      <c r="AL602" s="230"/>
      <c r="AM602" s="239"/>
      <c r="AN602" s="216" t="s">
        <v>1360</v>
      </c>
      <c r="AO602" s="94" t="s">
        <v>87</v>
      </c>
      <c r="AP602" s="94" t="s">
        <v>92</v>
      </c>
      <c r="AQ602" s="94" t="s">
        <v>1362</v>
      </c>
      <c r="AR602" s="225" t="s">
        <v>249</v>
      </c>
      <c r="AS602" s="94" t="s">
        <v>60</v>
      </c>
      <c r="AT602" s="219">
        <v>0</v>
      </c>
      <c r="AU602" s="219">
        <v>0</v>
      </c>
      <c r="AV602" s="220">
        <v>0</v>
      </c>
      <c r="AW602" s="220">
        <v>0</v>
      </c>
      <c r="AX602" s="226">
        <v>0</v>
      </c>
      <c r="AY602" s="226">
        <v>0</v>
      </c>
      <c r="AZ602" s="220">
        <v>0</v>
      </c>
      <c r="BA602" s="220">
        <v>0</v>
      </c>
      <c r="BB602" s="219">
        <v>0</v>
      </c>
      <c r="BC602" s="219">
        <v>0</v>
      </c>
      <c r="BD602" s="226">
        <v>52993.06</v>
      </c>
      <c r="BE602" s="226">
        <v>0</v>
      </c>
      <c r="BF602" s="226">
        <v>52993.06</v>
      </c>
      <c r="BG602" s="227">
        <v>0</v>
      </c>
      <c r="BH602" s="226">
        <v>0</v>
      </c>
      <c r="BI602" s="226">
        <v>52993.06</v>
      </c>
      <c r="BJ602" s="226">
        <v>0</v>
      </c>
      <c r="BK602" s="226">
        <v>52993.06</v>
      </c>
      <c r="BL602" s="226">
        <v>0</v>
      </c>
      <c r="BM602" s="226">
        <v>0</v>
      </c>
      <c r="BN602" s="226">
        <v>0</v>
      </c>
      <c r="BO602" s="226">
        <v>0</v>
      </c>
      <c r="BP602" s="226">
        <v>0</v>
      </c>
      <c r="BQ602" s="226">
        <v>0</v>
      </c>
      <c r="BR602" s="226">
        <v>0</v>
      </c>
      <c r="BS602" s="226">
        <v>0</v>
      </c>
      <c r="BT602" s="226">
        <v>0</v>
      </c>
      <c r="BU602" s="226">
        <v>0</v>
      </c>
      <c r="BV602" s="226">
        <v>0</v>
      </c>
      <c r="BW602" s="226">
        <v>0</v>
      </c>
      <c r="BX602" s="226">
        <v>0</v>
      </c>
      <c r="BY602" s="226">
        <v>0</v>
      </c>
      <c r="BZ602" s="226">
        <v>0</v>
      </c>
      <c r="CA602" s="226">
        <v>0</v>
      </c>
      <c r="CB602" s="226">
        <v>0</v>
      </c>
      <c r="CC602" s="226">
        <v>0</v>
      </c>
      <c r="CD602" s="226">
        <v>0</v>
      </c>
      <c r="CE602" s="226">
        <v>0</v>
      </c>
      <c r="CF602" s="226">
        <v>0</v>
      </c>
      <c r="CG602" s="226">
        <v>0</v>
      </c>
      <c r="CH602" s="226">
        <v>0</v>
      </c>
      <c r="CI602" s="226"/>
      <c r="CJ602" s="226">
        <v>0</v>
      </c>
      <c r="CK602" s="226"/>
      <c r="CL602" s="226">
        <v>0</v>
      </c>
      <c r="CM602" s="226">
        <v>0</v>
      </c>
      <c r="CN602" s="226">
        <v>0</v>
      </c>
      <c r="CO602" s="226">
        <v>0</v>
      </c>
      <c r="CP602" s="226">
        <v>0</v>
      </c>
      <c r="CQ602" s="226">
        <v>0</v>
      </c>
      <c r="CS602" s="8">
        <f t="shared" ref="CS602:CS603" si="124">IF(BI602=BK602,1,0)</f>
        <v>1</v>
      </c>
    </row>
    <row r="603" spans="1:97" ht="212.25" customHeight="1">
      <c r="A603" s="221" t="s">
        <v>1313</v>
      </c>
      <c r="B603" s="222" t="s">
        <v>1314</v>
      </c>
      <c r="C603" s="223">
        <v>404020002</v>
      </c>
      <c r="D603" s="224" t="s">
        <v>984</v>
      </c>
      <c r="E603" s="212" t="s">
        <v>1315</v>
      </c>
      <c r="F603" s="213"/>
      <c r="G603" s="213"/>
      <c r="H603" s="214" t="s">
        <v>1333</v>
      </c>
      <c r="I603" s="213"/>
      <c r="J603" s="214" t="s">
        <v>1379</v>
      </c>
      <c r="K603" s="214" t="s">
        <v>1380</v>
      </c>
      <c r="L603" s="214"/>
      <c r="M603" s="215"/>
      <c r="N603" s="215" t="s">
        <v>45</v>
      </c>
      <c r="O603" s="215"/>
      <c r="P603" s="216" t="s">
        <v>255</v>
      </c>
      <c r="Q603" s="216" t="s">
        <v>1390</v>
      </c>
      <c r="R603" s="214"/>
      <c r="S603" s="214"/>
      <c r="T603" s="214"/>
      <c r="U603" s="214"/>
      <c r="V603" s="214" t="s">
        <v>1382</v>
      </c>
      <c r="W603" s="214"/>
      <c r="X603" s="214"/>
      <c r="Y603" s="214"/>
      <c r="Z603" s="214"/>
      <c r="AA603" s="214"/>
      <c r="AB603" s="216" t="s">
        <v>1384</v>
      </c>
      <c r="AC603" s="216" t="s">
        <v>1324</v>
      </c>
      <c r="AD603" s="228"/>
      <c r="AE603" s="229"/>
      <c r="AF603" s="221"/>
      <c r="AG603" s="230"/>
      <c r="AH603" s="231"/>
      <c r="AI603" s="231"/>
      <c r="AJ603" s="230"/>
      <c r="AK603" s="213"/>
      <c r="AL603" s="218"/>
      <c r="AM603" s="218" t="s">
        <v>1389</v>
      </c>
      <c r="AN603" s="216" t="s">
        <v>1326</v>
      </c>
      <c r="AO603" s="94" t="s">
        <v>87</v>
      </c>
      <c r="AP603" s="94" t="s">
        <v>92</v>
      </c>
      <c r="AQ603" s="94" t="s">
        <v>1386</v>
      </c>
      <c r="AR603" s="225" t="s">
        <v>1387</v>
      </c>
      <c r="AS603" s="94">
        <v>121</v>
      </c>
      <c r="AT603" s="219">
        <v>50055998.18</v>
      </c>
      <c r="AU603" s="219">
        <v>50055998.18</v>
      </c>
      <c r="AV603" s="220">
        <v>0</v>
      </c>
      <c r="AW603" s="220">
        <v>0</v>
      </c>
      <c r="AX603" s="226">
        <v>50055998.18</v>
      </c>
      <c r="AY603" s="226">
        <v>50055998.18</v>
      </c>
      <c r="AZ603" s="220">
        <v>0</v>
      </c>
      <c r="BA603" s="220">
        <v>0</v>
      </c>
      <c r="BB603" s="219">
        <v>0</v>
      </c>
      <c r="BC603" s="219">
        <v>0</v>
      </c>
      <c r="BD603" s="226">
        <v>49661245.200000003</v>
      </c>
      <c r="BE603" s="226">
        <v>0</v>
      </c>
      <c r="BF603" s="226">
        <v>49661245.200000003</v>
      </c>
      <c r="BG603" s="227">
        <v>0</v>
      </c>
      <c r="BH603" s="226">
        <v>0</v>
      </c>
      <c r="BI603" s="226">
        <v>49661245.200000003</v>
      </c>
      <c r="BJ603" s="226">
        <v>0</v>
      </c>
      <c r="BK603" s="226">
        <v>49661245.200000003</v>
      </c>
      <c r="BL603" s="226">
        <v>0</v>
      </c>
      <c r="BM603" s="226">
        <v>0</v>
      </c>
      <c r="BN603" s="226">
        <v>51582600</v>
      </c>
      <c r="BO603" s="226">
        <v>0</v>
      </c>
      <c r="BP603" s="226">
        <v>51582600</v>
      </c>
      <c r="BQ603" s="226">
        <v>0</v>
      </c>
      <c r="BR603" s="226">
        <v>0</v>
      </c>
      <c r="BS603" s="226">
        <v>52318388</v>
      </c>
      <c r="BT603" s="226">
        <v>0</v>
      </c>
      <c r="BU603" s="226">
        <v>52318388</v>
      </c>
      <c r="BV603" s="226">
        <v>0</v>
      </c>
      <c r="BW603" s="226">
        <v>0</v>
      </c>
      <c r="BX603" s="226">
        <v>51582600</v>
      </c>
      <c r="BY603" s="226">
        <v>0</v>
      </c>
      <c r="BZ603" s="226">
        <v>51582600</v>
      </c>
      <c r="CA603" s="226">
        <v>0</v>
      </c>
      <c r="CB603" s="226">
        <v>0</v>
      </c>
      <c r="CC603" s="226">
        <v>51582600</v>
      </c>
      <c r="CD603" s="226">
        <v>0</v>
      </c>
      <c r="CE603" s="226">
        <v>51582600</v>
      </c>
      <c r="CF603" s="226">
        <v>0</v>
      </c>
      <c r="CG603" s="226">
        <v>0</v>
      </c>
      <c r="CH603" s="226">
        <v>51582600</v>
      </c>
      <c r="CI603" s="226">
        <v>0</v>
      </c>
      <c r="CJ603" s="226">
        <v>51582600</v>
      </c>
      <c r="CK603" s="226">
        <v>0</v>
      </c>
      <c r="CL603" s="226">
        <v>0</v>
      </c>
      <c r="CM603" s="226">
        <v>51582600</v>
      </c>
      <c r="CN603" s="226">
        <v>0</v>
      </c>
      <c r="CO603" s="226">
        <v>51582600</v>
      </c>
      <c r="CP603" s="226">
        <v>0</v>
      </c>
      <c r="CQ603" s="226">
        <v>0</v>
      </c>
      <c r="CS603" s="8">
        <f t="shared" si="124"/>
        <v>1</v>
      </c>
    </row>
    <row r="604" spans="1:97" ht="212.25" customHeight="1">
      <c r="A604" s="221" t="s">
        <v>1313</v>
      </c>
      <c r="B604" s="222" t="s">
        <v>1314</v>
      </c>
      <c r="C604" s="223">
        <v>403030001</v>
      </c>
      <c r="D604" s="224" t="s">
        <v>1393</v>
      </c>
      <c r="E604" s="212" t="s">
        <v>1315</v>
      </c>
      <c r="F604" s="213"/>
      <c r="G604" s="213"/>
      <c r="H604" s="214" t="s">
        <v>47</v>
      </c>
      <c r="I604" s="213"/>
      <c r="J604" s="214" t="s">
        <v>382</v>
      </c>
      <c r="K604" s="214" t="s">
        <v>45</v>
      </c>
      <c r="L604" s="214" t="s">
        <v>523</v>
      </c>
      <c r="M604" s="215"/>
      <c r="N604" s="215"/>
      <c r="O604" s="215"/>
      <c r="P604" s="216" t="s">
        <v>255</v>
      </c>
      <c r="Q604" s="216" t="s">
        <v>256</v>
      </c>
      <c r="R604" s="214"/>
      <c r="S604" s="214"/>
      <c r="T604" s="214" t="s">
        <v>47</v>
      </c>
      <c r="U604" s="214"/>
      <c r="V604" s="214" t="s">
        <v>523</v>
      </c>
      <c r="W604" s="214" t="s">
        <v>45</v>
      </c>
      <c r="X604" s="214"/>
      <c r="Y604" s="214"/>
      <c r="Z604" s="214"/>
      <c r="AA604" s="214"/>
      <c r="AB604" s="216" t="s">
        <v>257</v>
      </c>
      <c r="AC604" s="216" t="s">
        <v>1394</v>
      </c>
      <c r="AD604" s="228"/>
      <c r="AE604" s="229"/>
      <c r="AF604" s="221"/>
      <c r="AG604" s="230"/>
      <c r="AH604" s="231"/>
      <c r="AI604" s="221"/>
      <c r="AJ604" s="221"/>
      <c r="AK604" s="213"/>
      <c r="AL604" s="230"/>
      <c r="AM604" s="239" t="s">
        <v>1395</v>
      </c>
      <c r="AN604" s="216" t="s">
        <v>1396</v>
      </c>
      <c r="AO604" s="94" t="s">
        <v>87</v>
      </c>
      <c r="AP604" s="94" t="s">
        <v>92</v>
      </c>
      <c r="AQ604" s="94" t="s">
        <v>1397</v>
      </c>
      <c r="AR604" s="225" t="s">
        <v>1065</v>
      </c>
      <c r="AS604" s="94">
        <v>244</v>
      </c>
      <c r="AT604" s="219">
        <v>2212500</v>
      </c>
      <c r="AU604" s="219">
        <v>2212500</v>
      </c>
      <c r="AV604" s="220">
        <v>0</v>
      </c>
      <c r="AW604" s="220">
        <v>0</v>
      </c>
      <c r="AX604" s="226">
        <v>0</v>
      </c>
      <c r="AY604" s="226">
        <v>0</v>
      </c>
      <c r="AZ604" s="220">
        <v>0</v>
      </c>
      <c r="BA604" s="220">
        <v>0</v>
      </c>
      <c r="BB604" s="219">
        <v>2212500</v>
      </c>
      <c r="BC604" s="219">
        <v>2212500</v>
      </c>
      <c r="BD604" s="226">
        <v>0</v>
      </c>
      <c r="BE604" s="226">
        <v>0</v>
      </c>
      <c r="BF604" s="226">
        <v>0</v>
      </c>
      <c r="BG604" s="227">
        <v>0</v>
      </c>
      <c r="BH604" s="226">
        <v>0</v>
      </c>
      <c r="BI604" s="226">
        <v>0</v>
      </c>
      <c r="BJ604" s="226">
        <v>0</v>
      </c>
      <c r="BK604" s="226">
        <v>0</v>
      </c>
      <c r="BL604" s="226">
        <v>0</v>
      </c>
      <c r="BM604" s="226">
        <v>0</v>
      </c>
      <c r="BN604" s="226">
        <v>0</v>
      </c>
      <c r="BO604" s="226">
        <v>0</v>
      </c>
      <c r="BP604" s="226">
        <v>0</v>
      </c>
      <c r="BQ604" s="226">
        <v>0</v>
      </c>
      <c r="BR604" s="226">
        <v>0</v>
      </c>
      <c r="BS604" s="226">
        <v>0</v>
      </c>
      <c r="BT604" s="226">
        <v>0</v>
      </c>
      <c r="BU604" s="226">
        <v>0</v>
      </c>
      <c r="BV604" s="226">
        <v>0</v>
      </c>
      <c r="BW604" s="226">
        <v>0</v>
      </c>
      <c r="BX604" s="226">
        <v>0</v>
      </c>
      <c r="BY604" s="226">
        <v>0</v>
      </c>
      <c r="BZ604" s="226">
        <v>0</v>
      </c>
      <c r="CA604" s="226">
        <v>0</v>
      </c>
      <c r="CB604" s="226">
        <v>0</v>
      </c>
      <c r="CC604" s="226">
        <v>0</v>
      </c>
      <c r="CD604" s="226">
        <v>0</v>
      </c>
      <c r="CE604" s="226">
        <v>0</v>
      </c>
      <c r="CF604" s="226">
        <v>0</v>
      </c>
      <c r="CG604" s="226">
        <v>0</v>
      </c>
      <c r="CH604" s="226">
        <v>0</v>
      </c>
      <c r="CI604" s="226">
        <v>0</v>
      </c>
      <c r="CJ604" s="226">
        <v>0</v>
      </c>
      <c r="CK604" s="226">
        <v>0</v>
      </c>
      <c r="CL604" s="226">
        <v>0</v>
      </c>
      <c r="CM604" s="226">
        <v>0</v>
      </c>
      <c r="CN604" s="226">
        <v>0</v>
      </c>
      <c r="CO604" s="226">
        <v>0</v>
      </c>
      <c r="CP604" s="226">
        <v>0</v>
      </c>
      <c r="CQ604" s="226">
        <v>0</v>
      </c>
      <c r="CS604" s="8">
        <f t="shared" si="120"/>
        <v>1</v>
      </c>
    </row>
    <row r="605" spans="1:97" ht="212.25" customHeight="1">
      <c r="A605" s="221" t="s">
        <v>1313</v>
      </c>
      <c r="B605" s="222" t="s">
        <v>1314</v>
      </c>
      <c r="C605" s="223">
        <v>403030001</v>
      </c>
      <c r="D605" s="224" t="s">
        <v>1393</v>
      </c>
      <c r="E605" s="212" t="s">
        <v>1315</v>
      </c>
      <c r="F605" s="213"/>
      <c r="G605" s="213"/>
      <c r="H605" s="214" t="s">
        <v>47</v>
      </c>
      <c r="I605" s="213"/>
      <c r="J605" s="214" t="s">
        <v>382</v>
      </c>
      <c r="K605" s="214" t="s">
        <v>45</v>
      </c>
      <c r="L605" s="214" t="s">
        <v>523</v>
      </c>
      <c r="M605" s="215"/>
      <c r="N605" s="215"/>
      <c r="O605" s="215"/>
      <c r="P605" s="216" t="s">
        <v>255</v>
      </c>
      <c r="Q605" s="216" t="s">
        <v>256</v>
      </c>
      <c r="R605" s="214"/>
      <c r="S605" s="214"/>
      <c r="T605" s="214" t="s">
        <v>47</v>
      </c>
      <c r="U605" s="214"/>
      <c r="V605" s="214" t="s">
        <v>523</v>
      </c>
      <c r="W605" s="214" t="s">
        <v>45</v>
      </c>
      <c r="X605" s="214"/>
      <c r="Y605" s="214"/>
      <c r="Z605" s="214"/>
      <c r="AA605" s="214"/>
      <c r="AB605" s="216" t="s">
        <v>257</v>
      </c>
      <c r="AC605" s="216" t="s">
        <v>1394</v>
      </c>
      <c r="AD605" s="228"/>
      <c r="AE605" s="229"/>
      <c r="AF605" s="221"/>
      <c r="AG605" s="230"/>
      <c r="AH605" s="231"/>
      <c r="AI605" s="221"/>
      <c r="AJ605" s="221"/>
      <c r="AK605" s="213"/>
      <c r="AL605" s="230"/>
      <c r="AM605" s="239" t="s">
        <v>1395</v>
      </c>
      <c r="AN605" s="216" t="s">
        <v>1396</v>
      </c>
      <c r="AO605" s="94" t="s">
        <v>87</v>
      </c>
      <c r="AP605" s="94" t="s">
        <v>92</v>
      </c>
      <c r="AQ605" s="94" t="s">
        <v>1398</v>
      </c>
      <c r="AR605" s="225" t="s">
        <v>1399</v>
      </c>
      <c r="AS605" s="94">
        <v>244</v>
      </c>
      <c r="AT605" s="219">
        <v>595867.55000000005</v>
      </c>
      <c r="AU605" s="219">
        <v>595867.55000000005</v>
      </c>
      <c r="AV605" s="220">
        <v>0</v>
      </c>
      <c r="AW605" s="220">
        <v>0</v>
      </c>
      <c r="AX605" s="226">
        <v>0</v>
      </c>
      <c r="AY605" s="226">
        <v>0</v>
      </c>
      <c r="AZ605" s="220">
        <v>0</v>
      </c>
      <c r="BA605" s="220">
        <v>0</v>
      </c>
      <c r="BB605" s="219">
        <v>595867.55000000005</v>
      </c>
      <c r="BC605" s="219">
        <v>595867.55000000005</v>
      </c>
      <c r="BD605" s="226">
        <v>0</v>
      </c>
      <c r="BE605" s="226">
        <v>0</v>
      </c>
      <c r="BF605" s="226">
        <v>0</v>
      </c>
      <c r="BG605" s="227">
        <v>0</v>
      </c>
      <c r="BH605" s="226">
        <v>0</v>
      </c>
      <c r="BI605" s="226">
        <v>0</v>
      </c>
      <c r="BJ605" s="226">
        <v>0</v>
      </c>
      <c r="BK605" s="226">
        <v>0</v>
      </c>
      <c r="BL605" s="226">
        <v>0</v>
      </c>
      <c r="BM605" s="226">
        <v>0</v>
      </c>
      <c r="BN605" s="226">
        <v>0</v>
      </c>
      <c r="BO605" s="226">
        <v>0</v>
      </c>
      <c r="BP605" s="226">
        <v>0</v>
      </c>
      <c r="BQ605" s="226">
        <v>0</v>
      </c>
      <c r="BR605" s="226">
        <v>0</v>
      </c>
      <c r="BS605" s="226">
        <v>0</v>
      </c>
      <c r="BT605" s="226">
        <v>0</v>
      </c>
      <c r="BU605" s="226">
        <v>0</v>
      </c>
      <c r="BV605" s="226">
        <v>0</v>
      </c>
      <c r="BW605" s="226">
        <v>0</v>
      </c>
      <c r="BX605" s="226">
        <v>0</v>
      </c>
      <c r="BY605" s="226">
        <v>0</v>
      </c>
      <c r="BZ605" s="226">
        <v>0</v>
      </c>
      <c r="CA605" s="226">
        <v>0</v>
      </c>
      <c r="CB605" s="226">
        <v>0</v>
      </c>
      <c r="CC605" s="226">
        <v>0</v>
      </c>
      <c r="CD605" s="226">
        <v>0</v>
      </c>
      <c r="CE605" s="226">
        <v>0</v>
      </c>
      <c r="CF605" s="226">
        <v>0</v>
      </c>
      <c r="CG605" s="226">
        <v>0</v>
      </c>
      <c r="CH605" s="226">
        <v>0</v>
      </c>
      <c r="CI605" s="226">
        <v>0</v>
      </c>
      <c r="CJ605" s="226">
        <v>0</v>
      </c>
      <c r="CK605" s="226">
        <v>0</v>
      </c>
      <c r="CL605" s="226">
        <v>0</v>
      </c>
      <c r="CM605" s="226">
        <v>0</v>
      </c>
      <c r="CN605" s="226">
        <v>0</v>
      </c>
      <c r="CO605" s="226">
        <v>0</v>
      </c>
      <c r="CP605" s="226">
        <v>0</v>
      </c>
      <c r="CQ605" s="226">
        <v>0</v>
      </c>
      <c r="CS605" s="8">
        <f t="shared" si="120"/>
        <v>1</v>
      </c>
    </row>
    <row r="606" spans="1:97" ht="212.25" customHeight="1">
      <c r="A606" s="221" t="s">
        <v>1313</v>
      </c>
      <c r="B606" s="222" t="s">
        <v>1314</v>
      </c>
      <c r="C606" s="223">
        <v>403030001</v>
      </c>
      <c r="D606" s="224" t="s">
        <v>1393</v>
      </c>
      <c r="E606" s="212" t="s">
        <v>1315</v>
      </c>
      <c r="F606" s="213"/>
      <c r="G606" s="213"/>
      <c r="H606" s="214" t="s">
        <v>47</v>
      </c>
      <c r="I606" s="213"/>
      <c r="J606" s="214" t="s">
        <v>382</v>
      </c>
      <c r="K606" s="214" t="s">
        <v>45</v>
      </c>
      <c r="L606" s="214" t="s">
        <v>523</v>
      </c>
      <c r="M606" s="215"/>
      <c r="N606" s="215"/>
      <c r="O606" s="215"/>
      <c r="P606" s="216" t="s">
        <v>255</v>
      </c>
      <c r="Q606" s="216" t="s">
        <v>256</v>
      </c>
      <c r="R606" s="214"/>
      <c r="S606" s="214"/>
      <c r="T606" s="214" t="s">
        <v>47</v>
      </c>
      <c r="U606" s="214"/>
      <c r="V606" s="214" t="s">
        <v>523</v>
      </c>
      <c r="W606" s="214" t="s">
        <v>45</v>
      </c>
      <c r="X606" s="214"/>
      <c r="Y606" s="214"/>
      <c r="Z606" s="214"/>
      <c r="AA606" s="214"/>
      <c r="AB606" s="216" t="s">
        <v>257</v>
      </c>
      <c r="AC606" s="216" t="s">
        <v>1324</v>
      </c>
      <c r="AD606" s="228"/>
      <c r="AE606" s="229"/>
      <c r="AF606" s="221"/>
      <c r="AG606" s="230"/>
      <c r="AH606" s="231"/>
      <c r="AI606" s="221"/>
      <c r="AJ606" s="221"/>
      <c r="AK606" s="213"/>
      <c r="AL606" s="230"/>
      <c r="AM606" s="216" t="s">
        <v>1400</v>
      </c>
      <c r="AN606" s="216" t="s">
        <v>1326</v>
      </c>
      <c r="AO606" s="94" t="s">
        <v>87</v>
      </c>
      <c r="AP606" s="94" t="s">
        <v>54</v>
      </c>
      <c r="AQ606" s="94" t="s">
        <v>1401</v>
      </c>
      <c r="AR606" s="225" t="s">
        <v>1065</v>
      </c>
      <c r="AS606" s="94">
        <v>323</v>
      </c>
      <c r="AT606" s="219">
        <v>3015426</v>
      </c>
      <c r="AU606" s="219">
        <v>3015426</v>
      </c>
      <c r="AV606" s="220">
        <v>0</v>
      </c>
      <c r="AW606" s="220">
        <v>0</v>
      </c>
      <c r="AX606" s="226">
        <v>0</v>
      </c>
      <c r="AY606" s="226">
        <v>0</v>
      </c>
      <c r="AZ606" s="220">
        <v>0</v>
      </c>
      <c r="BA606" s="220">
        <v>0</v>
      </c>
      <c r="BB606" s="219">
        <v>3015426</v>
      </c>
      <c r="BC606" s="219">
        <v>3015426</v>
      </c>
      <c r="BD606" s="226">
        <v>3161698.27</v>
      </c>
      <c r="BE606" s="226">
        <v>0</v>
      </c>
      <c r="BF606" s="226">
        <v>0</v>
      </c>
      <c r="BG606" s="227">
        <v>0</v>
      </c>
      <c r="BH606" s="226">
        <v>3161698.27</v>
      </c>
      <c r="BI606" s="226">
        <v>3161698.27</v>
      </c>
      <c r="BJ606" s="226">
        <v>0</v>
      </c>
      <c r="BK606" s="226">
        <v>0</v>
      </c>
      <c r="BL606" s="226">
        <v>0</v>
      </c>
      <c r="BM606" s="226">
        <v>3161698.27</v>
      </c>
      <c r="BN606" s="226">
        <v>2608500</v>
      </c>
      <c r="BO606" s="226">
        <v>0</v>
      </c>
      <c r="BP606" s="226">
        <v>0</v>
      </c>
      <c r="BQ606" s="226">
        <v>0</v>
      </c>
      <c r="BR606" s="226">
        <v>2608500</v>
      </c>
      <c r="BS606" s="226">
        <v>2608500</v>
      </c>
      <c r="BT606" s="226">
        <v>0</v>
      </c>
      <c r="BU606" s="226">
        <v>0</v>
      </c>
      <c r="BV606" s="226">
        <v>0</v>
      </c>
      <c r="BW606" s="226">
        <v>2608500</v>
      </c>
      <c r="BX606" s="226">
        <v>2608500</v>
      </c>
      <c r="BY606" s="226">
        <v>0</v>
      </c>
      <c r="BZ606" s="226">
        <v>0</v>
      </c>
      <c r="CA606" s="226">
        <v>0</v>
      </c>
      <c r="CB606" s="226">
        <v>2608500</v>
      </c>
      <c r="CC606" s="226">
        <v>2608500</v>
      </c>
      <c r="CD606" s="226">
        <v>0</v>
      </c>
      <c r="CE606" s="226">
        <v>0</v>
      </c>
      <c r="CF606" s="226">
        <v>0</v>
      </c>
      <c r="CG606" s="226">
        <v>2608500</v>
      </c>
      <c r="CH606" s="226">
        <v>2608500</v>
      </c>
      <c r="CI606" s="226">
        <v>0</v>
      </c>
      <c r="CJ606" s="226">
        <v>0</v>
      </c>
      <c r="CK606" s="226">
        <v>0</v>
      </c>
      <c r="CL606" s="226">
        <v>2608500</v>
      </c>
      <c r="CM606" s="226">
        <v>2608500</v>
      </c>
      <c r="CN606" s="226">
        <v>0</v>
      </c>
      <c r="CO606" s="226">
        <v>0</v>
      </c>
      <c r="CP606" s="226">
        <v>0</v>
      </c>
      <c r="CQ606" s="226">
        <v>2608500</v>
      </c>
      <c r="CS606" s="8">
        <f t="shared" si="120"/>
        <v>1</v>
      </c>
    </row>
    <row r="607" spans="1:97" ht="212.25" customHeight="1">
      <c r="A607" s="221" t="s">
        <v>1313</v>
      </c>
      <c r="B607" s="222" t="s">
        <v>1314</v>
      </c>
      <c r="C607" s="223">
        <v>403030001</v>
      </c>
      <c r="D607" s="224" t="s">
        <v>1393</v>
      </c>
      <c r="E607" s="212" t="s">
        <v>1315</v>
      </c>
      <c r="F607" s="213"/>
      <c r="G607" s="213"/>
      <c r="H607" s="214" t="s">
        <v>47</v>
      </c>
      <c r="I607" s="213"/>
      <c r="J607" s="214" t="s">
        <v>382</v>
      </c>
      <c r="K607" s="214" t="s">
        <v>45</v>
      </c>
      <c r="L607" s="214" t="s">
        <v>523</v>
      </c>
      <c r="M607" s="215"/>
      <c r="N607" s="215"/>
      <c r="O607" s="215"/>
      <c r="P607" s="216" t="s">
        <v>255</v>
      </c>
      <c r="Q607" s="216" t="s">
        <v>256</v>
      </c>
      <c r="R607" s="214"/>
      <c r="S607" s="214"/>
      <c r="T607" s="214" t="s">
        <v>47</v>
      </c>
      <c r="U607" s="214"/>
      <c r="V607" s="214" t="s">
        <v>523</v>
      </c>
      <c r="W607" s="214" t="s">
        <v>45</v>
      </c>
      <c r="X607" s="214"/>
      <c r="Y607" s="214"/>
      <c r="Z607" s="214"/>
      <c r="AA607" s="214"/>
      <c r="AB607" s="216" t="s">
        <v>257</v>
      </c>
      <c r="AC607" s="216" t="s">
        <v>1324</v>
      </c>
      <c r="AD607" s="228"/>
      <c r="AE607" s="229"/>
      <c r="AF607" s="221"/>
      <c r="AG607" s="230"/>
      <c r="AH607" s="231"/>
      <c r="AI607" s="221"/>
      <c r="AJ607" s="221"/>
      <c r="AK607" s="213"/>
      <c r="AL607" s="230"/>
      <c r="AM607" s="216" t="s">
        <v>1400</v>
      </c>
      <c r="AN607" s="216" t="s">
        <v>1326</v>
      </c>
      <c r="AO607" s="94" t="s">
        <v>87</v>
      </c>
      <c r="AP607" s="94" t="s">
        <v>92</v>
      </c>
      <c r="AQ607" s="94" t="s">
        <v>1401</v>
      </c>
      <c r="AR607" s="225" t="s">
        <v>1065</v>
      </c>
      <c r="AS607" s="94">
        <v>244</v>
      </c>
      <c r="AT607" s="219">
        <v>57683.82</v>
      </c>
      <c r="AU607" s="219">
        <v>37701.81</v>
      </c>
      <c r="AV607" s="220">
        <v>0</v>
      </c>
      <c r="AW607" s="220">
        <v>0</v>
      </c>
      <c r="AX607" s="226">
        <v>0</v>
      </c>
      <c r="AY607" s="226">
        <v>0</v>
      </c>
      <c r="AZ607" s="220">
        <v>0</v>
      </c>
      <c r="BA607" s="220">
        <v>0</v>
      </c>
      <c r="BB607" s="219">
        <v>57683.82</v>
      </c>
      <c r="BC607" s="219">
        <v>37701.81</v>
      </c>
      <c r="BD607" s="226">
        <v>14781.08</v>
      </c>
      <c r="BE607" s="226">
        <v>0</v>
      </c>
      <c r="BF607" s="226">
        <v>0</v>
      </c>
      <c r="BG607" s="227">
        <v>0</v>
      </c>
      <c r="BH607" s="226">
        <v>14781.08</v>
      </c>
      <c r="BI607" s="226">
        <v>14781.08</v>
      </c>
      <c r="BJ607" s="226">
        <v>0</v>
      </c>
      <c r="BK607" s="226">
        <v>0</v>
      </c>
      <c r="BL607" s="226">
        <v>0</v>
      </c>
      <c r="BM607" s="226">
        <v>14781.08</v>
      </c>
      <c r="BN607" s="226">
        <v>1237336</v>
      </c>
      <c r="BO607" s="226">
        <v>0</v>
      </c>
      <c r="BP607" s="226">
        <v>0</v>
      </c>
      <c r="BQ607" s="226">
        <v>0</v>
      </c>
      <c r="BR607" s="226">
        <v>1237336</v>
      </c>
      <c r="BS607" s="226">
        <v>1237336</v>
      </c>
      <c r="BT607" s="226">
        <v>0</v>
      </c>
      <c r="BU607" s="226">
        <v>0</v>
      </c>
      <c r="BV607" s="226">
        <v>0</v>
      </c>
      <c r="BW607" s="226">
        <v>1237336</v>
      </c>
      <c r="BX607" s="226">
        <v>37336</v>
      </c>
      <c r="BY607" s="226">
        <v>0</v>
      </c>
      <c r="BZ607" s="226">
        <v>0</v>
      </c>
      <c r="CA607" s="226">
        <v>0</v>
      </c>
      <c r="CB607" s="226">
        <v>37336</v>
      </c>
      <c r="CC607" s="226">
        <v>37336</v>
      </c>
      <c r="CD607" s="226">
        <v>0</v>
      </c>
      <c r="CE607" s="226">
        <v>0</v>
      </c>
      <c r="CF607" s="226">
        <v>0</v>
      </c>
      <c r="CG607" s="226">
        <v>37336</v>
      </c>
      <c r="CH607" s="226">
        <v>37336</v>
      </c>
      <c r="CI607" s="226">
        <v>0</v>
      </c>
      <c r="CJ607" s="226">
        <v>0</v>
      </c>
      <c r="CK607" s="226">
        <v>0</v>
      </c>
      <c r="CL607" s="226">
        <v>37336</v>
      </c>
      <c r="CM607" s="226">
        <v>37336</v>
      </c>
      <c r="CN607" s="226">
        <v>0</v>
      </c>
      <c r="CO607" s="226">
        <v>0</v>
      </c>
      <c r="CP607" s="226">
        <v>0</v>
      </c>
      <c r="CQ607" s="226">
        <v>37336</v>
      </c>
      <c r="CS607" s="8">
        <f t="shared" si="120"/>
        <v>1</v>
      </c>
    </row>
    <row r="608" spans="1:97" ht="212.25" customHeight="1">
      <c r="A608" s="221" t="s">
        <v>1313</v>
      </c>
      <c r="B608" s="222" t="s">
        <v>1314</v>
      </c>
      <c r="C608" s="223">
        <v>403030001</v>
      </c>
      <c r="D608" s="224" t="s">
        <v>1393</v>
      </c>
      <c r="E608" s="212" t="s">
        <v>1315</v>
      </c>
      <c r="F608" s="213"/>
      <c r="G608" s="213"/>
      <c r="H608" s="214" t="s">
        <v>47</v>
      </c>
      <c r="I608" s="213"/>
      <c r="J608" s="214" t="s">
        <v>382</v>
      </c>
      <c r="K608" s="214" t="s">
        <v>45</v>
      </c>
      <c r="L608" s="214" t="s">
        <v>523</v>
      </c>
      <c r="M608" s="215"/>
      <c r="N608" s="215"/>
      <c r="O608" s="215"/>
      <c r="P608" s="216" t="s">
        <v>255</v>
      </c>
      <c r="Q608" s="216" t="s">
        <v>256</v>
      </c>
      <c r="R608" s="214"/>
      <c r="S608" s="214"/>
      <c r="T608" s="214" t="s">
        <v>47</v>
      </c>
      <c r="U608" s="214"/>
      <c r="V608" s="214" t="s">
        <v>523</v>
      </c>
      <c r="W608" s="214" t="s">
        <v>45</v>
      </c>
      <c r="X608" s="214"/>
      <c r="Y608" s="214"/>
      <c r="Z608" s="214"/>
      <c r="AA608" s="214"/>
      <c r="AB608" s="216" t="s">
        <v>257</v>
      </c>
      <c r="AC608" s="216" t="s">
        <v>1324</v>
      </c>
      <c r="AD608" s="228"/>
      <c r="AE608" s="229"/>
      <c r="AF608" s="221"/>
      <c r="AG608" s="230"/>
      <c r="AH608" s="231"/>
      <c r="AI608" s="221"/>
      <c r="AJ608" s="221"/>
      <c r="AK608" s="213"/>
      <c r="AL608" s="230"/>
      <c r="AM608" s="216" t="s">
        <v>1400</v>
      </c>
      <c r="AN608" s="216" t="s">
        <v>1326</v>
      </c>
      <c r="AO608" s="94" t="s">
        <v>87</v>
      </c>
      <c r="AP608" s="94" t="s">
        <v>92</v>
      </c>
      <c r="AQ608" s="94" t="s">
        <v>1401</v>
      </c>
      <c r="AR608" s="225" t="s">
        <v>1065</v>
      </c>
      <c r="AS608" s="94">
        <v>247</v>
      </c>
      <c r="AT608" s="219">
        <v>0</v>
      </c>
      <c r="AU608" s="219">
        <v>0</v>
      </c>
      <c r="AV608" s="220">
        <v>0</v>
      </c>
      <c r="AW608" s="220">
        <v>0</v>
      </c>
      <c r="AX608" s="226">
        <v>0</v>
      </c>
      <c r="AY608" s="226">
        <v>0</v>
      </c>
      <c r="AZ608" s="220">
        <v>0</v>
      </c>
      <c r="BA608" s="220">
        <v>0</v>
      </c>
      <c r="BB608" s="219">
        <v>0</v>
      </c>
      <c r="BC608" s="219">
        <v>0</v>
      </c>
      <c r="BD608" s="226">
        <v>27800</v>
      </c>
      <c r="BE608" s="226">
        <v>0</v>
      </c>
      <c r="BF608" s="226">
        <v>0</v>
      </c>
      <c r="BG608" s="227">
        <v>0</v>
      </c>
      <c r="BH608" s="226">
        <v>27800</v>
      </c>
      <c r="BI608" s="226">
        <v>24888.25</v>
      </c>
      <c r="BJ608" s="226">
        <v>0</v>
      </c>
      <c r="BK608" s="226">
        <v>0</v>
      </c>
      <c r="BL608" s="226">
        <v>0</v>
      </c>
      <c r="BM608" s="226">
        <v>24888.25</v>
      </c>
      <c r="BN608" s="226">
        <v>27800</v>
      </c>
      <c r="BO608" s="226">
        <v>0</v>
      </c>
      <c r="BP608" s="226">
        <v>0</v>
      </c>
      <c r="BQ608" s="226">
        <v>0</v>
      </c>
      <c r="BR608" s="226">
        <v>27800</v>
      </c>
      <c r="BS608" s="226">
        <v>27800</v>
      </c>
      <c r="BT608" s="226">
        <v>0</v>
      </c>
      <c r="BU608" s="226">
        <v>0</v>
      </c>
      <c r="BV608" s="226">
        <v>0</v>
      </c>
      <c r="BW608" s="226">
        <v>27800</v>
      </c>
      <c r="BX608" s="226">
        <v>27800</v>
      </c>
      <c r="BY608" s="226">
        <v>0</v>
      </c>
      <c r="BZ608" s="226">
        <v>0</v>
      </c>
      <c r="CA608" s="226">
        <v>0</v>
      </c>
      <c r="CB608" s="226">
        <v>27800</v>
      </c>
      <c r="CC608" s="226">
        <v>27800</v>
      </c>
      <c r="CD608" s="226">
        <v>0</v>
      </c>
      <c r="CE608" s="226">
        <v>0</v>
      </c>
      <c r="CF608" s="226">
        <v>0</v>
      </c>
      <c r="CG608" s="226">
        <v>27800</v>
      </c>
      <c r="CH608" s="226">
        <v>27800</v>
      </c>
      <c r="CI608" s="226">
        <v>0</v>
      </c>
      <c r="CJ608" s="226">
        <v>0</v>
      </c>
      <c r="CK608" s="226">
        <v>0</v>
      </c>
      <c r="CL608" s="226">
        <v>27800</v>
      </c>
      <c r="CM608" s="226">
        <v>27800</v>
      </c>
      <c r="CN608" s="226">
        <v>0</v>
      </c>
      <c r="CO608" s="226">
        <v>0</v>
      </c>
      <c r="CP608" s="226">
        <v>0</v>
      </c>
      <c r="CQ608" s="226">
        <v>27800</v>
      </c>
      <c r="CS608" s="8">
        <f t="shared" si="120"/>
        <v>1</v>
      </c>
    </row>
    <row r="609" spans="1:97" ht="212.25" customHeight="1">
      <c r="A609" s="221" t="s">
        <v>1313</v>
      </c>
      <c r="B609" s="222" t="s">
        <v>1314</v>
      </c>
      <c r="C609" s="223">
        <v>403030001</v>
      </c>
      <c r="D609" s="224" t="s">
        <v>1393</v>
      </c>
      <c r="E609" s="212" t="s">
        <v>1315</v>
      </c>
      <c r="F609" s="213"/>
      <c r="G609" s="213"/>
      <c r="H609" s="214" t="s">
        <v>47</v>
      </c>
      <c r="I609" s="213"/>
      <c r="J609" s="214" t="s">
        <v>382</v>
      </c>
      <c r="K609" s="214" t="s">
        <v>45</v>
      </c>
      <c r="L609" s="214" t="s">
        <v>523</v>
      </c>
      <c r="M609" s="215"/>
      <c r="N609" s="215"/>
      <c r="O609" s="215"/>
      <c r="P609" s="216" t="s">
        <v>255</v>
      </c>
      <c r="Q609" s="216" t="s">
        <v>256</v>
      </c>
      <c r="R609" s="214"/>
      <c r="S609" s="214"/>
      <c r="T609" s="214" t="s">
        <v>47</v>
      </c>
      <c r="U609" s="214"/>
      <c r="V609" s="214" t="s">
        <v>523</v>
      </c>
      <c r="W609" s="214" t="s">
        <v>45</v>
      </c>
      <c r="X609" s="214"/>
      <c r="Y609" s="214"/>
      <c r="Z609" s="214"/>
      <c r="AA609" s="214"/>
      <c r="AB609" s="216" t="s">
        <v>257</v>
      </c>
      <c r="AC609" s="216" t="s">
        <v>1324</v>
      </c>
      <c r="AD609" s="228"/>
      <c r="AE609" s="229"/>
      <c r="AF609" s="221"/>
      <c r="AG609" s="230"/>
      <c r="AH609" s="231"/>
      <c r="AI609" s="221"/>
      <c r="AJ609" s="221"/>
      <c r="AK609" s="213"/>
      <c r="AL609" s="230"/>
      <c r="AM609" s="216" t="s">
        <v>1400</v>
      </c>
      <c r="AN609" s="216" t="s">
        <v>1326</v>
      </c>
      <c r="AO609" s="94" t="s">
        <v>87</v>
      </c>
      <c r="AP609" s="94" t="s">
        <v>92</v>
      </c>
      <c r="AQ609" s="94" t="s">
        <v>1401</v>
      </c>
      <c r="AR609" s="225" t="s">
        <v>1065</v>
      </c>
      <c r="AS609" s="94">
        <v>851</v>
      </c>
      <c r="AT609" s="219">
        <v>22157</v>
      </c>
      <c r="AU609" s="219">
        <v>22157</v>
      </c>
      <c r="AV609" s="220">
        <v>0</v>
      </c>
      <c r="AW609" s="220">
        <v>0</v>
      </c>
      <c r="AX609" s="226">
        <v>0</v>
      </c>
      <c r="AY609" s="226">
        <v>0</v>
      </c>
      <c r="AZ609" s="220">
        <v>0</v>
      </c>
      <c r="BA609" s="220">
        <v>0</v>
      </c>
      <c r="BB609" s="219">
        <v>22157</v>
      </c>
      <c r="BC609" s="219">
        <v>22157</v>
      </c>
      <c r="BD609" s="226">
        <v>21727</v>
      </c>
      <c r="BE609" s="226">
        <v>0</v>
      </c>
      <c r="BF609" s="226">
        <v>0</v>
      </c>
      <c r="BG609" s="227">
        <v>0</v>
      </c>
      <c r="BH609" s="226">
        <v>21727</v>
      </c>
      <c r="BI609" s="226">
        <v>21727</v>
      </c>
      <c r="BJ609" s="226">
        <v>0</v>
      </c>
      <c r="BK609" s="226">
        <v>0</v>
      </c>
      <c r="BL609" s="226">
        <v>0</v>
      </c>
      <c r="BM609" s="226">
        <v>21727</v>
      </c>
      <c r="BN609" s="226">
        <v>21727</v>
      </c>
      <c r="BO609" s="226">
        <v>0</v>
      </c>
      <c r="BP609" s="226">
        <v>0</v>
      </c>
      <c r="BQ609" s="226">
        <v>0</v>
      </c>
      <c r="BR609" s="226">
        <v>21727</v>
      </c>
      <c r="BS609" s="226">
        <v>21727</v>
      </c>
      <c r="BT609" s="226">
        <v>0</v>
      </c>
      <c r="BU609" s="226">
        <v>0</v>
      </c>
      <c r="BV609" s="226">
        <v>0</v>
      </c>
      <c r="BW609" s="226">
        <v>21727</v>
      </c>
      <c r="BX609" s="226">
        <v>21727</v>
      </c>
      <c r="BY609" s="226">
        <v>0</v>
      </c>
      <c r="BZ609" s="226">
        <v>0</v>
      </c>
      <c r="CA609" s="226">
        <v>0</v>
      </c>
      <c r="CB609" s="226">
        <v>21727</v>
      </c>
      <c r="CC609" s="226">
        <v>21727</v>
      </c>
      <c r="CD609" s="226">
        <v>0</v>
      </c>
      <c r="CE609" s="226">
        <v>0</v>
      </c>
      <c r="CF609" s="226">
        <v>0</v>
      </c>
      <c r="CG609" s="226">
        <v>21727</v>
      </c>
      <c r="CH609" s="226">
        <v>21727</v>
      </c>
      <c r="CI609" s="226">
        <v>0</v>
      </c>
      <c r="CJ609" s="226">
        <v>0</v>
      </c>
      <c r="CK609" s="226">
        <v>0</v>
      </c>
      <c r="CL609" s="226">
        <v>21727</v>
      </c>
      <c r="CM609" s="226">
        <v>21727</v>
      </c>
      <c r="CN609" s="226">
        <v>0</v>
      </c>
      <c r="CO609" s="226">
        <v>0</v>
      </c>
      <c r="CP609" s="226">
        <v>0</v>
      </c>
      <c r="CQ609" s="226">
        <v>21727</v>
      </c>
      <c r="CS609" s="8">
        <f t="shared" si="120"/>
        <v>1</v>
      </c>
    </row>
    <row r="610" spans="1:97" ht="212.25" customHeight="1">
      <c r="A610" s="221" t="s">
        <v>1313</v>
      </c>
      <c r="B610" s="222" t="s">
        <v>1314</v>
      </c>
      <c r="C610" s="223">
        <v>403030001</v>
      </c>
      <c r="D610" s="224" t="s">
        <v>1393</v>
      </c>
      <c r="E610" s="212" t="s">
        <v>1315</v>
      </c>
      <c r="F610" s="213"/>
      <c r="G610" s="213"/>
      <c r="H610" s="214" t="s">
        <v>47</v>
      </c>
      <c r="I610" s="213"/>
      <c r="J610" s="214" t="s">
        <v>382</v>
      </c>
      <c r="K610" s="214" t="s">
        <v>45</v>
      </c>
      <c r="L610" s="214" t="s">
        <v>523</v>
      </c>
      <c r="M610" s="215"/>
      <c r="N610" s="215"/>
      <c r="O610" s="215"/>
      <c r="P610" s="216" t="s">
        <v>255</v>
      </c>
      <c r="Q610" s="216" t="s">
        <v>256</v>
      </c>
      <c r="R610" s="214"/>
      <c r="S610" s="214"/>
      <c r="T610" s="214" t="s">
        <v>47</v>
      </c>
      <c r="U610" s="214"/>
      <c r="V610" s="214" t="s">
        <v>523</v>
      </c>
      <c r="W610" s="214" t="s">
        <v>45</v>
      </c>
      <c r="X610" s="214"/>
      <c r="Y610" s="214"/>
      <c r="Z610" s="214"/>
      <c r="AA610" s="214"/>
      <c r="AB610" s="216" t="s">
        <v>257</v>
      </c>
      <c r="AC610" s="216" t="s">
        <v>1324</v>
      </c>
      <c r="AD610" s="228"/>
      <c r="AE610" s="229"/>
      <c r="AF610" s="221"/>
      <c r="AG610" s="230"/>
      <c r="AH610" s="231"/>
      <c r="AI610" s="221"/>
      <c r="AJ610" s="221"/>
      <c r="AK610" s="213"/>
      <c r="AL610" s="230"/>
      <c r="AM610" s="216" t="s">
        <v>1400</v>
      </c>
      <c r="AN610" s="216" t="s">
        <v>1326</v>
      </c>
      <c r="AO610" s="94" t="s">
        <v>87</v>
      </c>
      <c r="AP610" s="94" t="s">
        <v>92</v>
      </c>
      <c r="AQ610" s="94" t="s">
        <v>1401</v>
      </c>
      <c r="AR610" s="225" t="s">
        <v>1065</v>
      </c>
      <c r="AS610" s="94">
        <v>852</v>
      </c>
      <c r="AT610" s="219">
        <v>5447</v>
      </c>
      <c r="AU610" s="219">
        <v>5447</v>
      </c>
      <c r="AV610" s="220">
        <v>0</v>
      </c>
      <c r="AW610" s="220">
        <v>0</v>
      </c>
      <c r="AX610" s="226">
        <v>0</v>
      </c>
      <c r="AY610" s="226">
        <v>0</v>
      </c>
      <c r="AZ610" s="220">
        <v>0</v>
      </c>
      <c r="BA610" s="220">
        <v>0</v>
      </c>
      <c r="BB610" s="219">
        <v>5447</v>
      </c>
      <c r="BC610" s="219">
        <v>5447</v>
      </c>
      <c r="BD610" s="226">
        <v>5447</v>
      </c>
      <c r="BE610" s="226">
        <v>0</v>
      </c>
      <c r="BF610" s="226">
        <v>0</v>
      </c>
      <c r="BG610" s="227">
        <v>0</v>
      </c>
      <c r="BH610" s="226">
        <v>5447</v>
      </c>
      <c r="BI610" s="226">
        <v>5447</v>
      </c>
      <c r="BJ610" s="226">
        <v>0</v>
      </c>
      <c r="BK610" s="226">
        <v>0</v>
      </c>
      <c r="BL610" s="226">
        <v>0</v>
      </c>
      <c r="BM610" s="226">
        <v>5447</v>
      </c>
      <c r="BN610" s="226">
        <v>5447</v>
      </c>
      <c r="BO610" s="226">
        <v>0</v>
      </c>
      <c r="BP610" s="226">
        <v>0</v>
      </c>
      <c r="BQ610" s="226">
        <v>0</v>
      </c>
      <c r="BR610" s="226">
        <v>5447</v>
      </c>
      <c r="BS610" s="226">
        <v>5447</v>
      </c>
      <c r="BT610" s="226">
        <v>0</v>
      </c>
      <c r="BU610" s="226">
        <v>0</v>
      </c>
      <c r="BV610" s="226">
        <v>0</v>
      </c>
      <c r="BW610" s="226">
        <v>5447</v>
      </c>
      <c r="BX610" s="226">
        <v>5447</v>
      </c>
      <c r="BY610" s="226">
        <v>0</v>
      </c>
      <c r="BZ610" s="226">
        <v>0</v>
      </c>
      <c r="CA610" s="226">
        <v>0</v>
      </c>
      <c r="CB610" s="226">
        <v>5447</v>
      </c>
      <c r="CC610" s="226">
        <v>5447</v>
      </c>
      <c r="CD610" s="226">
        <v>0</v>
      </c>
      <c r="CE610" s="226">
        <v>0</v>
      </c>
      <c r="CF610" s="226">
        <v>0</v>
      </c>
      <c r="CG610" s="226">
        <v>5447</v>
      </c>
      <c r="CH610" s="226">
        <v>5447</v>
      </c>
      <c r="CI610" s="226">
        <v>0</v>
      </c>
      <c r="CJ610" s="226">
        <v>0</v>
      </c>
      <c r="CK610" s="226">
        <v>0</v>
      </c>
      <c r="CL610" s="226">
        <v>5447</v>
      </c>
      <c r="CM610" s="226">
        <v>5447</v>
      </c>
      <c r="CN610" s="226">
        <v>0</v>
      </c>
      <c r="CO610" s="226">
        <v>0</v>
      </c>
      <c r="CP610" s="226">
        <v>0</v>
      </c>
      <c r="CQ610" s="226">
        <v>5447</v>
      </c>
      <c r="CS610" s="8">
        <f t="shared" si="120"/>
        <v>1</v>
      </c>
    </row>
    <row r="611" spans="1:97" ht="212.25" customHeight="1">
      <c r="A611" s="221" t="s">
        <v>1313</v>
      </c>
      <c r="B611" s="222" t="s">
        <v>1314</v>
      </c>
      <c r="C611" s="223">
        <v>403030001</v>
      </c>
      <c r="D611" s="224" t="s">
        <v>1393</v>
      </c>
      <c r="E611" s="212" t="s">
        <v>1315</v>
      </c>
      <c r="F611" s="213"/>
      <c r="G611" s="213"/>
      <c r="H611" s="214" t="s">
        <v>47</v>
      </c>
      <c r="I611" s="213"/>
      <c r="J611" s="214" t="s">
        <v>382</v>
      </c>
      <c r="K611" s="214" t="s">
        <v>45</v>
      </c>
      <c r="L611" s="214" t="s">
        <v>523</v>
      </c>
      <c r="M611" s="215"/>
      <c r="N611" s="215"/>
      <c r="O611" s="215"/>
      <c r="P611" s="216" t="s">
        <v>255</v>
      </c>
      <c r="Q611" s="216" t="s">
        <v>256</v>
      </c>
      <c r="R611" s="214"/>
      <c r="S611" s="214"/>
      <c r="T611" s="214" t="s">
        <v>47</v>
      </c>
      <c r="U611" s="214"/>
      <c r="V611" s="214" t="s">
        <v>523</v>
      </c>
      <c r="W611" s="214" t="s">
        <v>45</v>
      </c>
      <c r="X611" s="214"/>
      <c r="Y611" s="214"/>
      <c r="Z611" s="214"/>
      <c r="AA611" s="214"/>
      <c r="AB611" s="216" t="s">
        <v>257</v>
      </c>
      <c r="AC611" s="216" t="s">
        <v>1394</v>
      </c>
      <c r="AD611" s="228"/>
      <c r="AE611" s="229"/>
      <c r="AF611" s="221"/>
      <c r="AG611" s="230"/>
      <c r="AH611" s="231"/>
      <c r="AI611" s="221"/>
      <c r="AJ611" s="221"/>
      <c r="AK611" s="213"/>
      <c r="AL611" s="230"/>
      <c r="AM611" s="239" t="s">
        <v>1395</v>
      </c>
      <c r="AN611" s="216" t="s">
        <v>1396</v>
      </c>
      <c r="AO611" s="94" t="s">
        <v>87</v>
      </c>
      <c r="AP611" s="94" t="s">
        <v>92</v>
      </c>
      <c r="AQ611" s="94" t="s">
        <v>1402</v>
      </c>
      <c r="AR611" s="225" t="s">
        <v>1399</v>
      </c>
      <c r="AS611" s="94">
        <v>244</v>
      </c>
      <c r="AT611" s="219">
        <v>1758617.4</v>
      </c>
      <c r="AU611" s="219">
        <v>1758200</v>
      </c>
      <c r="AV611" s="220">
        <v>0</v>
      </c>
      <c r="AW611" s="220">
        <v>0</v>
      </c>
      <c r="AX611" s="226">
        <v>0</v>
      </c>
      <c r="AY611" s="226">
        <v>0</v>
      </c>
      <c r="AZ611" s="220">
        <v>0</v>
      </c>
      <c r="BA611" s="220">
        <v>0</v>
      </c>
      <c r="BB611" s="219">
        <v>1758617.4</v>
      </c>
      <c r="BC611" s="219">
        <v>1758200</v>
      </c>
      <c r="BD611" s="226">
        <v>12693554.32</v>
      </c>
      <c r="BE611" s="226">
        <v>0</v>
      </c>
      <c r="BF611" s="226">
        <v>0</v>
      </c>
      <c r="BG611" s="227">
        <v>0</v>
      </c>
      <c r="BH611" s="226">
        <v>12693554.32</v>
      </c>
      <c r="BI611" s="226">
        <v>12693554.32</v>
      </c>
      <c r="BJ611" s="226">
        <v>0</v>
      </c>
      <c r="BK611" s="226">
        <v>0</v>
      </c>
      <c r="BL611" s="226">
        <v>0</v>
      </c>
      <c r="BM611" s="226">
        <v>12693554.32</v>
      </c>
      <c r="BN611" s="226">
        <v>1812000</v>
      </c>
      <c r="BO611" s="226">
        <v>0</v>
      </c>
      <c r="BP611" s="226">
        <v>0</v>
      </c>
      <c r="BQ611" s="226">
        <v>0</v>
      </c>
      <c r="BR611" s="226">
        <v>1812000</v>
      </c>
      <c r="BS611" s="226">
        <v>1716134.03</v>
      </c>
      <c r="BT611" s="226">
        <v>0</v>
      </c>
      <c r="BU611" s="226">
        <v>0</v>
      </c>
      <c r="BV611" s="226">
        <v>0</v>
      </c>
      <c r="BW611" s="226">
        <v>1716134.03</v>
      </c>
      <c r="BX611" s="226">
        <v>1812000</v>
      </c>
      <c r="BY611" s="226">
        <v>0</v>
      </c>
      <c r="BZ611" s="226">
        <v>0</v>
      </c>
      <c r="CA611" s="226">
        <v>0</v>
      </c>
      <c r="CB611" s="226">
        <v>1812000</v>
      </c>
      <c r="CC611" s="226">
        <v>1812000</v>
      </c>
      <c r="CD611" s="226">
        <v>0</v>
      </c>
      <c r="CE611" s="226">
        <v>0</v>
      </c>
      <c r="CF611" s="226">
        <v>0</v>
      </c>
      <c r="CG611" s="226">
        <v>1812000</v>
      </c>
      <c r="CH611" s="226">
        <v>1812000</v>
      </c>
      <c r="CI611" s="226">
        <v>0</v>
      </c>
      <c r="CJ611" s="226">
        <v>0</v>
      </c>
      <c r="CK611" s="226">
        <v>0</v>
      </c>
      <c r="CL611" s="226">
        <v>1812000</v>
      </c>
      <c r="CM611" s="226">
        <v>1812000</v>
      </c>
      <c r="CN611" s="226">
        <v>0</v>
      </c>
      <c r="CO611" s="226">
        <v>0</v>
      </c>
      <c r="CP611" s="226">
        <v>0</v>
      </c>
      <c r="CQ611" s="226">
        <v>1812000</v>
      </c>
      <c r="CS611" s="8">
        <f t="shared" si="120"/>
        <v>1</v>
      </c>
    </row>
    <row r="612" spans="1:97" ht="212.25" customHeight="1">
      <c r="A612" s="221" t="s">
        <v>1313</v>
      </c>
      <c r="B612" s="222" t="s">
        <v>1314</v>
      </c>
      <c r="C612" s="223">
        <v>403030002</v>
      </c>
      <c r="D612" s="224" t="s">
        <v>960</v>
      </c>
      <c r="E612" s="212" t="s">
        <v>1315</v>
      </c>
      <c r="F612" s="213"/>
      <c r="G612" s="213"/>
      <c r="H612" s="214" t="s">
        <v>47</v>
      </c>
      <c r="I612" s="213"/>
      <c r="J612" s="214" t="s">
        <v>382</v>
      </c>
      <c r="K612" s="214" t="s">
        <v>45</v>
      </c>
      <c r="L612" s="214" t="s">
        <v>523</v>
      </c>
      <c r="M612" s="215"/>
      <c r="N612" s="215"/>
      <c r="O612" s="215"/>
      <c r="P612" s="216" t="s">
        <v>255</v>
      </c>
      <c r="Q612" s="216" t="s">
        <v>256</v>
      </c>
      <c r="R612" s="214"/>
      <c r="S612" s="214"/>
      <c r="T612" s="214" t="s">
        <v>47</v>
      </c>
      <c r="U612" s="214"/>
      <c r="V612" s="214" t="s">
        <v>523</v>
      </c>
      <c r="W612" s="214" t="s">
        <v>45</v>
      </c>
      <c r="X612" s="214"/>
      <c r="Y612" s="214"/>
      <c r="Z612" s="214"/>
      <c r="AA612" s="214"/>
      <c r="AB612" s="216" t="s">
        <v>1403</v>
      </c>
      <c r="AC612" s="216" t="s">
        <v>1404</v>
      </c>
      <c r="AD612" s="228"/>
      <c r="AE612" s="229"/>
      <c r="AF612" s="221"/>
      <c r="AG612" s="230"/>
      <c r="AH612" s="231"/>
      <c r="AI612" s="221"/>
      <c r="AJ612" s="221" t="s">
        <v>45</v>
      </c>
      <c r="AK612" s="213"/>
      <c r="AL612" s="230"/>
      <c r="AM612" s="239"/>
      <c r="AN612" s="216" t="s">
        <v>1403</v>
      </c>
      <c r="AO612" s="94" t="s">
        <v>87</v>
      </c>
      <c r="AP612" s="94" t="s">
        <v>54</v>
      </c>
      <c r="AQ612" s="94" t="s">
        <v>1405</v>
      </c>
      <c r="AR612" s="225" t="s">
        <v>1406</v>
      </c>
      <c r="AS612" s="94" t="s">
        <v>1342</v>
      </c>
      <c r="AT612" s="219">
        <v>0</v>
      </c>
      <c r="AU612" s="219">
        <v>0</v>
      </c>
      <c r="AV612" s="220">
        <v>0</v>
      </c>
      <c r="AW612" s="220">
        <v>0</v>
      </c>
      <c r="AX612" s="226">
        <v>0</v>
      </c>
      <c r="AY612" s="226">
        <v>0</v>
      </c>
      <c r="AZ612" s="220">
        <v>0</v>
      </c>
      <c r="BA612" s="220">
        <v>0</v>
      </c>
      <c r="BB612" s="219">
        <v>0</v>
      </c>
      <c r="BC612" s="219">
        <v>0</v>
      </c>
      <c r="BD612" s="226">
        <v>0</v>
      </c>
      <c r="BE612" s="226">
        <v>0</v>
      </c>
      <c r="BF612" s="226">
        <v>0</v>
      </c>
      <c r="BG612" s="227">
        <v>0</v>
      </c>
      <c r="BH612" s="226">
        <v>0</v>
      </c>
      <c r="BI612" s="226">
        <v>0</v>
      </c>
      <c r="BJ612" s="226">
        <v>0</v>
      </c>
      <c r="BK612" s="226">
        <v>0</v>
      </c>
      <c r="BL612" s="226">
        <v>0</v>
      </c>
      <c r="BM612" s="226">
        <v>0</v>
      </c>
      <c r="BN612" s="226">
        <v>0</v>
      </c>
      <c r="BO612" s="226">
        <v>0</v>
      </c>
      <c r="BP612" s="226">
        <v>0</v>
      </c>
      <c r="BQ612" s="226">
        <v>0</v>
      </c>
      <c r="BR612" s="226">
        <v>0</v>
      </c>
      <c r="BS612" s="226">
        <v>0</v>
      </c>
      <c r="BT612" s="226">
        <v>0</v>
      </c>
      <c r="BU612" s="226">
        <v>0</v>
      </c>
      <c r="BV612" s="226">
        <v>0</v>
      </c>
      <c r="BW612" s="226">
        <v>0</v>
      </c>
      <c r="BX612" s="226">
        <v>1650000</v>
      </c>
      <c r="BY612" s="226">
        <v>0</v>
      </c>
      <c r="BZ612" s="226">
        <v>0</v>
      </c>
      <c r="CA612" s="226">
        <v>0</v>
      </c>
      <c r="CB612" s="226">
        <v>1650000</v>
      </c>
      <c r="CC612" s="226">
        <v>1650000</v>
      </c>
      <c r="CD612" s="226">
        <v>0</v>
      </c>
      <c r="CE612" s="226">
        <v>0</v>
      </c>
      <c r="CF612" s="226">
        <v>0</v>
      </c>
      <c r="CG612" s="226">
        <v>1650000</v>
      </c>
      <c r="CH612" s="226">
        <v>1650000</v>
      </c>
      <c r="CI612" s="226">
        <v>0</v>
      </c>
      <c r="CJ612" s="226">
        <v>0</v>
      </c>
      <c r="CK612" s="226">
        <v>0</v>
      </c>
      <c r="CL612" s="226">
        <v>1650000</v>
      </c>
      <c r="CM612" s="226">
        <v>1650000</v>
      </c>
      <c r="CN612" s="226">
        <v>0</v>
      </c>
      <c r="CO612" s="226">
        <v>0</v>
      </c>
      <c r="CP612" s="226">
        <v>0</v>
      </c>
      <c r="CQ612" s="226">
        <v>1650000</v>
      </c>
      <c r="CS612" s="8">
        <f t="shared" si="120"/>
        <v>1</v>
      </c>
    </row>
    <row r="613" spans="1:97" ht="212.25" customHeight="1">
      <c r="A613" s="221" t="s">
        <v>1313</v>
      </c>
      <c r="B613" s="222" t="s">
        <v>1314</v>
      </c>
      <c r="C613" s="223">
        <v>403030002</v>
      </c>
      <c r="D613" s="224" t="s">
        <v>960</v>
      </c>
      <c r="E613" s="212" t="s">
        <v>1315</v>
      </c>
      <c r="F613" s="213"/>
      <c r="G613" s="213"/>
      <c r="H613" s="214" t="s">
        <v>47</v>
      </c>
      <c r="I613" s="213"/>
      <c r="J613" s="214" t="s">
        <v>382</v>
      </c>
      <c r="K613" s="214" t="s">
        <v>45</v>
      </c>
      <c r="L613" s="214" t="s">
        <v>523</v>
      </c>
      <c r="M613" s="215"/>
      <c r="N613" s="215"/>
      <c r="O613" s="215"/>
      <c r="P613" s="216" t="s">
        <v>255</v>
      </c>
      <c r="Q613" s="216" t="s">
        <v>256</v>
      </c>
      <c r="R613" s="214"/>
      <c r="S613" s="214"/>
      <c r="T613" s="214" t="s">
        <v>47</v>
      </c>
      <c r="U613" s="214"/>
      <c r="V613" s="214" t="s">
        <v>523</v>
      </c>
      <c r="W613" s="214" t="s">
        <v>45</v>
      </c>
      <c r="X613" s="214"/>
      <c r="Y613" s="214"/>
      <c r="Z613" s="214"/>
      <c r="AA613" s="214"/>
      <c r="AB613" s="216" t="s">
        <v>257</v>
      </c>
      <c r="AC613" s="216" t="s">
        <v>1407</v>
      </c>
      <c r="AD613" s="228"/>
      <c r="AE613" s="229"/>
      <c r="AF613" s="221"/>
      <c r="AG613" s="230"/>
      <c r="AH613" s="231"/>
      <c r="AI613" s="240"/>
      <c r="AJ613" s="241" t="s">
        <v>875</v>
      </c>
      <c r="AK613" s="242"/>
      <c r="AL613" s="230"/>
      <c r="AM613" s="239"/>
      <c r="AN613" s="216" t="s">
        <v>1384</v>
      </c>
      <c r="AO613" s="94" t="s">
        <v>87</v>
      </c>
      <c r="AP613" s="94" t="s">
        <v>54</v>
      </c>
      <c r="AQ613" s="94" t="s">
        <v>1408</v>
      </c>
      <c r="AR613" s="225" t="s">
        <v>1409</v>
      </c>
      <c r="AS613" s="94" t="s">
        <v>1342</v>
      </c>
      <c r="AT613" s="219">
        <v>3157500</v>
      </c>
      <c r="AU613" s="219">
        <v>3157500</v>
      </c>
      <c r="AV613" s="220">
        <v>0</v>
      </c>
      <c r="AW613" s="220">
        <v>0</v>
      </c>
      <c r="AX613" s="226">
        <v>0</v>
      </c>
      <c r="AY613" s="226">
        <v>0</v>
      </c>
      <c r="AZ613" s="220">
        <v>0</v>
      </c>
      <c r="BA613" s="220">
        <v>0</v>
      </c>
      <c r="BB613" s="219">
        <v>3157500</v>
      </c>
      <c r="BC613" s="219">
        <v>3157500</v>
      </c>
      <c r="BD613" s="226">
        <v>2326940</v>
      </c>
      <c r="BE613" s="226">
        <v>0</v>
      </c>
      <c r="BF613" s="226">
        <v>0</v>
      </c>
      <c r="BG613" s="227">
        <v>0</v>
      </c>
      <c r="BH613" s="226">
        <v>2326940</v>
      </c>
      <c r="BI613" s="226">
        <v>2326940</v>
      </c>
      <c r="BJ613" s="226">
        <v>0</v>
      </c>
      <c r="BK613" s="226">
        <v>0</v>
      </c>
      <c r="BL613" s="226">
        <v>0</v>
      </c>
      <c r="BM613" s="226">
        <v>2326940</v>
      </c>
      <c r="BN613" s="226">
        <v>3893760</v>
      </c>
      <c r="BO613" s="226">
        <v>0</v>
      </c>
      <c r="BP613" s="226">
        <v>0</v>
      </c>
      <c r="BQ613" s="226">
        <v>0</v>
      </c>
      <c r="BR613" s="226">
        <v>3893760</v>
      </c>
      <c r="BS613" s="226">
        <v>3893760</v>
      </c>
      <c r="BT613" s="226">
        <v>0</v>
      </c>
      <c r="BU613" s="226">
        <v>0</v>
      </c>
      <c r="BV613" s="226">
        <v>0</v>
      </c>
      <c r="BW613" s="226">
        <v>3893760</v>
      </c>
      <c r="BX613" s="226">
        <v>3893760</v>
      </c>
      <c r="BY613" s="226">
        <v>0</v>
      </c>
      <c r="BZ613" s="226">
        <v>0</v>
      </c>
      <c r="CA613" s="226">
        <v>0</v>
      </c>
      <c r="CB613" s="226">
        <v>3893760</v>
      </c>
      <c r="CC613" s="226">
        <v>3893760</v>
      </c>
      <c r="CD613" s="226">
        <v>0</v>
      </c>
      <c r="CE613" s="226">
        <v>0</v>
      </c>
      <c r="CF613" s="226">
        <v>0</v>
      </c>
      <c r="CG613" s="226">
        <v>3893760</v>
      </c>
      <c r="CH613" s="226">
        <v>3893760</v>
      </c>
      <c r="CI613" s="226">
        <v>0</v>
      </c>
      <c r="CJ613" s="226">
        <v>0</v>
      </c>
      <c r="CK613" s="226">
        <v>0</v>
      </c>
      <c r="CL613" s="226">
        <v>3893760</v>
      </c>
      <c r="CM613" s="226">
        <v>3893760</v>
      </c>
      <c r="CN613" s="226">
        <v>0</v>
      </c>
      <c r="CO613" s="226">
        <v>0</v>
      </c>
      <c r="CP613" s="226">
        <v>0</v>
      </c>
      <c r="CQ613" s="226">
        <v>3893760</v>
      </c>
      <c r="CS613" s="8">
        <f t="shared" si="120"/>
        <v>1</v>
      </c>
    </row>
    <row r="614" spans="1:97" ht="212.25" customHeight="1">
      <c r="A614" s="221" t="s">
        <v>1313</v>
      </c>
      <c r="B614" s="222" t="s">
        <v>1314</v>
      </c>
      <c r="C614" s="223">
        <v>403030002</v>
      </c>
      <c r="D614" s="224" t="s">
        <v>960</v>
      </c>
      <c r="E614" s="212" t="s">
        <v>1315</v>
      </c>
      <c r="F614" s="213"/>
      <c r="G614" s="213"/>
      <c r="H614" s="214" t="s">
        <v>47</v>
      </c>
      <c r="I614" s="213"/>
      <c r="J614" s="214" t="s">
        <v>382</v>
      </c>
      <c r="K614" s="214" t="s">
        <v>45</v>
      </c>
      <c r="L614" s="214" t="s">
        <v>523</v>
      </c>
      <c r="M614" s="215"/>
      <c r="N614" s="215"/>
      <c r="O614" s="215"/>
      <c r="P614" s="216" t="s">
        <v>255</v>
      </c>
      <c r="Q614" s="216" t="s">
        <v>256</v>
      </c>
      <c r="R614" s="214"/>
      <c r="S614" s="214"/>
      <c r="T614" s="214" t="s">
        <v>47</v>
      </c>
      <c r="U614" s="214"/>
      <c r="V614" s="214" t="s">
        <v>523</v>
      </c>
      <c r="W614" s="214" t="s">
        <v>45</v>
      </c>
      <c r="X614" s="214"/>
      <c r="Y614" s="214"/>
      <c r="Z614" s="214"/>
      <c r="AA614" s="214"/>
      <c r="AB614" s="216" t="s">
        <v>257</v>
      </c>
      <c r="AC614" s="216" t="s">
        <v>1410</v>
      </c>
      <c r="AD614" s="228"/>
      <c r="AE614" s="229"/>
      <c r="AF614" s="221"/>
      <c r="AG614" s="230"/>
      <c r="AH614" s="231"/>
      <c r="AI614" s="221"/>
      <c r="AJ614" s="221" t="s">
        <v>45</v>
      </c>
      <c r="AK614" s="213"/>
      <c r="AL614" s="230"/>
      <c r="AM614" s="239"/>
      <c r="AN614" s="216" t="s">
        <v>1411</v>
      </c>
      <c r="AO614" s="94" t="s">
        <v>87</v>
      </c>
      <c r="AP614" s="94" t="s">
        <v>54</v>
      </c>
      <c r="AQ614" s="94" t="s">
        <v>1412</v>
      </c>
      <c r="AR614" s="225" t="s">
        <v>1413</v>
      </c>
      <c r="AS614" s="94" t="s">
        <v>1342</v>
      </c>
      <c r="AT614" s="219">
        <v>0</v>
      </c>
      <c r="AU614" s="219">
        <v>0</v>
      </c>
      <c r="AV614" s="220">
        <v>0</v>
      </c>
      <c r="AW614" s="220">
        <v>0</v>
      </c>
      <c r="AX614" s="226">
        <v>0</v>
      </c>
      <c r="AY614" s="226">
        <v>0</v>
      </c>
      <c r="AZ614" s="220">
        <v>0</v>
      </c>
      <c r="BA614" s="220">
        <v>0</v>
      </c>
      <c r="BB614" s="219">
        <v>0</v>
      </c>
      <c r="BC614" s="219">
        <v>0</v>
      </c>
      <c r="BD614" s="226">
        <v>0</v>
      </c>
      <c r="BE614" s="226">
        <v>0</v>
      </c>
      <c r="BF614" s="226">
        <v>0</v>
      </c>
      <c r="BG614" s="227">
        <v>0</v>
      </c>
      <c r="BH614" s="226">
        <v>0</v>
      </c>
      <c r="BI614" s="226">
        <v>0</v>
      </c>
      <c r="BJ614" s="226">
        <v>0</v>
      </c>
      <c r="BK614" s="226">
        <v>0</v>
      </c>
      <c r="BL614" s="226">
        <v>0</v>
      </c>
      <c r="BM614" s="226">
        <v>0</v>
      </c>
      <c r="BN614" s="226">
        <v>0</v>
      </c>
      <c r="BO614" s="226">
        <v>0</v>
      </c>
      <c r="BP614" s="226">
        <v>0</v>
      </c>
      <c r="BQ614" s="226">
        <v>0</v>
      </c>
      <c r="BR614" s="226">
        <v>0</v>
      </c>
      <c r="BS614" s="226">
        <v>0</v>
      </c>
      <c r="BT614" s="226">
        <v>0</v>
      </c>
      <c r="BU614" s="226">
        <v>0</v>
      </c>
      <c r="BV614" s="226">
        <v>0</v>
      </c>
      <c r="BW614" s="226">
        <v>0</v>
      </c>
      <c r="BX614" s="226">
        <v>132000</v>
      </c>
      <c r="BY614" s="226">
        <v>0</v>
      </c>
      <c r="BZ614" s="226">
        <v>0</v>
      </c>
      <c r="CA614" s="226">
        <v>0</v>
      </c>
      <c r="CB614" s="226">
        <v>132000</v>
      </c>
      <c r="CC614" s="226">
        <v>132000</v>
      </c>
      <c r="CD614" s="226">
        <v>0</v>
      </c>
      <c r="CE614" s="226">
        <v>0</v>
      </c>
      <c r="CF614" s="226">
        <v>0</v>
      </c>
      <c r="CG614" s="226">
        <v>132000</v>
      </c>
      <c r="CH614" s="226">
        <v>132000</v>
      </c>
      <c r="CI614" s="226">
        <v>0</v>
      </c>
      <c r="CJ614" s="226">
        <v>0</v>
      </c>
      <c r="CK614" s="226">
        <v>0</v>
      </c>
      <c r="CL614" s="226">
        <v>132000</v>
      </c>
      <c r="CM614" s="226">
        <v>132000</v>
      </c>
      <c r="CN614" s="226">
        <v>0</v>
      </c>
      <c r="CO614" s="226">
        <v>0</v>
      </c>
      <c r="CP614" s="226">
        <v>0</v>
      </c>
      <c r="CQ614" s="226">
        <v>132000</v>
      </c>
      <c r="CS614" s="8">
        <f t="shared" si="120"/>
        <v>1</v>
      </c>
    </row>
    <row r="615" spans="1:97" ht="212.25" customHeight="1">
      <c r="A615" s="221" t="s">
        <v>1313</v>
      </c>
      <c r="B615" s="222" t="s">
        <v>1314</v>
      </c>
      <c r="C615" s="223">
        <v>403030002</v>
      </c>
      <c r="D615" s="224" t="s">
        <v>960</v>
      </c>
      <c r="E615" s="212" t="s">
        <v>1315</v>
      </c>
      <c r="F615" s="213"/>
      <c r="G615" s="213"/>
      <c r="H615" s="214" t="s">
        <v>47</v>
      </c>
      <c r="I615" s="213"/>
      <c r="J615" s="214" t="s">
        <v>382</v>
      </c>
      <c r="K615" s="214" t="s">
        <v>45</v>
      </c>
      <c r="L615" s="214" t="s">
        <v>523</v>
      </c>
      <c r="M615" s="215"/>
      <c r="N615" s="215"/>
      <c r="O615" s="215"/>
      <c r="P615" s="216" t="s">
        <v>255</v>
      </c>
      <c r="Q615" s="216" t="s">
        <v>256</v>
      </c>
      <c r="R615" s="214"/>
      <c r="S615" s="214"/>
      <c r="T615" s="214" t="s">
        <v>47</v>
      </c>
      <c r="U615" s="214"/>
      <c r="V615" s="214" t="s">
        <v>523</v>
      </c>
      <c r="W615" s="214" t="s">
        <v>45</v>
      </c>
      <c r="X615" s="214"/>
      <c r="Y615" s="214"/>
      <c r="Z615" s="214"/>
      <c r="AA615" s="214"/>
      <c r="AB615" s="216" t="s">
        <v>257</v>
      </c>
      <c r="AC615" s="216" t="s">
        <v>1414</v>
      </c>
      <c r="AD615" s="228"/>
      <c r="AE615" s="229"/>
      <c r="AF615" s="221"/>
      <c r="AG615" s="230"/>
      <c r="AH615" s="231"/>
      <c r="AI615" s="221"/>
      <c r="AJ615" s="221" t="s">
        <v>45</v>
      </c>
      <c r="AK615" s="213"/>
      <c r="AL615" s="230"/>
      <c r="AM615" s="239"/>
      <c r="AN615" s="216" t="s">
        <v>1415</v>
      </c>
      <c r="AO615" s="94" t="s">
        <v>87</v>
      </c>
      <c r="AP615" s="94" t="s">
        <v>54</v>
      </c>
      <c r="AQ615" s="94" t="s">
        <v>1416</v>
      </c>
      <c r="AR615" s="225" t="s">
        <v>1417</v>
      </c>
      <c r="AS615" s="94" t="s">
        <v>1342</v>
      </c>
      <c r="AT615" s="219">
        <v>0</v>
      </c>
      <c r="AU615" s="219">
        <v>0</v>
      </c>
      <c r="AV615" s="220">
        <v>0</v>
      </c>
      <c r="AW615" s="220">
        <v>0</v>
      </c>
      <c r="AX615" s="226">
        <v>0</v>
      </c>
      <c r="AY615" s="226">
        <v>0</v>
      </c>
      <c r="AZ615" s="220">
        <v>0</v>
      </c>
      <c r="BA615" s="220">
        <v>0</v>
      </c>
      <c r="BB615" s="219">
        <v>0</v>
      </c>
      <c r="BC615" s="219">
        <v>0</v>
      </c>
      <c r="BD615" s="226">
        <v>0</v>
      </c>
      <c r="BE615" s="226">
        <v>0</v>
      </c>
      <c r="BF615" s="226">
        <v>0</v>
      </c>
      <c r="BG615" s="227">
        <v>0</v>
      </c>
      <c r="BH615" s="226">
        <v>0</v>
      </c>
      <c r="BI615" s="226">
        <v>0</v>
      </c>
      <c r="BJ615" s="226">
        <v>0</v>
      </c>
      <c r="BK615" s="226">
        <v>0</v>
      </c>
      <c r="BL615" s="226">
        <v>0</v>
      </c>
      <c r="BM615" s="226">
        <v>0</v>
      </c>
      <c r="BN615" s="226">
        <v>0</v>
      </c>
      <c r="BO615" s="226">
        <v>0</v>
      </c>
      <c r="BP615" s="226">
        <v>0</v>
      </c>
      <c r="BQ615" s="226">
        <v>0</v>
      </c>
      <c r="BR615" s="226">
        <v>0</v>
      </c>
      <c r="BS615" s="226">
        <v>0</v>
      </c>
      <c r="BT615" s="226">
        <v>0</v>
      </c>
      <c r="BU615" s="226">
        <v>0</v>
      </c>
      <c r="BV615" s="226">
        <v>0</v>
      </c>
      <c r="BW615" s="226">
        <v>0</v>
      </c>
      <c r="BX615" s="226">
        <v>8000000</v>
      </c>
      <c r="BY615" s="226">
        <v>0</v>
      </c>
      <c r="BZ615" s="226">
        <v>0</v>
      </c>
      <c r="CA615" s="226">
        <v>0</v>
      </c>
      <c r="CB615" s="226">
        <v>8000000</v>
      </c>
      <c r="CC615" s="226">
        <v>8000000</v>
      </c>
      <c r="CD615" s="226">
        <v>0</v>
      </c>
      <c r="CE615" s="226">
        <v>0</v>
      </c>
      <c r="CF615" s="226">
        <v>0</v>
      </c>
      <c r="CG615" s="226">
        <v>8000000</v>
      </c>
      <c r="CH615" s="226">
        <v>8000000</v>
      </c>
      <c r="CI615" s="226">
        <v>0</v>
      </c>
      <c r="CJ615" s="226">
        <v>0</v>
      </c>
      <c r="CK615" s="226">
        <v>0</v>
      </c>
      <c r="CL615" s="226">
        <v>8000000</v>
      </c>
      <c r="CM615" s="226">
        <v>8000000</v>
      </c>
      <c r="CN615" s="226">
        <v>0</v>
      </c>
      <c r="CO615" s="226">
        <v>0</v>
      </c>
      <c r="CP615" s="226">
        <v>0</v>
      </c>
      <c r="CQ615" s="226">
        <v>8000000</v>
      </c>
      <c r="CS615" s="8">
        <f t="shared" si="120"/>
        <v>1</v>
      </c>
    </row>
    <row r="616" spans="1:97" ht="212.25" customHeight="1">
      <c r="A616" s="221" t="s">
        <v>1313</v>
      </c>
      <c r="B616" s="222" t="s">
        <v>1314</v>
      </c>
      <c r="C616" s="223">
        <v>403030002</v>
      </c>
      <c r="D616" s="224" t="s">
        <v>960</v>
      </c>
      <c r="E616" s="212" t="s">
        <v>1315</v>
      </c>
      <c r="F616" s="213"/>
      <c r="G616" s="213"/>
      <c r="H616" s="214" t="s">
        <v>47</v>
      </c>
      <c r="I616" s="213"/>
      <c r="J616" s="214" t="s">
        <v>382</v>
      </c>
      <c r="K616" s="214" t="s">
        <v>45</v>
      </c>
      <c r="L616" s="214" t="s">
        <v>523</v>
      </c>
      <c r="M616" s="215"/>
      <c r="N616" s="215"/>
      <c r="O616" s="215"/>
      <c r="P616" s="216" t="s">
        <v>255</v>
      </c>
      <c r="Q616" s="216" t="s">
        <v>256</v>
      </c>
      <c r="R616" s="214"/>
      <c r="S616" s="214"/>
      <c r="T616" s="214" t="s">
        <v>47</v>
      </c>
      <c r="U616" s="214"/>
      <c r="V616" s="214" t="s">
        <v>523</v>
      </c>
      <c r="W616" s="214" t="s">
        <v>45</v>
      </c>
      <c r="X616" s="214"/>
      <c r="Y616" s="214"/>
      <c r="Z616" s="214"/>
      <c r="AA616" s="214"/>
      <c r="AB616" s="216" t="s">
        <v>257</v>
      </c>
      <c r="AC616" s="216" t="s">
        <v>1418</v>
      </c>
      <c r="AD616" s="228"/>
      <c r="AE616" s="229"/>
      <c r="AF616" s="221"/>
      <c r="AG616" s="230"/>
      <c r="AH616" s="231"/>
      <c r="AI616" s="221"/>
      <c r="AJ616" s="221" t="s">
        <v>45</v>
      </c>
      <c r="AK616" s="213"/>
      <c r="AL616" s="230"/>
      <c r="AM616" s="239"/>
      <c r="AN616" s="216" t="s">
        <v>1419</v>
      </c>
      <c r="AO616" s="94" t="s">
        <v>87</v>
      </c>
      <c r="AP616" s="94" t="s">
        <v>54</v>
      </c>
      <c r="AQ616" s="94" t="s">
        <v>1420</v>
      </c>
      <c r="AR616" s="225" t="s">
        <v>1421</v>
      </c>
      <c r="AS616" s="94">
        <v>313</v>
      </c>
      <c r="AT616" s="219">
        <v>14273743.449999999</v>
      </c>
      <c r="AU616" s="219">
        <v>14273725.17</v>
      </c>
      <c r="AV616" s="220">
        <v>0</v>
      </c>
      <c r="AW616" s="220">
        <v>0</v>
      </c>
      <c r="AX616" s="226">
        <v>0</v>
      </c>
      <c r="AY616" s="226">
        <v>0</v>
      </c>
      <c r="AZ616" s="220">
        <v>0</v>
      </c>
      <c r="BA616" s="220">
        <v>0</v>
      </c>
      <c r="BB616" s="219">
        <v>14273743.449999999</v>
      </c>
      <c r="BC616" s="219">
        <v>14273725.17</v>
      </c>
      <c r="BD616" s="226">
        <v>17930660.760000002</v>
      </c>
      <c r="BE616" s="226">
        <v>0</v>
      </c>
      <c r="BF616" s="226">
        <v>0</v>
      </c>
      <c r="BG616" s="227">
        <v>0</v>
      </c>
      <c r="BH616" s="226">
        <v>17930660.760000002</v>
      </c>
      <c r="BI616" s="226">
        <v>17930660.760000002</v>
      </c>
      <c r="BJ616" s="226">
        <v>0</v>
      </c>
      <c r="BK616" s="226">
        <v>0</v>
      </c>
      <c r="BL616" s="226">
        <v>0</v>
      </c>
      <c r="BM616" s="226">
        <v>17930660.760000002</v>
      </c>
      <c r="BN616" s="226">
        <v>17621760</v>
      </c>
      <c r="BO616" s="226">
        <v>0</v>
      </c>
      <c r="BP616" s="226">
        <v>0</v>
      </c>
      <c r="BQ616" s="226">
        <v>0</v>
      </c>
      <c r="BR616" s="226">
        <v>17621760</v>
      </c>
      <c r="BS616" s="226">
        <v>17621760</v>
      </c>
      <c r="BT616" s="226">
        <v>0</v>
      </c>
      <c r="BU616" s="226">
        <v>0</v>
      </c>
      <c r="BV616" s="226">
        <v>0</v>
      </c>
      <c r="BW616" s="226">
        <v>17621760</v>
      </c>
      <c r="BX616" s="226">
        <v>17621760</v>
      </c>
      <c r="BY616" s="226">
        <v>0</v>
      </c>
      <c r="BZ616" s="226">
        <v>0</v>
      </c>
      <c r="CA616" s="226">
        <v>0</v>
      </c>
      <c r="CB616" s="226">
        <v>17621760</v>
      </c>
      <c r="CC616" s="226">
        <v>17621760</v>
      </c>
      <c r="CD616" s="226">
        <v>0</v>
      </c>
      <c r="CE616" s="226">
        <v>0</v>
      </c>
      <c r="CF616" s="226">
        <v>0</v>
      </c>
      <c r="CG616" s="226">
        <v>17621760</v>
      </c>
      <c r="CH616" s="226">
        <v>17621760</v>
      </c>
      <c r="CI616" s="226">
        <v>0</v>
      </c>
      <c r="CJ616" s="226">
        <v>0</v>
      </c>
      <c r="CK616" s="226">
        <v>0</v>
      </c>
      <c r="CL616" s="226">
        <v>17621760</v>
      </c>
      <c r="CM616" s="226">
        <v>17621760</v>
      </c>
      <c r="CN616" s="226">
        <v>0</v>
      </c>
      <c r="CO616" s="226">
        <v>0</v>
      </c>
      <c r="CP616" s="226">
        <v>0</v>
      </c>
      <c r="CQ616" s="226">
        <v>17621760</v>
      </c>
      <c r="CS616" s="8">
        <f t="shared" si="120"/>
        <v>1</v>
      </c>
    </row>
    <row r="617" spans="1:97" ht="212.25" customHeight="1">
      <c r="A617" s="221" t="s">
        <v>1313</v>
      </c>
      <c r="B617" s="222" t="s">
        <v>1314</v>
      </c>
      <c r="C617" s="223">
        <v>403030002</v>
      </c>
      <c r="D617" s="224" t="s">
        <v>960</v>
      </c>
      <c r="E617" s="212" t="s">
        <v>1315</v>
      </c>
      <c r="F617" s="213"/>
      <c r="G617" s="213"/>
      <c r="H617" s="214" t="s">
        <v>47</v>
      </c>
      <c r="I617" s="213"/>
      <c r="J617" s="214" t="s">
        <v>382</v>
      </c>
      <c r="K617" s="214" t="s">
        <v>45</v>
      </c>
      <c r="L617" s="214" t="s">
        <v>523</v>
      </c>
      <c r="M617" s="215"/>
      <c r="N617" s="215"/>
      <c r="O617" s="215"/>
      <c r="P617" s="216" t="s">
        <v>255</v>
      </c>
      <c r="Q617" s="216" t="s">
        <v>256</v>
      </c>
      <c r="R617" s="214"/>
      <c r="S617" s="214"/>
      <c r="T617" s="214" t="s">
        <v>47</v>
      </c>
      <c r="U617" s="214"/>
      <c r="V617" s="214" t="s">
        <v>523</v>
      </c>
      <c r="W617" s="214" t="s">
        <v>45</v>
      </c>
      <c r="X617" s="214"/>
      <c r="Y617" s="214"/>
      <c r="Z617" s="214"/>
      <c r="AA617" s="214"/>
      <c r="AB617" s="216" t="s">
        <v>257</v>
      </c>
      <c r="AC617" s="216" t="s">
        <v>1422</v>
      </c>
      <c r="AD617" s="228"/>
      <c r="AE617" s="229"/>
      <c r="AF617" s="221"/>
      <c r="AG617" s="230"/>
      <c r="AH617" s="231"/>
      <c r="AI617" s="221"/>
      <c r="AJ617" s="221"/>
      <c r="AK617" s="213"/>
      <c r="AL617" s="216"/>
      <c r="AM617" s="216" t="s">
        <v>1423</v>
      </c>
      <c r="AN617" s="216" t="s">
        <v>1424</v>
      </c>
      <c r="AO617" s="94" t="s">
        <v>87</v>
      </c>
      <c r="AP617" s="94" t="s">
        <v>54</v>
      </c>
      <c r="AQ617" s="94" t="s">
        <v>1425</v>
      </c>
      <c r="AR617" s="225" t="s">
        <v>1426</v>
      </c>
      <c r="AS617" s="94">
        <v>321</v>
      </c>
      <c r="AT617" s="219">
        <v>840949.01</v>
      </c>
      <c r="AU617" s="219">
        <v>840949.01</v>
      </c>
      <c r="AV617" s="220">
        <v>0</v>
      </c>
      <c r="AW617" s="220">
        <v>0</v>
      </c>
      <c r="AX617" s="226">
        <v>0</v>
      </c>
      <c r="AY617" s="226">
        <v>0</v>
      </c>
      <c r="AZ617" s="220">
        <v>0</v>
      </c>
      <c r="BA617" s="220">
        <v>0</v>
      </c>
      <c r="BB617" s="219">
        <v>840949.01</v>
      </c>
      <c r="BC617" s="219">
        <v>840949.01</v>
      </c>
      <c r="BD617" s="226">
        <v>732429.24</v>
      </c>
      <c r="BE617" s="226">
        <v>0</v>
      </c>
      <c r="BF617" s="226">
        <v>0</v>
      </c>
      <c r="BG617" s="227">
        <v>0</v>
      </c>
      <c r="BH617" s="226">
        <v>732429.24</v>
      </c>
      <c r="BI617" s="226">
        <v>732429.24</v>
      </c>
      <c r="BJ617" s="226">
        <v>0</v>
      </c>
      <c r="BK617" s="226">
        <v>0</v>
      </c>
      <c r="BL617" s="226">
        <v>0</v>
      </c>
      <c r="BM617" s="226">
        <v>732429.24</v>
      </c>
      <c r="BN617" s="226">
        <v>938170</v>
      </c>
      <c r="BO617" s="226">
        <v>0</v>
      </c>
      <c r="BP617" s="226">
        <v>0</v>
      </c>
      <c r="BQ617" s="226">
        <v>0</v>
      </c>
      <c r="BR617" s="226">
        <v>938170</v>
      </c>
      <c r="BS617" s="226">
        <v>938170</v>
      </c>
      <c r="BT617" s="226">
        <v>0</v>
      </c>
      <c r="BU617" s="226">
        <v>0</v>
      </c>
      <c r="BV617" s="226">
        <v>0</v>
      </c>
      <c r="BW617" s="226">
        <v>938170</v>
      </c>
      <c r="BX617" s="226">
        <v>938170</v>
      </c>
      <c r="BY617" s="226">
        <v>0</v>
      </c>
      <c r="BZ617" s="226">
        <v>0</v>
      </c>
      <c r="CA617" s="226">
        <v>0</v>
      </c>
      <c r="CB617" s="226">
        <v>938170</v>
      </c>
      <c r="CC617" s="226">
        <v>938170</v>
      </c>
      <c r="CD617" s="226">
        <v>0</v>
      </c>
      <c r="CE617" s="226">
        <v>0</v>
      </c>
      <c r="CF617" s="226">
        <v>0</v>
      </c>
      <c r="CG617" s="226">
        <v>938170</v>
      </c>
      <c r="CH617" s="226">
        <v>938170</v>
      </c>
      <c r="CI617" s="226">
        <v>0</v>
      </c>
      <c r="CJ617" s="226">
        <v>0</v>
      </c>
      <c r="CK617" s="226">
        <v>0</v>
      </c>
      <c r="CL617" s="226">
        <v>938170</v>
      </c>
      <c r="CM617" s="226">
        <v>938170</v>
      </c>
      <c r="CN617" s="226">
        <v>0</v>
      </c>
      <c r="CO617" s="226">
        <v>0</v>
      </c>
      <c r="CP617" s="226">
        <v>0</v>
      </c>
      <c r="CQ617" s="226">
        <v>938170</v>
      </c>
      <c r="CS617" s="8">
        <f t="shared" si="120"/>
        <v>1</v>
      </c>
    </row>
    <row r="618" spans="1:97" ht="212.25" customHeight="1">
      <c r="A618" s="221" t="s">
        <v>1313</v>
      </c>
      <c r="B618" s="222" t="s">
        <v>1314</v>
      </c>
      <c r="C618" s="223">
        <v>403030002</v>
      </c>
      <c r="D618" s="224" t="s">
        <v>960</v>
      </c>
      <c r="E618" s="212" t="s">
        <v>1315</v>
      </c>
      <c r="F618" s="213"/>
      <c r="G618" s="213"/>
      <c r="H618" s="214" t="s">
        <v>47</v>
      </c>
      <c r="I618" s="213"/>
      <c r="J618" s="214" t="s">
        <v>382</v>
      </c>
      <c r="K618" s="214" t="s">
        <v>45</v>
      </c>
      <c r="L618" s="214" t="s">
        <v>523</v>
      </c>
      <c r="M618" s="215"/>
      <c r="N618" s="215"/>
      <c r="O618" s="215"/>
      <c r="P618" s="216" t="s">
        <v>255</v>
      </c>
      <c r="Q618" s="216" t="s">
        <v>256</v>
      </c>
      <c r="R618" s="214"/>
      <c r="S618" s="214"/>
      <c r="T618" s="214" t="s">
        <v>47</v>
      </c>
      <c r="U618" s="214"/>
      <c r="V618" s="214" t="s">
        <v>523</v>
      </c>
      <c r="W618" s="214" t="s">
        <v>45</v>
      </c>
      <c r="X618" s="214"/>
      <c r="Y618" s="214"/>
      <c r="Z618" s="214"/>
      <c r="AA618" s="214"/>
      <c r="AB618" s="216" t="s">
        <v>257</v>
      </c>
      <c r="AC618" s="216" t="s">
        <v>1427</v>
      </c>
      <c r="AD618" s="228"/>
      <c r="AE618" s="229"/>
      <c r="AF618" s="221"/>
      <c r="AG618" s="230"/>
      <c r="AH618" s="231"/>
      <c r="AI618" s="221"/>
      <c r="AJ618" s="221" t="s">
        <v>45</v>
      </c>
      <c r="AK618" s="213"/>
      <c r="AL618" s="230"/>
      <c r="AM618" s="239"/>
      <c r="AN618" s="216" t="s">
        <v>1384</v>
      </c>
      <c r="AO618" s="94" t="s">
        <v>87</v>
      </c>
      <c r="AP618" s="94" t="s">
        <v>54</v>
      </c>
      <c r="AQ618" s="94" t="s">
        <v>1428</v>
      </c>
      <c r="AR618" s="225" t="s">
        <v>1429</v>
      </c>
      <c r="AS618" s="94">
        <v>313</v>
      </c>
      <c r="AT618" s="219">
        <v>0</v>
      </c>
      <c r="AU618" s="219">
        <v>0</v>
      </c>
      <c r="AV618" s="220">
        <v>0</v>
      </c>
      <c r="AW618" s="220">
        <v>0</v>
      </c>
      <c r="AX618" s="226">
        <v>0</v>
      </c>
      <c r="AY618" s="226">
        <v>0</v>
      </c>
      <c r="AZ618" s="220">
        <v>0</v>
      </c>
      <c r="BA618" s="220">
        <v>0</v>
      </c>
      <c r="BB618" s="219">
        <v>0</v>
      </c>
      <c r="BC618" s="219">
        <v>0</v>
      </c>
      <c r="BD618" s="226">
        <v>0</v>
      </c>
      <c r="BE618" s="226">
        <v>0</v>
      </c>
      <c r="BF618" s="226">
        <v>0</v>
      </c>
      <c r="BG618" s="227">
        <v>0</v>
      </c>
      <c r="BH618" s="226">
        <v>0</v>
      </c>
      <c r="BI618" s="226">
        <v>0</v>
      </c>
      <c r="BJ618" s="226">
        <v>0</v>
      </c>
      <c r="BK618" s="226">
        <v>0</v>
      </c>
      <c r="BL618" s="226">
        <v>0</v>
      </c>
      <c r="BM618" s="226">
        <v>0</v>
      </c>
      <c r="BN618" s="226">
        <v>0</v>
      </c>
      <c r="BO618" s="226">
        <v>0</v>
      </c>
      <c r="BP618" s="226">
        <v>0</v>
      </c>
      <c r="BQ618" s="226">
        <v>0</v>
      </c>
      <c r="BR618" s="226">
        <v>0</v>
      </c>
      <c r="BS618" s="226">
        <v>0</v>
      </c>
      <c r="BT618" s="226">
        <v>0</v>
      </c>
      <c r="BU618" s="226">
        <v>0</v>
      </c>
      <c r="BV618" s="226">
        <v>0</v>
      </c>
      <c r="BW618" s="226">
        <v>0</v>
      </c>
      <c r="BX618" s="226">
        <v>10800000</v>
      </c>
      <c r="BY618" s="226">
        <v>0</v>
      </c>
      <c r="BZ618" s="226">
        <v>0</v>
      </c>
      <c r="CA618" s="226">
        <v>0</v>
      </c>
      <c r="CB618" s="226">
        <v>10800000</v>
      </c>
      <c r="CC618" s="226">
        <v>10800000</v>
      </c>
      <c r="CD618" s="226">
        <v>0</v>
      </c>
      <c r="CE618" s="226">
        <v>0</v>
      </c>
      <c r="CF618" s="226">
        <v>0</v>
      </c>
      <c r="CG618" s="226">
        <v>10800000</v>
      </c>
      <c r="CH618" s="226">
        <v>10800000</v>
      </c>
      <c r="CI618" s="226">
        <v>0</v>
      </c>
      <c r="CJ618" s="226">
        <v>0</v>
      </c>
      <c r="CK618" s="226">
        <v>0</v>
      </c>
      <c r="CL618" s="226">
        <v>10800000</v>
      </c>
      <c r="CM618" s="226">
        <v>10800000</v>
      </c>
      <c r="CN618" s="226">
        <v>0</v>
      </c>
      <c r="CO618" s="226">
        <v>0</v>
      </c>
      <c r="CP618" s="226">
        <v>0</v>
      </c>
      <c r="CQ618" s="226">
        <v>10800000</v>
      </c>
      <c r="CS618" s="8">
        <f t="shared" si="120"/>
        <v>1</v>
      </c>
    </row>
    <row r="619" spans="1:97" ht="212.25" customHeight="1">
      <c r="A619" s="221" t="s">
        <v>1313</v>
      </c>
      <c r="B619" s="222" t="s">
        <v>1314</v>
      </c>
      <c r="C619" s="223">
        <v>403030002</v>
      </c>
      <c r="D619" s="224" t="s">
        <v>960</v>
      </c>
      <c r="E619" s="212" t="s">
        <v>1315</v>
      </c>
      <c r="F619" s="213"/>
      <c r="G619" s="213"/>
      <c r="H619" s="214" t="s">
        <v>47</v>
      </c>
      <c r="I619" s="213"/>
      <c r="J619" s="214" t="s">
        <v>382</v>
      </c>
      <c r="K619" s="214" t="s">
        <v>45</v>
      </c>
      <c r="L619" s="214" t="s">
        <v>523</v>
      </c>
      <c r="M619" s="215"/>
      <c r="N619" s="215"/>
      <c r="O619" s="215"/>
      <c r="P619" s="216" t="s">
        <v>255</v>
      </c>
      <c r="Q619" s="216" t="s">
        <v>256</v>
      </c>
      <c r="R619" s="214"/>
      <c r="S619" s="214"/>
      <c r="T619" s="214" t="s">
        <v>47</v>
      </c>
      <c r="U619" s="214"/>
      <c r="V619" s="214" t="s">
        <v>523</v>
      </c>
      <c r="W619" s="214" t="s">
        <v>45</v>
      </c>
      <c r="X619" s="214"/>
      <c r="Y619" s="214"/>
      <c r="Z619" s="214"/>
      <c r="AA619" s="214"/>
      <c r="AB619" s="216" t="s">
        <v>257</v>
      </c>
      <c r="AC619" s="216" t="s">
        <v>1430</v>
      </c>
      <c r="AD619" s="228"/>
      <c r="AE619" s="229"/>
      <c r="AF619" s="221"/>
      <c r="AG619" s="230"/>
      <c r="AH619" s="231"/>
      <c r="AI619" s="221"/>
      <c r="AJ619" s="221" t="s">
        <v>45</v>
      </c>
      <c r="AK619" s="213"/>
      <c r="AL619" s="230"/>
      <c r="AM619" s="239"/>
      <c r="AN619" s="216" t="s">
        <v>1431</v>
      </c>
      <c r="AO619" s="94" t="s">
        <v>87</v>
      </c>
      <c r="AP619" s="94" t="s">
        <v>54</v>
      </c>
      <c r="AQ619" s="94" t="s">
        <v>1432</v>
      </c>
      <c r="AR619" s="225" t="s">
        <v>1433</v>
      </c>
      <c r="AS619" s="94">
        <v>313</v>
      </c>
      <c r="AT619" s="219">
        <v>6416000</v>
      </c>
      <c r="AU619" s="219">
        <v>6416000</v>
      </c>
      <c r="AV619" s="220">
        <v>0</v>
      </c>
      <c r="AW619" s="220">
        <v>0</v>
      </c>
      <c r="AX619" s="226">
        <v>0</v>
      </c>
      <c r="AY619" s="226">
        <v>0</v>
      </c>
      <c r="AZ619" s="220">
        <v>0</v>
      </c>
      <c r="BA619" s="220">
        <v>0</v>
      </c>
      <c r="BB619" s="219">
        <v>6416000</v>
      </c>
      <c r="BC619" s="219">
        <v>6416000</v>
      </c>
      <c r="BD619" s="226">
        <v>6342940</v>
      </c>
      <c r="BE619" s="226">
        <v>0</v>
      </c>
      <c r="BF619" s="226">
        <v>0</v>
      </c>
      <c r="BG619" s="227">
        <v>0</v>
      </c>
      <c r="BH619" s="226">
        <v>6342940</v>
      </c>
      <c r="BI619" s="226">
        <v>6342940</v>
      </c>
      <c r="BJ619" s="226">
        <v>0</v>
      </c>
      <c r="BK619" s="226">
        <v>0</v>
      </c>
      <c r="BL619" s="226">
        <v>0</v>
      </c>
      <c r="BM619" s="226">
        <v>6342940</v>
      </c>
      <c r="BN619" s="226">
        <v>7008770</v>
      </c>
      <c r="BO619" s="226">
        <v>0</v>
      </c>
      <c r="BP619" s="226">
        <v>0</v>
      </c>
      <c r="BQ619" s="226">
        <v>0</v>
      </c>
      <c r="BR619" s="226">
        <v>7008770</v>
      </c>
      <c r="BS619" s="226">
        <v>7008770</v>
      </c>
      <c r="BT619" s="226">
        <v>0</v>
      </c>
      <c r="BU619" s="226">
        <v>0</v>
      </c>
      <c r="BV619" s="226">
        <v>0</v>
      </c>
      <c r="BW619" s="226">
        <v>7008770</v>
      </c>
      <c r="BX619" s="226">
        <v>7008770</v>
      </c>
      <c r="BY619" s="226">
        <v>0</v>
      </c>
      <c r="BZ619" s="226">
        <v>0</v>
      </c>
      <c r="CA619" s="226">
        <v>0</v>
      </c>
      <c r="CB619" s="226">
        <v>7008770</v>
      </c>
      <c r="CC619" s="226">
        <v>7008770</v>
      </c>
      <c r="CD619" s="226">
        <v>0</v>
      </c>
      <c r="CE619" s="226">
        <v>0</v>
      </c>
      <c r="CF619" s="226">
        <v>0</v>
      </c>
      <c r="CG619" s="226">
        <v>7008770</v>
      </c>
      <c r="CH619" s="226">
        <v>7008770</v>
      </c>
      <c r="CI619" s="226">
        <v>0</v>
      </c>
      <c r="CJ619" s="226">
        <v>0</v>
      </c>
      <c r="CK619" s="226">
        <v>0</v>
      </c>
      <c r="CL619" s="226">
        <v>7008770</v>
      </c>
      <c r="CM619" s="226">
        <v>7008770</v>
      </c>
      <c r="CN619" s="226">
        <v>0</v>
      </c>
      <c r="CO619" s="226">
        <v>0</v>
      </c>
      <c r="CP619" s="226">
        <v>0</v>
      </c>
      <c r="CQ619" s="226">
        <v>7008770</v>
      </c>
      <c r="CS619" s="8">
        <f t="shared" si="120"/>
        <v>1</v>
      </c>
    </row>
    <row r="620" spans="1:97" ht="212.25" customHeight="1">
      <c r="A620" s="221" t="s">
        <v>1313</v>
      </c>
      <c r="B620" s="222" t="s">
        <v>1314</v>
      </c>
      <c r="C620" s="223">
        <v>403030002</v>
      </c>
      <c r="D620" s="224" t="s">
        <v>960</v>
      </c>
      <c r="E620" s="212" t="s">
        <v>1315</v>
      </c>
      <c r="F620" s="213"/>
      <c r="G620" s="213"/>
      <c r="H620" s="214" t="s">
        <v>47</v>
      </c>
      <c r="I620" s="213"/>
      <c r="J620" s="214" t="s">
        <v>382</v>
      </c>
      <c r="K620" s="214" t="s">
        <v>45</v>
      </c>
      <c r="L620" s="214" t="s">
        <v>523</v>
      </c>
      <c r="M620" s="215"/>
      <c r="N620" s="215"/>
      <c r="O620" s="215"/>
      <c r="P620" s="216" t="s">
        <v>255</v>
      </c>
      <c r="Q620" s="216" t="s">
        <v>256</v>
      </c>
      <c r="R620" s="214"/>
      <c r="S620" s="214"/>
      <c r="T620" s="214" t="s">
        <v>47</v>
      </c>
      <c r="U620" s="214"/>
      <c r="V620" s="214" t="s">
        <v>523</v>
      </c>
      <c r="W620" s="214" t="s">
        <v>45</v>
      </c>
      <c r="X620" s="214"/>
      <c r="Y620" s="214"/>
      <c r="Z620" s="214"/>
      <c r="AA620" s="214"/>
      <c r="AB620" s="216" t="s">
        <v>257</v>
      </c>
      <c r="AC620" s="216" t="s">
        <v>1434</v>
      </c>
      <c r="AD620" s="228"/>
      <c r="AE620" s="229"/>
      <c r="AF620" s="221"/>
      <c r="AG620" s="230"/>
      <c r="AH620" s="231"/>
      <c r="AI620" s="221"/>
      <c r="AJ620" s="221" t="s">
        <v>45</v>
      </c>
      <c r="AK620" s="213"/>
      <c r="AL620" s="230"/>
      <c r="AM620" s="239"/>
      <c r="AN620" s="216" t="s">
        <v>1431</v>
      </c>
      <c r="AO620" s="94" t="s">
        <v>87</v>
      </c>
      <c r="AP620" s="94" t="s">
        <v>54</v>
      </c>
      <c r="AQ620" s="94" t="s">
        <v>1435</v>
      </c>
      <c r="AR620" s="225" t="s">
        <v>1436</v>
      </c>
      <c r="AS620" s="94">
        <v>313</v>
      </c>
      <c r="AT620" s="219">
        <v>1275960</v>
      </c>
      <c r="AU620" s="219">
        <v>1275960</v>
      </c>
      <c r="AV620" s="220">
        <v>0</v>
      </c>
      <c r="AW620" s="220">
        <v>0</v>
      </c>
      <c r="AX620" s="226">
        <v>0</v>
      </c>
      <c r="AY620" s="226">
        <v>0</v>
      </c>
      <c r="AZ620" s="220">
        <v>0</v>
      </c>
      <c r="BA620" s="220">
        <v>0</v>
      </c>
      <c r="BB620" s="219">
        <v>1275960</v>
      </c>
      <c r="BC620" s="219">
        <v>1275960</v>
      </c>
      <c r="BD620" s="226">
        <v>1280812.8</v>
      </c>
      <c r="BE620" s="226">
        <v>0</v>
      </c>
      <c r="BF620" s="226">
        <v>0</v>
      </c>
      <c r="BG620" s="227">
        <v>0</v>
      </c>
      <c r="BH620" s="226">
        <v>1280812.8</v>
      </c>
      <c r="BI620" s="226">
        <v>1280812.8</v>
      </c>
      <c r="BJ620" s="226">
        <v>0</v>
      </c>
      <c r="BK620" s="226">
        <v>0</v>
      </c>
      <c r="BL620" s="226">
        <v>0</v>
      </c>
      <c r="BM620" s="226">
        <v>1280812.8</v>
      </c>
      <c r="BN620" s="226">
        <v>1414300</v>
      </c>
      <c r="BO620" s="226">
        <v>0</v>
      </c>
      <c r="BP620" s="226">
        <v>0</v>
      </c>
      <c r="BQ620" s="226">
        <v>0</v>
      </c>
      <c r="BR620" s="226">
        <v>1414300</v>
      </c>
      <c r="BS620" s="226">
        <v>1414300</v>
      </c>
      <c r="BT620" s="226">
        <v>0</v>
      </c>
      <c r="BU620" s="226">
        <v>0</v>
      </c>
      <c r="BV620" s="226">
        <v>0</v>
      </c>
      <c r="BW620" s="226">
        <v>1414300</v>
      </c>
      <c r="BX620" s="226">
        <v>1414300</v>
      </c>
      <c r="BY620" s="226">
        <v>0</v>
      </c>
      <c r="BZ620" s="226">
        <v>0</v>
      </c>
      <c r="CA620" s="226">
        <v>0</v>
      </c>
      <c r="CB620" s="226">
        <v>1414300</v>
      </c>
      <c r="CC620" s="226">
        <v>1414300</v>
      </c>
      <c r="CD620" s="226">
        <v>0</v>
      </c>
      <c r="CE620" s="226">
        <v>0</v>
      </c>
      <c r="CF620" s="226">
        <v>0</v>
      </c>
      <c r="CG620" s="226">
        <v>1414300</v>
      </c>
      <c r="CH620" s="226">
        <v>1414300</v>
      </c>
      <c r="CI620" s="226">
        <v>0</v>
      </c>
      <c r="CJ620" s="226">
        <v>0</v>
      </c>
      <c r="CK620" s="226">
        <v>0</v>
      </c>
      <c r="CL620" s="226">
        <v>1414300</v>
      </c>
      <c r="CM620" s="226">
        <v>1414300</v>
      </c>
      <c r="CN620" s="226">
        <v>0</v>
      </c>
      <c r="CO620" s="226">
        <v>0</v>
      </c>
      <c r="CP620" s="226">
        <v>0</v>
      </c>
      <c r="CQ620" s="226">
        <v>1414300</v>
      </c>
      <c r="CS620" s="8">
        <f t="shared" si="120"/>
        <v>1</v>
      </c>
    </row>
    <row r="621" spans="1:97" ht="409.5" customHeight="1">
      <c r="A621" s="221" t="s">
        <v>1313</v>
      </c>
      <c r="B621" s="222" t="s">
        <v>1314</v>
      </c>
      <c r="C621" s="223">
        <v>403030002</v>
      </c>
      <c r="D621" s="224" t="s">
        <v>960</v>
      </c>
      <c r="E621" s="212" t="s">
        <v>1315</v>
      </c>
      <c r="F621" s="213"/>
      <c r="G621" s="213"/>
      <c r="H621" s="214" t="s">
        <v>47</v>
      </c>
      <c r="I621" s="213"/>
      <c r="J621" s="214" t="s">
        <v>382</v>
      </c>
      <c r="K621" s="214" t="s">
        <v>45</v>
      </c>
      <c r="L621" s="214" t="s">
        <v>523</v>
      </c>
      <c r="M621" s="215"/>
      <c r="N621" s="215"/>
      <c r="O621" s="215"/>
      <c r="P621" s="216" t="s">
        <v>255</v>
      </c>
      <c r="Q621" s="216" t="s">
        <v>256</v>
      </c>
      <c r="R621" s="214"/>
      <c r="S621" s="214"/>
      <c r="T621" s="214" t="s">
        <v>47</v>
      </c>
      <c r="U621" s="214"/>
      <c r="V621" s="214" t="s">
        <v>523</v>
      </c>
      <c r="W621" s="214" t="s">
        <v>45</v>
      </c>
      <c r="X621" s="214"/>
      <c r="Y621" s="214"/>
      <c r="Z621" s="214"/>
      <c r="AA621" s="214"/>
      <c r="AB621" s="216" t="s">
        <v>257</v>
      </c>
      <c r="AC621" s="216" t="s">
        <v>1437</v>
      </c>
      <c r="AD621" s="228"/>
      <c r="AE621" s="229"/>
      <c r="AF621" s="221"/>
      <c r="AG621" s="230"/>
      <c r="AH621" s="231"/>
      <c r="AI621" s="8"/>
      <c r="AJ621" s="464" t="s">
        <v>1438</v>
      </c>
      <c r="AK621" s="242"/>
      <c r="AL621" s="230"/>
      <c r="AM621" s="239"/>
      <c r="AN621" s="216" t="s">
        <v>1439</v>
      </c>
      <c r="AO621" s="94" t="s">
        <v>87</v>
      </c>
      <c r="AP621" s="94" t="s">
        <v>54</v>
      </c>
      <c r="AQ621" s="94" t="s">
        <v>1440</v>
      </c>
      <c r="AR621" s="225" t="s">
        <v>1441</v>
      </c>
      <c r="AS621" s="94">
        <v>313</v>
      </c>
      <c r="AT621" s="219">
        <v>1025460</v>
      </c>
      <c r="AU621" s="219">
        <v>1025460</v>
      </c>
      <c r="AV621" s="220">
        <v>0</v>
      </c>
      <c r="AW621" s="220">
        <v>0</v>
      </c>
      <c r="AX621" s="226">
        <v>0</v>
      </c>
      <c r="AY621" s="226">
        <v>0</v>
      </c>
      <c r="AZ621" s="220">
        <v>0</v>
      </c>
      <c r="BA621" s="220">
        <v>0</v>
      </c>
      <c r="BB621" s="219">
        <v>1025460</v>
      </c>
      <c r="BC621" s="219">
        <v>1025460</v>
      </c>
      <c r="BD621" s="226">
        <v>941688.59</v>
      </c>
      <c r="BE621" s="226">
        <v>0</v>
      </c>
      <c r="BF621" s="226">
        <v>0</v>
      </c>
      <c r="BG621" s="227">
        <v>0</v>
      </c>
      <c r="BH621" s="226">
        <v>941688.59</v>
      </c>
      <c r="BI621" s="226">
        <v>941688.59</v>
      </c>
      <c r="BJ621" s="226">
        <v>0</v>
      </c>
      <c r="BK621" s="226">
        <v>0</v>
      </c>
      <c r="BL621" s="226">
        <v>0</v>
      </c>
      <c r="BM621" s="226">
        <v>941688.59</v>
      </c>
      <c r="BN621" s="226">
        <v>1109140</v>
      </c>
      <c r="BO621" s="226">
        <v>0</v>
      </c>
      <c r="BP621" s="226">
        <v>0</v>
      </c>
      <c r="BQ621" s="226">
        <v>0</v>
      </c>
      <c r="BR621" s="226">
        <v>1109140</v>
      </c>
      <c r="BS621" s="226">
        <v>1109140</v>
      </c>
      <c r="BT621" s="226">
        <v>0</v>
      </c>
      <c r="BU621" s="226">
        <v>0</v>
      </c>
      <c r="BV621" s="226">
        <v>0</v>
      </c>
      <c r="BW621" s="226">
        <v>1109140</v>
      </c>
      <c r="BX621" s="226">
        <v>1109140</v>
      </c>
      <c r="BY621" s="226">
        <v>0</v>
      </c>
      <c r="BZ621" s="226">
        <v>0</v>
      </c>
      <c r="CA621" s="226">
        <v>0</v>
      </c>
      <c r="CB621" s="226">
        <v>1109140</v>
      </c>
      <c r="CC621" s="226">
        <v>1109140</v>
      </c>
      <c r="CD621" s="226">
        <v>0</v>
      </c>
      <c r="CE621" s="226">
        <v>0</v>
      </c>
      <c r="CF621" s="226">
        <v>0</v>
      </c>
      <c r="CG621" s="226">
        <v>1109140</v>
      </c>
      <c r="CH621" s="226">
        <v>1109140</v>
      </c>
      <c r="CI621" s="226">
        <v>0</v>
      </c>
      <c r="CJ621" s="226">
        <v>0</v>
      </c>
      <c r="CK621" s="226">
        <v>0</v>
      </c>
      <c r="CL621" s="226">
        <v>1109140</v>
      </c>
      <c r="CM621" s="226">
        <v>1109140</v>
      </c>
      <c r="CN621" s="226">
        <v>0</v>
      </c>
      <c r="CO621" s="226">
        <v>0</v>
      </c>
      <c r="CP621" s="226">
        <v>0</v>
      </c>
      <c r="CQ621" s="226">
        <v>1109140</v>
      </c>
      <c r="CS621" s="8">
        <f t="shared" si="120"/>
        <v>1</v>
      </c>
    </row>
    <row r="622" spans="1:97" ht="212.25" customHeight="1">
      <c r="A622" s="221" t="s">
        <v>1313</v>
      </c>
      <c r="B622" s="222" t="s">
        <v>1314</v>
      </c>
      <c r="C622" s="223">
        <v>403030002</v>
      </c>
      <c r="D622" s="224" t="s">
        <v>960</v>
      </c>
      <c r="E622" s="212" t="s">
        <v>1315</v>
      </c>
      <c r="F622" s="213"/>
      <c r="G622" s="213"/>
      <c r="H622" s="214" t="s">
        <v>47</v>
      </c>
      <c r="I622" s="213"/>
      <c r="J622" s="214" t="s">
        <v>382</v>
      </c>
      <c r="K622" s="214" t="s">
        <v>45</v>
      </c>
      <c r="L622" s="214" t="s">
        <v>523</v>
      </c>
      <c r="M622" s="215"/>
      <c r="N622" s="215"/>
      <c r="O622" s="215"/>
      <c r="P622" s="216" t="s">
        <v>255</v>
      </c>
      <c r="Q622" s="216" t="s">
        <v>256</v>
      </c>
      <c r="R622" s="214"/>
      <c r="S622" s="214"/>
      <c r="T622" s="214" t="s">
        <v>47</v>
      </c>
      <c r="U622" s="214"/>
      <c r="V622" s="214" t="s">
        <v>523</v>
      </c>
      <c r="W622" s="214" t="s">
        <v>45</v>
      </c>
      <c r="X622" s="214"/>
      <c r="Y622" s="214"/>
      <c r="Z622" s="214"/>
      <c r="AA622" s="214"/>
      <c r="AB622" s="216" t="s">
        <v>257</v>
      </c>
      <c r="AC622" s="216" t="s">
        <v>1442</v>
      </c>
      <c r="AD622" s="228"/>
      <c r="AE622" s="229"/>
      <c r="AF622" s="221"/>
      <c r="AG622" s="230"/>
      <c r="AH622" s="231"/>
      <c r="AI622" s="221"/>
      <c r="AJ622" s="221" t="s">
        <v>45</v>
      </c>
      <c r="AK622" s="213"/>
      <c r="AL622" s="230"/>
      <c r="AM622" s="239"/>
      <c r="AN622" s="216" t="s">
        <v>1443</v>
      </c>
      <c r="AO622" s="94" t="s">
        <v>87</v>
      </c>
      <c r="AP622" s="94" t="s">
        <v>54</v>
      </c>
      <c r="AQ622" s="94" t="s">
        <v>1444</v>
      </c>
      <c r="AR622" s="225" t="s">
        <v>1445</v>
      </c>
      <c r="AS622" s="94">
        <v>313</v>
      </c>
      <c r="AT622" s="219">
        <v>0</v>
      </c>
      <c r="AU622" s="219">
        <v>0</v>
      </c>
      <c r="AV622" s="220">
        <v>0</v>
      </c>
      <c r="AW622" s="220">
        <v>0</v>
      </c>
      <c r="AX622" s="226">
        <v>0</v>
      </c>
      <c r="AY622" s="226">
        <v>0</v>
      </c>
      <c r="AZ622" s="220">
        <v>0</v>
      </c>
      <c r="BA622" s="220">
        <v>0</v>
      </c>
      <c r="BB622" s="219">
        <v>0</v>
      </c>
      <c r="BC622" s="219">
        <v>0</v>
      </c>
      <c r="BD622" s="226">
        <v>0</v>
      </c>
      <c r="BE622" s="226">
        <v>0</v>
      </c>
      <c r="BF622" s="226">
        <v>0</v>
      </c>
      <c r="BG622" s="227">
        <v>0</v>
      </c>
      <c r="BH622" s="226">
        <v>0</v>
      </c>
      <c r="BI622" s="226">
        <v>0</v>
      </c>
      <c r="BJ622" s="226">
        <v>0</v>
      </c>
      <c r="BK622" s="226">
        <v>0</v>
      </c>
      <c r="BL622" s="226">
        <v>0</v>
      </c>
      <c r="BM622" s="226">
        <v>0</v>
      </c>
      <c r="BN622" s="226">
        <v>0</v>
      </c>
      <c r="BO622" s="226">
        <v>0</v>
      </c>
      <c r="BP622" s="226">
        <v>0</v>
      </c>
      <c r="BQ622" s="226">
        <v>0</v>
      </c>
      <c r="BR622" s="226">
        <v>0</v>
      </c>
      <c r="BS622" s="226">
        <v>0</v>
      </c>
      <c r="BT622" s="226">
        <v>0</v>
      </c>
      <c r="BU622" s="226">
        <v>0</v>
      </c>
      <c r="BV622" s="226">
        <v>0</v>
      </c>
      <c r="BW622" s="226">
        <v>0</v>
      </c>
      <c r="BX622" s="226">
        <v>1000000</v>
      </c>
      <c r="BY622" s="226">
        <v>0</v>
      </c>
      <c r="BZ622" s="226">
        <v>0</v>
      </c>
      <c r="CA622" s="226">
        <v>0</v>
      </c>
      <c r="CB622" s="226">
        <v>1000000</v>
      </c>
      <c r="CC622" s="226">
        <v>1000000</v>
      </c>
      <c r="CD622" s="226">
        <v>0</v>
      </c>
      <c r="CE622" s="226">
        <v>0</v>
      </c>
      <c r="CF622" s="226">
        <v>0</v>
      </c>
      <c r="CG622" s="226">
        <v>1000000</v>
      </c>
      <c r="CH622" s="226">
        <v>1000000</v>
      </c>
      <c r="CI622" s="226">
        <v>0</v>
      </c>
      <c r="CJ622" s="226">
        <v>0</v>
      </c>
      <c r="CK622" s="226">
        <v>0</v>
      </c>
      <c r="CL622" s="226">
        <v>1000000</v>
      </c>
      <c r="CM622" s="226">
        <v>1000000</v>
      </c>
      <c r="CN622" s="226">
        <v>0</v>
      </c>
      <c r="CO622" s="226">
        <v>0</v>
      </c>
      <c r="CP622" s="226">
        <v>0</v>
      </c>
      <c r="CQ622" s="226">
        <v>1000000</v>
      </c>
      <c r="CS622" s="8">
        <f t="shared" si="120"/>
        <v>1</v>
      </c>
    </row>
    <row r="623" spans="1:97" ht="409.5" customHeight="1">
      <c r="A623" s="221" t="s">
        <v>1313</v>
      </c>
      <c r="B623" s="222" t="s">
        <v>1314</v>
      </c>
      <c r="C623" s="223">
        <v>403030002</v>
      </c>
      <c r="D623" s="224" t="s">
        <v>960</v>
      </c>
      <c r="E623" s="212" t="s">
        <v>1315</v>
      </c>
      <c r="F623" s="213"/>
      <c r="G623" s="213"/>
      <c r="H623" s="214" t="s">
        <v>47</v>
      </c>
      <c r="I623" s="213"/>
      <c r="J623" s="214" t="s">
        <v>382</v>
      </c>
      <c r="K623" s="214" t="s">
        <v>45</v>
      </c>
      <c r="L623" s="214" t="s">
        <v>523</v>
      </c>
      <c r="M623" s="215"/>
      <c r="N623" s="215"/>
      <c r="O623" s="215"/>
      <c r="P623" s="216" t="s">
        <v>255</v>
      </c>
      <c r="Q623" s="216" t="s">
        <v>256</v>
      </c>
      <c r="R623" s="214"/>
      <c r="S623" s="214"/>
      <c r="T623" s="214" t="s">
        <v>47</v>
      </c>
      <c r="U623" s="214"/>
      <c r="V623" s="214" t="s">
        <v>523</v>
      </c>
      <c r="W623" s="214" t="s">
        <v>45</v>
      </c>
      <c r="X623" s="214"/>
      <c r="Y623" s="214"/>
      <c r="Z623" s="214"/>
      <c r="AA623" s="214"/>
      <c r="AB623" s="216" t="s">
        <v>257</v>
      </c>
      <c r="AC623" s="216" t="s">
        <v>1446</v>
      </c>
      <c r="AD623" s="228"/>
      <c r="AE623" s="229"/>
      <c r="AF623" s="221"/>
      <c r="AG623" s="230"/>
      <c r="AH623" s="231"/>
      <c r="AI623" s="221"/>
      <c r="AJ623" s="221" t="s">
        <v>1447</v>
      </c>
      <c r="AK623" s="213"/>
      <c r="AL623" s="230"/>
      <c r="AM623" s="239"/>
      <c r="AN623" s="216" t="s">
        <v>1419</v>
      </c>
      <c r="AO623" s="94" t="s">
        <v>87</v>
      </c>
      <c r="AP623" s="94" t="s">
        <v>54</v>
      </c>
      <c r="AQ623" s="94" t="s">
        <v>1448</v>
      </c>
      <c r="AR623" s="225" t="s">
        <v>1449</v>
      </c>
      <c r="AS623" s="94">
        <v>313</v>
      </c>
      <c r="AT623" s="219">
        <v>561000</v>
      </c>
      <c r="AU623" s="219">
        <v>561000</v>
      </c>
      <c r="AV623" s="220">
        <v>0</v>
      </c>
      <c r="AW623" s="220">
        <v>0</v>
      </c>
      <c r="AX623" s="226">
        <v>0</v>
      </c>
      <c r="AY623" s="226">
        <v>0</v>
      </c>
      <c r="AZ623" s="220">
        <v>0</v>
      </c>
      <c r="BA623" s="220">
        <v>0</v>
      </c>
      <c r="BB623" s="219">
        <v>561000</v>
      </c>
      <c r="BC623" s="219">
        <v>561000</v>
      </c>
      <c r="BD623" s="226">
        <v>592960</v>
      </c>
      <c r="BE623" s="226">
        <v>0</v>
      </c>
      <c r="BF623" s="226">
        <v>0</v>
      </c>
      <c r="BG623" s="227">
        <v>0</v>
      </c>
      <c r="BH623" s="226">
        <v>592960</v>
      </c>
      <c r="BI623" s="226">
        <v>592960</v>
      </c>
      <c r="BJ623" s="226">
        <v>0</v>
      </c>
      <c r="BK623" s="226">
        <v>0</v>
      </c>
      <c r="BL623" s="226">
        <v>0</v>
      </c>
      <c r="BM623" s="226">
        <v>592960</v>
      </c>
      <c r="BN623" s="226">
        <v>623000</v>
      </c>
      <c r="BO623" s="226">
        <v>0</v>
      </c>
      <c r="BP623" s="226">
        <v>0</v>
      </c>
      <c r="BQ623" s="226">
        <v>0</v>
      </c>
      <c r="BR623" s="226">
        <v>623000</v>
      </c>
      <c r="BS623" s="226">
        <v>623000</v>
      </c>
      <c r="BT623" s="226">
        <v>0</v>
      </c>
      <c r="BU623" s="226">
        <v>0</v>
      </c>
      <c r="BV623" s="226">
        <v>0</v>
      </c>
      <c r="BW623" s="226">
        <v>623000</v>
      </c>
      <c r="BX623" s="226">
        <v>623000</v>
      </c>
      <c r="BY623" s="226">
        <v>0</v>
      </c>
      <c r="BZ623" s="226">
        <v>0</v>
      </c>
      <c r="CA623" s="226">
        <v>0</v>
      </c>
      <c r="CB623" s="226">
        <v>623000</v>
      </c>
      <c r="CC623" s="226">
        <v>623000</v>
      </c>
      <c r="CD623" s="226">
        <v>0</v>
      </c>
      <c r="CE623" s="226">
        <v>0</v>
      </c>
      <c r="CF623" s="226">
        <v>0</v>
      </c>
      <c r="CG623" s="226">
        <v>623000</v>
      </c>
      <c r="CH623" s="226">
        <v>623000</v>
      </c>
      <c r="CI623" s="226">
        <v>0</v>
      </c>
      <c r="CJ623" s="226">
        <v>0</v>
      </c>
      <c r="CK623" s="226">
        <v>0</v>
      </c>
      <c r="CL623" s="226">
        <v>623000</v>
      </c>
      <c r="CM623" s="226">
        <v>623000</v>
      </c>
      <c r="CN623" s="226">
        <v>0</v>
      </c>
      <c r="CO623" s="226">
        <v>0</v>
      </c>
      <c r="CP623" s="226">
        <v>0</v>
      </c>
      <c r="CQ623" s="226">
        <v>623000</v>
      </c>
      <c r="CS623" s="8">
        <f t="shared" si="120"/>
        <v>1</v>
      </c>
    </row>
    <row r="624" spans="1:97" ht="409.5" customHeight="1">
      <c r="A624" s="221" t="s">
        <v>1313</v>
      </c>
      <c r="B624" s="222" t="s">
        <v>1314</v>
      </c>
      <c r="C624" s="223">
        <v>403030002</v>
      </c>
      <c r="D624" s="224" t="s">
        <v>960</v>
      </c>
      <c r="E624" s="212" t="s">
        <v>1315</v>
      </c>
      <c r="F624" s="213"/>
      <c r="G624" s="213"/>
      <c r="H624" s="214" t="s">
        <v>47</v>
      </c>
      <c r="I624" s="213"/>
      <c r="J624" s="214" t="s">
        <v>382</v>
      </c>
      <c r="K624" s="214" t="s">
        <v>45</v>
      </c>
      <c r="L624" s="214" t="s">
        <v>523</v>
      </c>
      <c r="M624" s="215"/>
      <c r="N624" s="215"/>
      <c r="O624" s="215"/>
      <c r="P624" s="216" t="s">
        <v>255</v>
      </c>
      <c r="Q624" s="216" t="s">
        <v>256</v>
      </c>
      <c r="R624" s="214"/>
      <c r="S624" s="214"/>
      <c r="T624" s="214" t="s">
        <v>47</v>
      </c>
      <c r="U624" s="214"/>
      <c r="V624" s="214" t="s">
        <v>523</v>
      </c>
      <c r="W624" s="214" t="s">
        <v>45</v>
      </c>
      <c r="X624" s="214"/>
      <c r="Y624" s="214"/>
      <c r="Z624" s="214"/>
      <c r="AA624" s="214"/>
      <c r="AB624" s="216" t="s">
        <v>257</v>
      </c>
      <c r="AC624" s="216" t="s">
        <v>1450</v>
      </c>
      <c r="AD624" s="228"/>
      <c r="AE624" s="229"/>
      <c r="AF624" s="221"/>
      <c r="AG624" s="230"/>
      <c r="AH624" s="231"/>
      <c r="AI624" s="221"/>
      <c r="AJ624" s="221" t="s">
        <v>45</v>
      </c>
      <c r="AK624" s="213"/>
      <c r="AL624" s="230"/>
      <c r="AM624" s="239"/>
      <c r="AN624" s="216" t="s">
        <v>1451</v>
      </c>
      <c r="AO624" s="94" t="s">
        <v>87</v>
      </c>
      <c r="AP624" s="94" t="s">
        <v>54</v>
      </c>
      <c r="AQ624" s="94" t="s">
        <v>1452</v>
      </c>
      <c r="AR624" s="225" t="s">
        <v>1453</v>
      </c>
      <c r="AS624" s="94">
        <v>313</v>
      </c>
      <c r="AT624" s="219">
        <v>500000</v>
      </c>
      <c r="AU624" s="219">
        <v>500000</v>
      </c>
      <c r="AV624" s="220">
        <v>0</v>
      </c>
      <c r="AW624" s="220">
        <v>0</v>
      </c>
      <c r="AX624" s="226">
        <v>0</v>
      </c>
      <c r="AY624" s="226">
        <v>0</v>
      </c>
      <c r="AZ624" s="220">
        <v>0</v>
      </c>
      <c r="BA624" s="220">
        <v>0</v>
      </c>
      <c r="BB624" s="219">
        <v>500000</v>
      </c>
      <c r="BC624" s="219">
        <v>500000</v>
      </c>
      <c r="BD624" s="226">
        <v>312000</v>
      </c>
      <c r="BE624" s="226">
        <v>0</v>
      </c>
      <c r="BF624" s="226">
        <v>0</v>
      </c>
      <c r="BG624" s="227">
        <v>0</v>
      </c>
      <c r="BH624" s="226">
        <v>312000</v>
      </c>
      <c r="BI624" s="226">
        <v>312000</v>
      </c>
      <c r="BJ624" s="226">
        <v>0</v>
      </c>
      <c r="BK624" s="226">
        <v>0</v>
      </c>
      <c r="BL624" s="226">
        <v>0</v>
      </c>
      <c r="BM624" s="226">
        <v>312000</v>
      </c>
      <c r="BN624" s="226">
        <v>324480</v>
      </c>
      <c r="BO624" s="226">
        <v>0</v>
      </c>
      <c r="BP624" s="226">
        <v>0</v>
      </c>
      <c r="BQ624" s="226">
        <v>0</v>
      </c>
      <c r="BR624" s="226">
        <v>324480</v>
      </c>
      <c r="BS624" s="226">
        <v>324480</v>
      </c>
      <c r="BT624" s="226">
        <v>0</v>
      </c>
      <c r="BU624" s="226">
        <v>0</v>
      </c>
      <c r="BV624" s="226">
        <v>0</v>
      </c>
      <c r="BW624" s="226">
        <v>324480</v>
      </c>
      <c r="BX624" s="226">
        <v>324480</v>
      </c>
      <c r="BY624" s="226">
        <v>0</v>
      </c>
      <c r="BZ624" s="226">
        <v>0</v>
      </c>
      <c r="CA624" s="226">
        <v>0</v>
      </c>
      <c r="CB624" s="226">
        <v>324480</v>
      </c>
      <c r="CC624" s="226">
        <v>324480</v>
      </c>
      <c r="CD624" s="226">
        <v>0</v>
      </c>
      <c r="CE624" s="226">
        <v>0</v>
      </c>
      <c r="CF624" s="226">
        <v>0</v>
      </c>
      <c r="CG624" s="226">
        <v>324480</v>
      </c>
      <c r="CH624" s="226">
        <v>324480</v>
      </c>
      <c r="CI624" s="226">
        <v>0</v>
      </c>
      <c r="CJ624" s="226">
        <v>0</v>
      </c>
      <c r="CK624" s="226">
        <v>0</v>
      </c>
      <c r="CL624" s="226">
        <v>324480</v>
      </c>
      <c r="CM624" s="226">
        <v>324480</v>
      </c>
      <c r="CN624" s="226">
        <v>0</v>
      </c>
      <c r="CO624" s="226">
        <v>0</v>
      </c>
      <c r="CP624" s="226">
        <v>0</v>
      </c>
      <c r="CQ624" s="226">
        <v>324480</v>
      </c>
      <c r="CS624" s="8">
        <f t="shared" si="120"/>
        <v>1</v>
      </c>
    </row>
    <row r="625" spans="1:97" ht="212.25" customHeight="1">
      <c r="A625" s="221" t="s">
        <v>1313</v>
      </c>
      <c r="B625" s="222" t="s">
        <v>1314</v>
      </c>
      <c r="C625" s="223">
        <v>403030002</v>
      </c>
      <c r="D625" s="224" t="s">
        <v>960</v>
      </c>
      <c r="E625" s="212" t="s">
        <v>1315</v>
      </c>
      <c r="F625" s="213"/>
      <c r="G625" s="213"/>
      <c r="H625" s="214" t="s">
        <v>47</v>
      </c>
      <c r="I625" s="213"/>
      <c r="J625" s="214" t="s">
        <v>382</v>
      </c>
      <c r="K625" s="214" t="s">
        <v>45</v>
      </c>
      <c r="L625" s="214" t="s">
        <v>523</v>
      </c>
      <c r="M625" s="215"/>
      <c r="N625" s="215"/>
      <c r="O625" s="215"/>
      <c r="P625" s="216" t="s">
        <v>255</v>
      </c>
      <c r="Q625" s="216" t="s">
        <v>256</v>
      </c>
      <c r="R625" s="214"/>
      <c r="S625" s="214"/>
      <c r="T625" s="214" t="s">
        <v>47</v>
      </c>
      <c r="U625" s="214"/>
      <c r="V625" s="214" t="s">
        <v>523</v>
      </c>
      <c r="W625" s="214" t="s">
        <v>45</v>
      </c>
      <c r="X625" s="214"/>
      <c r="Y625" s="214"/>
      <c r="Z625" s="214"/>
      <c r="AA625" s="214"/>
      <c r="AB625" s="216" t="s">
        <v>257</v>
      </c>
      <c r="AC625" s="216" t="s">
        <v>1454</v>
      </c>
      <c r="AD625" s="228"/>
      <c r="AE625" s="229"/>
      <c r="AF625" s="221"/>
      <c r="AG625" s="230"/>
      <c r="AH625" s="231"/>
      <c r="AI625" s="221"/>
      <c r="AJ625" s="221" t="s">
        <v>875</v>
      </c>
      <c r="AK625" s="213"/>
      <c r="AL625" s="230"/>
      <c r="AM625" s="239"/>
      <c r="AN625" s="216" t="s">
        <v>1455</v>
      </c>
      <c r="AO625" s="94" t="s">
        <v>87</v>
      </c>
      <c r="AP625" s="94" t="s">
        <v>54</v>
      </c>
      <c r="AQ625" s="94" t="s">
        <v>1456</v>
      </c>
      <c r="AR625" s="225" t="s">
        <v>1457</v>
      </c>
      <c r="AS625" s="94">
        <v>313</v>
      </c>
      <c r="AT625" s="219">
        <v>1375000</v>
      </c>
      <c r="AU625" s="219">
        <v>1185041.68</v>
      </c>
      <c r="AV625" s="220">
        <v>0</v>
      </c>
      <c r="AW625" s="220">
        <v>0</v>
      </c>
      <c r="AX625" s="226">
        <v>0</v>
      </c>
      <c r="AY625" s="226">
        <v>0</v>
      </c>
      <c r="AZ625" s="220">
        <v>0</v>
      </c>
      <c r="BA625" s="220">
        <v>0</v>
      </c>
      <c r="BB625" s="219">
        <v>1375000</v>
      </c>
      <c r="BC625" s="219">
        <v>1185041.68</v>
      </c>
      <c r="BD625" s="226">
        <v>1040000</v>
      </c>
      <c r="BE625" s="226">
        <v>0</v>
      </c>
      <c r="BF625" s="226">
        <v>0</v>
      </c>
      <c r="BG625" s="227">
        <v>0</v>
      </c>
      <c r="BH625" s="226">
        <v>1040000</v>
      </c>
      <c r="BI625" s="226">
        <v>738291.65</v>
      </c>
      <c r="BJ625" s="226">
        <v>0</v>
      </c>
      <c r="BK625" s="226">
        <v>0</v>
      </c>
      <c r="BL625" s="226">
        <v>0</v>
      </c>
      <c r="BM625" s="226">
        <v>738291.65</v>
      </c>
      <c r="BN625" s="226">
        <v>1081600</v>
      </c>
      <c r="BO625" s="226">
        <v>0</v>
      </c>
      <c r="BP625" s="226">
        <v>0</v>
      </c>
      <c r="BQ625" s="226">
        <v>0</v>
      </c>
      <c r="BR625" s="226">
        <v>1081600</v>
      </c>
      <c r="BS625" s="226">
        <v>1081600</v>
      </c>
      <c r="BT625" s="226">
        <v>0</v>
      </c>
      <c r="BU625" s="226">
        <v>0</v>
      </c>
      <c r="BV625" s="226">
        <v>0</v>
      </c>
      <c r="BW625" s="226">
        <v>1081600</v>
      </c>
      <c r="BX625" s="226">
        <v>1081600</v>
      </c>
      <c r="BY625" s="226">
        <v>0</v>
      </c>
      <c r="BZ625" s="226">
        <v>0</v>
      </c>
      <c r="CA625" s="226">
        <v>0</v>
      </c>
      <c r="CB625" s="226">
        <v>1081600</v>
      </c>
      <c r="CC625" s="226">
        <v>1081600</v>
      </c>
      <c r="CD625" s="226">
        <v>0</v>
      </c>
      <c r="CE625" s="226">
        <v>0</v>
      </c>
      <c r="CF625" s="226">
        <v>0</v>
      </c>
      <c r="CG625" s="226">
        <v>1081600</v>
      </c>
      <c r="CH625" s="226">
        <v>1081600</v>
      </c>
      <c r="CI625" s="226">
        <v>0</v>
      </c>
      <c r="CJ625" s="226">
        <v>0</v>
      </c>
      <c r="CK625" s="226">
        <v>0</v>
      </c>
      <c r="CL625" s="226">
        <v>1081600</v>
      </c>
      <c r="CM625" s="226">
        <v>1081600</v>
      </c>
      <c r="CN625" s="226">
        <v>0</v>
      </c>
      <c r="CO625" s="226">
        <v>0</v>
      </c>
      <c r="CP625" s="226">
        <v>0</v>
      </c>
      <c r="CQ625" s="226">
        <v>1081600</v>
      </c>
      <c r="CS625" s="8">
        <f t="shared" si="120"/>
        <v>1</v>
      </c>
    </row>
    <row r="626" spans="1:97" ht="212.25" customHeight="1">
      <c r="A626" s="221" t="s">
        <v>1313</v>
      </c>
      <c r="B626" s="222" t="s">
        <v>1314</v>
      </c>
      <c r="C626" s="223">
        <v>403030002</v>
      </c>
      <c r="D626" s="224" t="s">
        <v>960</v>
      </c>
      <c r="E626" s="212" t="s">
        <v>1315</v>
      </c>
      <c r="F626" s="213"/>
      <c r="G626" s="213"/>
      <c r="H626" s="214" t="s">
        <v>47</v>
      </c>
      <c r="I626" s="213"/>
      <c r="J626" s="214" t="s">
        <v>382</v>
      </c>
      <c r="K626" s="214" t="s">
        <v>45</v>
      </c>
      <c r="L626" s="214" t="s">
        <v>523</v>
      </c>
      <c r="M626" s="215"/>
      <c r="N626" s="215"/>
      <c r="O626" s="215"/>
      <c r="P626" s="216" t="s">
        <v>255</v>
      </c>
      <c r="Q626" s="216" t="s">
        <v>256</v>
      </c>
      <c r="R626" s="214"/>
      <c r="S626" s="214"/>
      <c r="T626" s="214" t="s">
        <v>47</v>
      </c>
      <c r="U626" s="214"/>
      <c r="V626" s="214" t="s">
        <v>523</v>
      </c>
      <c r="W626" s="214" t="s">
        <v>45</v>
      </c>
      <c r="X626" s="214"/>
      <c r="Y626" s="214"/>
      <c r="Z626" s="214"/>
      <c r="AA626" s="214"/>
      <c r="AB626" s="216" t="s">
        <v>257</v>
      </c>
      <c r="AC626" s="216" t="s">
        <v>1458</v>
      </c>
      <c r="AD626" s="228"/>
      <c r="AE626" s="229"/>
      <c r="AF626" s="221"/>
      <c r="AG626" s="230"/>
      <c r="AH626" s="231"/>
      <c r="AI626" s="221"/>
      <c r="AJ626" s="221" t="s">
        <v>45</v>
      </c>
      <c r="AK626" s="213"/>
      <c r="AL626" s="230"/>
      <c r="AM626" s="240"/>
      <c r="AN626" s="216" t="s">
        <v>1459</v>
      </c>
      <c r="AO626" s="94" t="s">
        <v>87</v>
      </c>
      <c r="AP626" s="94" t="s">
        <v>54</v>
      </c>
      <c r="AQ626" s="94" t="s">
        <v>1460</v>
      </c>
      <c r="AR626" s="225" t="s">
        <v>1461</v>
      </c>
      <c r="AS626" s="94">
        <v>313</v>
      </c>
      <c r="AT626" s="219">
        <v>739200</v>
      </c>
      <c r="AU626" s="219">
        <v>739200</v>
      </c>
      <c r="AV626" s="220">
        <v>0</v>
      </c>
      <c r="AW626" s="220">
        <v>0</v>
      </c>
      <c r="AX626" s="226">
        <v>0</v>
      </c>
      <c r="AY626" s="226">
        <v>0</v>
      </c>
      <c r="AZ626" s="220">
        <v>0</v>
      </c>
      <c r="BA626" s="220">
        <v>0</v>
      </c>
      <c r="BB626" s="219">
        <v>739200</v>
      </c>
      <c r="BC626" s="219">
        <v>739200</v>
      </c>
      <c r="BD626" s="226">
        <v>0</v>
      </c>
      <c r="BE626" s="226">
        <v>0</v>
      </c>
      <c r="BF626" s="226">
        <v>0</v>
      </c>
      <c r="BG626" s="227">
        <v>0</v>
      </c>
      <c r="BH626" s="226">
        <v>0</v>
      </c>
      <c r="BI626" s="226">
        <v>0</v>
      </c>
      <c r="BJ626" s="226">
        <v>0</v>
      </c>
      <c r="BK626" s="226">
        <v>0</v>
      </c>
      <c r="BL626" s="226">
        <v>0</v>
      </c>
      <c r="BM626" s="226">
        <v>0</v>
      </c>
      <c r="BN626" s="226">
        <v>0</v>
      </c>
      <c r="BO626" s="226">
        <v>0</v>
      </c>
      <c r="BP626" s="226">
        <v>0</v>
      </c>
      <c r="BQ626" s="226">
        <v>0</v>
      </c>
      <c r="BR626" s="226">
        <v>0</v>
      </c>
      <c r="BS626" s="226">
        <v>0</v>
      </c>
      <c r="BT626" s="226">
        <v>0</v>
      </c>
      <c r="BU626" s="226">
        <v>0</v>
      </c>
      <c r="BV626" s="226">
        <v>0</v>
      </c>
      <c r="BW626" s="226">
        <v>0</v>
      </c>
      <c r="BX626" s="226">
        <v>0</v>
      </c>
      <c r="BY626" s="226">
        <v>0</v>
      </c>
      <c r="BZ626" s="226">
        <v>0</v>
      </c>
      <c r="CA626" s="226">
        <v>0</v>
      </c>
      <c r="CB626" s="226">
        <v>0</v>
      </c>
      <c r="CC626" s="226">
        <v>0</v>
      </c>
      <c r="CD626" s="226">
        <v>0</v>
      </c>
      <c r="CE626" s="226">
        <v>0</v>
      </c>
      <c r="CF626" s="226">
        <v>0</v>
      </c>
      <c r="CG626" s="226">
        <v>0</v>
      </c>
      <c r="CH626" s="226">
        <v>0</v>
      </c>
      <c r="CI626" s="226">
        <v>0</v>
      </c>
      <c r="CJ626" s="226">
        <v>0</v>
      </c>
      <c r="CK626" s="226">
        <v>0</v>
      </c>
      <c r="CL626" s="226">
        <v>0</v>
      </c>
      <c r="CM626" s="226">
        <v>0</v>
      </c>
      <c r="CN626" s="226">
        <v>0</v>
      </c>
      <c r="CO626" s="226">
        <v>0</v>
      </c>
      <c r="CP626" s="226">
        <v>0</v>
      </c>
      <c r="CQ626" s="226">
        <v>0</v>
      </c>
      <c r="CS626" s="8">
        <f t="shared" si="120"/>
        <v>1</v>
      </c>
    </row>
    <row r="627" spans="1:97" ht="212.25" customHeight="1">
      <c r="A627" s="221" t="s">
        <v>1313</v>
      </c>
      <c r="B627" s="222" t="s">
        <v>1314</v>
      </c>
      <c r="C627" s="223">
        <v>403030002</v>
      </c>
      <c r="D627" s="224" t="s">
        <v>960</v>
      </c>
      <c r="E627" s="212" t="s">
        <v>1315</v>
      </c>
      <c r="F627" s="213"/>
      <c r="G627" s="213"/>
      <c r="H627" s="214" t="s">
        <v>47</v>
      </c>
      <c r="I627" s="213"/>
      <c r="J627" s="214" t="s">
        <v>382</v>
      </c>
      <c r="K627" s="214" t="s">
        <v>45</v>
      </c>
      <c r="L627" s="214" t="s">
        <v>523</v>
      </c>
      <c r="M627" s="215"/>
      <c r="N627" s="215"/>
      <c r="O627" s="215"/>
      <c r="P627" s="216" t="s">
        <v>255</v>
      </c>
      <c r="Q627" s="216" t="s">
        <v>256</v>
      </c>
      <c r="R627" s="214"/>
      <c r="S627" s="214"/>
      <c r="T627" s="214" t="s">
        <v>47</v>
      </c>
      <c r="U627" s="214"/>
      <c r="V627" s="214" t="s">
        <v>523</v>
      </c>
      <c r="W627" s="214" t="s">
        <v>45</v>
      </c>
      <c r="X627" s="214"/>
      <c r="Y627" s="214"/>
      <c r="Z627" s="214"/>
      <c r="AA627" s="214"/>
      <c r="AB627" s="216" t="s">
        <v>257</v>
      </c>
      <c r="AC627" s="216" t="s">
        <v>1462</v>
      </c>
      <c r="AD627" s="218"/>
      <c r="AE627" s="218"/>
      <c r="AF627" s="218"/>
      <c r="AG627" s="218"/>
      <c r="AH627" s="218"/>
      <c r="AI627" s="218"/>
      <c r="AJ627" s="218" t="s">
        <v>45</v>
      </c>
      <c r="AK627" s="218"/>
      <c r="AL627" s="218"/>
      <c r="AM627" s="218"/>
      <c r="AN627" s="216" t="s">
        <v>1463</v>
      </c>
      <c r="AO627" s="94" t="s">
        <v>87</v>
      </c>
      <c r="AP627" s="94" t="s">
        <v>54</v>
      </c>
      <c r="AQ627" s="94" t="s">
        <v>1464</v>
      </c>
      <c r="AR627" s="225" t="s">
        <v>1465</v>
      </c>
      <c r="AS627" s="94">
        <v>313</v>
      </c>
      <c r="AT627" s="219">
        <v>0</v>
      </c>
      <c r="AU627" s="219">
        <v>0</v>
      </c>
      <c r="AV627" s="220">
        <v>0</v>
      </c>
      <c r="AW627" s="220">
        <v>0</v>
      </c>
      <c r="AX627" s="226">
        <v>0</v>
      </c>
      <c r="AY627" s="226">
        <v>0</v>
      </c>
      <c r="AZ627" s="220">
        <v>0</v>
      </c>
      <c r="BA627" s="220">
        <v>0</v>
      </c>
      <c r="BB627" s="219">
        <v>0</v>
      </c>
      <c r="BC627" s="219">
        <v>0</v>
      </c>
      <c r="BD627" s="226">
        <v>0</v>
      </c>
      <c r="BE627" s="226">
        <v>0</v>
      </c>
      <c r="BF627" s="226">
        <v>0</v>
      </c>
      <c r="BG627" s="227">
        <v>0</v>
      </c>
      <c r="BH627" s="226">
        <v>0</v>
      </c>
      <c r="BI627" s="226">
        <v>0</v>
      </c>
      <c r="BJ627" s="226">
        <v>0</v>
      </c>
      <c r="BK627" s="226">
        <v>0</v>
      </c>
      <c r="BL627" s="226">
        <v>0</v>
      </c>
      <c r="BM627" s="226">
        <v>0</v>
      </c>
      <c r="BN627" s="226">
        <v>0</v>
      </c>
      <c r="BO627" s="226">
        <v>0</v>
      </c>
      <c r="BP627" s="226">
        <v>0</v>
      </c>
      <c r="BQ627" s="226">
        <v>0</v>
      </c>
      <c r="BR627" s="226">
        <v>0</v>
      </c>
      <c r="BS627" s="226">
        <v>0</v>
      </c>
      <c r="BT627" s="226">
        <v>0</v>
      </c>
      <c r="BU627" s="226">
        <v>0</v>
      </c>
      <c r="BV627" s="226">
        <v>0</v>
      </c>
      <c r="BW627" s="226">
        <v>0</v>
      </c>
      <c r="BX627" s="226">
        <v>3750000</v>
      </c>
      <c r="BY627" s="226">
        <v>0</v>
      </c>
      <c r="BZ627" s="226">
        <v>0</v>
      </c>
      <c r="CA627" s="226">
        <v>0</v>
      </c>
      <c r="CB627" s="226">
        <v>3750000</v>
      </c>
      <c r="CC627" s="226">
        <v>3750000</v>
      </c>
      <c r="CD627" s="226">
        <v>0</v>
      </c>
      <c r="CE627" s="226">
        <v>0</v>
      </c>
      <c r="CF627" s="226">
        <v>0</v>
      </c>
      <c r="CG627" s="226">
        <v>3750000</v>
      </c>
      <c r="CH627" s="226">
        <v>3750000</v>
      </c>
      <c r="CI627" s="226">
        <v>0</v>
      </c>
      <c r="CJ627" s="226">
        <v>0</v>
      </c>
      <c r="CK627" s="226">
        <v>0</v>
      </c>
      <c r="CL627" s="226">
        <v>3750000</v>
      </c>
      <c r="CM627" s="226">
        <v>3750000</v>
      </c>
      <c r="CN627" s="226">
        <v>0</v>
      </c>
      <c r="CO627" s="226">
        <v>0</v>
      </c>
      <c r="CP627" s="226">
        <v>0</v>
      </c>
      <c r="CQ627" s="226">
        <v>3750000</v>
      </c>
      <c r="CS627" s="8">
        <f t="shared" si="120"/>
        <v>1</v>
      </c>
    </row>
    <row r="628" spans="1:97" ht="212.25" customHeight="1">
      <c r="A628" s="221" t="s">
        <v>1313</v>
      </c>
      <c r="B628" s="222" t="s">
        <v>1314</v>
      </c>
      <c r="C628" s="223">
        <v>403030002</v>
      </c>
      <c r="D628" s="224" t="s">
        <v>960</v>
      </c>
      <c r="E628" s="212" t="s">
        <v>1315</v>
      </c>
      <c r="F628" s="213"/>
      <c r="G628" s="213"/>
      <c r="H628" s="214" t="s">
        <v>47</v>
      </c>
      <c r="I628" s="213"/>
      <c r="J628" s="214" t="s">
        <v>382</v>
      </c>
      <c r="K628" s="214" t="s">
        <v>45</v>
      </c>
      <c r="L628" s="214" t="s">
        <v>523</v>
      </c>
      <c r="M628" s="215"/>
      <c r="N628" s="215"/>
      <c r="O628" s="215"/>
      <c r="P628" s="216" t="s">
        <v>255</v>
      </c>
      <c r="Q628" s="216" t="s">
        <v>256</v>
      </c>
      <c r="R628" s="214"/>
      <c r="S628" s="214"/>
      <c r="T628" s="214" t="s">
        <v>47</v>
      </c>
      <c r="U628" s="214"/>
      <c r="V628" s="214" t="s">
        <v>523</v>
      </c>
      <c r="W628" s="214" t="s">
        <v>45</v>
      </c>
      <c r="X628" s="214"/>
      <c r="Y628" s="214"/>
      <c r="Z628" s="214"/>
      <c r="AA628" s="214"/>
      <c r="AB628" s="216" t="s">
        <v>257</v>
      </c>
      <c r="AC628" s="216" t="s">
        <v>1466</v>
      </c>
      <c r="AD628" s="218"/>
      <c r="AE628" s="218"/>
      <c r="AF628" s="218"/>
      <c r="AG628" s="218"/>
      <c r="AH628" s="218"/>
      <c r="AI628" s="218"/>
      <c r="AJ628" s="218" t="s">
        <v>1467</v>
      </c>
      <c r="AK628" s="218"/>
      <c r="AL628" s="218"/>
      <c r="AM628" s="218"/>
      <c r="AN628" s="216" t="s">
        <v>1468</v>
      </c>
      <c r="AO628" s="94" t="s">
        <v>87</v>
      </c>
      <c r="AP628" s="94" t="s">
        <v>54</v>
      </c>
      <c r="AQ628" s="94" t="s">
        <v>1469</v>
      </c>
      <c r="AR628" s="225" t="s">
        <v>1470</v>
      </c>
      <c r="AS628" s="94">
        <v>313</v>
      </c>
      <c r="AT628" s="219">
        <v>1674000</v>
      </c>
      <c r="AU628" s="219">
        <v>1674000</v>
      </c>
      <c r="AV628" s="220">
        <v>0</v>
      </c>
      <c r="AW628" s="220">
        <v>0</v>
      </c>
      <c r="AX628" s="226">
        <v>0</v>
      </c>
      <c r="AY628" s="226">
        <v>0</v>
      </c>
      <c r="AZ628" s="220">
        <v>0</v>
      </c>
      <c r="BA628" s="220">
        <v>0</v>
      </c>
      <c r="BB628" s="219">
        <v>1674000</v>
      </c>
      <c r="BC628" s="219">
        <v>1674000</v>
      </c>
      <c r="BD628" s="226">
        <v>1409480</v>
      </c>
      <c r="BE628" s="226">
        <v>0</v>
      </c>
      <c r="BF628" s="226">
        <v>0</v>
      </c>
      <c r="BG628" s="227">
        <v>0</v>
      </c>
      <c r="BH628" s="226">
        <v>1409480</v>
      </c>
      <c r="BI628" s="226">
        <v>1409480</v>
      </c>
      <c r="BJ628" s="226">
        <v>0</v>
      </c>
      <c r="BK628" s="226">
        <v>0</v>
      </c>
      <c r="BL628" s="226">
        <v>0</v>
      </c>
      <c r="BM628" s="226">
        <v>1409480</v>
      </c>
      <c r="BN628" s="226">
        <v>2005290</v>
      </c>
      <c r="BO628" s="226">
        <v>0</v>
      </c>
      <c r="BP628" s="226">
        <v>0</v>
      </c>
      <c r="BQ628" s="226">
        <v>0</v>
      </c>
      <c r="BR628" s="226">
        <v>2005290</v>
      </c>
      <c r="BS628" s="226">
        <v>2005290</v>
      </c>
      <c r="BT628" s="226">
        <v>0</v>
      </c>
      <c r="BU628" s="226">
        <v>0</v>
      </c>
      <c r="BV628" s="226">
        <v>0</v>
      </c>
      <c r="BW628" s="226">
        <v>2005290</v>
      </c>
      <c r="BX628" s="226">
        <v>2005290</v>
      </c>
      <c r="BY628" s="226">
        <v>0</v>
      </c>
      <c r="BZ628" s="226">
        <v>0</v>
      </c>
      <c r="CA628" s="226">
        <v>0</v>
      </c>
      <c r="CB628" s="226">
        <v>2005290</v>
      </c>
      <c r="CC628" s="226">
        <v>2005290</v>
      </c>
      <c r="CD628" s="226">
        <v>0</v>
      </c>
      <c r="CE628" s="226">
        <v>0</v>
      </c>
      <c r="CF628" s="226">
        <v>0</v>
      </c>
      <c r="CG628" s="226">
        <v>2005290</v>
      </c>
      <c r="CH628" s="226">
        <v>2005290</v>
      </c>
      <c r="CI628" s="226">
        <v>0</v>
      </c>
      <c r="CJ628" s="226">
        <v>0</v>
      </c>
      <c r="CK628" s="226">
        <v>0</v>
      </c>
      <c r="CL628" s="226">
        <v>2005290</v>
      </c>
      <c r="CM628" s="226">
        <v>2005290</v>
      </c>
      <c r="CN628" s="226">
        <v>0</v>
      </c>
      <c r="CO628" s="226">
        <v>0</v>
      </c>
      <c r="CP628" s="226">
        <v>0</v>
      </c>
      <c r="CQ628" s="226">
        <v>2005290</v>
      </c>
      <c r="CS628" s="8">
        <f t="shared" si="120"/>
        <v>1</v>
      </c>
    </row>
    <row r="629" spans="1:97" ht="212.25" customHeight="1">
      <c r="A629" s="221" t="s">
        <v>1313</v>
      </c>
      <c r="B629" s="222" t="s">
        <v>1314</v>
      </c>
      <c r="C629" s="223">
        <v>403030002</v>
      </c>
      <c r="D629" s="224" t="s">
        <v>960</v>
      </c>
      <c r="E629" s="212" t="s">
        <v>1315</v>
      </c>
      <c r="F629" s="213"/>
      <c r="G629" s="213"/>
      <c r="H629" s="214" t="s">
        <v>47</v>
      </c>
      <c r="I629" s="213"/>
      <c r="J629" s="214" t="s">
        <v>382</v>
      </c>
      <c r="K629" s="214" t="s">
        <v>45</v>
      </c>
      <c r="L629" s="214" t="s">
        <v>523</v>
      </c>
      <c r="M629" s="215"/>
      <c r="N629" s="215"/>
      <c r="O629" s="215"/>
      <c r="P629" s="216" t="s">
        <v>255</v>
      </c>
      <c r="Q629" s="216" t="s">
        <v>256</v>
      </c>
      <c r="R629" s="214"/>
      <c r="S629" s="214"/>
      <c r="T629" s="214" t="s">
        <v>47</v>
      </c>
      <c r="U629" s="214"/>
      <c r="V629" s="214" t="s">
        <v>523</v>
      </c>
      <c r="W629" s="214" t="s">
        <v>45</v>
      </c>
      <c r="X629" s="214"/>
      <c r="Y629" s="214"/>
      <c r="Z629" s="214"/>
      <c r="AA629" s="214"/>
      <c r="AB629" s="216" t="s">
        <v>257</v>
      </c>
      <c r="AC629" s="216" t="s">
        <v>1471</v>
      </c>
      <c r="AD629" s="218"/>
      <c r="AE629" s="218"/>
      <c r="AF629" s="218"/>
      <c r="AG629" s="218"/>
      <c r="AH629" s="218"/>
      <c r="AI629" s="218"/>
      <c r="AJ629" s="218" t="s">
        <v>875</v>
      </c>
      <c r="AK629" s="218"/>
      <c r="AL629" s="218"/>
      <c r="AM629" s="218"/>
      <c r="AN629" s="216" t="s">
        <v>1472</v>
      </c>
      <c r="AO629" s="94" t="s">
        <v>87</v>
      </c>
      <c r="AP629" s="94" t="s">
        <v>54</v>
      </c>
      <c r="AQ629" s="94" t="s">
        <v>1473</v>
      </c>
      <c r="AR629" s="225" t="s">
        <v>1474</v>
      </c>
      <c r="AS629" s="94">
        <v>313</v>
      </c>
      <c r="AT629" s="219">
        <v>0</v>
      </c>
      <c r="AU629" s="219">
        <v>0</v>
      </c>
      <c r="AV629" s="220">
        <v>0</v>
      </c>
      <c r="AW629" s="220">
        <v>0</v>
      </c>
      <c r="AX629" s="226">
        <v>0</v>
      </c>
      <c r="AY629" s="226">
        <v>0</v>
      </c>
      <c r="AZ629" s="220">
        <v>0</v>
      </c>
      <c r="BA629" s="220">
        <v>0</v>
      </c>
      <c r="BB629" s="219">
        <v>0</v>
      </c>
      <c r="BC629" s="219">
        <v>0</v>
      </c>
      <c r="BD629" s="226">
        <v>0</v>
      </c>
      <c r="BE629" s="226">
        <v>0</v>
      </c>
      <c r="BF629" s="226">
        <v>0</v>
      </c>
      <c r="BG629" s="227">
        <v>0</v>
      </c>
      <c r="BH629" s="226">
        <v>0</v>
      </c>
      <c r="BI629" s="226">
        <v>0</v>
      </c>
      <c r="BJ629" s="226">
        <v>0</v>
      </c>
      <c r="BK629" s="226">
        <v>0</v>
      </c>
      <c r="BL629" s="226">
        <v>0</v>
      </c>
      <c r="BM629" s="226">
        <v>0</v>
      </c>
      <c r="BN629" s="226">
        <v>0</v>
      </c>
      <c r="BO629" s="226">
        <v>0</v>
      </c>
      <c r="BP629" s="226">
        <v>0</v>
      </c>
      <c r="BQ629" s="226">
        <v>0</v>
      </c>
      <c r="BR629" s="226">
        <v>0</v>
      </c>
      <c r="BS629" s="226">
        <v>0</v>
      </c>
      <c r="BT629" s="226">
        <v>0</v>
      </c>
      <c r="BU629" s="226">
        <v>0</v>
      </c>
      <c r="BV629" s="226">
        <v>0</v>
      </c>
      <c r="BW629" s="226">
        <v>0</v>
      </c>
      <c r="BX629" s="226">
        <v>4500000</v>
      </c>
      <c r="BY629" s="226">
        <v>0</v>
      </c>
      <c r="BZ629" s="226">
        <v>0</v>
      </c>
      <c r="CA629" s="226">
        <v>0</v>
      </c>
      <c r="CB629" s="226">
        <v>4500000</v>
      </c>
      <c r="CC629" s="226">
        <v>4500000</v>
      </c>
      <c r="CD629" s="226">
        <v>0</v>
      </c>
      <c r="CE629" s="226">
        <v>0</v>
      </c>
      <c r="CF629" s="226">
        <v>0</v>
      </c>
      <c r="CG629" s="226">
        <v>4500000</v>
      </c>
      <c r="CH629" s="226">
        <v>4500000</v>
      </c>
      <c r="CI629" s="226">
        <v>0</v>
      </c>
      <c r="CJ629" s="226">
        <v>0</v>
      </c>
      <c r="CK629" s="226">
        <v>0</v>
      </c>
      <c r="CL629" s="226">
        <v>4500000</v>
      </c>
      <c r="CM629" s="226">
        <v>4500000</v>
      </c>
      <c r="CN629" s="226">
        <v>0</v>
      </c>
      <c r="CO629" s="226">
        <v>0</v>
      </c>
      <c r="CP629" s="226">
        <v>0</v>
      </c>
      <c r="CQ629" s="226">
        <v>4500000</v>
      </c>
      <c r="CS629" s="8">
        <f t="shared" si="120"/>
        <v>1</v>
      </c>
    </row>
    <row r="630" spans="1:97" ht="212.25" customHeight="1">
      <c r="A630" s="221" t="s">
        <v>1313</v>
      </c>
      <c r="B630" s="222" t="s">
        <v>1314</v>
      </c>
      <c r="C630" s="223">
        <v>403030002</v>
      </c>
      <c r="D630" s="224" t="s">
        <v>960</v>
      </c>
      <c r="E630" s="212" t="s">
        <v>1315</v>
      </c>
      <c r="F630" s="213"/>
      <c r="G630" s="213"/>
      <c r="H630" s="214" t="s">
        <v>47</v>
      </c>
      <c r="I630" s="213"/>
      <c r="J630" s="214" t="s">
        <v>382</v>
      </c>
      <c r="K630" s="214" t="s">
        <v>45</v>
      </c>
      <c r="L630" s="214" t="s">
        <v>523</v>
      </c>
      <c r="M630" s="215"/>
      <c r="N630" s="215"/>
      <c r="O630" s="215"/>
      <c r="P630" s="216" t="s">
        <v>255</v>
      </c>
      <c r="Q630" s="216" t="s">
        <v>256</v>
      </c>
      <c r="R630" s="214"/>
      <c r="S630" s="214"/>
      <c r="T630" s="214" t="s">
        <v>47</v>
      </c>
      <c r="U630" s="214"/>
      <c r="V630" s="214" t="s">
        <v>523</v>
      </c>
      <c r="W630" s="214" t="s">
        <v>45</v>
      </c>
      <c r="X630" s="214"/>
      <c r="Y630" s="214"/>
      <c r="Z630" s="214"/>
      <c r="AA630" s="214"/>
      <c r="AB630" s="216" t="s">
        <v>257</v>
      </c>
      <c r="AC630" s="216" t="s">
        <v>1475</v>
      </c>
      <c r="AD630" s="218"/>
      <c r="AE630" s="218"/>
      <c r="AF630" s="218"/>
      <c r="AG630" s="218"/>
      <c r="AH630" s="218"/>
      <c r="AI630" s="218"/>
      <c r="AJ630" s="218" t="s">
        <v>45</v>
      </c>
      <c r="AK630" s="218"/>
      <c r="AL630" s="218"/>
      <c r="AM630" s="218"/>
      <c r="AN630" s="216" t="s">
        <v>1476</v>
      </c>
      <c r="AO630" s="94" t="s">
        <v>87</v>
      </c>
      <c r="AP630" s="94" t="s">
        <v>54</v>
      </c>
      <c r="AQ630" s="94" t="s">
        <v>1477</v>
      </c>
      <c r="AR630" s="225" t="s">
        <v>1478</v>
      </c>
      <c r="AS630" s="94">
        <v>313</v>
      </c>
      <c r="AT630" s="219">
        <v>30000</v>
      </c>
      <c r="AU630" s="219">
        <v>30000</v>
      </c>
      <c r="AV630" s="220">
        <v>0</v>
      </c>
      <c r="AW630" s="220">
        <v>0</v>
      </c>
      <c r="AX630" s="226">
        <v>0</v>
      </c>
      <c r="AY630" s="226">
        <v>0</v>
      </c>
      <c r="AZ630" s="220">
        <v>0</v>
      </c>
      <c r="BA630" s="220">
        <v>0</v>
      </c>
      <c r="BB630" s="219">
        <v>30000</v>
      </c>
      <c r="BC630" s="219">
        <v>30000</v>
      </c>
      <c r="BD630" s="226">
        <v>52000</v>
      </c>
      <c r="BE630" s="226">
        <v>0</v>
      </c>
      <c r="BF630" s="226">
        <v>0</v>
      </c>
      <c r="BG630" s="227">
        <v>0</v>
      </c>
      <c r="BH630" s="226">
        <v>52000</v>
      </c>
      <c r="BI630" s="226">
        <v>52000</v>
      </c>
      <c r="BJ630" s="226">
        <v>0</v>
      </c>
      <c r="BK630" s="226">
        <v>0</v>
      </c>
      <c r="BL630" s="226">
        <v>0</v>
      </c>
      <c r="BM630" s="226">
        <v>52000</v>
      </c>
      <c r="BN630" s="226">
        <v>54080</v>
      </c>
      <c r="BO630" s="226">
        <v>0</v>
      </c>
      <c r="BP630" s="226">
        <v>0</v>
      </c>
      <c r="BQ630" s="226">
        <v>0</v>
      </c>
      <c r="BR630" s="226">
        <v>54080</v>
      </c>
      <c r="BS630" s="226">
        <v>54080</v>
      </c>
      <c r="BT630" s="226">
        <v>0</v>
      </c>
      <c r="BU630" s="226">
        <v>0</v>
      </c>
      <c r="BV630" s="226">
        <v>0</v>
      </c>
      <c r="BW630" s="226">
        <v>54080</v>
      </c>
      <c r="BX630" s="226">
        <v>54080</v>
      </c>
      <c r="BY630" s="226">
        <v>0</v>
      </c>
      <c r="BZ630" s="226">
        <v>0</v>
      </c>
      <c r="CA630" s="226">
        <v>0</v>
      </c>
      <c r="CB630" s="226">
        <v>54080</v>
      </c>
      <c r="CC630" s="226">
        <v>54080</v>
      </c>
      <c r="CD630" s="226">
        <v>0</v>
      </c>
      <c r="CE630" s="226">
        <v>0</v>
      </c>
      <c r="CF630" s="226">
        <v>0</v>
      </c>
      <c r="CG630" s="226">
        <v>54080</v>
      </c>
      <c r="CH630" s="226">
        <v>54080</v>
      </c>
      <c r="CI630" s="226">
        <v>0</v>
      </c>
      <c r="CJ630" s="226">
        <v>0</v>
      </c>
      <c r="CK630" s="226">
        <v>0</v>
      </c>
      <c r="CL630" s="226">
        <v>54080</v>
      </c>
      <c r="CM630" s="226">
        <v>54080</v>
      </c>
      <c r="CN630" s="226">
        <v>0</v>
      </c>
      <c r="CO630" s="226">
        <v>0</v>
      </c>
      <c r="CP630" s="226">
        <v>0</v>
      </c>
      <c r="CQ630" s="226">
        <v>54080</v>
      </c>
      <c r="CS630" s="8">
        <f t="shared" si="120"/>
        <v>1</v>
      </c>
    </row>
    <row r="631" spans="1:97" ht="212.25" customHeight="1">
      <c r="A631" s="221" t="s">
        <v>1313</v>
      </c>
      <c r="B631" s="222" t="s">
        <v>1314</v>
      </c>
      <c r="C631" s="223">
        <v>403030002</v>
      </c>
      <c r="D631" s="224" t="s">
        <v>960</v>
      </c>
      <c r="E631" s="212" t="s">
        <v>1315</v>
      </c>
      <c r="F631" s="213"/>
      <c r="G631" s="213"/>
      <c r="H631" s="214" t="s">
        <v>47</v>
      </c>
      <c r="I631" s="213"/>
      <c r="J631" s="214" t="s">
        <v>382</v>
      </c>
      <c r="K631" s="214" t="s">
        <v>45</v>
      </c>
      <c r="L631" s="214" t="s">
        <v>523</v>
      </c>
      <c r="M631" s="215"/>
      <c r="N631" s="215"/>
      <c r="O631" s="215"/>
      <c r="P631" s="216" t="s">
        <v>255</v>
      </c>
      <c r="Q631" s="216" t="s">
        <v>256</v>
      </c>
      <c r="R631" s="214"/>
      <c r="S631" s="214"/>
      <c r="T631" s="214" t="s">
        <v>47</v>
      </c>
      <c r="U631" s="214"/>
      <c r="V631" s="214" t="s">
        <v>523</v>
      </c>
      <c r="W631" s="214" t="s">
        <v>45</v>
      </c>
      <c r="X631" s="214"/>
      <c r="Y631" s="214"/>
      <c r="Z631" s="214"/>
      <c r="AA631" s="214"/>
      <c r="AB631" s="216" t="s">
        <v>257</v>
      </c>
      <c r="AC631" s="216" t="s">
        <v>1454</v>
      </c>
      <c r="AD631" s="218"/>
      <c r="AE631" s="218"/>
      <c r="AF631" s="218"/>
      <c r="AG631" s="218"/>
      <c r="AH631" s="218"/>
      <c r="AI631" s="218"/>
      <c r="AJ631" s="218" t="s">
        <v>1177</v>
      </c>
      <c r="AK631" s="218"/>
      <c r="AL631" s="218"/>
      <c r="AM631" s="218"/>
      <c r="AN631" s="216" t="s">
        <v>1455</v>
      </c>
      <c r="AO631" s="94" t="s">
        <v>87</v>
      </c>
      <c r="AP631" s="94" t="s">
        <v>54</v>
      </c>
      <c r="AQ631" s="94" t="s">
        <v>1479</v>
      </c>
      <c r="AR631" s="225" t="s">
        <v>1480</v>
      </c>
      <c r="AS631" s="94">
        <v>321</v>
      </c>
      <c r="AT631" s="219">
        <v>20000</v>
      </c>
      <c r="AU631" s="219">
        <v>0</v>
      </c>
      <c r="AV631" s="220">
        <v>0</v>
      </c>
      <c r="AW631" s="220">
        <v>0</v>
      </c>
      <c r="AX631" s="226">
        <v>0</v>
      </c>
      <c r="AY631" s="226">
        <v>0</v>
      </c>
      <c r="AZ631" s="220">
        <v>0</v>
      </c>
      <c r="BA631" s="220">
        <v>0</v>
      </c>
      <c r="BB631" s="219">
        <v>20000</v>
      </c>
      <c r="BC631" s="219">
        <v>0</v>
      </c>
      <c r="BD631" s="226">
        <v>0</v>
      </c>
      <c r="BE631" s="226">
        <v>0</v>
      </c>
      <c r="BF631" s="226">
        <v>0</v>
      </c>
      <c r="BG631" s="227">
        <v>0</v>
      </c>
      <c r="BH631" s="226">
        <v>0</v>
      </c>
      <c r="BI631" s="226">
        <v>0</v>
      </c>
      <c r="BJ631" s="226">
        <v>0</v>
      </c>
      <c r="BK631" s="226">
        <v>0</v>
      </c>
      <c r="BL631" s="226">
        <v>0</v>
      </c>
      <c r="BM631" s="226">
        <v>0</v>
      </c>
      <c r="BN631" s="226">
        <v>20000</v>
      </c>
      <c r="BO631" s="226">
        <v>0</v>
      </c>
      <c r="BP631" s="226">
        <v>0</v>
      </c>
      <c r="BQ631" s="226">
        <v>0</v>
      </c>
      <c r="BR631" s="226">
        <v>20000</v>
      </c>
      <c r="BS631" s="226">
        <v>20000</v>
      </c>
      <c r="BT631" s="226">
        <v>0</v>
      </c>
      <c r="BU631" s="226">
        <v>0</v>
      </c>
      <c r="BV631" s="226">
        <v>0</v>
      </c>
      <c r="BW631" s="226">
        <v>20000</v>
      </c>
      <c r="BX631" s="226">
        <v>20000</v>
      </c>
      <c r="BY631" s="226">
        <v>0</v>
      </c>
      <c r="BZ631" s="226">
        <v>0</v>
      </c>
      <c r="CA631" s="226">
        <v>0</v>
      </c>
      <c r="CB631" s="226">
        <v>20000</v>
      </c>
      <c r="CC631" s="226">
        <v>20000</v>
      </c>
      <c r="CD631" s="226">
        <v>0</v>
      </c>
      <c r="CE631" s="226">
        <v>0</v>
      </c>
      <c r="CF631" s="226">
        <v>0</v>
      </c>
      <c r="CG631" s="226">
        <v>20000</v>
      </c>
      <c r="CH631" s="226">
        <v>20000</v>
      </c>
      <c r="CI631" s="226">
        <v>0</v>
      </c>
      <c r="CJ631" s="226">
        <v>0</v>
      </c>
      <c r="CK631" s="226">
        <v>0</v>
      </c>
      <c r="CL631" s="226">
        <v>20000</v>
      </c>
      <c r="CM631" s="226">
        <v>20000</v>
      </c>
      <c r="CN631" s="226">
        <v>0</v>
      </c>
      <c r="CO631" s="226">
        <v>0</v>
      </c>
      <c r="CP631" s="226">
        <v>0</v>
      </c>
      <c r="CQ631" s="226">
        <v>20000</v>
      </c>
      <c r="CS631" s="8">
        <f t="shared" si="120"/>
        <v>1</v>
      </c>
    </row>
    <row r="632" spans="1:97" ht="212.25" customHeight="1">
      <c r="A632" s="221" t="s">
        <v>1313</v>
      </c>
      <c r="B632" s="222" t="s">
        <v>1314</v>
      </c>
      <c r="C632" s="223">
        <v>403030002</v>
      </c>
      <c r="D632" s="224" t="s">
        <v>960</v>
      </c>
      <c r="E632" s="212" t="s">
        <v>1315</v>
      </c>
      <c r="F632" s="213"/>
      <c r="G632" s="213"/>
      <c r="H632" s="214" t="s">
        <v>47</v>
      </c>
      <c r="I632" s="213"/>
      <c r="J632" s="214" t="s">
        <v>382</v>
      </c>
      <c r="K632" s="214" t="s">
        <v>45</v>
      </c>
      <c r="L632" s="214" t="s">
        <v>523</v>
      </c>
      <c r="M632" s="215"/>
      <c r="N632" s="215"/>
      <c r="O632" s="215"/>
      <c r="P632" s="216" t="s">
        <v>255</v>
      </c>
      <c r="Q632" s="216" t="s">
        <v>256</v>
      </c>
      <c r="R632" s="214"/>
      <c r="S632" s="214"/>
      <c r="T632" s="214" t="s">
        <v>47</v>
      </c>
      <c r="U632" s="214"/>
      <c r="V632" s="214" t="s">
        <v>523</v>
      </c>
      <c r="W632" s="214" t="s">
        <v>45</v>
      </c>
      <c r="X632" s="214"/>
      <c r="Y632" s="214"/>
      <c r="Z632" s="214"/>
      <c r="AA632" s="214"/>
      <c r="AB632" s="216" t="s">
        <v>257</v>
      </c>
      <c r="AC632" s="216" t="s">
        <v>1481</v>
      </c>
      <c r="AD632" s="218"/>
      <c r="AE632" s="218"/>
      <c r="AF632" s="218"/>
      <c r="AG632" s="218"/>
      <c r="AH632" s="218"/>
      <c r="AI632" s="218"/>
      <c r="AJ632" s="216" t="s">
        <v>875</v>
      </c>
      <c r="AK632" s="218"/>
      <c r="AL632" s="218"/>
      <c r="AM632" s="218"/>
      <c r="AN632" s="216" t="s">
        <v>1482</v>
      </c>
      <c r="AO632" s="94" t="s">
        <v>87</v>
      </c>
      <c r="AP632" s="94" t="s">
        <v>54</v>
      </c>
      <c r="AQ632" s="94" t="s">
        <v>1483</v>
      </c>
      <c r="AR632" s="225" t="s">
        <v>1484</v>
      </c>
      <c r="AS632" s="94">
        <v>321</v>
      </c>
      <c r="AT632" s="219">
        <v>6180</v>
      </c>
      <c r="AU632" s="219">
        <v>6180</v>
      </c>
      <c r="AV632" s="220">
        <v>0</v>
      </c>
      <c r="AW632" s="220">
        <v>0</v>
      </c>
      <c r="AX632" s="226">
        <v>0</v>
      </c>
      <c r="AY632" s="226">
        <v>0</v>
      </c>
      <c r="AZ632" s="220">
        <v>0</v>
      </c>
      <c r="BA632" s="220">
        <v>0</v>
      </c>
      <c r="BB632" s="219">
        <v>6180</v>
      </c>
      <c r="BC632" s="219">
        <v>6180</v>
      </c>
      <c r="BD632" s="226">
        <v>0</v>
      </c>
      <c r="BE632" s="226">
        <v>0</v>
      </c>
      <c r="BF632" s="226">
        <v>0</v>
      </c>
      <c r="BG632" s="227">
        <v>0</v>
      </c>
      <c r="BH632" s="226">
        <v>0</v>
      </c>
      <c r="BI632" s="226">
        <v>0</v>
      </c>
      <c r="BJ632" s="226">
        <v>0</v>
      </c>
      <c r="BK632" s="226">
        <v>0</v>
      </c>
      <c r="BL632" s="226">
        <v>0</v>
      </c>
      <c r="BM632" s="226">
        <v>0</v>
      </c>
      <c r="BN632" s="226">
        <v>300000</v>
      </c>
      <c r="BO632" s="226">
        <v>0</v>
      </c>
      <c r="BP632" s="226">
        <v>0</v>
      </c>
      <c r="BQ632" s="226">
        <v>0</v>
      </c>
      <c r="BR632" s="226">
        <v>300000</v>
      </c>
      <c r="BS632" s="226">
        <v>300000</v>
      </c>
      <c r="BT632" s="226">
        <v>0</v>
      </c>
      <c r="BU632" s="226">
        <v>0</v>
      </c>
      <c r="BV632" s="226">
        <v>0</v>
      </c>
      <c r="BW632" s="226">
        <v>300000</v>
      </c>
      <c r="BX632" s="226">
        <v>300000</v>
      </c>
      <c r="BY632" s="226">
        <v>0</v>
      </c>
      <c r="BZ632" s="226">
        <v>0</v>
      </c>
      <c r="CA632" s="226">
        <v>0</v>
      </c>
      <c r="CB632" s="226">
        <v>300000</v>
      </c>
      <c r="CC632" s="226">
        <v>300000</v>
      </c>
      <c r="CD632" s="226">
        <v>0</v>
      </c>
      <c r="CE632" s="226">
        <v>0</v>
      </c>
      <c r="CF632" s="226">
        <v>0</v>
      </c>
      <c r="CG632" s="226">
        <v>300000</v>
      </c>
      <c r="CH632" s="226">
        <v>300000</v>
      </c>
      <c r="CI632" s="226">
        <v>0</v>
      </c>
      <c r="CJ632" s="226">
        <v>0</v>
      </c>
      <c r="CK632" s="226">
        <v>0</v>
      </c>
      <c r="CL632" s="226">
        <v>300000</v>
      </c>
      <c r="CM632" s="226">
        <v>300000</v>
      </c>
      <c r="CN632" s="226">
        <v>0</v>
      </c>
      <c r="CO632" s="226">
        <v>0</v>
      </c>
      <c r="CP632" s="226">
        <v>0</v>
      </c>
      <c r="CQ632" s="226">
        <v>300000</v>
      </c>
      <c r="CS632" s="8">
        <f t="shared" si="120"/>
        <v>1</v>
      </c>
    </row>
    <row r="633" spans="1:97" ht="317.25" customHeight="1">
      <c r="A633" s="221" t="s">
        <v>1313</v>
      </c>
      <c r="B633" s="222" t="s">
        <v>1314</v>
      </c>
      <c r="C633" s="223">
        <v>403030002</v>
      </c>
      <c r="D633" s="224" t="s">
        <v>960</v>
      </c>
      <c r="E633" s="212" t="s">
        <v>1315</v>
      </c>
      <c r="F633" s="213"/>
      <c r="G633" s="213"/>
      <c r="H633" s="214" t="s">
        <v>47</v>
      </c>
      <c r="I633" s="213"/>
      <c r="J633" s="214" t="s">
        <v>382</v>
      </c>
      <c r="K633" s="214" t="s">
        <v>45</v>
      </c>
      <c r="L633" s="214" t="s">
        <v>523</v>
      </c>
      <c r="M633" s="215"/>
      <c r="N633" s="215"/>
      <c r="O633" s="215"/>
      <c r="P633" s="216" t="s">
        <v>255</v>
      </c>
      <c r="Q633" s="216" t="s">
        <v>256</v>
      </c>
      <c r="R633" s="214"/>
      <c r="S633" s="214"/>
      <c r="T633" s="214" t="s">
        <v>47</v>
      </c>
      <c r="U633" s="214"/>
      <c r="V633" s="214" t="s">
        <v>523</v>
      </c>
      <c r="W633" s="214" t="s">
        <v>45</v>
      </c>
      <c r="X633" s="214"/>
      <c r="Y633" s="214"/>
      <c r="Z633" s="214"/>
      <c r="AA633" s="214"/>
      <c r="AB633" s="216" t="s">
        <v>257</v>
      </c>
      <c r="AC633" s="216" t="s">
        <v>1485</v>
      </c>
      <c r="AD633" s="218"/>
      <c r="AE633" s="218"/>
      <c r="AF633" s="218"/>
      <c r="AG633" s="218"/>
      <c r="AH633" s="218"/>
      <c r="AI633" s="218"/>
      <c r="AJ633" s="216" t="s">
        <v>875</v>
      </c>
      <c r="AK633" s="218"/>
      <c r="AL633" s="218"/>
      <c r="AM633" s="218"/>
      <c r="AN633" s="216" t="s">
        <v>1486</v>
      </c>
      <c r="AO633" s="94" t="s">
        <v>87</v>
      </c>
      <c r="AP633" s="94" t="s">
        <v>54</v>
      </c>
      <c r="AQ633" s="94" t="s">
        <v>1487</v>
      </c>
      <c r="AR633" s="225" t="s">
        <v>1488</v>
      </c>
      <c r="AS633" s="94" t="s">
        <v>629</v>
      </c>
      <c r="AT633" s="219">
        <v>0</v>
      </c>
      <c r="AU633" s="219">
        <v>0</v>
      </c>
      <c r="AV633" s="220">
        <v>0</v>
      </c>
      <c r="AW633" s="220">
        <v>0</v>
      </c>
      <c r="AX633" s="226">
        <v>0</v>
      </c>
      <c r="AY633" s="226">
        <v>0</v>
      </c>
      <c r="AZ633" s="220">
        <v>0</v>
      </c>
      <c r="BA633" s="220">
        <v>0</v>
      </c>
      <c r="BB633" s="219">
        <v>0</v>
      </c>
      <c r="BC633" s="219">
        <v>0</v>
      </c>
      <c r="BD633" s="226">
        <v>0</v>
      </c>
      <c r="BE633" s="226">
        <v>0</v>
      </c>
      <c r="BF633" s="226">
        <v>0</v>
      </c>
      <c r="BG633" s="227">
        <v>0</v>
      </c>
      <c r="BH633" s="226">
        <v>0</v>
      </c>
      <c r="BI633" s="226">
        <v>0</v>
      </c>
      <c r="BJ633" s="226">
        <v>0</v>
      </c>
      <c r="BK633" s="226">
        <v>0</v>
      </c>
      <c r="BL633" s="226">
        <v>0</v>
      </c>
      <c r="BM633" s="226">
        <v>0</v>
      </c>
      <c r="BN633" s="226">
        <v>11569120</v>
      </c>
      <c r="BO633" s="226">
        <v>0</v>
      </c>
      <c r="BP633" s="226">
        <v>0</v>
      </c>
      <c r="BQ633" s="226">
        <v>0</v>
      </c>
      <c r="BR633" s="226">
        <v>11569120</v>
      </c>
      <c r="BS633" s="226">
        <v>11569120</v>
      </c>
      <c r="BT633" s="226">
        <v>0</v>
      </c>
      <c r="BU633" s="226">
        <v>0</v>
      </c>
      <c r="BV633" s="226">
        <v>0</v>
      </c>
      <c r="BW633" s="226">
        <v>11569120</v>
      </c>
      <c r="BX633" s="226">
        <v>11569120</v>
      </c>
      <c r="BY633" s="226">
        <v>0</v>
      </c>
      <c r="BZ633" s="226">
        <v>0</v>
      </c>
      <c r="CA633" s="226">
        <v>0</v>
      </c>
      <c r="CB633" s="226">
        <v>11569120</v>
      </c>
      <c r="CC633" s="226">
        <v>11569120</v>
      </c>
      <c r="CD633" s="226">
        <v>0</v>
      </c>
      <c r="CE633" s="226">
        <v>0</v>
      </c>
      <c r="CF633" s="226">
        <v>0</v>
      </c>
      <c r="CG633" s="226">
        <v>11569120</v>
      </c>
      <c r="CH633" s="226">
        <v>11569120</v>
      </c>
      <c r="CI633" s="226">
        <v>0</v>
      </c>
      <c r="CJ633" s="226">
        <v>0</v>
      </c>
      <c r="CK633" s="226">
        <v>0</v>
      </c>
      <c r="CL633" s="226">
        <v>11569120</v>
      </c>
      <c r="CM633" s="226">
        <v>11569120</v>
      </c>
      <c r="CN633" s="226">
        <v>0</v>
      </c>
      <c r="CO633" s="226">
        <v>0</v>
      </c>
      <c r="CP633" s="226">
        <v>0</v>
      </c>
      <c r="CQ633" s="226">
        <v>11569120</v>
      </c>
      <c r="CS633" s="8">
        <f t="shared" si="120"/>
        <v>1</v>
      </c>
    </row>
    <row r="634" spans="1:97" ht="212.25" customHeight="1">
      <c r="A634" s="221" t="s">
        <v>1313</v>
      </c>
      <c r="B634" s="222" t="s">
        <v>1314</v>
      </c>
      <c r="C634" s="223">
        <v>403030002</v>
      </c>
      <c r="D634" s="224" t="s">
        <v>960</v>
      </c>
      <c r="E634" s="212" t="s">
        <v>1315</v>
      </c>
      <c r="F634" s="213"/>
      <c r="G634" s="213"/>
      <c r="H634" s="214" t="s">
        <v>47</v>
      </c>
      <c r="I634" s="213"/>
      <c r="J634" s="214" t="s">
        <v>382</v>
      </c>
      <c r="K634" s="214" t="s">
        <v>45</v>
      </c>
      <c r="L634" s="214" t="s">
        <v>523</v>
      </c>
      <c r="M634" s="215"/>
      <c r="N634" s="215"/>
      <c r="O634" s="215"/>
      <c r="P634" s="216" t="s">
        <v>255</v>
      </c>
      <c r="Q634" s="216" t="s">
        <v>256</v>
      </c>
      <c r="R634" s="214"/>
      <c r="S634" s="214"/>
      <c r="T634" s="214" t="s">
        <v>47</v>
      </c>
      <c r="U634" s="214"/>
      <c r="V634" s="214" t="s">
        <v>523</v>
      </c>
      <c r="W634" s="214" t="s">
        <v>45</v>
      </c>
      <c r="X634" s="214"/>
      <c r="Y634" s="214"/>
      <c r="Z634" s="214"/>
      <c r="AA634" s="214"/>
      <c r="AB634" s="216" t="s">
        <v>257</v>
      </c>
      <c r="AC634" s="216" t="s">
        <v>1324</v>
      </c>
      <c r="AD634" s="218"/>
      <c r="AE634" s="218"/>
      <c r="AF634" s="218"/>
      <c r="AG634" s="218"/>
      <c r="AH634" s="218"/>
      <c r="AI634" s="218"/>
      <c r="AJ634" s="218"/>
      <c r="AK634" s="218"/>
      <c r="AL634" s="216"/>
      <c r="AM634" s="216" t="s">
        <v>1325</v>
      </c>
      <c r="AN634" s="216" t="s">
        <v>1326</v>
      </c>
      <c r="AO634" s="94" t="s">
        <v>87</v>
      </c>
      <c r="AP634" s="94" t="s">
        <v>54</v>
      </c>
      <c r="AQ634" s="94" t="s">
        <v>1489</v>
      </c>
      <c r="AR634" s="225" t="s">
        <v>1490</v>
      </c>
      <c r="AS634" s="94">
        <v>244</v>
      </c>
      <c r="AT634" s="219">
        <v>124846.44</v>
      </c>
      <c r="AU634" s="219">
        <v>124846.44</v>
      </c>
      <c r="AV634" s="220">
        <v>0</v>
      </c>
      <c r="AW634" s="220">
        <v>0</v>
      </c>
      <c r="AX634" s="226">
        <v>0</v>
      </c>
      <c r="AY634" s="226">
        <v>0</v>
      </c>
      <c r="AZ634" s="220">
        <v>0</v>
      </c>
      <c r="BA634" s="220">
        <v>0</v>
      </c>
      <c r="BB634" s="219">
        <v>124846.44</v>
      </c>
      <c r="BC634" s="219">
        <v>124846.44</v>
      </c>
      <c r="BD634" s="226">
        <v>140000</v>
      </c>
      <c r="BE634" s="226">
        <v>0</v>
      </c>
      <c r="BF634" s="226">
        <v>0</v>
      </c>
      <c r="BG634" s="227">
        <v>0</v>
      </c>
      <c r="BH634" s="226">
        <v>140000</v>
      </c>
      <c r="BI634" s="226">
        <v>140000</v>
      </c>
      <c r="BJ634" s="226">
        <v>0</v>
      </c>
      <c r="BK634" s="226">
        <v>0</v>
      </c>
      <c r="BL634" s="226">
        <v>0</v>
      </c>
      <c r="BM634" s="226">
        <v>140000</v>
      </c>
      <c r="BN634" s="226">
        <v>140000</v>
      </c>
      <c r="BO634" s="226">
        <v>0</v>
      </c>
      <c r="BP634" s="226">
        <v>0</v>
      </c>
      <c r="BQ634" s="226">
        <v>0</v>
      </c>
      <c r="BR634" s="226">
        <v>140000</v>
      </c>
      <c r="BS634" s="226">
        <v>138377</v>
      </c>
      <c r="BT634" s="226">
        <v>0</v>
      </c>
      <c r="BU634" s="226">
        <v>0</v>
      </c>
      <c r="BV634" s="226">
        <v>0</v>
      </c>
      <c r="BW634" s="226">
        <v>138377</v>
      </c>
      <c r="BX634" s="226">
        <v>140000</v>
      </c>
      <c r="BY634" s="226">
        <v>0</v>
      </c>
      <c r="BZ634" s="226">
        <v>0</v>
      </c>
      <c r="CA634" s="226">
        <v>0</v>
      </c>
      <c r="CB634" s="226">
        <v>140000</v>
      </c>
      <c r="CC634" s="226">
        <v>140000</v>
      </c>
      <c r="CD634" s="226">
        <v>0</v>
      </c>
      <c r="CE634" s="226">
        <v>0</v>
      </c>
      <c r="CF634" s="226">
        <v>0</v>
      </c>
      <c r="CG634" s="226">
        <v>140000</v>
      </c>
      <c r="CH634" s="226">
        <v>140000</v>
      </c>
      <c r="CI634" s="226">
        <v>0</v>
      </c>
      <c r="CJ634" s="226">
        <v>0</v>
      </c>
      <c r="CK634" s="226">
        <v>0</v>
      </c>
      <c r="CL634" s="226">
        <v>140000</v>
      </c>
      <c r="CM634" s="226">
        <v>140000</v>
      </c>
      <c r="CN634" s="226">
        <v>0</v>
      </c>
      <c r="CO634" s="226">
        <v>0</v>
      </c>
      <c r="CP634" s="226">
        <v>0</v>
      </c>
      <c r="CQ634" s="226">
        <v>140000</v>
      </c>
      <c r="CS634" s="8">
        <f t="shared" si="120"/>
        <v>1</v>
      </c>
    </row>
    <row r="635" spans="1:97" ht="212.25" customHeight="1">
      <c r="A635" s="221">
        <v>609</v>
      </c>
      <c r="B635" s="222" t="s">
        <v>1314</v>
      </c>
      <c r="C635" s="223">
        <v>404010007</v>
      </c>
      <c r="D635" s="224" t="s">
        <v>1491</v>
      </c>
      <c r="E635" s="212" t="s">
        <v>1492</v>
      </c>
      <c r="F635" s="213"/>
      <c r="G635" s="213"/>
      <c r="H635" s="214">
        <v>4</v>
      </c>
      <c r="I635" s="213"/>
      <c r="J635" s="214">
        <v>17</v>
      </c>
      <c r="K635" s="214"/>
      <c r="L635" s="214"/>
      <c r="M635" s="215"/>
      <c r="N635" s="215" t="s">
        <v>1493</v>
      </c>
      <c r="O635" s="215"/>
      <c r="P635" s="216" t="s">
        <v>1494</v>
      </c>
      <c r="Q635" s="216" t="s">
        <v>1495</v>
      </c>
      <c r="R635" s="214"/>
      <c r="S635" s="214"/>
      <c r="T635" s="214"/>
      <c r="U635" s="214"/>
      <c r="V635" s="214" t="s">
        <v>312</v>
      </c>
      <c r="W635" s="214"/>
      <c r="X635" s="214" t="s">
        <v>1496</v>
      </c>
      <c r="Y635" s="214"/>
      <c r="Z635" s="214"/>
      <c r="AA635" s="214"/>
      <c r="AB635" s="216" t="s">
        <v>1497</v>
      </c>
      <c r="AC635" s="216" t="s">
        <v>1324</v>
      </c>
      <c r="AD635" s="218"/>
      <c r="AE635" s="218"/>
      <c r="AF635" s="218"/>
      <c r="AG635" s="218"/>
      <c r="AH635" s="218"/>
      <c r="AI635" s="218"/>
      <c r="AJ635" s="218"/>
      <c r="AK635" s="216"/>
      <c r="AL635" s="218"/>
      <c r="AM635" s="232" t="s">
        <v>1498</v>
      </c>
      <c r="AN635" s="216" t="s">
        <v>1326</v>
      </c>
      <c r="AO635" s="94" t="s">
        <v>87</v>
      </c>
      <c r="AP635" s="94" t="s">
        <v>54</v>
      </c>
      <c r="AQ635" s="94" t="s">
        <v>1499</v>
      </c>
      <c r="AR635" s="225" t="s">
        <v>1500</v>
      </c>
      <c r="AS635" s="94">
        <v>244</v>
      </c>
      <c r="AT635" s="219">
        <v>2827968.82</v>
      </c>
      <c r="AU635" s="219">
        <v>2827968.82</v>
      </c>
      <c r="AV635" s="220">
        <v>2827968.82</v>
      </c>
      <c r="AW635" s="220">
        <v>2827968.82</v>
      </c>
      <c r="AX635" s="226">
        <v>0</v>
      </c>
      <c r="AY635" s="226">
        <v>0</v>
      </c>
      <c r="AZ635" s="220">
        <v>0</v>
      </c>
      <c r="BA635" s="220">
        <v>0</v>
      </c>
      <c r="BB635" s="219">
        <v>0</v>
      </c>
      <c r="BC635" s="219">
        <v>0</v>
      </c>
      <c r="BD635" s="226">
        <v>2070700.97</v>
      </c>
      <c r="BE635" s="226">
        <v>2070700.97</v>
      </c>
      <c r="BF635" s="226">
        <v>0</v>
      </c>
      <c r="BG635" s="227">
        <v>0</v>
      </c>
      <c r="BH635" s="226">
        <v>0</v>
      </c>
      <c r="BI635" s="226">
        <v>2070700.97</v>
      </c>
      <c r="BJ635" s="226">
        <v>2070700.97</v>
      </c>
      <c r="BK635" s="226">
        <v>0</v>
      </c>
      <c r="BL635" s="226">
        <v>0</v>
      </c>
      <c r="BM635" s="226">
        <v>0</v>
      </c>
      <c r="BN635" s="226">
        <v>3022208.4</v>
      </c>
      <c r="BO635" s="226">
        <v>3022208.4</v>
      </c>
      <c r="BP635" s="226">
        <v>0</v>
      </c>
      <c r="BQ635" s="226">
        <v>0</v>
      </c>
      <c r="BR635" s="226">
        <v>0</v>
      </c>
      <c r="BS635" s="226">
        <v>3022208.4</v>
      </c>
      <c r="BT635" s="226">
        <v>3022208.4</v>
      </c>
      <c r="BU635" s="226">
        <v>0</v>
      </c>
      <c r="BV635" s="226">
        <v>0</v>
      </c>
      <c r="BW635" s="226">
        <v>0</v>
      </c>
      <c r="BX635" s="226">
        <v>3022172.84</v>
      </c>
      <c r="BY635" s="226">
        <v>3022172.84</v>
      </c>
      <c r="BZ635" s="226">
        <v>0</v>
      </c>
      <c r="CA635" s="226">
        <v>0</v>
      </c>
      <c r="CB635" s="226">
        <v>0</v>
      </c>
      <c r="CC635" s="226">
        <v>3022172.84</v>
      </c>
      <c r="CD635" s="226">
        <v>3022172.84</v>
      </c>
      <c r="CE635" s="226">
        <v>0</v>
      </c>
      <c r="CF635" s="226">
        <v>0</v>
      </c>
      <c r="CG635" s="226">
        <v>0</v>
      </c>
      <c r="CH635" s="226">
        <v>3022182.84</v>
      </c>
      <c r="CI635" s="226">
        <v>3022182.84</v>
      </c>
      <c r="CJ635" s="226">
        <v>0</v>
      </c>
      <c r="CK635" s="226">
        <v>0</v>
      </c>
      <c r="CL635" s="226">
        <v>0</v>
      </c>
      <c r="CM635" s="226">
        <v>3022182.84</v>
      </c>
      <c r="CN635" s="226">
        <v>3022182.84</v>
      </c>
      <c r="CO635" s="226">
        <v>0</v>
      </c>
      <c r="CP635" s="226">
        <v>0</v>
      </c>
      <c r="CQ635" s="226">
        <v>0</v>
      </c>
      <c r="CS635" s="8">
        <f t="shared" ref="CS635:CS646" si="125">IF(BI635=BJ635,1,0)</f>
        <v>1</v>
      </c>
    </row>
    <row r="636" spans="1:97" ht="212.25" customHeight="1">
      <c r="A636" s="221">
        <v>609</v>
      </c>
      <c r="B636" s="222" t="s">
        <v>1314</v>
      </c>
      <c r="C636" s="223">
        <v>404010007</v>
      </c>
      <c r="D636" s="224" t="s">
        <v>1501</v>
      </c>
      <c r="E636" s="212" t="s">
        <v>1492</v>
      </c>
      <c r="F636" s="213"/>
      <c r="G636" s="213"/>
      <c r="H636" s="214">
        <v>4</v>
      </c>
      <c r="I636" s="213"/>
      <c r="J636" s="214">
        <v>17</v>
      </c>
      <c r="K636" s="214"/>
      <c r="L636" s="214"/>
      <c r="M636" s="215"/>
      <c r="N636" s="215" t="s">
        <v>1493</v>
      </c>
      <c r="O636" s="215"/>
      <c r="P636" s="216" t="s">
        <v>1494</v>
      </c>
      <c r="Q636" s="216" t="s">
        <v>1502</v>
      </c>
      <c r="R636" s="214"/>
      <c r="S636" s="214"/>
      <c r="T636" s="214"/>
      <c r="U636" s="214"/>
      <c r="V636" s="214" t="s">
        <v>312</v>
      </c>
      <c r="W636" s="214"/>
      <c r="X636" s="214" t="s">
        <v>1496</v>
      </c>
      <c r="Y636" s="214"/>
      <c r="Z636" s="214"/>
      <c r="AA636" s="214"/>
      <c r="AB636" s="216" t="s">
        <v>1497</v>
      </c>
      <c r="AC636" s="216" t="s">
        <v>1324</v>
      </c>
      <c r="AD636" s="218"/>
      <c r="AE636" s="218"/>
      <c r="AF636" s="218"/>
      <c r="AG636" s="218"/>
      <c r="AH636" s="218"/>
      <c r="AI636" s="218"/>
      <c r="AJ636" s="218"/>
      <c r="AK636" s="216"/>
      <c r="AL636" s="218"/>
      <c r="AM636" s="232" t="s">
        <v>1498</v>
      </c>
      <c r="AN636" s="216" t="s">
        <v>1326</v>
      </c>
      <c r="AO636" s="94" t="s">
        <v>87</v>
      </c>
      <c r="AP636" s="94" t="s">
        <v>54</v>
      </c>
      <c r="AQ636" s="94" t="s">
        <v>1499</v>
      </c>
      <c r="AR636" s="225" t="s">
        <v>1500</v>
      </c>
      <c r="AS636" s="94">
        <v>247</v>
      </c>
      <c r="AT636" s="219">
        <v>0</v>
      </c>
      <c r="AU636" s="219">
        <v>0</v>
      </c>
      <c r="AV636" s="220">
        <v>0</v>
      </c>
      <c r="AW636" s="220">
        <v>0</v>
      </c>
      <c r="AX636" s="226">
        <v>0</v>
      </c>
      <c r="AY636" s="226">
        <v>0</v>
      </c>
      <c r="AZ636" s="220">
        <v>0</v>
      </c>
      <c r="BA636" s="220">
        <v>0</v>
      </c>
      <c r="BB636" s="219">
        <v>0</v>
      </c>
      <c r="BC636" s="219">
        <v>0</v>
      </c>
      <c r="BD636" s="226">
        <v>203600</v>
      </c>
      <c r="BE636" s="226">
        <v>203600</v>
      </c>
      <c r="BF636" s="226">
        <v>0</v>
      </c>
      <c r="BG636" s="227">
        <v>0</v>
      </c>
      <c r="BH636" s="226">
        <v>0</v>
      </c>
      <c r="BI636" s="226">
        <v>203600</v>
      </c>
      <c r="BJ636" s="226">
        <v>203600</v>
      </c>
      <c r="BK636" s="226">
        <v>0</v>
      </c>
      <c r="BL636" s="226">
        <v>0</v>
      </c>
      <c r="BM636" s="226">
        <v>0</v>
      </c>
      <c r="BN636" s="226">
        <v>0</v>
      </c>
      <c r="BO636" s="226">
        <v>0</v>
      </c>
      <c r="BP636" s="226">
        <v>0</v>
      </c>
      <c r="BQ636" s="226">
        <v>0</v>
      </c>
      <c r="BR636" s="226">
        <v>0</v>
      </c>
      <c r="BS636" s="226">
        <v>0</v>
      </c>
      <c r="BT636" s="226">
        <v>0</v>
      </c>
      <c r="BU636" s="226">
        <v>0</v>
      </c>
      <c r="BV636" s="226">
        <v>0</v>
      </c>
      <c r="BW636" s="226">
        <v>0</v>
      </c>
      <c r="BX636" s="226">
        <v>0</v>
      </c>
      <c r="BY636" s="226">
        <v>0</v>
      </c>
      <c r="BZ636" s="226">
        <v>0</v>
      </c>
      <c r="CA636" s="226">
        <v>0</v>
      </c>
      <c r="CB636" s="226">
        <v>0</v>
      </c>
      <c r="CC636" s="226">
        <v>0</v>
      </c>
      <c r="CD636" s="226">
        <v>0</v>
      </c>
      <c r="CE636" s="226">
        <v>0</v>
      </c>
      <c r="CF636" s="226">
        <v>0</v>
      </c>
      <c r="CG636" s="226">
        <v>0</v>
      </c>
      <c r="CH636" s="226">
        <v>0</v>
      </c>
      <c r="CI636" s="226">
        <v>0</v>
      </c>
      <c r="CJ636" s="226">
        <v>0</v>
      </c>
      <c r="CK636" s="226">
        <v>0</v>
      </c>
      <c r="CL636" s="226">
        <v>0</v>
      </c>
      <c r="CM636" s="226">
        <v>0</v>
      </c>
      <c r="CN636" s="226">
        <v>0</v>
      </c>
      <c r="CO636" s="226">
        <v>0</v>
      </c>
      <c r="CP636" s="226">
        <v>0</v>
      </c>
      <c r="CQ636" s="226">
        <v>0</v>
      </c>
      <c r="CS636" s="8">
        <f t="shared" si="125"/>
        <v>1</v>
      </c>
    </row>
    <row r="637" spans="1:97" ht="212.25" customHeight="1">
      <c r="A637" s="221">
        <v>609</v>
      </c>
      <c r="B637" s="222" t="s">
        <v>1314</v>
      </c>
      <c r="C637" s="223">
        <v>404010007</v>
      </c>
      <c r="D637" s="224" t="s">
        <v>1501</v>
      </c>
      <c r="E637" s="212" t="s">
        <v>1492</v>
      </c>
      <c r="F637" s="213"/>
      <c r="G637" s="213"/>
      <c r="H637" s="214">
        <v>4</v>
      </c>
      <c r="I637" s="213"/>
      <c r="J637" s="214">
        <v>17</v>
      </c>
      <c r="K637" s="214"/>
      <c r="L637" s="214"/>
      <c r="M637" s="215"/>
      <c r="N637" s="215" t="s">
        <v>1493</v>
      </c>
      <c r="O637" s="215"/>
      <c r="P637" s="216" t="s">
        <v>1494</v>
      </c>
      <c r="Q637" s="216" t="s">
        <v>1503</v>
      </c>
      <c r="R637" s="214"/>
      <c r="S637" s="214"/>
      <c r="T637" s="214"/>
      <c r="U637" s="214"/>
      <c r="V637" s="214" t="s">
        <v>312</v>
      </c>
      <c r="W637" s="214"/>
      <c r="X637" s="214" t="s">
        <v>1496</v>
      </c>
      <c r="Y637" s="214"/>
      <c r="Z637" s="214"/>
      <c r="AA637" s="214"/>
      <c r="AB637" s="216" t="s">
        <v>1497</v>
      </c>
      <c r="AC637" s="216" t="s">
        <v>1324</v>
      </c>
      <c r="AD637" s="218"/>
      <c r="AE637" s="218"/>
      <c r="AF637" s="218"/>
      <c r="AG637" s="218"/>
      <c r="AH637" s="218"/>
      <c r="AI637" s="218"/>
      <c r="AJ637" s="218"/>
      <c r="AK637" s="216"/>
      <c r="AL637" s="218"/>
      <c r="AM637" s="232" t="s">
        <v>1498</v>
      </c>
      <c r="AN637" s="216" t="s">
        <v>1326</v>
      </c>
      <c r="AO637" s="94" t="s">
        <v>87</v>
      </c>
      <c r="AP637" s="94" t="s">
        <v>54</v>
      </c>
      <c r="AQ637" s="94" t="s">
        <v>1499</v>
      </c>
      <c r="AR637" s="225" t="s">
        <v>1500</v>
      </c>
      <c r="AS637" s="94">
        <v>321</v>
      </c>
      <c r="AT637" s="219">
        <v>405826936.94999999</v>
      </c>
      <c r="AU637" s="219">
        <v>405826936.94999999</v>
      </c>
      <c r="AV637" s="220">
        <v>405826936.94999999</v>
      </c>
      <c r="AW637" s="220">
        <v>405826936.94999999</v>
      </c>
      <c r="AX637" s="226">
        <v>0</v>
      </c>
      <c r="AY637" s="226">
        <v>0</v>
      </c>
      <c r="AZ637" s="220">
        <v>0</v>
      </c>
      <c r="BA637" s="220">
        <v>0</v>
      </c>
      <c r="BB637" s="219">
        <v>0</v>
      </c>
      <c r="BC637" s="219">
        <v>0</v>
      </c>
      <c r="BD637" s="226">
        <v>397112153.58999997</v>
      </c>
      <c r="BE637" s="226">
        <v>397112153.58999997</v>
      </c>
      <c r="BF637" s="226">
        <v>0</v>
      </c>
      <c r="BG637" s="227">
        <v>0</v>
      </c>
      <c r="BH637" s="226">
        <v>0</v>
      </c>
      <c r="BI637" s="226">
        <v>397109661.37</v>
      </c>
      <c r="BJ637" s="226">
        <v>397109661.37</v>
      </c>
      <c r="BK637" s="226">
        <v>0</v>
      </c>
      <c r="BL637" s="226">
        <v>0</v>
      </c>
      <c r="BM637" s="226">
        <v>0</v>
      </c>
      <c r="BN637" s="226">
        <v>382627000</v>
      </c>
      <c r="BO637" s="226">
        <v>382627000</v>
      </c>
      <c r="BP637" s="226">
        <v>0</v>
      </c>
      <c r="BQ637" s="226">
        <v>0</v>
      </c>
      <c r="BR637" s="226">
        <v>0</v>
      </c>
      <c r="BS637" s="226">
        <v>382627000</v>
      </c>
      <c r="BT637" s="226">
        <v>382627000</v>
      </c>
      <c r="BU637" s="226">
        <v>0</v>
      </c>
      <c r="BV637" s="226">
        <v>0</v>
      </c>
      <c r="BW637" s="226">
        <v>0</v>
      </c>
      <c r="BX637" s="226">
        <v>382578420</v>
      </c>
      <c r="BY637" s="226">
        <v>382578420</v>
      </c>
      <c r="BZ637" s="226">
        <v>0</v>
      </c>
      <c r="CA637" s="226">
        <v>0</v>
      </c>
      <c r="CB637" s="226">
        <v>0</v>
      </c>
      <c r="CC637" s="226">
        <v>382578420</v>
      </c>
      <c r="CD637" s="226">
        <v>382578420</v>
      </c>
      <c r="CE637" s="226">
        <v>0</v>
      </c>
      <c r="CF637" s="226">
        <v>0</v>
      </c>
      <c r="CG637" s="226">
        <v>0</v>
      </c>
      <c r="CH637" s="226">
        <v>382578410</v>
      </c>
      <c r="CI637" s="226">
        <v>382578410</v>
      </c>
      <c r="CJ637" s="226">
        <v>0</v>
      </c>
      <c r="CK637" s="226">
        <v>0</v>
      </c>
      <c r="CL637" s="226">
        <v>0</v>
      </c>
      <c r="CM637" s="226">
        <v>382578410</v>
      </c>
      <c r="CN637" s="226">
        <v>382578410</v>
      </c>
      <c r="CO637" s="226">
        <v>0</v>
      </c>
      <c r="CP637" s="226">
        <v>0</v>
      </c>
      <c r="CQ637" s="226">
        <v>0</v>
      </c>
      <c r="CS637" s="8">
        <f t="shared" si="125"/>
        <v>1</v>
      </c>
    </row>
    <row r="638" spans="1:97" ht="212.25" customHeight="1">
      <c r="A638" s="221">
        <v>609</v>
      </c>
      <c r="B638" s="222" t="s">
        <v>1314</v>
      </c>
      <c r="C638" s="223">
        <v>404010007</v>
      </c>
      <c r="D638" s="224" t="s">
        <v>1491</v>
      </c>
      <c r="E638" s="212" t="s">
        <v>1492</v>
      </c>
      <c r="F638" s="213"/>
      <c r="G638" s="213"/>
      <c r="H638" s="214">
        <v>4</v>
      </c>
      <c r="I638" s="213"/>
      <c r="J638" s="214">
        <v>17</v>
      </c>
      <c r="K638" s="214"/>
      <c r="L638" s="214"/>
      <c r="M638" s="215"/>
      <c r="N638" s="215" t="s">
        <v>1493</v>
      </c>
      <c r="O638" s="215"/>
      <c r="P638" s="216" t="s">
        <v>1494</v>
      </c>
      <c r="Q638" s="216" t="s">
        <v>1504</v>
      </c>
      <c r="R638" s="214"/>
      <c r="S638" s="214"/>
      <c r="T638" s="214"/>
      <c r="U638" s="214"/>
      <c r="V638" s="214" t="s">
        <v>312</v>
      </c>
      <c r="W638" s="214"/>
      <c r="X638" s="214" t="s">
        <v>1496</v>
      </c>
      <c r="Y638" s="214"/>
      <c r="Z638" s="214"/>
      <c r="AA638" s="214"/>
      <c r="AB638" s="216" t="s">
        <v>1497</v>
      </c>
      <c r="AC638" s="216" t="s">
        <v>1324</v>
      </c>
      <c r="AD638" s="218"/>
      <c r="AE638" s="218"/>
      <c r="AF638" s="218"/>
      <c r="AG638" s="218"/>
      <c r="AH638" s="218"/>
      <c r="AI638" s="218"/>
      <c r="AJ638" s="218"/>
      <c r="AK638" s="216"/>
      <c r="AL638" s="218"/>
      <c r="AM638" s="232" t="s">
        <v>1498</v>
      </c>
      <c r="AN638" s="216" t="s">
        <v>1326</v>
      </c>
      <c r="AO638" s="94" t="s">
        <v>87</v>
      </c>
      <c r="AP638" s="94" t="s">
        <v>92</v>
      </c>
      <c r="AQ638" s="94" t="s">
        <v>1499</v>
      </c>
      <c r="AR638" s="225" t="s">
        <v>1500</v>
      </c>
      <c r="AS638" s="94">
        <v>121</v>
      </c>
      <c r="AT638" s="219">
        <v>2490639.73</v>
      </c>
      <c r="AU638" s="219">
        <v>2490639.73</v>
      </c>
      <c r="AV638" s="220">
        <v>2490639.73</v>
      </c>
      <c r="AW638" s="220">
        <v>2490639.73</v>
      </c>
      <c r="AX638" s="226">
        <v>0</v>
      </c>
      <c r="AY638" s="226">
        <v>0</v>
      </c>
      <c r="AZ638" s="220">
        <v>0</v>
      </c>
      <c r="BA638" s="220">
        <v>0</v>
      </c>
      <c r="BB638" s="219">
        <v>0</v>
      </c>
      <c r="BC638" s="219">
        <v>0</v>
      </c>
      <c r="BD638" s="226">
        <v>2775383.86</v>
      </c>
      <c r="BE638" s="226">
        <v>2775383.86</v>
      </c>
      <c r="BF638" s="226">
        <v>0</v>
      </c>
      <c r="BG638" s="227">
        <v>0</v>
      </c>
      <c r="BH638" s="226">
        <v>0</v>
      </c>
      <c r="BI638" s="226">
        <v>2775383.86</v>
      </c>
      <c r="BJ638" s="226">
        <v>2775383.86</v>
      </c>
      <c r="BK638" s="226">
        <v>0</v>
      </c>
      <c r="BL638" s="226">
        <v>0</v>
      </c>
      <c r="BM638" s="226">
        <v>0</v>
      </c>
      <c r="BN638" s="226">
        <v>2000000</v>
      </c>
      <c r="BO638" s="226">
        <v>2000000</v>
      </c>
      <c r="BP638" s="226">
        <v>0</v>
      </c>
      <c r="BQ638" s="226">
        <v>0</v>
      </c>
      <c r="BR638" s="226">
        <v>0</v>
      </c>
      <c r="BS638" s="226">
        <v>2000000</v>
      </c>
      <c r="BT638" s="226">
        <v>2000000</v>
      </c>
      <c r="BU638" s="226">
        <v>0</v>
      </c>
      <c r="BV638" s="226">
        <v>0</v>
      </c>
      <c r="BW638" s="226">
        <v>0</v>
      </c>
      <c r="BX638" s="226">
        <v>2000000</v>
      </c>
      <c r="BY638" s="226">
        <v>2000000</v>
      </c>
      <c r="BZ638" s="226">
        <v>0</v>
      </c>
      <c r="CA638" s="226">
        <v>0</v>
      </c>
      <c r="CB638" s="226">
        <v>0</v>
      </c>
      <c r="CC638" s="226">
        <v>2000000</v>
      </c>
      <c r="CD638" s="226">
        <v>2000000</v>
      </c>
      <c r="CE638" s="226">
        <v>0</v>
      </c>
      <c r="CF638" s="226">
        <v>0</v>
      </c>
      <c r="CG638" s="226">
        <v>0</v>
      </c>
      <c r="CH638" s="226">
        <v>2000000</v>
      </c>
      <c r="CI638" s="226">
        <v>2000000</v>
      </c>
      <c r="CJ638" s="226">
        <v>0</v>
      </c>
      <c r="CK638" s="226">
        <v>0</v>
      </c>
      <c r="CL638" s="226">
        <v>0</v>
      </c>
      <c r="CM638" s="226">
        <v>2000000</v>
      </c>
      <c r="CN638" s="226">
        <v>2000000</v>
      </c>
      <c r="CO638" s="226">
        <v>0</v>
      </c>
      <c r="CP638" s="226">
        <v>0</v>
      </c>
      <c r="CQ638" s="226">
        <v>0</v>
      </c>
      <c r="CS638" s="8">
        <f t="shared" si="125"/>
        <v>1</v>
      </c>
    </row>
    <row r="639" spans="1:97" ht="212.25" customHeight="1">
      <c r="A639" s="221">
        <v>609</v>
      </c>
      <c r="B639" s="222" t="s">
        <v>1314</v>
      </c>
      <c r="C639" s="223">
        <v>404010007</v>
      </c>
      <c r="D639" s="224" t="s">
        <v>1491</v>
      </c>
      <c r="E639" s="212" t="s">
        <v>1492</v>
      </c>
      <c r="F639" s="213"/>
      <c r="G639" s="213"/>
      <c r="H639" s="214">
        <v>4</v>
      </c>
      <c r="I639" s="213"/>
      <c r="J639" s="214">
        <v>17</v>
      </c>
      <c r="K639" s="214"/>
      <c r="L639" s="214"/>
      <c r="M639" s="215"/>
      <c r="N639" s="215" t="s">
        <v>1493</v>
      </c>
      <c r="O639" s="215"/>
      <c r="P639" s="216" t="s">
        <v>1494</v>
      </c>
      <c r="Q639" s="216" t="s">
        <v>1504</v>
      </c>
      <c r="R639" s="214"/>
      <c r="S639" s="214"/>
      <c r="T639" s="214"/>
      <c r="U639" s="214"/>
      <c r="V639" s="214" t="s">
        <v>312</v>
      </c>
      <c r="W639" s="214"/>
      <c r="X639" s="214" t="s">
        <v>1496</v>
      </c>
      <c r="Y639" s="214"/>
      <c r="Z639" s="214"/>
      <c r="AA639" s="214"/>
      <c r="AB639" s="216" t="s">
        <v>1497</v>
      </c>
      <c r="AC639" s="216" t="s">
        <v>1324</v>
      </c>
      <c r="AD639" s="218"/>
      <c r="AE639" s="218"/>
      <c r="AF639" s="218"/>
      <c r="AG639" s="218"/>
      <c r="AH639" s="218"/>
      <c r="AI639" s="218"/>
      <c r="AJ639" s="218"/>
      <c r="AK639" s="216"/>
      <c r="AL639" s="218"/>
      <c r="AM639" s="232" t="s">
        <v>1498</v>
      </c>
      <c r="AN639" s="216" t="s">
        <v>1326</v>
      </c>
      <c r="AO639" s="94" t="s">
        <v>87</v>
      </c>
      <c r="AP639" s="94" t="s">
        <v>92</v>
      </c>
      <c r="AQ639" s="94" t="s">
        <v>1499</v>
      </c>
      <c r="AR639" s="225" t="s">
        <v>1500</v>
      </c>
      <c r="AS639" s="94">
        <v>129</v>
      </c>
      <c r="AT639" s="219">
        <v>725045.32</v>
      </c>
      <c r="AU639" s="219">
        <v>725045.32</v>
      </c>
      <c r="AV639" s="220">
        <v>725045.32</v>
      </c>
      <c r="AW639" s="220">
        <v>725045.32</v>
      </c>
      <c r="AX639" s="226">
        <v>0</v>
      </c>
      <c r="AY639" s="226">
        <v>0</v>
      </c>
      <c r="AZ639" s="220">
        <v>0</v>
      </c>
      <c r="BA639" s="220">
        <v>0</v>
      </c>
      <c r="BB639" s="219">
        <v>0</v>
      </c>
      <c r="BC639" s="219">
        <v>0</v>
      </c>
      <c r="BD639" s="226">
        <v>838161.58</v>
      </c>
      <c r="BE639" s="226">
        <v>838161.58</v>
      </c>
      <c r="BF639" s="226">
        <v>0</v>
      </c>
      <c r="BG639" s="227">
        <v>0</v>
      </c>
      <c r="BH639" s="226">
        <v>0</v>
      </c>
      <c r="BI639" s="226">
        <v>838161.58</v>
      </c>
      <c r="BJ639" s="226">
        <v>838161.58</v>
      </c>
      <c r="BK639" s="226">
        <v>0</v>
      </c>
      <c r="BL639" s="226">
        <v>0</v>
      </c>
      <c r="BM639" s="226">
        <v>0</v>
      </c>
      <c r="BN639" s="226">
        <v>546000</v>
      </c>
      <c r="BO639" s="226">
        <v>546000</v>
      </c>
      <c r="BP639" s="226">
        <v>0</v>
      </c>
      <c r="BQ639" s="226">
        <v>0</v>
      </c>
      <c r="BR639" s="226">
        <v>0</v>
      </c>
      <c r="BS639" s="226">
        <v>546000</v>
      </c>
      <c r="BT639" s="226">
        <v>546000</v>
      </c>
      <c r="BU639" s="226">
        <v>0</v>
      </c>
      <c r="BV639" s="226">
        <v>0</v>
      </c>
      <c r="BW639" s="226">
        <v>0</v>
      </c>
      <c r="BX639" s="226">
        <v>546000</v>
      </c>
      <c r="BY639" s="226">
        <v>546000</v>
      </c>
      <c r="BZ639" s="226">
        <v>0</v>
      </c>
      <c r="CA639" s="226">
        <v>0</v>
      </c>
      <c r="CB639" s="226">
        <v>0</v>
      </c>
      <c r="CC639" s="226">
        <v>546000</v>
      </c>
      <c r="CD639" s="226">
        <v>546000</v>
      </c>
      <c r="CE639" s="226">
        <v>0</v>
      </c>
      <c r="CF639" s="226">
        <v>0</v>
      </c>
      <c r="CG639" s="226">
        <v>0</v>
      </c>
      <c r="CH639" s="226">
        <v>546000</v>
      </c>
      <c r="CI639" s="226">
        <v>546000</v>
      </c>
      <c r="CJ639" s="226">
        <v>0</v>
      </c>
      <c r="CK639" s="226">
        <v>0</v>
      </c>
      <c r="CL639" s="226">
        <v>0</v>
      </c>
      <c r="CM639" s="226">
        <v>546000</v>
      </c>
      <c r="CN639" s="226">
        <v>546000</v>
      </c>
      <c r="CO639" s="226">
        <v>0</v>
      </c>
      <c r="CP639" s="226">
        <v>0</v>
      </c>
      <c r="CQ639" s="226">
        <v>0</v>
      </c>
      <c r="CS639" s="8">
        <f t="shared" si="125"/>
        <v>1</v>
      </c>
    </row>
    <row r="640" spans="1:97" ht="212.25" customHeight="1">
      <c r="A640" s="221">
        <v>609</v>
      </c>
      <c r="B640" s="222" t="s">
        <v>1314</v>
      </c>
      <c r="C640" s="223">
        <v>404010008</v>
      </c>
      <c r="D640" s="224" t="s">
        <v>1505</v>
      </c>
      <c r="E640" s="212" t="s">
        <v>1506</v>
      </c>
      <c r="F640" s="213"/>
      <c r="G640" s="213"/>
      <c r="H640" s="214"/>
      <c r="I640" s="213"/>
      <c r="J640" s="214">
        <v>25</v>
      </c>
      <c r="K640" s="214">
        <v>9</v>
      </c>
      <c r="L640" s="214"/>
      <c r="M640" s="215"/>
      <c r="N640" s="215"/>
      <c r="O640" s="215"/>
      <c r="P640" s="216" t="s">
        <v>1507</v>
      </c>
      <c r="Q640" s="216" t="s">
        <v>1508</v>
      </c>
      <c r="R640" s="214"/>
      <c r="S640" s="214"/>
      <c r="T640" s="214"/>
      <c r="U640" s="214"/>
      <c r="V640" s="214">
        <v>1</v>
      </c>
      <c r="W640" s="214"/>
      <c r="X640" s="214">
        <v>22</v>
      </c>
      <c r="Y640" s="214"/>
      <c r="Z640" s="214"/>
      <c r="AA640" s="214"/>
      <c r="AB640" s="216" t="s">
        <v>1384</v>
      </c>
      <c r="AC640" s="216" t="s">
        <v>1324</v>
      </c>
      <c r="AD640" s="218"/>
      <c r="AE640" s="218"/>
      <c r="AF640" s="218"/>
      <c r="AG640" s="218"/>
      <c r="AH640" s="218"/>
      <c r="AI640" s="218"/>
      <c r="AJ640" s="218"/>
      <c r="AK640" s="218"/>
      <c r="AL640" s="218"/>
      <c r="AM640" s="232" t="s">
        <v>1509</v>
      </c>
      <c r="AN640" s="216" t="s">
        <v>1326</v>
      </c>
      <c r="AO640" s="94" t="s">
        <v>87</v>
      </c>
      <c r="AP640" s="94" t="s">
        <v>54</v>
      </c>
      <c r="AQ640" s="94" t="s">
        <v>1510</v>
      </c>
      <c r="AR640" s="225" t="s">
        <v>1511</v>
      </c>
      <c r="AS640" s="94">
        <v>244</v>
      </c>
      <c r="AT640" s="219">
        <v>337436.65</v>
      </c>
      <c r="AU640" s="219">
        <v>279817.39</v>
      </c>
      <c r="AV640" s="220">
        <v>337436.65</v>
      </c>
      <c r="AW640" s="220">
        <v>279817.39</v>
      </c>
      <c r="AX640" s="226">
        <v>0</v>
      </c>
      <c r="AY640" s="226">
        <v>0</v>
      </c>
      <c r="AZ640" s="220">
        <v>0</v>
      </c>
      <c r="BA640" s="220">
        <v>0</v>
      </c>
      <c r="BB640" s="219">
        <v>0</v>
      </c>
      <c r="BC640" s="219">
        <v>0</v>
      </c>
      <c r="BD640" s="226">
        <v>300149.42</v>
      </c>
      <c r="BE640" s="226">
        <v>300149.42</v>
      </c>
      <c r="BF640" s="226">
        <v>0</v>
      </c>
      <c r="BG640" s="227">
        <v>0</v>
      </c>
      <c r="BH640" s="226">
        <v>0</v>
      </c>
      <c r="BI640" s="226">
        <v>300149.42</v>
      </c>
      <c r="BJ640" s="226">
        <v>300149.42</v>
      </c>
      <c r="BK640" s="226">
        <v>0</v>
      </c>
      <c r="BL640" s="226">
        <v>0</v>
      </c>
      <c r="BM640" s="226">
        <v>0</v>
      </c>
      <c r="BN640" s="226">
        <v>286931.01</v>
      </c>
      <c r="BO640" s="226">
        <v>286931.01</v>
      </c>
      <c r="BP640" s="226">
        <v>0</v>
      </c>
      <c r="BQ640" s="226">
        <v>0</v>
      </c>
      <c r="BR640" s="226">
        <v>0</v>
      </c>
      <c r="BS640" s="226">
        <v>99665.03</v>
      </c>
      <c r="BT640" s="226">
        <v>99665.03</v>
      </c>
      <c r="BU640" s="226">
        <v>0</v>
      </c>
      <c r="BV640" s="226">
        <v>0</v>
      </c>
      <c r="BW640" s="226">
        <v>0</v>
      </c>
      <c r="BX640" s="226">
        <v>298684.36</v>
      </c>
      <c r="BY640" s="226">
        <v>298684.36</v>
      </c>
      <c r="BZ640" s="226">
        <v>0</v>
      </c>
      <c r="CA640" s="226">
        <v>0</v>
      </c>
      <c r="CB640" s="226">
        <v>0</v>
      </c>
      <c r="CC640" s="226">
        <v>298684.36</v>
      </c>
      <c r="CD640" s="226">
        <v>298684.36</v>
      </c>
      <c r="CE640" s="226">
        <v>0</v>
      </c>
      <c r="CF640" s="226">
        <v>0</v>
      </c>
      <c r="CG640" s="226">
        <v>0</v>
      </c>
      <c r="CH640" s="226">
        <v>299976.53000000003</v>
      </c>
      <c r="CI640" s="226">
        <v>299976.53000000003</v>
      </c>
      <c r="CJ640" s="226">
        <v>0</v>
      </c>
      <c r="CK640" s="226">
        <v>0</v>
      </c>
      <c r="CL640" s="226">
        <v>0</v>
      </c>
      <c r="CM640" s="226">
        <v>299976.53000000003</v>
      </c>
      <c r="CN640" s="226">
        <v>299976.53000000003</v>
      </c>
      <c r="CO640" s="226">
        <v>0</v>
      </c>
      <c r="CP640" s="226">
        <v>0</v>
      </c>
      <c r="CQ640" s="226">
        <v>0</v>
      </c>
      <c r="CS640" s="8">
        <f t="shared" si="125"/>
        <v>1</v>
      </c>
    </row>
    <row r="641" spans="1:97" ht="212.25" customHeight="1">
      <c r="A641" s="221">
        <v>609</v>
      </c>
      <c r="B641" s="222" t="s">
        <v>1314</v>
      </c>
      <c r="C641" s="223">
        <v>404010008</v>
      </c>
      <c r="D641" s="224" t="s">
        <v>1505</v>
      </c>
      <c r="E641" s="212" t="s">
        <v>1512</v>
      </c>
      <c r="F641" s="213"/>
      <c r="G641" s="213"/>
      <c r="H641" s="214"/>
      <c r="I641" s="213"/>
      <c r="J641" s="214">
        <v>25</v>
      </c>
      <c r="K641" s="214">
        <v>9</v>
      </c>
      <c r="L641" s="214"/>
      <c r="M641" s="215"/>
      <c r="N641" s="215"/>
      <c r="O641" s="215"/>
      <c r="P641" s="216" t="s">
        <v>1507</v>
      </c>
      <c r="Q641" s="216" t="s">
        <v>1513</v>
      </c>
      <c r="R641" s="214"/>
      <c r="S641" s="214"/>
      <c r="T641" s="214"/>
      <c r="U641" s="214"/>
      <c r="V641" s="214">
        <v>1</v>
      </c>
      <c r="W641" s="214"/>
      <c r="X641" s="214">
        <v>22</v>
      </c>
      <c r="Y641" s="214"/>
      <c r="Z641" s="214"/>
      <c r="AA641" s="214"/>
      <c r="AB641" s="216" t="s">
        <v>1384</v>
      </c>
      <c r="AC641" s="216" t="s">
        <v>1324</v>
      </c>
      <c r="AD641" s="218"/>
      <c r="AE641" s="218"/>
      <c r="AF641" s="218"/>
      <c r="AG641" s="218"/>
      <c r="AH641" s="218"/>
      <c r="AI641" s="218"/>
      <c r="AJ641" s="218"/>
      <c r="AK641" s="218"/>
      <c r="AL641" s="218"/>
      <c r="AM641" s="232" t="s">
        <v>1509</v>
      </c>
      <c r="AN641" s="216" t="s">
        <v>1326</v>
      </c>
      <c r="AO641" s="94" t="s">
        <v>87</v>
      </c>
      <c r="AP641" s="94" t="s">
        <v>54</v>
      </c>
      <c r="AQ641" s="94" t="s">
        <v>1510</v>
      </c>
      <c r="AR641" s="225" t="s">
        <v>1511</v>
      </c>
      <c r="AS641" s="94">
        <v>313</v>
      </c>
      <c r="AT641" s="219">
        <v>18868191.82</v>
      </c>
      <c r="AU641" s="219">
        <v>18868191.82</v>
      </c>
      <c r="AV641" s="220">
        <v>18868191.82</v>
      </c>
      <c r="AW641" s="220">
        <v>18868191.82</v>
      </c>
      <c r="AX641" s="226">
        <v>0</v>
      </c>
      <c r="AY641" s="226">
        <v>0</v>
      </c>
      <c r="AZ641" s="220">
        <v>0</v>
      </c>
      <c r="BA641" s="220">
        <v>0</v>
      </c>
      <c r="BB641" s="219">
        <v>0</v>
      </c>
      <c r="BC641" s="219">
        <v>0</v>
      </c>
      <c r="BD641" s="226">
        <v>20140910.18</v>
      </c>
      <c r="BE641" s="226">
        <v>20140910.18</v>
      </c>
      <c r="BF641" s="226">
        <v>0</v>
      </c>
      <c r="BG641" s="227">
        <v>0</v>
      </c>
      <c r="BH641" s="226">
        <v>0</v>
      </c>
      <c r="BI641" s="226">
        <v>20140910.18</v>
      </c>
      <c r="BJ641" s="226">
        <v>20140910.18</v>
      </c>
      <c r="BK641" s="226">
        <v>0</v>
      </c>
      <c r="BL641" s="226">
        <v>0</v>
      </c>
      <c r="BM641" s="226">
        <v>0</v>
      </c>
      <c r="BN641" s="226">
        <v>19197510</v>
      </c>
      <c r="BO641" s="226">
        <v>19197510</v>
      </c>
      <c r="BP641" s="226">
        <v>0</v>
      </c>
      <c r="BQ641" s="226">
        <v>0</v>
      </c>
      <c r="BR641" s="226">
        <v>0</v>
      </c>
      <c r="BS641" s="226">
        <v>20843199.98</v>
      </c>
      <c r="BT641" s="226">
        <v>20843199.98</v>
      </c>
      <c r="BU641" s="226">
        <v>0</v>
      </c>
      <c r="BV641" s="226">
        <v>0</v>
      </c>
      <c r="BW641" s="226">
        <v>0</v>
      </c>
      <c r="BX641" s="226">
        <v>19965130</v>
      </c>
      <c r="BY641" s="226">
        <v>19965130</v>
      </c>
      <c r="BZ641" s="226">
        <v>0</v>
      </c>
      <c r="CA641" s="226">
        <v>0</v>
      </c>
      <c r="CB641" s="226">
        <v>0</v>
      </c>
      <c r="CC641" s="226">
        <v>19965130</v>
      </c>
      <c r="CD641" s="226">
        <v>19965130</v>
      </c>
      <c r="CE641" s="226">
        <v>0</v>
      </c>
      <c r="CF641" s="226">
        <v>0</v>
      </c>
      <c r="CG641" s="226">
        <v>0</v>
      </c>
      <c r="CH641" s="226">
        <v>20776500</v>
      </c>
      <c r="CI641" s="226">
        <v>20776500</v>
      </c>
      <c r="CJ641" s="226">
        <v>0</v>
      </c>
      <c r="CK641" s="226">
        <v>0</v>
      </c>
      <c r="CL641" s="226">
        <v>0</v>
      </c>
      <c r="CM641" s="226">
        <v>20776500</v>
      </c>
      <c r="CN641" s="226">
        <v>20776500</v>
      </c>
      <c r="CO641" s="226">
        <v>0</v>
      </c>
      <c r="CP641" s="226">
        <v>0</v>
      </c>
      <c r="CQ641" s="226">
        <v>0</v>
      </c>
      <c r="CS641" s="8">
        <f t="shared" si="125"/>
        <v>1</v>
      </c>
    </row>
    <row r="642" spans="1:97" ht="212.25" customHeight="1">
      <c r="A642" s="221">
        <v>609</v>
      </c>
      <c r="B642" s="222" t="s">
        <v>1314</v>
      </c>
      <c r="C642" s="223" t="s">
        <v>1514</v>
      </c>
      <c r="D642" s="224" t="s">
        <v>1515</v>
      </c>
      <c r="E642" s="212" t="s">
        <v>1516</v>
      </c>
      <c r="F642" s="213"/>
      <c r="G642" s="213"/>
      <c r="H642" s="214">
        <v>1</v>
      </c>
      <c r="I642" s="213"/>
      <c r="J642" s="214" t="s">
        <v>47</v>
      </c>
      <c r="K642" s="214"/>
      <c r="L642" s="214"/>
      <c r="M642" s="215"/>
      <c r="N642" s="215" t="s">
        <v>1517</v>
      </c>
      <c r="O642" s="215"/>
      <c r="P642" s="216" t="s">
        <v>1031</v>
      </c>
      <c r="Q642" s="216" t="s">
        <v>1518</v>
      </c>
      <c r="R642" s="214"/>
      <c r="S642" s="214"/>
      <c r="T642" s="214"/>
      <c r="U642" s="214"/>
      <c r="V642" s="214">
        <v>1</v>
      </c>
      <c r="W642" s="214"/>
      <c r="X642" s="214" t="s">
        <v>1519</v>
      </c>
      <c r="Y642" s="214"/>
      <c r="Z642" s="214">
        <v>5</v>
      </c>
      <c r="AA642" s="214"/>
      <c r="AB642" s="216" t="s">
        <v>1384</v>
      </c>
      <c r="AC642" s="216" t="s">
        <v>1324</v>
      </c>
      <c r="AD642" s="218"/>
      <c r="AE642" s="218"/>
      <c r="AF642" s="218"/>
      <c r="AG642" s="218"/>
      <c r="AH642" s="218"/>
      <c r="AI642" s="218"/>
      <c r="AJ642" s="218"/>
      <c r="AK642" s="218"/>
      <c r="AL642" s="218"/>
      <c r="AM642" s="216" t="s">
        <v>1520</v>
      </c>
      <c r="AN642" s="216" t="s">
        <v>1326</v>
      </c>
      <c r="AO642" s="94" t="s">
        <v>87</v>
      </c>
      <c r="AP642" s="94" t="s">
        <v>66</v>
      </c>
      <c r="AQ642" s="94" t="s">
        <v>1521</v>
      </c>
      <c r="AR642" s="225" t="s">
        <v>1522</v>
      </c>
      <c r="AS642" s="94">
        <v>244</v>
      </c>
      <c r="AT642" s="219">
        <v>2352951.2400000002</v>
      </c>
      <c r="AU642" s="219">
        <v>2352951.2400000002</v>
      </c>
      <c r="AV642" s="220">
        <v>2352951.2400000002</v>
      </c>
      <c r="AW642" s="220">
        <v>2352951.2400000002</v>
      </c>
      <c r="AX642" s="226">
        <v>0</v>
      </c>
      <c r="AY642" s="226">
        <v>0</v>
      </c>
      <c r="AZ642" s="220">
        <v>0</v>
      </c>
      <c r="BA642" s="220">
        <v>0</v>
      </c>
      <c r="BB642" s="219">
        <v>0</v>
      </c>
      <c r="BC642" s="219">
        <v>0</v>
      </c>
      <c r="BD642" s="226">
        <v>3060568.96</v>
      </c>
      <c r="BE642" s="226">
        <v>3060568.96</v>
      </c>
      <c r="BF642" s="226">
        <v>0</v>
      </c>
      <c r="BG642" s="227">
        <v>0</v>
      </c>
      <c r="BH642" s="226">
        <v>0</v>
      </c>
      <c r="BI642" s="226">
        <v>3060568.96</v>
      </c>
      <c r="BJ642" s="226">
        <v>3060568.96</v>
      </c>
      <c r="BK642" s="226">
        <v>0</v>
      </c>
      <c r="BL642" s="226">
        <v>0</v>
      </c>
      <c r="BM642" s="226">
        <v>0</v>
      </c>
      <c r="BN642" s="226">
        <v>0</v>
      </c>
      <c r="BO642" s="226">
        <v>0</v>
      </c>
      <c r="BP642" s="226">
        <v>0</v>
      </c>
      <c r="BQ642" s="226">
        <v>0</v>
      </c>
      <c r="BR642" s="226">
        <v>0</v>
      </c>
      <c r="BS642" s="226">
        <v>0</v>
      </c>
      <c r="BT642" s="226">
        <v>0</v>
      </c>
      <c r="BU642" s="226">
        <v>0</v>
      </c>
      <c r="BV642" s="226">
        <v>0</v>
      </c>
      <c r="BW642" s="226">
        <v>0</v>
      </c>
      <c r="BX642" s="226">
        <v>0</v>
      </c>
      <c r="BY642" s="226">
        <v>0</v>
      </c>
      <c r="BZ642" s="226">
        <v>0</v>
      </c>
      <c r="CA642" s="226">
        <v>0</v>
      </c>
      <c r="CB642" s="226">
        <v>0</v>
      </c>
      <c r="CC642" s="226">
        <v>0</v>
      </c>
      <c r="CD642" s="226">
        <v>0</v>
      </c>
      <c r="CE642" s="226">
        <v>0</v>
      </c>
      <c r="CF642" s="226">
        <v>0</v>
      </c>
      <c r="CG642" s="226">
        <v>0</v>
      </c>
      <c r="CH642" s="226">
        <v>0</v>
      </c>
      <c r="CI642" s="226">
        <v>0</v>
      </c>
      <c r="CJ642" s="226">
        <v>0</v>
      </c>
      <c r="CK642" s="226">
        <v>0</v>
      </c>
      <c r="CL642" s="226">
        <v>0</v>
      </c>
      <c r="CM642" s="226">
        <v>0</v>
      </c>
      <c r="CN642" s="226">
        <v>0</v>
      </c>
      <c r="CO642" s="226">
        <v>0</v>
      </c>
      <c r="CP642" s="226">
        <v>0</v>
      </c>
      <c r="CQ642" s="226">
        <v>0</v>
      </c>
      <c r="CS642" s="8">
        <f t="shared" si="125"/>
        <v>1</v>
      </c>
    </row>
    <row r="643" spans="1:97" ht="212.25" customHeight="1">
      <c r="A643" s="221">
        <v>609</v>
      </c>
      <c r="B643" s="222" t="s">
        <v>1314</v>
      </c>
      <c r="C643" s="223" t="s">
        <v>1514</v>
      </c>
      <c r="D643" s="224" t="s">
        <v>1515</v>
      </c>
      <c r="E643" s="212" t="s">
        <v>1516</v>
      </c>
      <c r="F643" s="213"/>
      <c r="G643" s="213"/>
      <c r="H643" s="214">
        <v>1</v>
      </c>
      <c r="I643" s="213"/>
      <c r="J643" s="214" t="s">
        <v>47</v>
      </c>
      <c r="K643" s="214"/>
      <c r="L643" s="214"/>
      <c r="M643" s="215"/>
      <c r="N643" s="215" t="s">
        <v>1517</v>
      </c>
      <c r="O643" s="215"/>
      <c r="P643" s="216" t="s">
        <v>1031</v>
      </c>
      <c r="Q643" s="216" t="s">
        <v>1518</v>
      </c>
      <c r="R643" s="214"/>
      <c r="S643" s="214"/>
      <c r="T643" s="214"/>
      <c r="U643" s="214"/>
      <c r="V643" s="214">
        <v>1</v>
      </c>
      <c r="W643" s="214"/>
      <c r="X643" s="214" t="s">
        <v>1519</v>
      </c>
      <c r="Y643" s="214"/>
      <c r="Z643" s="214">
        <v>5</v>
      </c>
      <c r="AA643" s="214"/>
      <c r="AB643" s="216" t="s">
        <v>1384</v>
      </c>
      <c r="AC643" s="216" t="s">
        <v>1324</v>
      </c>
      <c r="AD643" s="218"/>
      <c r="AE643" s="218"/>
      <c r="AF643" s="218"/>
      <c r="AG643" s="218"/>
      <c r="AH643" s="218"/>
      <c r="AI643" s="218"/>
      <c r="AJ643" s="218"/>
      <c r="AK643" s="218"/>
      <c r="AL643" s="218"/>
      <c r="AM643" s="216" t="s">
        <v>1520</v>
      </c>
      <c r="AN643" s="216" t="s">
        <v>1326</v>
      </c>
      <c r="AO643" s="94" t="s">
        <v>87</v>
      </c>
      <c r="AP643" s="94" t="s">
        <v>66</v>
      </c>
      <c r="AQ643" s="94" t="s">
        <v>1521</v>
      </c>
      <c r="AR643" s="225" t="s">
        <v>1522</v>
      </c>
      <c r="AS643" s="94">
        <v>247</v>
      </c>
      <c r="AT643" s="219">
        <v>0</v>
      </c>
      <c r="AU643" s="219">
        <v>0</v>
      </c>
      <c r="AV643" s="220">
        <v>0</v>
      </c>
      <c r="AW643" s="220">
        <v>0</v>
      </c>
      <c r="AX643" s="226"/>
      <c r="AY643" s="226">
        <v>0</v>
      </c>
      <c r="AZ643" s="220">
        <v>0</v>
      </c>
      <c r="BA643" s="220">
        <v>0</v>
      </c>
      <c r="BB643" s="219">
        <v>0</v>
      </c>
      <c r="BC643" s="219">
        <v>0</v>
      </c>
      <c r="BD643" s="226">
        <v>191628.75</v>
      </c>
      <c r="BE643" s="226">
        <v>191628.75</v>
      </c>
      <c r="BF643" s="226">
        <v>0</v>
      </c>
      <c r="BG643" s="227">
        <v>0</v>
      </c>
      <c r="BH643" s="226">
        <v>0</v>
      </c>
      <c r="BI643" s="226">
        <v>191628.75</v>
      </c>
      <c r="BJ643" s="226">
        <v>191628.75</v>
      </c>
      <c r="BK643" s="226">
        <v>0</v>
      </c>
      <c r="BL643" s="226">
        <v>0</v>
      </c>
      <c r="BM643" s="226">
        <v>0</v>
      </c>
      <c r="BN643" s="226">
        <v>0</v>
      </c>
      <c r="BO643" s="226">
        <v>0</v>
      </c>
      <c r="BP643" s="226">
        <v>0</v>
      </c>
      <c r="BQ643" s="226">
        <v>0</v>
      </c>
      <c r="BR643" s="226">
        <v>0</v>
      </c>
      <c r="BS643" s="226">
        <v>0</v>
      </c>
      <c r="BT643" s="226">
        <v>0</v>
      </c>
      <c r="BU643" s="226">
        <v>0</v>
      </c>
      <c r="BV643" s="226">
        <v>0</v>
      </c>
      <c r="BW643" s="226">
        <v>0</v>
      </c>
      <c r="BX643" s="226">
        <v>0</v>
      </c>
      <c r="BY643" s="226">
        <v>0</v>
      </c>
      <c r="BZ643" s="226">
        <v>0</v>
      </c>
      <c r="CA643" s="226">
        <v>0</v>
      </c>
      <c r="CB643" s="226">
        <v>0</v>
      </c>
      <c r="CC643" s="226">
        <v>0</v>
      </c>
      <c r="CD643" s="226">
        <v>0</v>
      </c>
      <c r="CE643" s="226">
        <v>0</v>
      </c>
      <c r="CF643" s="226">
        <v>0</v>
      </c>
      <c r="CG643" s="226">
        <v>0</v>
      </c>
      <c r="CH643" s="226">
        <v>0</v>
      </c>
      <c r="CI643" s="226">
        <v>0</v>
      </c>
      <c r="CJ643" s="226">
        <v>0</v>
      </c>
      <c r="CK643" s="226">
        <v>0</v>
      </c>
      <c r="CL643" s="226">
        <v>0</v>
      </c>
      <c r="CM643" s="226">
        <v>0</v>
      </c>
      <c r="CN643" s="226">
        <v>0</v>
      </c>
      <c r="CO643" s="226">
        <v>0</v>
      </c>
      <c r="CP643" s="226">
        <v>0</v>
      </c>
      <c r="CQ643" s="226">
        <v>0</v>
      </c>
      <c r="CS643" s="8">
        <f t="shared" si="125"/>
        <v>1</v>
      </c>
    </row>
    <row r="644" spans="1:97" ht="212.25" customHeight="1">
      <c r="A644" s="221">
        <v>609</v>
      </c>
      <c r="B644" s="222" t="s">
        <v>1314</v>
      </c>
      <c r="C644" s="223" t="s">
        <v>1514</v>
      </c>
      <c r="D644" s="224" t="s">
        <v>1515</v>
      </c>
      <c r="E644" s="212" t="s">
        <v>1516</v>
      </c>
      <c r="F644" s="213"/>
      <c r="G644" s="213"/>
      <c r="H644" s="214">
        <v>1</v>
      </c>
      <c r="I644" s="213"/>
      <c r="J644" s="214" t="s">
        <v>47</v>
      </c>
      <c r="K644" s="214"/>
      <c r="L644" s="214"/>
      <c r="M644" s="215"/>
      <c r="N644" s="215" t="s">
        <v>1517</v>
      </c>
      <c r="O644" s="215"/>
      <c r="P644" s="216" t="s">
        <v>1031</v>
      </c>
      <c r="Q644" s="216" t="s">
        <v>1523</v>
      </c>
      <c r="R644" s="214"/>
      <c r="S644" s="214"/>
      <c r="T644" s="214"/>
      <c r="U644" s="214"/>
      <c r="V644" s="214">
        <v>1</v>
      </c>
      <c r="W644" s="214"/>
      <c r="X644" s="214" t="s">
        <v>1519</v>
      </c>
      <c r="Y644" s="214"/>
      <c r="Z644" s="214">
        <v>5</v>
      </c>
      <c r="AA644" s="214"/>
      <c r="AB644" s="216" t="s">
        <v>1384</v>
      </c>
      <c r="AC644" s="216" t="s">
        <v>1324</v>
      </c>
      <c r="AD644" s="218"/>
      <c r="AE644" s="218"/>
      <c r="AF644" s="218"/>
      <c r="AG644" s="218"/>
      <c r="AH644" s="218"/>
      <c r="AI644" s="218"/>
      <c r="AJ644" s="218"/>
      <c r="AK644" s="218"/>
      <c r="AL644" s="218"/>
      <c r="AM644" s="216" t="s">
        <v>1520</v>
      </c>
      <c r="AN644" s="216" t="s">
        <v>1326</v>
      </c>
      <c r="AO644" s="94" t="s">
        <v>87</v>
      </c>
      <c r="AP644" s="94" t="s">
        <v>66</v>
      </c>
      <c r="AQ644" s="94" t="s">
        <v>1521</v>
      </c>
      <c r="AR644" s="225" t="s">
        <v>1522</v>
      </c>
      <c r="AS644" s="94">
        <v>313</v>
      </c>
      <c r="AT644" s="219">
        <v>183306397.33000001</v>
      </c>
      <c r="AU644" s="219">
        <v>164796213.41999999</v>
      </c>
      <c r="AV644" s="220">
        <v>183306397.33000001</v>
      </c>
      <c r="AW644" s="220">
        <v>164796213.41999999</v>
      </c>
      <c r="AX644" s="226">
        <v>0</v>
      </c>
      <c r="AY644" s="226">
        <v>0</v>
      </c>
      <c r="AZ644" s="220">
        <v>0</v>
      </c>
      <c r="BA644" s="220">
        <v>0</v>
      </c>
      <c r="BB644" s="219">
        <v>0</v>
      </c>
      <c r="BC644" s="219">
        <v>0</v>
      </c>
      <c r="BD644" s="226">
        <v>234191776.53999999</v>
      </c>
      <c r="BE644" s="226">
        <v>234191776.53999999</v>
      </c>
      <c r="BF644" s="226">
        <v>0</v>
      </c>
      <c r="BG644" s="227">
        <v>0</v>
      </c>
      <c r="BH644" s="226">
        <v>0</v>
      </c>
      <c r="BI644" s="226">
        <v>234191776.53999999</v>
      </c>
      <c r="BJ644" s="226">
        <v>234191776.53999999</v>
      </c>
      <c r="BK644" s="226">
        <v>0</v>
      </c>
      <c r="BL644" s="226">
        <v>0</v>
      </c>
      <c r="BM644" s="226">
        <v>0</v>
      </c>
      <c r="BN644" s="226">
        <v>0</v>
      </c>
      <c r="BO644" s="226">
        <v>0</v>
      </c>
      <c r="BP644" s="226">
        <v>0</v>
      </c>
      <c r="BQ644" s="226">
        <v>0</v>
      </c>
      <c r="BR644" s="226">
        <v>0</v>
      </c>
      <c r="BS644" s="226">
        <v>0</v>
      </c>
      <c r="BT644" s="226">
        <v>0</v>
      </c>
      <c r="BU644" s="226">
        <v>0</v>
      </c>
      <c r="BV644" s="226">
        <v>0</v>
      </c>
      <c r="BW644" s="226">
        <v>0</v>
      </c>
      <c r="BX644" s="226">
        <v>0</v>
      </c>
      <c r="BY644" s="226">
        <v>0</v>
      </c>
      <c r="BZ644" s="226">
        <v>0</v>
      </c>
      <c r="CA644" s="226">
        <v>0</v>
      </c>
      <c r="CB644" s="226">
        <v>0</v>
      </c>
      <c r="CC644" s="226">
        <v>0</v>
      </c>
      <c r="CD644" s="226">
        <v>0</v>
      </c>
      <c r="CE644" s="226">
        <v>0</v>
      </c>
      <c r="CF644" s="226">
        <v>0</v>
      </c>
      <c r="CG644" s="226">
        <v>0</v>
      </c>
      <c r="CH644" s="226">
        <v>0</v>
      </c>
      <c r="CI644" s="226">
        <v>0</v>
      </c>
      <c r="CJ644" s="226">
        <v>0</v>
      </c>
      <c r="CK644" s="226">
        <v>0</v>
      </c>
      <c r="CL644" s="226">
        <v>0</v>
      </c>
      <c r="CM644" s="226">
        <v>0</v>
      </c>
      <c r="CN644" s="226">
        <v>0</v>
      </c>
      <c r="CO644" s="226">
        <v>0</v>
      </c>
      <c r="CP644" s="226">
        <v>0</v>
      </c>
      <c r="CQ644" s="226">
        <v>0</v>
      </c>
      <c r="CS644" s="8">
        <f t="shared" si="125"/>
        <v>1</v>
      </c>
    </row>
    <row r="645" spans="1:97" ht="212.25" customHeight="1">
      <c r="A645" s="221">
        <v>609</v>
      </c>
      <c r="B645" s="222" t="s">
        <v>1314</v>
      </c>
      <c r="C645" s="223" t="s">
        <v>1514</v>
      </c>
      <c r="D645" s="224" t="s">
        <v>1515</v>
      </c>
      <c r="E645" s="212" t="s">
        <v>1516</v>
      </c>
      <c r="F645" s="213"/>
      <c r="G645" s="213"/>
      <c r="H645" s="214">
        <v>1</v>
      </c>
      <c r="I645" s="213"/>
      <c r="J645" s="214" t="s">
        <v>47</v>
      </c>
      <c r="K645" s="214"/>
      <c r="L645" s="214"/>
      <c r="M645" s="215"/>
      <c r="N645" s="215" t="s">
        <v>1517</v>
      </c>
      <c r="O645" s="215"/>
      <c r="P645" s="216" t="s">
        <v>1031</v>
      </c>
      <c r="Q645" s="216" t="s">
        <v>1523</v>
      </c>
      <c r="R645" s="214"/>
      <c r="S645" s="214"/>
      <c r="T645" s="214"/>
      <c r="U645" s="214"/>
      <c r="V645" s="214">
        <v>1</v>
      </c>
      <c r="W645" s="214"/>
      <c r="X645" s="214" t="s">
        <v>1519</v>
      </c>
      <c r="Y645" s="214"/>
      <c r="Z645" s="214">
        <v>5</v>
      </c>
      <c r="AA645" s="214"/>
      <c r="AB645" s="216" t="s">
        <v>1384</v>
      </c>
      <c r="AC645" s="216" t="s">
        <v>1324</v>
      </c>
      <c r="AD645" s="218"/>
      <c r="AE645" s="218"/>
      <c r="AF645" s="218"/>
      <c r="AG645" s="218"/>
      <c r="AH645" s="218"/>
      <c r="AI645" s="218"/>
      <c r="AJ645" s="218"/>
      <c r="AK645" s="218"/>
      <c r="AL645" s="218"/>
      <c r="AM645" s="216" t="s">
        <v>1520</v>
      </c>
      <c r="AN645" s="216" t="s">
        <v>1326</v>
      </c>
      <c r="AO645" s="94" t="s">
        <v>87</v>
      </c>
      <c r="AP645" s="94" t="s">
        <v>92</v>
      </c>
      <c r="AQ645" s="94" t="s">
        <v>1521</v>
      </c>
      <c r="AR645" s="225" t="s">
        <v>1522</v>
      </c>
      <c r="AS645" s="94">
        <v>121</v>
      </c>
      <c r="AT645" s="219">
        <v>231878</v>
      </c>
      <c r="AU645" s="219">
        <v>231878</v>
      </c>
      <c r="AV645" s="220">
        <v>231878</v>
      </c>
      <c r="AW645" s="220">
        <v>231878</v>
      </c>
      <c r="AX645" s="226">
        <v>0</v>
      </c>
      <c r="AY645" s="226">
        <v>0</v>
      </c>
      <c r="AZ645" s="220">
        <v>0</v>
      </c>
      <c r="BA645" s="220">
        <v>0</v>
      </c>
      <c r="BB645" s="219">
        <v>0</v>
      </c>
      <c r="BC645" s="219">
        <v>0</v>
      </c>
      <c r="BD645" s="226">
        <v>192000</v>
      </c>
      <c r="BE645" s="226">
        <v>192000</v>
      </c>
      <c r="BF645" s="226">
        <v>0</v>
      </c>
      <c r="BG645" s="227">
        <v>0</v>
      </c>
      <c r="BH645" s="226">
        <v>0</v>
      </c>
      <c r="BI645" s="226">
        <v>192000</v>
      </c>
      <c r="BJ645" s="226">
        <v>192000</v>
      </c>
      <c r="BK645" s="226">
        <v>0</v>
      </c>
      <c r="BL645" s="226">
        <v>0</v>
      </c>
      <c r="BM645" s="226">
        <v>0</v>
      </c>
      <c r="BN645" s="226">
        <v>0</v>
      </c>
      <c r="BO645" s="226">
        <v>0</v>
      </c>
      <c r="BP645" s="226">
        <v>0</v>
      </c>
      <c r="BQ645" s="226">
        <v>0</v>
      </c>
      <c r="BR645" s="226">
        <v>0</v>
      </c>
      <c r="BS645" s="226">
        <v>0</v>
      </c>
      <c r="BT645" s="226">
        <v>0</v>
      </c>
      <c r="BU645" s="226">
        <v>0</v>
      </c>
      <c r="BV645" s="226">
        <v>0</v>
      </c>
      <c r="BW645" s="226">
        <v>0</v>
      </c>
      <c r="BX645" s="226">
        <v>0</v>
      </c>
      <c r="BY645" s="226">
        <v>0</v>
      </c>
      <c r="BZ645" s="226">
        <v>0</v>
      </c>
      <c r="CA645" s="226">
        <v>0</v>
      </c>
      <c r="CB645" s="226">
        <v>0</v>
      </c>
      <c r="CC645" s="226">
        <v>0</v>
      </c>
      <c r="CD645" s="226">
        <v>0</v>
      </c>
      <c r="CE645" s="226">
        <v>0</v>
      </c>
      <c r="CF645" s="226">
        <v>0</v>
      </c>
      <c r="CG645" s="226">
        <v>0</v>
      </c>
      <c r="CH645" s="226">
        <v>0</v>
      </c>
      <c r="CI645" s="226">
        <v>0</v>
      </c>
      <c r="CJ645" s="226">
        <v>0</v>
      </c>
      <c r="CK645" s="226">
        <v>0</v>
      </c>
      <c r="CL645" s="226">
        <v>0</v>
      </c>
      <c r="CM645" s="226">
        <v>0</v>
      </c>
      <c r="CN645" s="226">
        <v>0</v>
      </c>
      <c r="CO645" s="226">
        <v>0</v>
      </c>
      <c r="CP645" s="226">
        <v>0</v>
      </c>
      <c r="CQ645" s="226">
        <v>0</v>
      </c>
      <c r="CS645" s="8">
        <f t="shared" si="125"/>
        <v>1</v>
      </c>
    </row>
    <row r="646" spans="1:97" ht="212.25" customHeight="1">
      <c r="A646" s="221">
        <v>609</v>
      </c>
      <c r="B646" s="222" t="s">
        <v>1314</v>
      </c>
      <c r="C646" s="223" t="s">
        <v>1514</v>
      </c>
      <c r="D646" s="224" t="s">
        <v>1515</v>
      </c>
      <c r="E646" s="212" t="s">
        <v>1516</v>
      </c>
      <c r="F646" s="213"/>
      <c r="G646" s="213"/>
      <c r="H646" s="214">
        <v>1</v>
      </c>
      <c r="I646" s="213"/>
      <c r="J646" s="214" t="s">
        <v>47</v>
      </c>
      <c r="K646" s="214"/>
      <c r="L646" s="214"/>
      <c r="M646" s="215"/>
      <c r="N646" s="215" t="s">
        <v>1517</v>
      </c>
      <c r="O646" s="215"/>
      <c r="P646" s="216" t="s">
        <v>1031</v>
      </c>
      <c r="Q646" s="216" t="s">
        <v>1523</v>
      </c>
      <c r="R646" s="214"/>
      <c r="S646" s="214"/>
      <c r="T646" s="214"/>
      <c r="U646" s="214"/>
      <c r="V646" s="214">
        <v>1</v>
      </c>
      <c r="W646" s="214"/>
      <c r="X646" s="214" t="s">
        <v>1519</v>
      </c>
      <c r="Y646" s="214"/>
      <c r="Z646" s="214">
        <v>5</v>
      </c>
      <c r="AA646" s="214"/>
      <c r="AB646" s="216" t="s">
        <v>1384</v>
      </c>
      <c r="AC646" s="216" t="s">
        <v>1324</v>
      </c>
      <c r="AD646" s="218"/>
      <c r="AE646" s="218"/>
      <c r="AF646" s="218"/>
      <c r="AG646" s="218"/>
      <c r="AH646" s="218"/>
      <c r="AI646" s="218"/>
      <c r="AJ646" s="218"/>
      <c r="AK646" s="218"/>
      <c r="AL646" s="218"/>
      <c r="AM646" s="216" t="s">
        <v>1520</v>
      </c>
      <c r="AN646" s="216" t="s">
        <v>1326</v>
      </c>
      <c r="AO646" s="94" t="s">
        <v>87</v>
      </c>
      <c r="AP646" s="94" t="s">
        <v>92</v>
      </c>
      <c r="AQ646" s="94" t="s">
        <v>1521</v>
      </c>
      <c r="AR646" s="225" t="s">
        <v>1522</v>
      </c>
      <c r="AS646" s="94">
        <v>129</v>
      </c>
      <c r="AT646" s="219">
        <v>63302.720000000001</v>
      </c>
      <c r="AU646" s="219">
        <v>63302.720000000001</v>
      </c>
      <c r="AV646" s="220">
        <v>63302.720000000001</v>
      </c>
      <c r="AW646" s="220">
        <v>63302.720000000001</v>
      </c>
      <c r="AX646" s="226">
        <v>0</v>
      </c>
      <c r="AY646" s="226">
        <v>0</v>
      </c>
      <c r="AZ646" s="220">
        <v>0</v>
      </c>
      <c r="BA646" s="220">
        <v>0</v>
      </c>
      <c r="BB646" s="219">
        <v>0</v>
      </c>
      <c r="BC646" s="219">
        <v>0</v>
      </c>
      <c r="BD646" s="226">
        <v>63576.88</v>
      </c>
      <c r="BE646" s="226">
        <v>63576.88</v>
      </c>
      <c r="BF646" s="226">
        <v>0</v>
      </c>
      <c r="BG646" s="227">
        <v>0</v>
      </c>
      <c r="BH646" s="226">
        <v>0</v>
      </c>
      <c r="BI646" s="226">
        <v>63576.88</v>
      </c>
      <c r="BJ646" s="226">
        <v>63576.88</v>
      </c>
      <c r="BK646" s="226">
        <v>0</v>
      </c>
      <c r="BL646" s="226">
        <v>0</v>
      </c>
      <c r="BM646" s="226">
        <v>0</v>
      </c>
      <c r="BN646" s="226">
        <v>0</v>
      </c>
      <c r="BO646" s="226">
        <v>0</v>
      </c>
      <c r="BP646" s="226">
        <v>0</v>
      </c>
      <c r="BQ646" s="226">
        <v>0</v>
      </c>
      <c r="BR646" s="226">
        <v>0</v>
      </c>
      <c r="BS646" s="226">
        <v>0</v>
      </c>
      <c r="BT646" s="226">
        <v>0</v>
      </c>
      <c r="BU646" s="226">
        <v>0</v>
      </c>
      <c r="BV646" s="226">
        <v>0</v>
      </c>
      <c r="BW646" s="226">
        <v>0</v>
      </c>
      <c r="BX646" s="226">
        <v>0</v>
      </c>
      <c r="BY646" s="226">
        <v>0</v>
      </c>
      <c r="BZ646" s="226">
        <v>0</v>
      </c>
      <c r="CA646" s="226">
        <v>0</v>
      </c>
      <c r="CB646" s="226">
        <v>0</v>
      </c>
      <c r="CC646" s="226">
        <v>0</v>
      </c>
      <c r="CD646" s="226">
        <v>0</v>
      </c>
      <c r="CE646" s="226">
        <v>0</v>
      </c>
      <c r="CF646" s="226">
        <v>0</v>
      </c>
      <c r="CG646" s="226">
        <v>0</v>
      </c>
      <c r="CH646" s="226">
        <v>0</v>
      </c>
      <c r="CI646" s="226">
        <v>0</v>
      </c>
      <c r="CJ646" s="226">
        <v>0</v>
      </c>
      <c r="CK646" s="226">
        <v>0</v>
      </c>
      <c r="CL646" s="226">
        <v>0</v>
      </c>
      <c r="CM646" s="226">
        <v>0</v>
      </c>
      <c r="CN646" s="226">
        <v>0</v>
      </c>
      <c r="CO646" s="226">
        <v>0</v>
      </c>
      <c r="CP646" s="226">
        <v>0</v>
      </c>
      <c r="CQ646" s="226">
        <v>0</v>
      </c>
      <c r="CS646" s="8">
        <f t="shared" si="125"/>
        <v>1</v>
      </c>
    </row>
    <row r="647" spans="1:97" ht="212.25" customHeight="1">
      <c r="A647" s="221">
        <v>609</v>
      </c>
      <c r="B647" s="222" t="s">
        <v>1314</v>
      </c>
      <c r="C647" s="223" t="s">
        <v>1514</v>
      </c>
      <c r="D647" s="224" t="s">
        <v>1515</v>
      </c>
      <c r="E647" s="212" t="s">
        <v>1516</v>
      </c>
      <c r="F647" s="213"/>
      <c r="G647" s="213"/>
      <c r="H647" s="214">
        <v>1</v>
      </c>
      <c r="I647" s="213"/>
      <c r="J647" s="214" t="s">
        <v>47</v>
      </c>
      <c r="K647" s="214"/>
      <c r="L647" s="214"/>
      <c r="M647" s="215"/>
      <c r="N647" s="215" t="s">
        <v>1517</v>
      </c>
      <c r="O647" s="215"/>
      <c r="P647" s="216" t="s">
        <v>1031</v>
      </c>
      <c r="Q647" s="216" t="s">
        <v>1524</v>
      </c>
      <c r="R647" s="214"/>
      <c r="S647" s="214"/>
      <c r="T647" s="214" t="s">
        <v>310</v>
      </c>
      <c r="U647" s="214"/>
      <c r="V647" s="214" t="s">
        <v>1525</v>
      </c>
      <c r="W647" s="214" t="s">
        <v>312</v>
      </c>
      <c r="X647" s="214" t="s">
        <v>1526</v>
      </c>
      <c r="Y647" s="214" t="s">
        <v>1527</v>
      </c>
      <c r="Z647" s="214"/>
      <c r="AA647" s="214"/>
      <c r="AB647" s="216" t="s">
        <v>1528</v>
      </c>
      <c r="AC647" s="216" t="s">
        <v>1324</v>
      </c>
      <c r="AD647" s="218"/>
      <c r="AE647" s="218"/>
      <c r="AF647" s="218"/>
      <c r="AG647" s="218"/>
      <c r="AH647" s="218"/>
      <c r="AI647" s="218"/>
      <c r="AJ647" s="218"/>
      <c r="AK647" s="218"/>
      <c r="AL647" s="218"/>
      <c r="AM647" s="216" t="s">
        <v>1529</v>
      </c>
      <c r="AN647" s="216" t="s">
        <v>1326</v>
      </c>
      <c r="AO647" s="94" t="s">
        <v>87</v>
      </c>
      <c r="AP647" s="94" t="s">
        <v>66</v>
      </c>
      <c r="AQ647" s="94" t="s">
        <v>1530</v>
      </c>
      <c r="AR647" s="225" t="s">
        <v>1531</v>
      </c>
      <c r="AS647" s="94">
        <v>313</v>
      </c>
      <c r="AT647" s="219">
        <v>40052541.789999999</v>
      </c>
      <c r="AU647" s="219">
        <v>40052521.789999999</v>
      </c>
      <c r="AV647" s="220">
        <v>40052541.789999999</v>
      </c>
      <c r="AW647" s="220">
        <v>40052521.789999999</v>
      </c>
      <c r="AX647" s="226">
        <v>0</v>
      </c>
      <c r="AY647" s="226">
        <v>0</v>
      </c>
      <c r="AZ647" s="220">
        <v>0</v>
      </c>
      <c r="BA647" s="220">
        <v>0</v>
      </c>
      <c r="BB647" s="219">
        <v>0</v>
      </c>
      <c r="BC647" s="219">
        <v>0</v>
      </c>
      <c r="BD647" s="226">
        <v>0</v>
      </c>
      <c r="BE647" s="226">
        <v>0</v>
      </c>
      <c r="BF647" s="226">
        <v>0</v>
      </c>
      <c r="BG647" s="227">
        <v>0</v>
      </c>
      <c r="BH647" s="226">
        <v>0</v>
      </c>
      <c r="BI647" s="226">
        <v>0</v>
      </c>
      <c r="BJ647" s="226">
        <v>0</v>
      </c>
      <c r="BK647" s="226">
        <v>0</v>
      </c>
      <c r="BL647" s="226">
        <v>0</v>
      </c>
      <c r="BM647" s="226">
        <v>0</v>
      </c>
      <c r="BN647" s="226">
        <v>0</v>
      </c>
      <c r="BO647" s="226">
        <v>0</v>
      </c>
      <c r="BP647" s="226">
        <v>0</v>
      </c>
      <c r="BQ647" s="226">
        <v>0</v>
      </c>
      <c r="BR647" s="226">
        <v>0</v>
      </c>
      <c r="BS647" s="226">
        <v>0</v>
      </c>
      <c r="BT647" s="226">
        <v>0</v>
      </c>
      <c r="BU647" s="226">
        <v>0</v>
      </c>
      <c r="BV647" s="226">
        <v>0</v>
      </c>
      <c r="BW647" s="226">
        <v>0</v>
      </c>
      <c r="BX647" s="226">
        <v>0</v>
      </c>
      <c r="BY647" s="226">
        <v>0</v>
      </c>
      <c r="BZ647" s="226">
        <v>0</v>
      </c>
      <c r="CA647" s="226">
        <v>0</v>
      </c>
      <c r="CB647" s="226">
        <v>0</v>
      </c>
      <c r="CC647" s="226">
        <v>0</v>
      </c>
      <c r="CD647" s="226">
        <v>0</v>
      </c>
      <c r="CE647" s="226">
        <v>0</v>
      </c>
      <c r="CF647" s="226">
        <v>0</v>
      </c>
      <c r="CG647" s="226">
        <v>0</v>
      </c>
      <c r="CH647" s="226">
        <v>0</v>
      </c>
      <c r="CI647" s="226">
        <v>0</v>
      </c>
      <c r="CJ647" s="226">
        <v>0</v>
      </c>
      <c r="CK647" s="226">
        <v>0</v>
      </c>
      <c r="CL647" s="226">
        <v>0</v>
      </c>
      <c r="CM647" s="226">
        <v>0</v>
      </c>
      <c r="CN647" s="226">
        <v>0</v>
      </c>
      <c r="CO647" s="226">
        <v>0</v>
      </c>
      <c r="CP647" s="226">
        <v>0</v>
      </c>
      <c r="CQ647" s="226">
        <v>0</v>
      </c>
      <c r="CS647" s="8">
        <f t="shared" ref="CS639:CS697" si="126">IF(BI647=BM647,1,0)</f>
        <v>1</v>
      </c>
    </row>
    <row r="648" spans="1:97" ht="212.25" customHeight="1">
      <c r="A648" s="221">
        <v>609</v>
      </c>
      <c r="B648" s="222" t="s">
        <v>1314</v>
      </c>
      <c r="C648" s="223" t="s">
        <v>1532</v>
      </c>
      <c r="D648" s="224" t="s">
        <v>1533</v>
      </c>
      <c r="E648" s="212" t="s">
        <v>1534</v>
      </c>
      <c r="F648" s="213"/>
      <c r="G648" s="213"/>
      <c r="H648" s="214" t="s">
        <v>1177</v>
      </c>
      <c r="I648" s="213"/>
      <c r="J648" s="214" t="s">
        <v>382</v>
      </c>
      <c r="K648" s="214"/>
      <c r="L648" s="214" t="s">
        <v>45</v>
      </c>
      <c r="M648" s="215"/>
      <c r="N648" s="215"/>
      <c r="O648" s="215"/>
      <c r="P648" s="216" t="s">
        <v>1535</v>
      </c>
      <c r="Q648" s="216" t="s">
        <v>1536</v>
      </c>
      <c r="R648" s="214"/>
      <c r="S648" s="214"/>
      <c r="T648" s="214"/>
      <c r="U648" s="214"/>
      <c r="V648" s="214">
        <v>1</v>
      </c>
      <c r="W648" s="214"/>
      <c r="X648" s="214">
        <v>4</v>
      </c>
      <c r="Y648" s="214"/>
      <c r="Z648" s="214"/>
      <c r="AA648" s="214"/>
      <c r="AB648" s="216" t="s">
        <v>1384</v>
      </c>
      <c r="AC648" s="216" t="s">
        <v>1324</v>
      </c>
      <c r="AD648" s="218"/>
      <c r="AE648" s="218"/>
      <c r="AF648" s="218"/>
      <c r="AG648" s="218"/>
      <c r="AH648" s="218"/>
      <c r="AI648" s="218"/>
      <c r="AJ648" s="218"/>
      <c r="AK648" s="218"/>
      <c r="AL648" s="218"/>
      <c r="AM648" s="232" t="s">
        <v>1537</v>
      </c>
      <c r="AN648" s="216" t="s">
        <v>1326</v>
      </c>
      <c r="AO648" s="94" t="s">
        <v>87</v>
      </c>
      <c r="AP648" s="94" t="s">
        <v>54</v>
      </c>
      <c r="AQ648" s="94" t="s">
        <v>1538</v>
      </c>
      <c r="AR648" s="225" t="s">
        <v>1539</v>
      </c>
      <c r="AS648" s="94">
        <v>244</v>
      </c>
      <c r="AT648" s="219">
        <v>1170.8800000000001</v>
      </c>
      <c r="AU648" s="219">
        <v>1170.8800000000001</v>
      </c>
      <c r="AV648" s="220">
        <v>1170.8800000000001</v>
      </c>
      <c r="AW648" s="220">
        <v>1170.8800000000001</v>
      </c>
      <c r="AX648" s="226">
        <v>0</v>
      </c>
      <c r="AY648" s="226">
        <v>0</v>
      </c>
      <c r="AZ648" s="220">
        <v>0</v>
      </c>
      <c r="BA648" s="220">
        <v>0</v>
      </c>
      <c r="BB648" s="219">
        <v>0</v>
      </c>
      <c r="BC648" s="219">
        <v>0</v>
      </c>
      <c r="BD648" s="226">
        <v>1220.18</v>
      </c>
      <c r="BE648" s="226">
        <v>1220.18</v>
      </c>
      <c r="BF648" s="226">
        <v>0</v>
      </c>
      <c r="BG648" s="227">
        <v>0</v>
      </c>
      <c r="BH648" s="226">
        <v>0</v>
      </c>
      <c r="BI648" s="226">
        <v>1220.18</v>
      </c>
      <c r="BJ648" s="226">
        <v>1220.18</v>
      </c>
      <c r="BK648" s="226">
        <v>0</v>
      </c>
      <c r="BL648" s="226">
        <v>0</v>
      </c>
      <c r="BM648" s="226">
        <v>0</v>
      </c>
      <c r="BN648" s="226">
        <v>0</v>
      </c>
      <c r="BO648" s="226">
        <v>0</v>
      </c>
      <c r="BP648" s="226">
        <v>0</v>
      </c>
      <c r="BQ648" s="226">
        <v>0</v>
      </c>
      <c r="BR648" s="226">
        <v>0</v>
      </c>
      <c r="BS648" s="226">
        <v>0</v>
      </c>
      <c r="BT648" s="226">
        <v>0</v>
      </c>
      <c r="BU648" s="226">
        <v>0</v>
      </c>
      <c r="BV648" s="226">
        <v>0</v>
      </c>
      <c r="BW648" s="226">
        <v>0</v>
      </c>
      <c r="BX648" s="226">
        <v>0</v>
      </c>
      <c r="BY648" s="226">
        <v>0</v>
      </c>
      <c r="BZ648" s="226">
        <v>0</v>
      </c>
      <c r="CA648" s="226">
        <v>0</v>
      </c>
      <c r="CB648" s="226">
        <v>0</v>
      </c>
      <c r="CC648" s="226">
        <v>0</v>
      </c>
      <c r="CD648" s="226">
        <v>0</v>
      </c>
      <c r="CE648" s="226">
        <v>0</v>
      </c>
      <c r="CF648" s="226">
        <v>0</v>
      </c>
      <c r="CG648" s="226">
        <v>0</v>
      </c>
      <c r="CH648" s="226">
        <v>0</v>
      </c>
      <c r="CI648" s="226">
        <v>0</v>
      </c>
      <c r="CJ648" s="226">
        <v>0</v>
      </c>
      <c r="CK648" s="226">
        <v>0</v>
      </c>
      <c r="CL648" s="226">
        <v>0</v>
      </c>
      <c r="CM648" s="226">
        <v>0</v>
      </c>
      <c r="CN648" s="226">
        <v>0</v>
      </c>
      <c r="CO648" s="226">
        <v>0</v>
      </c>
      <c r="CP648" s="226">
        <v>0</v>
      </c>
      <c r="CQ648" s="226">
        <v>0</v>
      </c>
      <c r="CS648" s="8">
        <f t="shared" ref="CS648:CS650" si="127">IF(BI648=BJ648,1,0)</f>
        <v>1</v>
      </c>
    </row>
    <row r="649" spans="1:97" ht="212.25" customHeight="1">
      <c r="A649" s="221">
        <v>609</v>
      </c>
      <c r="B649" s="222" t="s">
        <v>1314</v>
      </c>
      <c r="C649" s="223" t="s">
        <v>1532</v>
      </c>
      <c r="D649" s="224" t="s">
        <v>1540</v>
      </c>
      <c r="E649" s="212" t="s">
        <v>1541</v>
      </c>
      <c r="F649" s="213"/>
      <c r="G649" s="213"/>
      <c r="H649" s="214" t="s">
        <v>1177</v>
      </c>
      <c r="I649" s="213"/>
      <c r="J649" s="214" t="s">
        <v>382</v>
      </c>
      <c r="K649" s="214"/>
      <c r="L649" s="214" t="s">
        <v>45</v>
      </c>
      <c r="M649" s="215"/>
      <c r="N649" s="215"/>
      <c r="O649" s="215"/>
      <c r="P649" s="216" t="s">
        <v>1535</v>
      </c>
      <c r="Q649" s="216" t="s">
        <v>1523</v>
      </c>
      <c r="R649" s="214"/>
      <c r="S649" s="214"/>
      <c r="T649" s="214"/>
      <c r="U649" s="214"/>
      <c r="V649" s="214">
        <v>1</v>
      </c>
      <c r="W649" s="214"/>
      <c r="X649" s="214">
        <v>4</v>
      </c>
      <c r="Y649" s="214"/>
      <c r="Z649" s="214"/>
      <c r="AA649" s="214"/>
      <c r="AB649" s="216" t="s">
        <v>1384</v>
      </c>
      <c r="AC649" s="216" t="s">
        <v>1324</v>
      </c>
      <c r="AD649" s="218"/>
      <c r="AE649" s="218"/>
      <c r="AF649" s="218"/>
      <c r="AG649" s="218"/>
      <c r="AH649" s="218"/>
      <c r="AI649" s="218"/>
      <c r="AJ649" s="218"/>
      <c r="AK649" s="218"/>
      <c r="AL649" s="218"/>
      <c r="AM649" s="232" t="s">
        <v>1537</v>
      </c>
      <c r="AN649" s="216" t="s">
        <v>1326</v>
      </c>
      <c r="AO649" s="94" t="s">
        <v>87</v>
      </c>
      <c r="AP649" s="94" t="s">
        <v>54</v>
      </c>
      <c r="AQ649" s="94" t="s">
        <v>1538</v>
      </c>
      <c r="AR649" s="225" t="s">
        <v>1542</v>
      </c>
      <c r="AS649" s="94">
        <v>321</v>
      </c>
      <c r="AT649" s="219">
        <v>86731.93</v>
      </c>
      <c r="AU649" s="219">
        <v>86731.93</v>
      </c>
      <c r="AV649" s="220">
        <v>86731.93</v>
      </c>
      <c r="AW649" s="220">
        <v>86731.93</v>
      </c>
      <c r="AX649" s="226">
        <v>0</v>
      </c>
      <c r="AY649" s="226">
        <v>0</v>
      </c>
      <c r="AZ649" s="220">
        <v>0</v>
      </c>
      <c r="BA649" s="220">
        <v>0</v>
      </c>
      <c r="BB649" s="219">
        <v>0</v>
      </c>
      <c r="BC649" s="219">
        <v>0</v>
      </c>
      <c r="BD649" s="226">
        <v>90384.11</v>
      </c>
      <c r="BE649" s="226">
        <v>90384.11</v>
      </c>
      <c r="BF649" s="226">
        <v>0</v>
      </c>
      <c r="BG649" s="227">
        <v>0</v>
      </c>
      <c r="BH649" s="226">
        <v>0</v>
      </c>
      <c r="BI649" s="226">
        <v>90384.11</v>
      </c>
      <c r="BJ649" s="226">
        <v>90384.11</v>
      </c>
      <c r="BK649" s="226">
        <v>0</v>
      </c>
      <c r="BL649" s="226">
        <v>0</v>
      </c>
      <c r="BM649" s="226">
        <v>0</v>
      </c>
      <c r="BN649" s="226">
        <v>0</v>
      </c>
      <c r="BO649" s="226">
        <v>0</v>
      </c>
      <c r="BP649" s="226">
        <v>0</v>
      </c>
      <c r="BQ649" s="226">
        <v>0</v>
      </c>
      <c r="BR649" s="226">
        <v>0</v>
      </c>
      <c r="BS649" s="226">
        <v>0</v>
      </c>
      <c r="BT649" s="226">
        <v>0</v>
      </c>
      <c r="BU649" s="226">
        <v>0</v>
      </c>
      <c r="BV649" s="226">
        <v>0</v>
      </c>
      <c r="BW649" s="226">
        <v>0</v>
      </c>
      <c r="BX649" s="226">
        <v>0</v>
      </c>
      <c r="BY649" s="226">
        <v>0</v>
      </c>
      <c r="BZ649" s="226">
        <v>0</v>
      </c>
      <c r="CA649" s="226">
        <v>0</v>
      </c>
      <c r="CB649" s="226">
        <v>0</v>
      </c>
      <c r="CC649" s="226">
        <v>0</v>
      </c>
      <c r="CD649" s="226">
        <v>0</v>
      </c>
      <c r="CE649" s="226">
        <v>0</v>
      </c>
      <c r="CF649" s="226">
        <v>0</v>
      </c>
      <c r="CG649" s="226">
        <v>0</v>
      </c>
      <c r="CH649" s="226">
        <v>0</v>
      </c>
      <c r="CI649" s="226">
        <v>0</v>
      </c>
      <c r="CJ649" s="226">
        <v>0</v>
      </c>
      <c r="CK649" s="226">
        <v>0</v>
      </c>
      <c r="CL649" s="226">
        <v>0</v>
      </c>
      <c r="CM649" s="226">
        <v>0</v>
      </c>
      <c r="CN649" s="226">
        <v>0</v>
      </c>
      <c r="CO649" s="226">
        <v>0</v>
      </c>
      <c r="CP649" s="226">
        <v>0</v>
      </c>
      <c r="CQ649" s="226">
        <v>0</v>
      </c>
      <c r="CS649" s="8">
        <f t="shared" si="127"/>
        <v>1</v>
      </c>
    </row>
    <row r="650" spans="1:97" ht="212.25" customHeight="1">
      <c r="A650" s="221">
        <v>609</v>
      </c>
      <c r="B650" s="222" t="s">
        <v>1314</v>
      </c>
      <c r="C650" s="223" t="s">
        <v>1543</v>
      </c>
      <c r="D650" s="224" t="s">
        <v>1544</v>
      </c>
      <c r="E650" s="212" t="s">
        <v>1545</v>
      </c>
      <c r="F650" s="213"/>
      <c r="G650" s="213"/>
      <c r="H650" s="214"/>
      <c r="I650" s="213"/>
      <c r="J650" s="214" t="s">
        <v>1546</v>
      </c>
      <c r="K650" s="214" t="s">
        <v>1547</v>
      </c>
      <c r="L650" s="214"/>
      <c r="M650" s="215"/>
      <c r="N650" s="215"/>
      <c r="O650" s="215"/>
      <c r="P650" s="216" t="s">
        <v>635</v>
      </c>
      <c r="Q650" s="216" t="s">
        <v>1518</v>
      </c>
      <c r="R650" s="214"/>
      <c r="S650" s="214"/>
      <c r="T650" s="214"/>
      <c r="U650" s="214"/>
      <c r="V650" s="214" t="s">
        <v>45</v>
      </c>
      <c r="W650" s="214"/>
      <c r="X650" s="214" t="s">
        <v>1548</v>
      </c>
      <c r="Y650" s="214"/>
      <c r="Z650" s="214"/>
      <c r="AA650" s="214"/>
      <c r="AB650" s="216" t="s">
        <v>1384</v>
      </c>
      <c r="AC650" s="216" t="s">
        <v>1324</v>
      </c>
      <c r="AD650" s="218"/>
      <c r="AE650" s="218"/>
      <c r="AF650" s="218"/>
      <c r="AG650" s="218"/>
      <c r="AH650" s="218"/>
      <c r="AI650" s="218"/>
      <c r="AJ650" s="218"/>
      <c r="AK650" s="218"/>
      <c r="AL650" s="218"/>
      <c r="AM650" s="232" t="s">
        <v>1549</v>
      </c>
      <c r="AN650" s="216" t="s">
        <v>1326</v>
      </c>
      <c r="AO650" s="94" t="s">
        <v>87</v>
      </c>
      <c r="AP650" s="94" t="s">
        <v>66</v>
      </c>
      <c r="AQ650" s="94" t="s">
        <v>1550</v>
      </c>
      <c r="AR650" s="225" t="s">
        <v>1551</v>
      </c>
      <c r="AS650" s="94">
        <v>244</v>
      </c>
      <c r="AT650" s="219">
        <v>2305646.56</v>
      </c>
      <c r="AU650" s="219">
        <v>2305646.56</v>
      </c>
      <c r="AV650" s="226">
        <v>2305646.56</v>
      </c>
      <c r="AW650" s="226">
        <v>2305646.56</v>
      </c>
      <c r="AX650" s="226">
        <v>0</v>
      </c>
      <c r="AY650" s="226">
        <v>0</v>
      </c>
      <c r="AZ650" s="220">
        <v>0</v>
      </c>
      <c r="BA650" s="220">
        <v>0</v>
      </c>
      <c r="BB650" s="219">
        <v>0</v>
      </c>
      <c r="BC650" s="219">
        <v>0</v>
      </c>
      <c r="BD650" s="226">
        <v>3477660.03</v>
      </c>
      <c r="BE650" s="226">
        <v>3477660.03</v>
      </c>
      <c r="BF650" s="226">
        <v>0</v>
      </c>
      <c r="BG650" s="227">
        <v>0</v>
      </c>
      <c r="BH650" s="226">
        <v>0</v>
      </c>
      <c r="BI650" s="226">
        <v>3477660.03</v>
      </c>
      <c r="BJ650" s="226">
        <v>3477660.03</v>
      </c>
      <c r="BK650" s="226">
        <v>0</v>
      </c>
      <c r="BL650" s="226">
        <v>0</v>
      </c>
      <c r="BM650" s="226">
        <v>0</v>
      </c>
      <c r="BN650" s="226">
        <v>4268743.3099999996</v>
      </c>
      <c r="BO650" s="226">
        <v>4268743.3099999996</v>
      </c>
      <c r="BP650" s="226">
        <v>0</v>
      </c>
      <c r="BQ650" s="226">
        <v>0</v>
      </c>
      <c r="BR650" s="226">
        <v>0</v>
      </c>
      <c r="BS650" s="226">
        <v>4268743.3099999996</v>
      </c>
      <c r="BT650" s="226">
        <v>4268743.3099999996</v>
      </c>
      <c r="BU650" s="226">
        <v>0</v>
      </c>
      <c r="BV650" s="226">
        <v>0</v>
      </c>
      <c r="BW650" s="226">
        <v>0</v>
      </c>
      <c r="BX650" s="226">
        <v>4489522.76</v>
      </c>
      <c r="BY650" s="226">
        <v>4489522.76</v>
      </c>
      <c r="BZ650" s="226">
        <v>0</v>
      </c>
      <c r="CA650" s="226">
        <v>0</v>
      </c>
      <c r="CB650" s="226">
        <v>0</v>
      </c>
      <c r="CC650" s="226">
        <v>4489522.76</v>
      </c>
      <c r="CD650" s="226">
        <v>4489522.76</v>
      </c>
      <c r="CE650" s="226">
        <v>0</v>
      </c>
      <c r="CF650" s="226">
        <v>0</v>
      </c>
      <c r="CG650" s="226">
        <v>0</v>
      </c>
      <c r="CH650" s="226">
        <v>4489523.5</v>
      </c>
      <c r="CI650" s="226">
        <v>4489523.5</v>
      </c>
      <c r="CJ650" s="226">
        <v>0</v>
      </c>
      <c r="CK650" s="226">
        <v>0</v>
      </c>
      <c r="CL650" s="226">
        <v>0</v>
      </c>
      <c r="CM650" s="226">
        <v>4489523.5</v>
      </c>
      <c r="CN650" s="226">
        <v>4489523.5</v>
      </c>
      <c r="CO650" s="226">
        <v>0</v>
      </c>
      <c r="CP650" s="226">
        <v>0</v>
      </c>
      <c r="CQ650" s="226">
        <v>0</v>
      </c>
      <c r="CS650" s="8">
        <f t="shared" si="127"/>
        <v>1</v>
      </c>
    </row>
    <row r="651" spans="1:97" ht="212.25" customHeight="1">
      <c r="A651" s="221">
        <v>609</v>
      </c>
      <c r="B651" s="222" t="s">
        <v>1314</v>
      </c>
      <c r="C651" s="223" t="s">
        <v>1543</v>
      </c>
      <c r="D651" s="224" t="s">
        <v>1544</v>
      </c>
      <c r="E651" s="212" t="s">
        <v>1545</v>
      </c>
      <c r="F651" s="213"/>
      <c r="G651" s="213"/>
      <c r="H651" s="214"/>
      <c r="I651" s="213"/>
      <c r="J651" s="214" t="s">
        <v>1546</v>
      </c>
      <c r="K651" s="214" t="s">
        <v>1547</v>
      </c>
      <c r="L651" s="214"/>
      <c r="M651" s="215"/>
      <c r="N651" s="215"/>
      <c r="O651" s="215"/>
      <c r="P651" s="216" t="s">
        <v>635</v>
      </c>
      <c r="Q651" s="216" t="s">
        <v>1523</v>
      </c>
      <c r="R651" s="214"/>
      <c r="S651" s="214"/>
      <c r="T651" s="214"/>
      <c r="U651" s="214"/>
      <c r="V651" s="214" t="s">
        <v>45</v>
      </c>
      <c r="W651" s="214"/>
      <c r="X651" s="214" t="s">
        <v>1548</v>
      </c>
      <c r="Y651" s="214"/>
      <c r="Z651" s="214"/>
      <c r="AA651" s="214"/>
      <c r="AB651" s="216" t="s">
        <v>1384</v>
      </c>
      <c r="AC651" s="216" t="s">
        <v>1324</v>
      </c>
      <c r="AD651" s="218"/>
      <c r="AE651" s="218"/>
      <c r="AF651" s="218"/>
      <c r="AG651" s="218"/>
      <c r="AH651" s="218"/>
      <c r="AI651" s="218"/>
      <c r="AJ651" s="218"/>
      <c r="AK651" s="218"/>
      <c r="AL651" s="218"/>
      <c r="AM651" s="232" t="s">
        <v>1549</v>
      </c>
      <c r="AN651" s="216" t="s">
        <v>1326</v>
      </c>
      <c r="AO651" s="94" t="s">
        <v>87</v>
      </c>
      <c r="AP651" s="94" t="s">
        <v>66</v>
      </c>
      <c r="AQ651" s="94" t="s">
        <v>1550</v>
      </c>
      <c r="AR651" s="225" t="s">
        <v>1551</v>
      </c>
      <c r="AS651" s="94">
        <v>247</v>
      </c>
      <c r="AT651" s="219">
        <v>0</v>
      </c>
      <c r="AU651" s="219">
        <v>0</v>
      </c>
      <c r="AV651" s="220">
        <v>0</v>
      </c>
      <c r="AW651" s="220">
        <v>0</v>
      </c>
      <c r="AX651" s="226">
        <v>0</v>
      </c>
      <c r="AY651" s="226">
        <v>0</v>
      </c>
      <c r="AZ651" s="220">
        <v>0</v>
      </c>
      <c r="BA651" s="220">
        <v>0</v>
      </c>
      <c r="BB651" s="219">
        <v>0</v>
      </c>
      <c r="BC651" s="219">
        <v>0</v>
      </c>
      <c r="BD651" s="226">
        <v>0</v>
      </c>
      <c r="BE651" s="226">
        <v>0</v>
      </c>
      <c r="BF651" s="226">
        <v>0</v>
      </c>
      <c r="BG651" s="227">
        <v>0</v>
      </c>
      <c r="BH651" s="226">
        <v>0</v>
      </c>
      <c r="BI651" s="226">
        <v>0</v>
      </c>
      <c r="BJ651" s="226">
        <v>0</v>
      </c>
      <c r="BK651" s="226">
        <v>0</v>
      </c>
      <c r="BL651" s="226">
        <v>0</v>
      </c>
      <c r="BM651" s="226">
        <v>0</v>
      </c>
      <c r="BN651" s="226">
        <v>0</v>
      </c>
      <c r="BO651" s="226">
        <v>0</v>
      </c>
      <c r="BP651" s="226">
        <v>0</v>
      </c>
      <c r="BQ651" s="226">
        <v>0</v>
      </c>
      <c r="BR651" s="226">
        <v>0</v>
      </c>
      <c r="BS651" s="226">
        <v>0</v>
      </c>
      <c r="BT651" s="226">
        <v>0</v>
      </c>
      <c r="BU651" s="226">
        <v>0</v>
      </c>
      <c r="BV651" s="226">
        <v>0</v>
      </c>
      <c r="BW651" s="226">
        <v>0</v>
      </c>
      <c r="BX651" s="226">
        <v>0</v>
      </c>
      <c r="BY651" s="226">
        <v>0</v>
      </c>
      <c r="BZ651" s="226">
        <v>0</v>
      </c>
      <c r="CA651" s="226">
        <v>0</v>
      </c>
      <c r="CB651" s="226">
        <v>0</v>
      </c>
      <c r="CC651" s="226">
        <v>0</v>
      </c>
      <c r="CD651" s="226">
        <v>0</v>
      </c>
      <c r="CE651" s="226">
        <v>0</v>
      </c>
      <c r="CF651" s="226">
        <v>0</v>
      </c>
      <c r="CG651" s="226">
        <v>0</v>
      </c>
      <c r="CH651" s="226">
        <v>0</v>
      </c>
      <c r="CI651" s="226">
        <v>0</v>
      </c>
      <c r="CJ651" s="226">
        <v>0</v>
      </c>
      <c r="CK651" s="226">
        <v>0</v>
      </c>
      <c r="CL651" s="226">
        <v>0</v>
      </c>
      <c r="CM651" s="226">
        <v>0</v>
      </c>
      <c r="CN651" s="226">
        <v>0</v>
      </c>
      <c r="CO651" s="226">
        <v>0</v>
      </c>
      <c r="CP651" s="226">
        <v>0</v>
      </c>
      <c r="CQ651" s="226">
        <v>0</v>
      </c>
      <c r="CS651" s="8">
        <f t="shared" si="126"/>
        <v>1</v>
      </c>
    </row>
    <row r="652" spans="1:97" ht="212.25" customHeight="1">
      <c r="A652" s="221">
        <v>609</v>
      </c>
      <c r="B652" s="222" t="s">
        <v>1314</v>
      </c>
      <c r="C652" s="223" t="s">
        <v>1543</v>
      </c>
      <c r="D652" s="224" t="s">
        <v>1544</v>
      </c>
      <c r="E652" s="212" t="s">
        <v>1545</v>
      </c>
      <c r="F652" s="213"/>
      <c r="G652" s="213"/>
      <c r="H652" s="214"/>
      <c r="I652" s="213"/>
      <c r="J652" s="214" t="s">
        <v>1546</v>
      </c>
      <c r="K652" s="214" t="s">
        <v>1547</v>
      </c>
      <c r="L652" s="214"/>
      <c r="M652" s="215"/>
      <c r="N652" s="215"/>
      <c r="O652" s="215"/>
      <c r="P652" s="216" t="s">
        <v>635</v>
      </c>
      <c r="Q652" s="216" t="s">
        <v>1518</v>
      </c>
      <c r="R652" s="214"/>
      <c r="S652" s="214"/>
      <c r="T652" s="214"/>
      <c r="U652" s="214"/>
      <c r="V652" s="214">
        <v>1</v>
      </c>
      <c r="W652" s="214"/>
      <c r="X652" s="214" t="s">
        <v>1548</v>
      </c>
      <c r="Y652" s="214"/>
      <c r="Z652" s="214"/>
      <c r="AA652" s="214"/>
      <c r="AB652" s="216" t="s">
        <v>1384</v>
      </c>
      <c r="AC652" s="216" t="s">
        <v>1324</v>
      </c>
      <c r="AD652" s="218"/>
      <c r="AE652" s="218"/>
      <c r="AF652" s="218"/>
      <c r="AG652" s="218"/>
      <c r="AH652" s="218"/>
      <c r="AI652" s="218"/>
      <c r="AJ652" s="218"/>
      <c r="AK652" s="218"/>
      <c r="AL652" s="218"/>
      <c r="AM652" s="232" t="s">
        <v>1549</v>
      </c>
      <c r="AN652" s="216" t="s">
        <v>1326</v>
      </c>
      <c r="AO652" s="94" t="s">
        <v>87</v>
      </c>
      <c r="AP652" s="94" t="s">
        <v>66</v>
      </c>
      <c r="AQ652" s="94" t="s">
        <v>1550</v>
      </c>
      <c r="AR652" s="225" t="s">
        <v>1551</v>
      </c>
      <c r="AS652" s="94">
        <v>313</v>
      </c>
      <c r="AT652" s="219">
        <v>440919318.37</v>
      </c>
      <c r="AU652" s="219">
        <v>440919318.37</v>
      </c>
      <c r="AV652" s="226">
        <v>440919318.37</v>
      </c>
      <c r="AW652" s="226">
        <v>440919318.37</v>
      </c>
      <c r="AX652" s="226">
        <v>0</v>
      </c>
      <c r="AY652" s="226">
        <v>0</v>
      </c>
      <c r="AZ652" s="220">
        <v>0</v>
      </c>
      <c r="BA652" s="220">
        <v>0</v>
      </c>
      <c r="BB652" s="219">
        <v>0</v>
      </c>
      <c r="BC652" s="219">
        <v>0</v>
      </c>
      <c r="BD652" s="226">
        <v>550664235.73000002</v>
      </c>
      <c r="BE652" s="226">
        <v>550664235.73000002</v>
      </c>
      <c r="BF652" s="226">
        <v>0</v>
      </c>
      <c r="BG652" s="227">
        <v>0</v>
      </c>
      <c r="BH652" s="226">
        <v>0</v>
      </c>
      <c r="BI652" s="226">
        <v>550664235.73000002</v>
      </c>
      <c r="BJ652" s="226">
        <v>550664235.73000002</v>
      </c>
      <c r="BK652" s="226">
        <v>0</v>
      </c>
      <c r="BL652" s="226">
        <v>0</v>
      </c>
      <c r="BM652" s="226">
        <v>0</v>
      </c>
      <c r="BN652" s="226">
        <v>563794400</v>
      </c>
      <c r="BO652" s="226">
        <v>563794400</v>
      </c>
      <c r="BP652" s="226">
        <v>0</v>
      </c>
      <c r="BQ652" s="226">
        <v>0</v>
      </c>
      <c r="BR652" s="226">
        <v>0</v>
      </c>
      <c r="BS652" s="226">
        <v>563794400</v>
      </c>
      <c r="BT652" s="226">
        <v>563794400</v>
      </c>
      <c r="BU652" s="226">
        <v>0</v>
      </c>
      <c r="BV652" s="226">
        <v>0</v>
      </c>
      <c r="BW652" s="226">
        <v>0</v>
      </c>
      <c r="BX652" s="226">
        <v>675633170</v>
      </c>
      <c r="BY652" s="226">
        <v>675633170</v>
      </c>
      <c r="BZ652" s="226">
        <v>0</v>
      </c>
      <c r="CA652" s="226">
        <v>0</v>
      </c>
      <c r="CB652" s="226">
        <v>0</v>
      </c>
      <c r="CC652" s="226">
        <v>675633170</v>
      </c>
      <c r="CD652" s="226">
        <v>675633170</v>
      </c>
      <c r="CE652" s="226">
        <v>0</v>
      </c>
      <c r="CF652" s="226">
        <v>0</v>
      </c>
      <c r="CG652" s="226">
        <v>0</v>
      </c>
      <c r="CH652" s="226">
        <v>726043000</v>
      </c>
      <c r="CI652" s="226">
        <v>726043000</v>
      </c>
      <c r="CJ652" s="226">
        <v>0</v>
      </c>
      <c r="CK652" s="226">
        <v>0</v>
      </c>
      <c r="CL652" s="226">
        <v>0</v>
      </c>
      <c r="CM652" s="226">
        <v>726043000</v>
      </c>
      <c r="CN652" s="226">
        <v>726043000</v>
      </c>
      <c r="CO652" s="226">
        <v>0</v>
      </c>
      <c r="CP652" s="226">
        <v>0</v>
      </c>
      <c r="CQ652" s="226">
        <v>0</v>
      </c>
      <c r="CS652" s="8">
        <f t="shared" ref="CS652:CS655" si="128">IF(BI652=BJ652,1,0)</f>
        <v>1</v>
      </c>
    </row>
    <row r="653" spans="1:97" ht="212.25" customHeight="1">
      <c r="A653" s="221">
        <v>609</v>
      </c>
      <c r="B653" s="222" t="s">
        <v>1314</v>
      </c>
      <c r="C653" s="223" t="s">
        <v>1543</v>
      </c>
      <c r="D653" s="224" t="s">
        <v>1544</v>
      </c>
      <c r="E653" s="212" t="s">
        <v>1545</v>
      </c>
      <c r="F653" s="213"/>
      <c r="G653" s="213"/>
      <c r="H653" s="214"/>
      <c r="I653" s="213"/>
      <c r="J653" s="214" t="s">
        <v>1546</v>
      </c>
      <c r="K653" s="214" t="s">
        <v>1547</v>
      </c>
      <c r="L653" s="214"/>
      <c r="M653" s="215"/>
      <c r="N653" s="215"/>
      <c r="O653" s="215"/>
      <c r="P653" s="216" t="s">
        <v>635</v>
      </c>
      <c r="Q653" s="216" t="s">
        <v>1523</v>
      </c>
      <c r="R653" s="214"/>
      <c r="S653" s="214"/>
      <c r="T653" s="214"/>
      <c r="U653" s="214"/>
      <c r="V653" s="214">
        <v>1</v>
      </c>
      <c r="W653" s="214"/>
      <c r="X653" s="214" t="s">
        <v>1548</v>
      </c>
      <c r="Y653" s="214"/>
      <c r="Z653" s="214"/>
      <c r="AA653" s="214"/>
      <c r="AB653" s="216" t="s">
        <v>1384</v>
      </c>
      <c r="AC653" s="216" t="s">
        <v>1324</v>
      </c>
      <c r="AD653" s="218"/>
      <c r="AE653" s="218"/>
      <c r="AF653" s="218"/>
      <c r="AG653" s="218"/>
      <c r="AH653" s="218"/>
      <c r="AI653" s="218"/>
      <c r="AJ653" s="218"/>
      <c r="AK653" s="218"/>
      <c r="AL653" s="218"/>
      <c r="AM653" s="232" t="s">
        <v>1549</v>
      </c>
      <c r="AN653" s="216" t="s">
        <v>1326</v>
      </c>
      <c r="AO653" s="94" t="s">
        <v>87</v>
      </c>
      <c r="AP653" s="94" t="s">
        <v>92</v>
      </c>
      <c r="AQ653" s="94" t="s">
        <v>1550</v>
      </c>
      <c r="AR653" s="225" t="s">
        <v>1551</v>
      </c>
      <c r="AS653" s="94">
        <v>121</v>
      </c>
      <c r="AT653" s="219">
        <v>2535734.25</v>
      </c>
      <c r="AU653" s="219">
        <v>2535734.25</v>
      </c>
      <c r="AV653" s="220">
        <v>2535734.25</v>
      </c>
      <c r="AW653" s="220">
        <v>2535734.25</v>
      </c>
      <c r="AX653" s="226">
        <v>0</v>
      </c>
      <c r="AY653" s="226">
        <v>0</v>
      </c>
      <c r="AZ653" s="220">
        <v>0</v>
      </c>
      <c r="BA653" s="220">
        <v>0</v>
      </c>
      <c r="BB653" s="219">
        <v>0</v>
      </c>
      <c r="BC653" s="219">
        <v>0</v>
      </c>
      <c r="BD653" s="226">
        <v>3480971</v>
      </c>
      <c r="BE653" s="226">
        <v>3480971</v>
      </c>
      <c r="BF653" s="226">
        <v>0</v>
      </c>
      <c r="BG653" s="227">
        <v>0</v>
      </c>
      <c r="BH653" s="226">
        <v>0</v>
      </c>
      <c r="BI653" s="226">
        <v>3480971</v>
      </c>
      <c r="BJ653" s="226">
        <v>3480971</v>
      </c>
      <c r="BK653" s="226">
        <v>0</v>
      </c>
      <c r="BL653" s="226">
        <v>0</v>
      </c>
      <c r="BM653" s="226">
        <v>0</v>
      </c>
      <c r="BN653" s="226">
        <v>3226000</v>
      </c>
      <c r="BO653" s="226">
        <v>3226000</v>
      </c>
      <c r="BP653" s="226">
        <v>0</v>
      </c>
      <c r="BQ653" s="226">
        <v>0</v>
      </c>
      <c r="BR653" s="226">
        <v>0</v>
      </c>
      <c r="BS653" s="226">
        <v>3226000</v>
      </c>
      <c r="BT653" s="226">
        <v>3226000</v>
      </c>
      <c r="BU653" s="226">
        <v>0</v>
      </c>
      <c r="BV653" s="226">
        <v>0</v>
      </c>
      <c r="BW653" s="226">
        <v>0</v>
      </c>
      <c r="BX653" s="226">
        <v>3226000</v>
      </c>
      <c r="BY653" s="226">
        <v>3226000</v>
      </c>
      <c r="BZ653" s="226">
        <v>0</v>
      </c>
      <c r="CA653" s="226">
        <v>0</v>
      </c>
      <c r="CB653" s="226">
        <v>0</v>
      </c>
      <c r="CC653" s="226">
        <v>3226000</v>
      </c>
      <c r="CD653" s="226">
        <v>3226000</v>
      </c>
      <c r="CE653" s="226">
        <v>0</v>
      </c>
      <c r="CF653" s="226">
        <v>0</v>
      </c>
      <c r="CG653" s="226">
        <v>0</v>
      </c>
      <c r="CH653" s="226">
        <v>3226000</v>
      </c>
      <c r="CI653" s="226">
        <v>3226000</v>
      </c>
      <c r="CJ653" s="226">
        <v>0</v>
      </c>
      <c r="CK653" s="226">
        <v>0</v>
      </c>
      <c r="CL653" s="226">
        <v>0</v>
      </c>
      <c r="CM653" s="226">
        <v>3226000</v>
      </c>
      <c r="CN653" s="226">
        <v>3226000</v>
      </c>
      <c r="CO653" s="226">
        <v>0</v>
      </c>
      <c r="CP653" s="226">
        <v>0</v>
      </c>
      <c r="CQ653" s="226">
        <v>0</v>
      </c>
      <c r="CS653" s="8">
        <f t="shared" si="128"/>
        <v>1</v>
      </c>
    </row>
    <row r="654" spans="1:97" ht="212.25" customHeight="1">
      <c r="A654" s="221">
        <v>609</v>
      </c>
      <c r="B654" s="222" t="s">
        <v>1314</v>
      </c>
      <c r="C654" s="223" t="s">
        <v>1543</v>
      </c>
      <c r="D654" s="224" t="s">
        <v>1544</v>
      </c>
      <c r="E654" s="212" t="s">
        <v>1545</v>
      </c>
      <c r="F654" s="213"/>
      <c r="G654" s="213"/>
      <c r="H654" s="214"/>
      <c r="I654" s="213"/>
      <c r="J654" s="214" t="s">
        <v>1546</v>
      </c>
      <c r="K654" s="214" t="s">
        <v>1547</v>
      </c>
      <c r="L654" s="214"/>
      <c r="M654" s="215"/>
      <c r="N654" s="215"/>
      <c r="O654" s="215"/>
      <c r="P654" s="216" t="s">
        <v>635</v>
      </c>
      <c r="Q654" s="216" t="s">
        <v>1518</v>
      </c>
      <c r="R654" s="214"/>
      <c r="S654" s="214"/>
      <c r="T654" s="214"/>
      <c r="U654" s="214"/>
      <c r="V654" s="214">
        <v>1</v>
      </c>
      <c r="W654" s="214"/>
      <c r="X654" s="214" t="s">
        <v>1548</v>
      </c>
      <c r="Y654" s="214"/>
      <c r="Z654" s="214"/>
      <c r="AA654" s="214"/>
      <c r="AB654" s="216" t="s">
        <v>1384</v>
      </c>
      <c r="AC654" s="216" t="s">
        <v>1324</v>
      </c>
      <c r="AD654" s="218"/>
      <c r="AE654" s="218"/>
      <c r="AF654" s="218"/>
      <c r="AG654" s="218"/>
      <c r="AH654" s="218"/>
      <c r="AI654" s="218"/>
      <c r="AJ654" s="218"/>
      <c r="AK654" s="218"/>
      <c r="AL654" s="218"/>
      <c r="AM654" s="232" t="s">
        <v>1552</v>
      </c>
      <c r="AN654" s="216" t="s">
        <v>1326</v>
      </c>
      <c r="AO654" s="94" t="s">
        <v>87</v>
      </c>
      <c r="AP654" s="94" t="s">
        <v>92</v>
      </c>
      <c r="AQ654" s="94" t="s">
        <v>1550</v>
      </c>
      <c r="AR654" s="225" t="s">
        <v>1551</v>
      </c>
      <c r="AS654" s="94">
        <v>129</v>
      </c>
      <c r="AT654" s="219">
        <v>750447.82</v>
      </c>
      <c r="AU654" s="219">
        <v>737986.72</v>
      </c>
      <c r="AV654" s="220">
        <v>750447.82</v>
      </c>
      <c r="AW654" s="220">
        <v>737986.72</v>
      </c>
      <c r="AX654" s="226">
        <v>0</v>
      </c>
      <c r="AY654" s="226">
        <v>0</v>
      </c>
      <c r="AZ654" s="220">
        <v>0</v>
      </c>
      <c r="BA654" s="220">
        <v>0</v>
      </c>
      <c r="BB654" s="219">
        <v>0</v>
      </c>
      <c r="BC654" s="219">
        <v>0</v>
      </c>
      <c r="BD654" s="226">
        <v>1051253.27</v>
      </c>
      <c r="BE654" s="226">
        <v>1051253.27</v>
      </c>
      <c r="BF654" s="226">
        <v>0</v>
      </c>
      <c r="BG654" s="227">
        <v>0</v>
      </c>
      <c r="BH654" s="226">
        <v>0</v>
      </c>
      <c r="BI654" s="226">
        <v>1051253.27</v>
      </c>
      <c r="BJ654" s="226">
        <v>1051253.27</v>
      </c>
      <c r="BK654" s="226">
        <v>0</v>
      </c>
      <c r="BL654" s="226">
        <v>0</v>
      </c>
      <c r="BM654" s="226">
        <v>0</v>
      </c>
      <c r="BN654" s="226">
        <v>974250</v>
      </c>
      <c r="BO654" s="226">
        <v>974250</v>
      </c>
      <c r="BP654" s="226">
        <v>0</v>
      </c>
      <c r="BQ654" s="226">
        <v>0</v>
      </c>
      <c r="BR654" s="226">
        <v>0</v>
      </c>
      <c r="BS654" s="226">
        <v>974250</v>
      </c>
      <c r="BT654" s="226">
        <v>974250</v>
      </c>
      <c r="BU654" s="226">
        <v>0</v>
      </c>
      <c r="BV654" s="226">
        <v>0</v>
      </c>
      <c r="BW654" s="226">
        <v>0</v>
      </c>
      <c r="BX654" s="226">
        <v>974250</v>
      </c>
      <c r="BY654" s="226">
        <v>974250</v>
      </c>
      <c r="BZ654" s="226">
        <v>0</v>
      </c>
      <c r="CA654" s="226">
        <v>0</v>
      </c>
      <c r="CB654" s="226">
        <v>0</v>
      </c>
      <c r="CC654" s="226">
        <v>974250</v>
      </c>
      <c r="CD654" s="226">
        <v>974250</v>
      </c>
      <c r="CE654" s="226">
        <v>0</v>
      </c>
      <c r="CF654" s="226">
        <v>0</v>
      </c>
      <c r="CG654" s="226">
        <v>0</v>
      </c>
      <c r="CH654" s="226">
        <v>974250</v>
      </c>
      <c r="CI654" s="226">
        <v>974250</v>
      </c>
      <c r="CJ654" s="226">
        <v>0</v>
      </c>
      <c r="CK654" s="226">
        <v>0</v>
      </c>
      <c r="CL654" s="226">
        <v>0</v>
      </c>
      <c r="CM654" s="226">
        <v>974250</v>
      </c>
      <c r="CN654" s="226">
        <v>974250</v>
      </c>
      <c r="CO654" s="226">
        <v>0</v>
      </c>
      <c r="CP654" s="226">
        <v>0</v>
      </c>
      <c r="CQ654" s="226">
        <v>0</v>
      </c>
      <c r="CS654" s="8">
        <f t="shared" si="128"/>
        <v>1</v>
      </c>
    </row>
    <row r="655" spans="1:97" ht="384.75" customHeight="1">
      <c r="A655" s="221" t="s">
        <v>1313</v>
      </c>
      <c r="B655" s="222" t="s">
        <v>1314</v>
      </c>
      <c r="C655" s="223">
        <v>404010029</v>
      </c>
      <c r="D655" s="224" t="s">
        <v>1553</v>
      </c>
      <c r="E655" s="212" t="s">
        <v>1554</v>
      </c>
      <c r="F655" s="213"/>
      <c r="G655" s="213"/>
      <c r="H655" s="214"/>
      <c r="I655" s="213"/>
      <c r="J655" s="214">
        <v>5</v>
      </c>
      <c r="K655" s="214"/>
      <c r="L655" s="214">
        <v>6</v>
      </c>
      <c r="M655" s="215"/>
      <c r="N655" s="215"/>
      <c r="O655" s="215"/>
      <c r="P655" s="216" t="s">
        <v>1555</v>
      </c>
      <c r="Q655" s="216" t="s">
        <v>1556</v>
      </c>
      <c r="R655" s="214"/>
      <c r="S655" s="214"/>
      <c r="T655" s="214"/>
      <c r="U655" s="214"/>
      <c r="V655" s="214" t="s">
        <v>1557</v>
      </c>
      <c r="W655" s="214"/>
      <c r="X655" s="214"/>
      <c r="Y655" s="214"/>
      <c r="Z655" s="214"/>
      <c r="AA655" s="214"/>
      <c r="AB655" s="216" t="s">
        <v>1558</v>
      </c>
      <c r="AC655" s="216" t="s">
        <v>1559</v>
      </c>
      <c r="AD655" s="218"/>
      <c r="AE655" s="218"/>
      <c r="AF655" s="218"/>
      <c r="AG655" s="218"/>
      <c r="AH655" s="218"/>
      <c r="AI655" s="218"/>
      <c r="AJ655" s="218" t="s">
        <v>1560</v>
      </c>
      <c r="AK655" s="218"/>
      <c r="AL655" s="218"/>
      <c r="AM655" s="218"/>
      <c r="AN655" s="216" t="s">
        <v>1561</v>
      </c>
      <c r="AO655" s="94" t="s">
        <v>51</v>
      </c>
      <c r="AP655" s="94" t="s">
        <v>52</v>
      </c>
      <c r="AQ655" s="94" t="s">
        <v>1562</v>
      </c>
      <c r="AR655" s="225" t="s">
        <v>1553</v>
      </c>
      <c r="AS655" s="94">
        <v>244</v>
      </c>
      <c r="AT655" s="219">
        <v>0</v>
      </c>
      <c r="AU655" s="219">
        <v>0</v>
      </c>
      <c r="AV655" s="220">
        <v>0</v>
      </c>
      <c r="AW655" s="220">
        <v>0</v>
      </c>
      <c r="AX655" s="226">
        <v>0</v>
      </c>
      <c r="AY655" s="226">
        <v>0</v>
      </c>
      <c r="AZ655" s="220">
        <v>0</v>
      </c>
      <c r="BA655" s="220">
        <v>0</v>
      </c>
      <c r="BB655" s="219">
        <v>0</v>
      </c>
      <c r="BC655" s="219">
        <v>0</v>
      </c>
      <c r="BD655" s="226">
        <v>6674540</v>
      </c>
      <c r="BE655" s="226">
        <v>6674540</v>
      </c>
      <c r="BF655" s="226">
        <v>0</v>
      </c>
      <c r="BG655" s="227">
        <v>0</v>
      </c>
      <c r="BH655" s="226">
        <v>0</v>
      </c>
      <c r="BI655" s="226">
        <v>3239061.55</v>
      </c>
      <c r="BJ655" s="226">
        <v>3239061.55</v>
      </c>
      <c r="BK655" s="226">
        <v>0</v>
      </c>
      <c r="BL655" s="226">
        <v>0</v>
      </c>
      <c r="BM655" s="226">
        <v>0</v>
      </c>
      <c r="BN655" s="226">
        <v>0</v>
      </c>
      <c r="BO655" s="226">
        <v>0</v>
      </c>
      <c r="BP655" s="226">
        <v>0</v>
      </c>
      <c r="BQ655" s="226">
        <v>0</v>
      </c>
      <c r="BR655" s="226">
        <v>0</v>
      </c>
      <c r="BS655" s="226">
        <v>0</v>
      </c>
      <c r="BT655" s="226">
        <v>0</v>
      </c>
      <c r="BU655" s="226">
        <v>0</v>
      </c>
      <c r="BV655" s="226">
        <v>0</v>
      </c>
      <c r="BW655" s="226">
        <v>0</v>
      </c>
      <c r="BX655" s="226">
        <v>0</v>
      </c>
      <c r="BY655" s="226">
        <v>0</v>
      </c>
      <c r="BZ655" s="226">
        <v>0</v>
      </c>
      <c r="CA655" s="226">
        <v>0</v>
      </c>
      <c r="CB655" s="226">
        <v>0</v>
      </c>
      <c r="CC655" s="226">
        <v>0</v>
      </c>
      <c r="CD655" s="226">
        <v>0</v>
      </c>
      <c r="CE655" s="226">
        <v>0</v>
      </c>
      <c r="CF655" s="226">
        <v>0</v>
      </c>
      <c r="CG655" s="226">
        <v>0</v>
      </c>
      <c r="CH655" s="226">
        <v>0</v>
      </c>
      <c r="CI655" s="226">
        <v>0</v>
      </c>
      <c r="CJ655" s="226">
        <v>0</v>
      </c>
      <c r="CK655" s="226">
        <v>0</v>
      </c>
      <c r="CL655" s="226">
        <v>0</v>
      </c>
      <c r="CM655" s="226">
        <v>0</v>
      </c>
      <c r="CN655" s="226">
        <v>0</v>
      </c>
      <c r="CO655" s="226">
        <v>0</v>
      </c>
      <c r="CP655" s="226">
        <v>0</v>
      </c>
      <c r="CQ655" s="226">
        <v>0</v>
      </c>
      <c r="CS655" s="8">
        <f t="shared" si="128"/>
        <v>1</v>
      </c>
    </row>
    <row r="656" spans="1:97" ht="235.5" customHeight="1">
      <c r="A656" s="221">
        <v>609</v>
      </c>
      <c r="B656" s="222" t="s">
        <v>1314</v>
      </c>
      <c r="C656" s="223" t="s">
        <v>1563</v>
      </c>
      <c r="D656" s="224" t="s">
        <v>1564</v>
      </c>
      <c r="E656" s="212" t="s">
        <v>1565</v>
      </c>
      <c r="F656" s="213"/>
      <c r="G656" s="213"/>
      <c r="H656" s="214" t="s">
        <v>47</v>
      </c>
      <c r="I656" s="213"/>
      <c r="J656" s="214" t="s">
        <v>1566</v>
      </c>
      <c r="K656" s="214" t="s">
        <v>45</v>
      </c>
      <c r="L656" s="214"/>
      <c r="M656" s="215"/>
      <c r="N656" s="215"/>
      <c r="O656" s="215"/>
      <c r="P656" s="216" t="s">
        <v>1567</v>
      </c>
      <c r="Q656" s="216" t="s">
        <v>1568</v>
      </c>
      <c r="R656" s="214"/>
      <c r="S656" s="214"/>
      <c r="T656" s="214"/>
      <c r="U656" s="214"/>
      <c r="V656" s="214" t="s">
        <v>1569</v>
      </c>
      <c r="W656" s="214" t="s">
        <v>312</v>
      </c>
      <c r="X656" s="214" t="s">
        <v>1570</v>
      </c>
      <c r="Y656" s="214"/>
      <c r="Z656" s="214"/>
      <c r="AA656" s="214"/>
      <c r="AB656" s="216" t="s">
        <v>1571</v>
      </c>
      <c r="AC656" s="216" t="s">
        <v>1572</v>
      </c>
      <c r="AD656" s="218"/>
      <c r="AE656" s="218"/>
      <c r="AF656" s="218"/>
      <c r="AG656" s="218"/>
      <c r="AH656" s="218"/>
      <c r="AI656" s="218"/>
      <c r="AJ656" s="218"/>
      <c r="AK656" s="218"/>
      <c r="AL656" s="218"/>
      <c r="AM656" s="232" t="s">
        <v>1573</v>
      </c>
      <c r="AN656" s="216" t="s">
        <v>1326</v>
      </c>
      <c r="AO656" s="94" t="s">
        <v>87</v>
      </c>
      <c r="AP656" s="94" t="s">
        <v>54</v>
      </c>
      <c r="AQ656" s="94" t="s">
        <v>1574</v>
      </c>
      <c r="AR656" s="225" t="s">
        <v>1575</v>
      </c>
      <c r="AS656" s="94">
        <v>321</v>
      </c>
      <c r="AT656" s="219">
        <v>9447997.5700000003</v>
      </c>
      <c r="AU656" s="219">
        <v>9447984.3699999992</v>
      </c>
      <c r="AV656" s="220">
        <v>0</v>
      </c>
      <c r="AW656" s="220">
        <v>0</v>
      </c>
      <c r="AX656" s="226">
        <v>9447997.5700000003</v>
      </c>
      <c r="AY656" s="226">
        <v>9447984.3699999992</v>
      </c>
      <c r="AZ656" s="220">
        <v>0</v>
      </c>
      <c r="BA656" s="220">
        <v>0</v>
      </c>
      <c r="BB656" s="219">
        <v>0</v>
      </c>
      <c r="BC656" s="219">
        <v>0</v>
      </c>
      <c r="BD656" s="226">
        <v>9531671.0199999996</v>
      </c>
      <c r="BE656" s="226">
        <v>0</v>
      </c>
      <c r="BF656" s="226">
        <v>9531671.0199999996</v>
      </c>
      <c r="BG656" s="227">
        <v>0</v>
      </c>
      <c r="BH656" s="226">
        <v>0</v>
      </c>
      <c r="BI656" s="226">
        <v>9531583.6300000008</v>
      </c>
      <c r="BJ656" s="226">
        <v>0</v>
      </c>
      <c r="BK656" s="226">
        <v>9531583.6300000008</v>
      </c>
      <c r="BL656" s="226">
        <v>0</v>
      </c>
      <c r="BM656" s="226">
        <v>0</v>
      </c>
      <c r="BN656" s="226">
        <v>9118199.5700000003</v>
      </c>
      <c r="BO656" s="226">
        <v>0</v>
      </c>
      <c r="BP656" s="226">
        <v>9118199.5700000003</v>
      </c>
      <c r="BQ656" s="226">
        <v>0</v>
      </c>
      <c r="BR656" s="226">
        <v>0</v>
      </c>
      <c r="BS656" s="226">
        <v>9118199.5700000003</v>
      </c>
      <c r="BT656" s="226">
        <v>0</v>
      </c>
      <c r="BU656" s="226">
        <v>9118199.5700000003</v>
      </c>
      <c r="BV656" s="226">
        <v>0</v>
      </c>
      <c r="BW656" s="226">
        <v>0</v>
      </c>
      <c r="BX656" s="226">
        <v>9118199.5700000003</v>
      </c>
      <c r="BY656" s="226">
        <v>0</v>
      </c>
      <c r="BZ656" s="226">
        <v>9118199.5700000003</v>
      </c>
      <c r="CA656" s="226">
        <v>0</v>
      </c>
      <c r="CB656" s="226">
        <v>0</v>
      </c>
      <c r="CC656" s="226">
        <v>9118199.5700000003</v>
      </c>
      <c r="CD656" s="226">
        <v>0</v>
      </c>
      <c r="CE656" s="226">
        <v>9118199.5700000003</v>
      </c>
      <c r="CF656" s="226">
        <v>0</v>
      </c>
      <c r="CG656" s="226">
        <v>0</v>
      </c>
      <c r="CH656" s="226">
        <v>9118199.5700000003</v>
      </c>
      <c r="CI656" s="226">
        <v>0</v>
      </c>
      <c r="CJ656" s="226">
        <v>9118199.5700000003</v>
      </c>
      <c r="CK656" s="226">
        <v>0</v>
      </c>
      <c r="CL656" s="226">
        <v>0</v>
      </c>
      <c r="CM656" s="226">
        <v>9118199.5700000003</v>
      </c>
      <c r="CN656" s="226">
        <v>0</v>
      </c>
      <c r="CO656" s="226">
        <v>9118199.5700000003</v>
      </c>
      <c r="CP656" s="226">
        <v>0</v>
      </c>
      <c r="CQ656" s="226">
        <v>0</v>
      </c>
      <c r="CS656" s="8">
        <f t="shared" ref="CS652:CS674" si="129">IF(BI656=BK656,1,0)</f>
        <v>1</v>
      </c>
    </row>
    <row r="657" spans="1:97" ht="212.25" customHeight="1">
      <c r="A657" s="221">
        <v>609</v>
      </c>
      <c r="B657" s="222" t="s">
        <v>1314</v>
      </c>
      <c r="C657" s="223" t="s">
        <v>1563</v>
      </c>
      <c r="D657" s="224" t="s">
        <v>1564</v>
      </c>
      <c r="E657" s="212" t="s">
        <v>1576</v>
      </c>
      <c r="F657" s="243">
        <v>9</v>
      </c>
      <c r="G657" s="213"/>
      <c r="H657" s="214">
        <v>15</v>
      </c>
      <c r="I657" s="213"/>
      <c r="J657" s="214" t="s">
        <v>1577</v>
      </c>
      <c r="K657" s="214" t="s">
        <v>1578</v>
      </c>
      <c r="L657" s="214"/>
      <c r="M657" s="215"/>
      <c r="N657" s="215"/>
      <c r="O657" s="215"/>
      <c r="P657" s="216" t="s">
        <v>1579</v>
      </c>
      <c r="Q657" s="216" t="s">
        <v>1580</v>
      </c>
      <c r="R657" s="214"/>
      <c r="S657" s="214"/>
      <c r="T657" s="214"/>
      <c r="U657" s="214"/>
      <c r="V657" s="214" t="s">
        <v>1581</v>
      </c>
      <c r="W657" s="214"/>
      <c r="X657" s="214" t="s">
        <v>1582</v>
      </c>
      <c r="Y657" s="214"/>
      <c r="Z657" s="214"/>
      <c r="AA657" s="214"/>
      <c r="AB657" s="216" t="s">
        <v>1583</v>
      </c>
      <c r="AC657" s="216" t="s">
        <v>1324</v>
      </c>
      <c r="AD657" s="218"/>
      <c r="AE657" s="218"/>
      <c r="AF657" s="218"/>
      <c r="AG657" s="218"/>
      <c r="AH657" s="218"/>
      <c r="AI657" s="218"/>
      <c r="AJ657" s="218"/>
      <c r="AK657" s="218"/>
      <c r="AL657" s="218"/>
      <c r="AM657" s="232" t="s">
        <v>1584</v>
      </c>
      <c r="AN657" s="216" t="s">
        <v>1326</v>
      </c>
      <c r="AO657" s="94" t="s">
        <v>87</v>
      </c>
      <c r="AP657" s="94" t="s">
        <v>54</v>
      </c>
      <c r="AQ657" s="94" t="s">
        <v>1585</v>
      </c>
      <c r="AR657" s="225" t="s">
        <v>1586</v>
      </c>
      <c r="AS657" s="94">
        <v>244</v>
      </c>
      <c r="AT657" s="219">
        <v>104956.8</v>
      </c>
      <c r="AU657" s="219">
        <v>104956.8</v>
      </c>
      <c r="AV657" s="220">
        <v>0</v>
      </c>
      <c r="AW657" s="220">
        <v>0</v>
      </c>
      <c r="AX657" s="226">
        <v>104956.8</v>
      </c>
      <c r="AY657" s="226">
        <v>104956.8</v>
      </c>
      <c r="AZ657" s="220">
        <v>0</v>
      </c>
      <c r="BA657" s="220">
        <v>0</v>
      </c>
      <c r="BB657" s="219">
        <v>0</v>
      </c>
      <c r="BC657" s="219">
        <v>0</v>
      </c>
      <c r="BD657" s="226">
        <v>115172.82</v>
      </c>
      <c r="BE657" s="226">
        <v>0</v>
      </c>
      <c r="BF657" s="226">
        <v>115172.82</v>
      </c>
      <c r="BG657" s="227">
        <v>0</v>
      </c>
      <c r="BH657" s="226">
        <v>0</v>
      </c>
      <c r="BI657" s="226">
        <v>115172.82</v>
      </c>
      <c r="BJ657" s="226">
        <v>0</v>
      </c>
      <c r="BK657" s="226">
        <v>115172.82</v>
      </c>
      <c r="BL657" s="226">
        <v>0</v>
      </c>
      <c r="BM657" s="226">
        <v>0</v>
      </c>
      <c r="BN657" s="226">
        <v>123230</v>
      </c>
      <c r="BO657" s="226">
        <v>0</v>
      </c>
      <c r="BP657" s="226">
        <v>123230</v>
      </c>
      <c r="BQ657" s="226">
        <v>0</v>
      </c>
      <c r="BR657" s="226">
        <v>0</v>
      </c>
      <c r="BS657" s="226">
        <v>123230</v>
      </c>
      <c r="BT657" s="226">
        <v>0</v>
      </c>
      <c r="BU657" s="226">
        <v>123230</v>
      </c>
      <c r="BV657" s="226">
        <v>0</v>
      </c>
      <c r="BW657" s="226">
        <v>0</v>
      </c>
      <c r="BX657" s="226">
        <v>122960</v>
      </c>
      <c r="BY657" s="226">
        <v>0</v>
      </c>
      <c r="BZ657" s="226">
        <v>122960</v>
      </c>
      <c r="CA657" s="226">
        <v>0</v>
      </c>
      <c r="CB657" s="226">
        <v>0</v>
      </c>
      <c r="CC657" s="226">
        <v>122960</v>
      </c>
      <c r="CD657" s="226">
        <v>0</v>
      </c>
      <c r="CE657" s="226">
        <v>122960</v>
      </c>
      <c r="CF657" s="226">
        <v>0</v>
      </c>
      <c r="CG657" s="226">
        <v>0</v>
      </c>
      <c r="CH657" s="226">
        <v>122960</v>
      </c>
      <c r="CI657" s="226">
        <v>0</v>
      </c>
      <c r="CJ657" s="226">
        <v>122960</v>
      </c>
      <c r="CK657" s="226">
        <v>0</v>
      </c>
      <c r="CL657" s="226">
        <v>0</v>
      </c>
      <c r="CM657" s="226">
        <v>122960</v>
      </c>
      <c r="CN657" s="226">
        <v>0</v>
      </c>
      <c r="CO657" s="226">
        <v>122960</v>
      </c>
      <c r="CP657" s="226">
        <v>0</v>
      </c>
      <c r="CQ657" s="226">
        <v>0</v>
      </c>
      <c r="CS657" s="8">
        <f t="shared" si="129"/>
        <v>1</v>
      </c>
    </row>
    <row r="658" spans="1:97" ht="212.25" customHeight="1">
      <c r="A658" s="221">
        <v>609</v>
      </c>
      <c r="B658" s="222" t="s">
        <v>1314</v>
      </c>
      <c r="C658" s="223" t="s">
        <v>1563</v>
      </c>
      <c r="D658" s="224" t="s">
        <v>1564</v>
      </c>
      <c r="E658" s="212" t="s">
        <v>1576</v>
      </c>
      <c r="F658" s="231">
        <v>9</v>
      </c>
      <c r="G658" s="213"/>
      <c r="H658" s="214">
        <v>15</v>
      </c>
      <c r="I658" s="213"/>
      <c r="J658" s="214" t="s">
        <v>1577</v>
      </c>
      <c r="K658" s="214" t="s">
        <v>1578</v>
      </c>
      <c r="L658" s="214"/>
      <c r="M658" s="215"/>
      <c r="N658" s="215"/>
      <c r="O658" s="215"/>
      <c r="P658" s="216" t="s">
        <v>1579</v>
      </c>
      <c r="Q658" s="216" t="s">
        <v>1587</v>
      </c>
      <c r="R658" s="214"/>
      <c r="S658" s="214"/>
      <c r="T658" s="214"/>
      <c r="U658" s="214"/>
      <c r="V658" s="214" t="s">
        <v>1581</v>
      </c>
      <c r="W658" s="214"/>
      <c r="X658" s="214" t="s">
        <v>1582</v>
      </c>
      <c r="Y658" s="214"/>
      <c r="Z658" s="214"/>
      <c r="AA658" s="214"/>
      <c r="AB658" s="216" t="s">
        <v>1588</v>
      </c>
      <c r="AC658" s="216" t="s">
        <v>1324</v>
      </c>
      <c r="AD658" s="218"/>
      <c r="AE658" s="218"/>
      <c r="AF658" s="218"/>
      <c r="AG658" s="218"/>
      <c r="AH658" s="218"/>
      <c r="AI658" s="218"/>
      <c r="AJ658" s="218"/>
      <c r="AK658" s="218"/>
      <c r="AL658" s="218"/>
      <c r="AM658" s="232" t="s">
        <v>1584</v>
      </c>
      <c r="AN658" s="216" t="s">
        <v>1326</v>
      </c>
      <c r="AO658" s="94" t="s">
        <v>87</v>
      </c>
      <c r="AP658" s="94" t="s">
        <v>54</v>
      </c>
      <c r="AQ658" s="94" t="s">
        <v>1585</v>
      </c>
      <c r="AR658" s="225" t="s">
        <v>1586</v>
      </c>
      <c r="AS658" s="94">
        <v>321</v>
      </c>
      <c r="AT658" s="219">
        <v>5807688.25</v>
      </c>
      <c r="AU658" s="219">
        <v>5807688.25</v>
      </c>
      <c r="AV658" s="220">
        <v>0</v>
      </c>
      <c r="AW658" s="220">
        <v>0</v>
      </c>
      <c r="AX658" s="226">
        <v>5807688.25</v>
      </c>
      <c r="AY658" s="226">
        <v>5807688.25</v>
      </c>
      <c r="AZ658" s="220">
        <v>0</v>
      </c>
      <c r="BA658" s="220">
        <v>0</v>
      </c>
      <c r="BB658" s="219">
        <v>0</v>
      </c>
      <c r="BC658" s="219">
        <v>0</v>
      </c>
      <c r="BD658" s="226">
        <v>6457938.5199999996</v>
      </c>
      <c r="BE658" s="226">
        <v>0</v>
      </c>
      <c r="BF658" s="226">
        <v>6457938.5199999996</v>
      </c>
      <c r="BG658" s="227">
        <v>0</v>
      </c>
      <c r="BH658" s="226">
        <v>0</v>
      </c>
      <c r="BI658" s="226">
        <v>6457938.5199999996</v>
      </c>
      <c r="BJ658" s="226">
        <v>0</v>
      </c>
      <c r="BK658" s="226">
        <v>6457938.5199999996</v>
      </c>
      <c r="BL658" s="226">
        <v>0</v>
      </c>
      <c r="BM658" s="226">
        <v>0</v>
      </c>
      <c r="BN658" s="226">
        <v>11660150</v>
      </c>
      <c r="BO658" s="226">
        <v>0</v>
      </c>
      <c r="BP658" s="226">
        <v>11660150</v>
      </c>
      <c r="BQ658" s="226">
        <v>0</v>
      </c>
      <c r="BR658" s="226">
        <v>0</v>
      </c>
      <c r="BS658" s="226">
        <v>7191771.0599999996</v>
      </c>
      <c r="BT658" s="226">
        <v>0</v>
      </c>
      <c r="BU658" s="226">
        <v>7191771.0599999996</v>
      </c>
      <c r="BV658" s="226">
        <v>0</v>
      </c>
      <c r="BW658" s="226">
        <v>0</v>
      </c>
      <c r="BX658" s="226">
        <v>11781170</v>
      </c>
      <c r="BY658" s="226">
        <v>0</v>
      </c>
      <c r="BZ658" s="226">
        <v>11781170</v>
      </c>
      <c r="CA658" s="226">
        <v>0</v>
      </c>
      <c r="CB658" s="226">
        <v>0</v>
      </c>
      <c r="CC658" s="226">
        <v>7381817.0300000003</v>
      </c>
      <c r="CD658" s="226">
        <v>0</v>
      </c>
      <c r="CE658" s="226">
        <v>7381817.0300000003</v>
      </c>
      <c r="CF658" s="226">
        <v>0</v>
      </c>
      <c r="CG658" s="226">
        <v>0</v>
      </c>
      <c r="CH658" s="226">
        <v>11608680</v>
      </c>
      <c r="CI658" s="226">
        <v>0</v>
      </c>
      <c r="CJ658" s="226">
        <v>11608680</v>
      </c>
      <c r="CK658" s="226">
        <v>0</v>
      </c>
      <c r="CL658" s="226">
        <v>0</v>
      </c>
      <c r="CM658" s="226">
        <v>7381817.0300000003</v>
      </c>
      <c r="CN658" s="226">
        <v>0</v>
      </c>
      <c r="CO658" s="226">
        <v>7381817.0300000003</v>
      </c>
      <c r="CP658" s="226">
        <v>0</v>
      </c>
      <c r="CQ658" s="226">
        <v>0</v>
      </c>
      <c r="CS658" s="8">
        <f t="shared" si="129"/>
        <v>1</v>
      </c>
    </row>
    <row r="659" spans="1:97" ht="212.25" customHeight="1">
      <c r="A659" s="221">
        <v>609</v>
      </c>
      <c r="B659" s="222" t="s">
        <v>1314</v>
      </c>
      <c r="C659" s="223" t="s">
        <v>1563</v>
      </c>
      <c r="D659" s="224" t="s">
        <v>1564</v>
      </c>
      <c r="E659" s="212" t="s">
        <v>1589</v>
      </c>
      <c r="F659" s="213"/>
      <c r="G659" s="213"/>
      <c r="H659" s="214" t="s">
        <v>1177</v>
      </c>
      <c r="I659" s="213"/>
      <c r="J659" s="214" t="s">
        <v>1357</v>
      </c>
      <c r="K659" s="214"/>
      <c r="L659" s="214"/>
      <c r="M659" s="215"/>
      <c r="N659" s="215"/>
      <c r="O659" s="215"/>
      <c r="P659" s="216" t="s">
        <v>1590</v>
      </c>
      <c r="Q659" s="216" t="s">
        <v>1591</v>
      </c>
      <c r="R659" s="214"/>
      <c r="S659" s="214"/>
      <c r="T659" s="214"/>
      <c r="U659" s="214"/>
      <c r="V659" s="214" t="s">
        <v>1592</v>
      </c>
      <c r="W659" s="214" t="s">
        <v>1593</v>
      </c>
      <c r="X659" s="214"/>
      <c r="Y659" s="214"/>
      <c r="Z659" s="214"/>
      <c r="AA659" s="214"/>
      <c r="AB659" s="216" t="s">
        <v>1594</v>
      </c>
      <c r="AC659" s="216" t="s">
        <v>1324</v>
      </c>
      <c r="AD659" s="218"/>
      <c r="AE659" s="218"/>
      <c r="AF659" s="218"/>
      <c r="AG659" s="218"/>
      <c r="AH659" s="218"/>
      <c r="AI659" s="218"/>
      <c r="AJ659" s="218"/>
      <c r="AK659" s="218"/>
      <c r="AL659" s="218"/>
      <c r="AM659" s="232" t="s">
        <v>1595</v>
      </c>
      <c r="AN659" s="216" t="s">
        <v>1326</v>
      </c>
      <c r="AO659" s="94" t="s">
        <v>87</v>
      </c>
      <c r="AP659" s="94" t="s">
        <v>54</v>
      </c>
      <c r="AQ659" s="94" t="s">
        <v>1596</v>
      </c>
      <c r="AR659" s="225" t="s">
        <v>1597</v>
      </c>
      <c r="AS659" s="94">
        <v>244</v>
      </c>
      <c r="AT659" s="219">
        <v>443855.1</v>
      </c>
      <c r="AU659" s="219">
        <v>443855.1</v>
      </c>
      <c r="AV659" s="220">
        <v>0</v>
      </c>
      <c r="AW659" s="220">
        <v>0</v>
      </c>
      <c r="AX659" s="226">
        <v>443855.1</v>
      </c>
      <c r="AY659" s="226">
        <v>443855.1</v>
      </c>
      <c r="AZ659" s="220">
        <v>0</v>
      </c>
      <c r="BA659" s="220">
        <v>0</v>
      </c>
      <c r="BB659" s="219">
        <v>0</v>
      </c>
      <c r="BC659" s="219">
        <v>0</v>
      </c>
      <c r="BD659" s="226">
        <v>390433.2</v>
      </c>
      <c r="BE659" s="226">
        <v>0</v>
      </c>
      <c r="BF659" s="226">
        <v>390433.2</v>
      </c>
      <c r="BG659" s="227">
        <v>0</v>
      </c>
      <c r="BH659" s="226">
        <v>0</v>
      </c>
      <c r="BI659" s="226">
        <v>390433.2</v>
      </c>
      <c r="BJ659" s="226">
        <v>0</v>
      </c>
      <c r="BK659" s="226">
        <v>390433.2</v>
      </c>
      <c r="BL659" s="226">
        <v>0</v>
      </c>
      <c r="BM659" s="226">
        <v>0</v>
      </c>
      <c r="BN659" s="226">
        <v>589970.5</v>
      </c>
      <c r="BO659" s="226">
        <v>0</v>
      </c>
      <c r="BP659" s="226">
        <v>589970.5</v>
      </c>
      <c r="BQ659" s="226">
        <v>0</v>
      </c>
      <c r="BR659" s="226">
        <v>0</v>
      </c>
      <c r="BS659" s="226">
        <v>483000</v>
      </c>
      <c r="BT659" s="226">
        <v>0</v>
      </c>
      <c r="BU659" s="226">
        <v>483000</v>
      </c>
      <c r="BV659" s="226">
        <v>0</v>
      </c>
      <c r="BW659" s="226">
        <v>0</v>
      </c>
      <c r="BX659" s="226">
        <v>986249.32</v>
      </c>
      <c r="BY659" s="226">
        <v>0</v>
      </c>
      <c r="BZ659" s="226">
        <v>986249.32</v>
      </c>
      <c r="CA659" s="226">
        <v>0</v>
      </c>
      <c r="CB659" s="226">
        <v>0</v>
      </c>
      <c r="CC659" s="226">
        <v>986249.32</v>
      </c>
      <c r="CD659" s="226">
        <v>0</v>
      </c>
      <c r="CE659" s="226">
        <v>986249.32</v>
      </c>
      <c r="CF659" s="226">
        <v>0</v>
      </c>
      <c r="CG659" s="226">
        <v>0</v>
      </c>
      <c r="CH659" s="226">
        <v>263123.49</v>
      </c>
      <c r="CI659" s="226">
        <v>0</v>
      </c>
      <c r="CJ659" s="226">
        <v>263123.49</v>
      </c>
      <c r="CK659" s="226">
        <v>0</v>
      </c>
      <c r="CL659" s="226">
        <v>0</v>
      </c>
      <c r="CM659" s="226">
        <v>263123.49</v>
      </c>
      <c r="CN659" s="226">
        <v>0</v>
      </c>
      <c r="CO659" s="226">
        <v>263123.49</v>
      </c>
      <c r="CP659" s="226">
        <v>0</v>
      </c>
      <c r="CQ659" s="226">
        <v>0</v>
      </c>
      <c r="CS659" s="8">
        <f t="shared" si="129"/>
        <v>1</v>
      </c>
    </row>
    <row r="660" spans="1:97" ht="212.25" customHeight="1">
      <c r="A660" s="221">
        <v>609</v>
      </c>
      <c r="B660" s="222" t="s">
        <v>1314</v>
      </c>
      <c r="C660" s="223" t="s">
        <v>1563</v>
      </c>
      <c r="D660" s="224" t="s">
        <v>1564</v>
      </c>
      <c r="E660" s="212" t="s">
        <v>1589</v>
      </c>
      <c r="F660" s="213"/>
      <c r="G660" s="213"/>
      <c r="H660" s="214" t="s">
        <v>1177</v>
      </c>
      <c r="I660" s="213"/>
      <c r="J660" s="214" t="s">
        <v>1357</v>
      </c>
      <c r="K660" s="214"/>
      <c r="L660" s="214"/>
      <c r="M660" s="215"/>
      <c r="N660" s="215"/>
      <c r="O660" s="215"/>
      <c r="P660" s="216" t="s">
        <v>1590</v>
      </c>
      <c r="Q660" s="216" t="s">
        <v>1591</v>
      </c>
      <c r="R660" s="214"/>
      <c r="S660" s="214"/>
      <c r="T660" s="214"/>
      <c r="U660" s="214"/>
      <c r="V660" s="214" t="s">
        <v>1592</v>
      </c>
      <c r="W660" s="214" t="s">
        <v>1593</v>
      </c>
      <c r="X660" s="214"/>
      <c r="Y660" s="214"/>
      <c r="Z660" s="214"/>
      <c r="AA660" s="214"/>
      <c r="AB660" s="216" t="s">
        <v>1594</v>
      </c>
      <c r="AC660" s="216" t="s">
        <v>1324</v>
      </c>
      <c r="AD660" s="218"/>
      <c r="AE660" s="218"/>
      <c r="AF660" s="218"/>
      <c r="AG660" s="218"/>
      <c r="AH660" s="218"/>
      <c r="AI660" s="218"/>
      <c r="AJ660" s="218"/>
      <c r="AK660" s="218"/>
      <c r="AL660" s="218"/>
      <c r="AM660" s="232" t="s">
        <v>1598</v>
      </c>
      <c r="AN660" s="216" t="s">
        <v>1326</v>
      </c>
      <c r="AO660" s="94" t="s">
        <v>87</v>
      </c>
      <c r="AP660" s="94" t="s">
        <v>54</v>
      </c>
      <c r="AQ660" s="94" t="s">
        <v>1596</v>
      </c>
      <c r="AR660" s="225" t="s">
        <v>1597</v>
      </c>
      <c r="AS660" s="94">
        <v>313</v>
      </c>
      <c r="AT660" s="219">
        <v>108622500</v>
      </c>
      <c r="AU660" s="219">
        <v>108622500</v>
      </c>
      <c r="AV660" s="220">
        <v>0</v>
      </c>
      <c r="AW660" s="220">
        <v>0</v>
      </c>
      <c r="AX660" s="226">
        <v>108622500</v>
      </c>
      <c r="AY660" s="226">
        <v>108622500</v>
      </c>
      <c r="AZ660" s="220">
        <v>0</v>
      </c>
      <c r="BA660" s="220">
        <v>0</v>
      </c>
      <c r="BB660" s="219">
        <v>0</v>
      </c>
      <c r="BC660" s="219">
        <v>0</v>
      </c>
      <c r="BD660" s="226">
        <v>98480193.510000005</v>
      </c>
      <c r="BE660" s="226">
        <v>0</v>
      </c>
      <c r="BF660" s="226">
        <v>98480193.510000005</v>
      </c>
      <c r="BG660" s="227">
        <v>0</v>
      </c>
      <c r="BH660" s="226">
        <v>0</v>
      </c>
      <c r="BI660" s="226">
        <v>98480193.510000005</v>
      </c>
      <c r="BJ660" s="226">
        <v>0</v>
      </c>
      <c r="BK660" s="226">
        <v>98480193.510000005</v>
      </c>
      <c r="BL660" s="226">
        <v>0</v>
      </c>
      <c r="BM660" s="226">
        <v>0</v>
      </c>
      <c r="BN660" s="226">
        <v>121702000</v>
      </c>
      <c r="BO660" s="226">
        <v>0</v>
      </c>
      <c r="BP660" s="226">
        <v>121702000</v>
      </c>
      <c r="BQ660" s="226">
        <v>0</v>
      </c>
      <c r="BR660" s="226">
        <v>0</v>
      </c>
      <c r="BS660" s="226">
        <v>122887500</v>
      </c>
      <c r="BT660" s="226">
        <v>0</v>
      </c>
      <c r="BU660" s="226">
        <v>122887500</v>
      </c>
      <c r="BV660" s="226">
        <v>0</v>
      </c>
      <c r="BW660" s="226">
        <v>0</v>
      </c>
      <c r="BX660" s="226">
        <v>56000000</v>
      </c>
      <c r="BY660" s="226">
        <v>0</v>
      </c>
      <c r="BZ660" s="226">
        <v>56000000</v>
      </c>
      <c r="CA660" s="226">
        <v>0</v>
      </c>
      <c r="CB660" s="226">
        <v>0</v>
      </c>
      <c r="CC660" s="226">
        <v>56000000</v>
      </c>
      <c r="CD660" s="226">
        <v>0</v>
      </c>
      <c r="CE660" s="226">
        <v>56000000</v>
      </c>
      <c r="CF660" s="226">
        <v>0</v>
      </c>
      <c r="CG660" s="226">
        <v>0</v>
      </c>
      <c r="CH660" s="226">
        <v>37100000</v>
      </c>
      <c r="CI660" s="226">
        <v>0</v>
      </c>
      <c r="CJ660" s="226">
        <v>37100000</v>
      </c>
      <c r="CK660" s="226">
        <v>0</v>
      </c>
      <c r="CL660" s="226">
        <v>0</v>
      </c>
      <c r="CM660" s="226">
        <v>37100000</v>
      </c>
      <c r="CN660" s="226">
        <v>0</v>
      </c>
      <c r="CO660" s="226">
        <v>37100000</v>
      </c>
      <c r="CP660" s="226">
        <v>0</v>
      </c>
      <c r="CQ660" s="226">
        <v>0</v>
      </c>
      <c r="CS660" s="8">
        <f t="shared" si="129"/>
        <v>1</v>
      </c>
    </row>
    <row r="661" spans="1:97" ht="212.25" customHeight="1">
      <c r="A661" s="221">
        <v>609</v>
      </c>
      <c r="B661" s="222" t="s">
        <v>1314</v>
      </c>
      <c r="C661" s="223" t="s">
        <v>1563</v>
      </c>
      <c r="D661" s="224" t="s">
        <v>1564</v>
      </c>
      <c r="E661" s="212" t="s">
        <v>1589</v>
      </c>
      <c r="F661" s="213"/>
      <c r="G661" s="213"/>
      <c r="H661" s="214" t="s">
        <v>1177</v>
      </c>
      <c r="I661" s="213"/>
      <c r="J661" s="214" t="s">
        <v>1357</v>
      </c>
      <c r="K661" s="214"/>
      <c r="L661" s="214"/>
      <c r="M661" s="215"/>
      <c r="N661" s="215"/>
      <c r="O661" s="215"/>
      <c r="P661" s="216" t="s">
        <v>1590</v>
      </c>
      <c r="Q661" s="216" t="s">
        <v>1599</v>
      </c>
      <c r="R661" s="214"/>
      <c r="S661" s="214"/>
      <c r="T661" s="214"/>
      <c r="U661" s="214"/>
      <c r="V661" s="214" t="s">
        <v>1600</v>
      </c>
      <c r="W661" s="214"/>
      <c r="X661" s="214" t="s">
        <v>1601</v>
      </c>
      <c r="Y661" s="214" t="s">
        <v>1602</v>
      </c>
      <c r="Z661" s="214"/>
      <c r="AA661" s="214"/>
      <c r="AB661" s="216" t="s">
        <v>1603</v>
      </c>
      <c r="AC661" s="216" t="s">
        <v>1324</v>
      </c>
      <c r="AD661" s="218"/>
      <c r="AE661" s="218"/>
      <c r="AF661" s="218"/>
      <c r="AG661" s="218"/>
      <c r="AH661" s="218"/>
      <c r="AI661" s="218"/>
      <c r="AJ661" s="218"/>
      <c r="AK661" s="218"/>
      <c r="AL661" s="218"/>
      <c r="AM661" s="232" t="s">
        <v>1604</v>
      </c>
      <c r="AN661" s="216" t="s">
        <v>1326</v>
      </c>
      <c r="AO661" s="94" t="s">
        <v>87</v>
      </c>
      <c r="AP661" s="94" t="s">
        <v>54</v>
      </c>
      <c r="AQ661" s="94" t="s">
        <v>1605</v>
      </c>
      <c r="AR661" s="225" t="s">
        <v>1606</v>
      </c>
      <c r="AS661" s="94">
        <v>244</v>
      </c>
      <c r="AT661" s="219">
        <v>5557961.7599999998</v>
      </c>
      <c r="AU661" s="219">
        <v>5557961.7599999998</v>
      </c>
      <c r="AV661" s="220">
        <v>0</v>
      </c>
      <c r="AW661" s="220">
        <v>0</v>
      </c>
      <c r="AX661" s="226">
        <v>5557961.7599999998</v>
      </c>
      <c r="AY661" s="226">
        <v>5557961.7599999998</v>
      </c>
      <c r="AZ661" s="220">
        <v>0</v>
      </c>
      <c r="BA661" s="220">
        <v>0</v>
      </c>
      <c r="BB661" s="219">
        <v>0</v>
      </c>
      <c r="BC661" s="219">
        <v>0</v>
      </c>
      <c r="BD661" s="226">
        <v>5605352.0300000003</v>
      </c>
      <c r="BE661" s="226">
        <v>0</v>
      </c>
      <c r="BF661" s="226">
        <v>5605352.0300000003</v>
      </c>
      <c r="BG661" s="227">
        <v>0</v>
      </c>
      <c r="BH661" s="226">
        <v>0</v>
      </c>
      <c r="BI661" s="226">
        <v>5605352.0300000003</v>
      </c>
      <c r="BJ661" s="226">
        <v>0</v>
      </c>
      <c r="BK661" s="226">
        <v>5605352.0300000003</v>
      </c>
      <c r="BL661" s="226">
        <v>0</v>
      </c>
      <c r="BM661" s="226">
        <v>0</v>
      </c>
      <c r="BN661" s="226">
        <v>5418400</v>
      </c>
      <c r="BO661" s="226">
        <v>0</v>
      </c>
      <c r="BP661" s="226">
        <v>5418400</v>
      </c>
      <c r="BQ661" s="226">
        <v>0</v>
      </c>
      <c r="BR661" s="226">
        <v>0</v>
      </c>
      <c r="BS661" s="226">
        <v>5418400</v>
      </c>
      <c r="BT661" s="226">
        <v>0</v>
      </c>
      <c r="BU661" s="226">
        <v>5418400</v>
      </c>
      <c r="BV661" s="226">
        <v>0</v>
      </c>
      <c r="BW661" s="226">
        <v>0</v>
      </c>
      <c r="BX661" s="226">
        <v>5607770</v>
      </c>
      <c r="BY661" s="226">
        <v>0</v>
      </c>
      <c r="BZ661" s="226">
        <v>5607770</v>
      </c>
      <c r="CA661" s="226">
        <v>0</v>
      </c>
      <c r="CB661" s="226">
        <v>0</v>
      </c>
      <c r="CC661" s="226">
        <v>5607770</v>
      </c>
      <c r="CD661" s="226">
        <v>0</v>
      </c>
      <c r="CE661" s="226">
        <v>5607770</v>
      </c>
      <c r="CF661" s="226">
        <v>0</v>
      </c>
      <c r="CG661" s="226">
        <v>0</v>
      </c>
      <c r="CH661" s="226">
        <v>5652670</v>
      </c>
      <c r="CI661" s="226">
        <v>0</v>
      </c>
      <c r="CJ661" s="226">
        <v>5652670</v>
      </c>
      <c r="CK661" s="226">
        <v>0</v>
      </c>
      <c r="CL661" s="226">
        <v>0</v>
      </c>
      <c r="CM661" s="226">
        <v>5652670</v>
      </c>
      <c r="CN661" s="226">
        <v>0</v>
      </c>
      <c r="CO661" s="226">
        <v>5652670</v>
      </c>
      <c r="CP661" s="226">
        <v>0</v>
      </c>
      <c r="CQ661" s="226">
        <v>0</v>
      </c>
      <c r="CS661" s="8">
        <f t="shared" si="129"/>
        <v>1</v>
      </c>
    </row>
    <row r="662" spans="1:97" ht="409.5" customHeight="1">
      <c r="A662" s="221">
        <v>609</v>
      </c>
      <c r="B662" s="222" t="s">
        <v>1314</v>
      </c>
      <c r="C662" s="223" t="s">
        <v>1563</v>
      </c>
      <c r="D662" s="224" t="s">
        <v>1564</v>
      </c>
      <c r="E662" s="212" t="s">
        <v>1589</v>
      </c>
      <c r="F662" s="213"/>
      <c r="G662" s="213"/>
      <c r="H662" s="214" t="s">
        <v>1177</v>
      </c>
      <c r="I662" s="213"/>
      <c r="J662" s="214" t="s">
        <v>1357</v>
      </c>
      <c r="K662" s="214"/>
      <c r="L662" s="214"/>
      <c r="M662" s="215"/>
      <c r="N662" s="215"/>
      <c r="O662" s="215"/>
      <c r="P662" s="216" t="s">
        <v>1590</v>
      </c>
      <c r="Q662" s="216" t="s">
        <v>1607</v>
      </c>
      <c r="R662" s="214"/>
      <c r="S662" s="214"/>
      <c r="T662" s="214"/>
      <c r="U662" s="214"/>
      <c r="V662" s="214" t="s">
        <v>1600</v>
      </c>
      <c r="W662" s="214"/>
      <c r="X662" s="214" t="s">
        <v>1601</v>
      </c>
      <c r="Y662" s="214" t="s">
        <v>1602</v>
      </c>
      <c r="Z662" s="214"/>
      <c r="AA662" s="214"/>
      <c r="AB662" s="216" t="s">
        <v>1603</v>
      </c>
      <c r="AC662" s="216" t="s">
        <v>1324</v>
      </c>
      <c r="AD662" s="218"/>
      <c r="AE662" s="218"/>
      <c r="AF662" s="218"/>
      <c r="AG662" s="218"/>
      <c r="AH662" s="218"/>
      <c r="AI662" s="218"/>
      <c r="AJ662" s="218"/>
      <c r="AK662" s="218"/>
      <c r="AL662" s="218"/>
      <c r="AM662" s="232" t="s">
        <v>1604</v>
      </c>
      <c r="AN662" s="216" t="s">
        <v>1326</v>
      </c>
      <c r="AO662" s="94" t="s">
        <v>87</v>
      </c>
      <c r="AP662" s="94" t="s">
        <v>54</v>
      </c>
      <c r="AQ662" s="94" t="s">
        <v>1605</v>
      </c>
      <c r="AR662" s="225" t="s">
        <v>1606</v>
      </c>
      <c r="AS662" s="94">
        <v>313</v>
      </c>
      <c r="AT662" s="219">
        <v>398304938.81999999</v>
      </c>
      <c r="AU662" s="219">
        <v>398304938.81999999</v>
      </c>
      <c r="AV662" s="220">
        <v>0</v>
      </c>
      <c r="AW662" s="220">
        <v>0</v>
      </c>
      <c r="AX662" s="226">
        <v>398304938.81999999</v>
      </c>
      <c r="AY662" s="226">
        <v>398304938.81999999</v>
      </c>
      <c r="AZ662" s="220">
        <v>0</v>
      </c>
      <c r="BA662" s="220">
        <v>0</v>
      </c>
      <c r="BB662" s="219">
        <v>0</v>
      </c>
      <c r="BC662" s="219">
        <v>0</v>
      </c>
      <c r="BD662" s="226">
        <v>402710166.75999999</v>
      </c>
      <c r="BE662" s="226">
        <v>0</v>
      </c>
      <c r="BF662" s="226">
        <v>402710166.75999999</v>
      </c>
      <c r="BG662" s="227">
        <v>0</v>
      </c>
      <c r="BH662" s="226">
        <v>0</v>
      </c>
      <c r="BI662" s="226">
        <v>402710166.75999999</v>
      </c>
      <c r="BJ662" s="226">
        <v>0</v>
      </c>
      <c r="BK662" s="226">
        <v>402710166.75999999</v>
      </c>
      <c r="BL662" s="226">
        <v>0</v>
      </c>
      <c r="BM662" s="226">
        <v>0</v>
      </c>
      <c r="BN662" s="226">
        <v>401426000</v>
      </c>
      <c r="BO662" s="226">
        <v>0</v>
      </c>
      <c r="BP662" s="226">
        <v>401426000</v>
      </c>
      <c r="BQ662" s="226">
        <v>0</v>
      </c>
      <c r="BR662" s="226">
        <v>0</v>
      </c>
      <c r="BS662" s="226">
        <v>401426000</v>
      </c>
      <c r="BT662" s="226">
        <v>0</v>
      </c>
      <c r="BU662" s="226">
        <v>401426000</v>
      </c>
      <c r="BV662" s="226">
        <v>0</v>
      </c>
      <c r="BW662" s="226">
        <v>0</v>
      </c>
      <c r="BX662" s="226">
        <v>415400000</v>
      </c>
      <c r="BY662" s="226">
        <v>0</v>
      </c>
      <c r="BZ662" s="226">
        <v>415400000</v>
      </c>
      <c r="CA662" s="226">
        <v>0</v>
      </c>
      <c r="CB662" s="226">
        <v>0</v>
      </c>
      <c r="CC662" s="226">
        <v>415400000</v>
      </c>
      <c r="CD662" s="226">
        <v>0</v>
      </c>
      <c r="CE662" s="226">
        <v>415400000</v>
      </c>
      <c r="CF662" s="226">
        <v>0</v>
      </c>
      <c r="CG662" s="226">
        <v>0</v>
      </c>
      <c r="CH662" s="226">
        <v>430000000</v>
      </c>
      <c r="CI662" s="226">
        <v>0</v>
      </c>
      <c r="CJ662" s="226">
        <v>430000000</v>
      </c>
      <c r="CK662" s="226">
        <v>0</v>
      </c>
      <c r="CL662" s="226">
        <v>0</v>
      </c>
      <c r="CM662" s="226">
        <v>430000000</v>
      </c>
      <c r="CN662" s="226">
        <v>0</v>
      </c>
      <c r="CO662" s="226">
        <v>430000000</v>
      </c>
      <c r="CP662" s="226">
        <v>0</v>
      </c>
      <c r="CQ662" s="226">
        <v>0</v>
      </c>
      <c r="CS662" s="8">
        <f t="shared" si="129"/>
        <v>1</v>
      </c>
    </row>
    <row r="663" spans="1:97" ht="409.5" customHeight="1">
      <c r="A663" s="221">
        <v>609</v>
      </c>
      <c r="B663" s="222" t="s">
        <v>1314</v>
      </c>
      <c r="C663" s="223" t="s">
        <v>1563</v>
      </c>
      <c r="D663" s="224" t="s">
        <v>1608</v>
      </c>
      <c r="E663" s="212" t="s">
        <v>1315</v>
      </c>
      <c r="F663" s="213"/>
      <c r="G663" s="213"/>
      <c r="H663" s="214" t="s">
        <v>1333</v>
      </c>
      <c r="I663" s="213"/>
      <c r="J663" s="214" t="s">
        <v>1379</v>
      </c>
      <c r="K663" s="214" t="s">
        <v>1177</v>
      </c>
      <c r="L663" s="214"/>
      <c r="M663" s="215"/>
      <c r="N663" s="215" t="s">
        <v>45</v>
      </c>
      <c r="O663" s="215"/>
      <c r="P663" s="216" t="s">
        <v>255</v>
      </c>
      <c r="Q663" s="216" t="s">
        <v>1609</v>
      </c>
      <c r="R663" s="214"/>
      <c r="S663" s="214"/>
      <c r="T663" s="214"/>
      <c r="U663" s="214"/>
      <c r="V663" s="214" t="s">
        <v>1610</v>
      </c>
      <c r="W663" s="214"/>
      <c r="X663" s="214" t="s">
        <v>1611</v>
      </c>
      <c r="Y663" s="214" t="s">
        <v>1612</v>
      </c>
      <c r="Z663" s="214"/>
      <c r="AA663" s="214"/>
      <c r="AB663" s="216" t="s">
        <v>1613</v>
      </c>
      <c r="AC663" s="216" t="s">
        <v>1324</v>
      </c>
      <c r="AD663" s="218"/>
      <c r="AE663" s="218"/>
      <c r="AF663" s="218"/>
      <c r="AG663" s="218"/>
      <c r="AH663" s="218"/>
      <c r="AI663" s="218"/>
      <c r="AJ663" s="218"/>
      <c r="AK663" s="218"/>
      <c r="AL663" s="218"/>
      <c r="AM663" s="232" t="s">
        <v>1614</v>
      </c>
      <c r="AN663" s="216" t="s">
        <v>1326</v>
      </c>
      <c r="AO663" s="94" t="s">
        <v>87</v>
      </c>
      <c r="AP663" s="94" t="s">
        <v>54</v>
      </c>
      <c r="AQ663" s="94" t="s">
        <v>1615</v>
      </c>
      <c r="AR663" s="225" t="s">
        <v>1616</v>
      </c>
      <c r="AS663" s="94">
        <v>244</v>
      </c>
      <c r="AT663" s="219">
        <v>4008531.91</v>
      </c>
      <c r="AU663" s="219">
        <v>4008531.91</v>
      </c>
      <c r="AV663" s="220">
        <v>0</v>
      </c>
      <c r="AW663" s="220">
        <v>0</v>
      </c>
      <c r="AX663" s="226">
        <v>4008531.91</v>
      </c>
      <c r="AY663" s="226">
        <v>4008531.91</v>
      </c>
      <c r="AZ663" s="220">
        <v>0</v>
      </c>
      <c r="BA663" s="220">
        <v>0</v>
      </c>
      <c r="BB663" s="219">
        <v>0</v>
      </c>
      <c r="BC663" s="219">
        <v>0</v>
      </c>
      <c r="BD663" s="226">
        <v>4051356.53</v>
      </c>
      <c r="BE663" s="226">
        <v>0</v>
      </c>
      <c r="BF663" s="226">
        <v>4051356.53</v>
      </c>
      <c r="BG663" s="227">
        <v>0</v>
      </c>
      <c r="BH663" s="226">
        <v>0</v>
      </c>
      <c r="BI663" s="226">
        <v>4051356.53</v>
      </c>
      <c r="BJ663" s="226">
        <v>0</v>
      </c>
      <c r="BK663" s="226">
        <v>4051356.53</v>
      </c>
      <c r="BL663" s="226">
        <v>0</v>
      </c>
      <c r="BM663" s="226">
        <v>0</v>
      </c>
      <c r="BN663" s="226">
        <v>3940310</v>
      </c>
      <c r="BO663" s="226">
        <v>0</v>
      </c>
      <c r="BP663" s="226">
        <v>3940310</v>
      </c>
      <c r="BQ663" s="226">
        <v>0</v>
      </c>
      <c r="BR663" s="226">
        <v>0</v>
      </c>
      <c r="BS663" s="226">
        <v>3940310</v>
      </c>
      <c r="BT663" s="226">
        <v>0</v>
      </c>
      <c r="BU663" s="226">
        <v>3940410</v>
      </c>
      <c r="BV663" s="226">
        <v>0</v>
      </c>
      <c r="BW663" s="226">
        <v>0</v>
      </c>
      <c r="BX663" s="226">
        <v>4076960</v>
      </c>
      <c r="BY663" s="226">
        <v>0</v>
      </c>
      <c r="BZ663" s="226">
        <v>4076960</v>
      </c>
      <c r="CA663" s="226">
        <v>0</v>
      </c>
      <c r="CB663" s="226">
        <v>0</v>
      </c>
      <c r="CC663" s="226">
        <v>4076960</v>
      </c>
      <c r="CD663" s="226">
        <v>0</v>
      </c>
      <c r="CE663" s="226">
        <v>4076960</v>
      </c>
      <c r="CF663" s="226">
        <v>0</v>
      </c>
      <c r="CG663" s="226">
        <v>0</v>
      </c>
      <c r="CH663" s="226">
        <v>4219140</v>
      </c>
      <c r="CI663" s="226">
        <v>0</v>
      </c>
      <c r="CJ663" s="226">
        <v>4219140</v>
      </c>
      <c r="CK663" s="226">
        <v>0</v>
      </c>
      <c r="CL663" s="226">
        <v>0</v>
      </c>
      <c r="CM663" s="226">
        <v>4219140</v>
      </c>
      <c r="CN663" s="226">
        <v>0</v>
      </c>
      <c r="CO663" s="226">
        <v>4219140</v>
      </c>
      <c r="CP663" s="226">
        <v>0</v>
      </c>
      <c r="CQ663" s="226">
        <v>0</v>
      </c>
      <c r="CS663" s="8">
        <f t="shared" si="129"/>
        <v>1</v>
      </c>
    </row>
    <row r="664" spans="1:97" ht="224.25" customHeight="1">
      <c r="A664" s="221">
        <v>609</v>
      </c>
      <c r="B664" s="222" t="s">
        <v>1314</v>
      </c>
      <c r="C664" s="223" t="s">
        <v>1563</v>
      </c>
      <c r="D664" s="224" t="s">
        <v>1564</v>
      </c>
      <c r="E664" s="212" t="s">
        <v>1315</v>
      </c>
      <c r="F664" s="213"/>
      <c r="G664" s="213"/>
      <c r="H664" s="214" t="s">
        <v>1333</v>
      </c>
      <c r="I664" s="213"/>
      <c r="J664" s="214" t="s">
        <v>1379</v>
      </c>
      <c r="K664" s="214" t="s">
        <v>1177</v>
      </c>
      <c r="L664" s="214"/>
      <c r="M664" s="215"/>
      <c r="N664" s="215" t="s">
        <v>45</v>
      </c>
      <c r="O664" s="215"/>
      <c r="P664" s="216" t="s">
        <v>255</v>
      </c>
      <c r="Q664" s="216" t="s">
        <v>1609</v>
      </c>
      <c r="R664" s="214"/>
      <c r="S664" s="214"/>
      <c r="T664" s="214"/>
      <c r="U664" s="214"/>
      <c r="V664" s="214" t="s">
        <v>1610</v>
      </c>
      <c r="W664" s="214"/>
      <c r="X664" s="214" t="s">
        <v>1611</v>
      </c>
      <c r="Y664" s="214" t="s">
        <v>1612</v>
      </c>
      <c r="Z664" s="214"/>
      <c r="AA664" s="214"/>
      <c r="AB664" s="216" t="s">
        <v>1617</v>
      </c>
      <c r="AC664" s="216" t="s">
        <v>1324</v>
      </c>
      <c r="AD664" s="218"/>
      <c r="AE664" s="218"/>
      <c r="AF664" s="218"/>
      <c r="AG664" s="218"/>
      <c r="AH664" s="218"/>
      <c r="AI664" s="218"/>
      <c r="AJ664" s="218"/>
      <c r="AK664" s="218"/>
      <c r="AL664" s="218"/>
      <c r="AM664" s="232" t="s">
        <v>1614</v>
      </c>
      <c r="AN664" s="216" t="s">
        <v>1326</v>
      </c>
      <c r="AO664" s="94" t="s">
        <v>87</v>
      </c>
      <c r="AP664" s="94" t="s">
        <v>54</v>
      </c>
      <c r="AQ664" s="94" t="s">
        <v>1615</v>
      </c>
      <c r="AR664" s="225" t="s">
        <v>1616</v>
      </c>
      <c r="AS664" s="94">
        <v>313</v>
      </c>
      <c r="AT664" s="219">
        <v>291303879.20999998</v>
      </c>
      <c r="AU664" s="219">
        <v>291303879.20999998</v>
      </c>
      <c r="AV664" s="220">
        <v>0</v>
      </c>
      <c r="AW664" s="220">
        <v>0</v>
      </c>
      <c r="AX664" s="226">
        <v>291303879.20999998</v>
      </c>
      <c r="AY664" s="226">
        <v>291303879.20999998</v>
      </c>
      <c r="AZ664" s="220">
        <v>0</v>
      </c>
      <c r="BA664" s="220">
        <v>0</v>
      </c>
      <c r="BB664" s="219">
        <v>0</v>
      </c>
      <c r="BC664" s="219">
        <v>0</v>
      </c>
      <c r="BD664" s="226">
        <v>294748643.45999998</v>
      </c>
      <c r="BE664" s="226">
        <v>0</v>
      </c>
      <c r="BF664" s="226">
        <v>294748643.45999998</v>
      </c>
      <c r="BG664" s="227">
        <v>0</v>
      </c>
      <c r="BH664" s="226">
        <v>0</v>
      </c>
      <c r="BI664" s="226">
        <v>294748643.45999998</v>
      </c>
      <c r="BJ664" s="226">
        <v>0</v>
      </c>
      <c r="BK664" s="226">
        <v>294748643.45999998</v>
      </c>
      <c r="BL664" s="226">
        <v>0</v>
      </c>
      <c r="BM664" s="226">
        <v>0</v>
      </c>
      <c r="BN664" s="226">
        <v>291875000</v>
      </c>
      <c r="BO664" s="226">
        <v>0</v>
      </c>
      <c r="BP664" s="226">
        <v>291875000</v>
      </c>
      <c r="BQ664" s="226">
        <v>0</v>
      </c>
      <c r="BR664" s="226">
        <v>0</v>
      </c>
      <c r="BS664" s="226">
        <v>291875000</v>
      </c>
      <c r="BT664" s="226">
        <v>0</v>
      </c>
      <c r="BU664" s="226">
        <v>291875000</v>
      </c>
      <c r="BV664" s="226">
        <v>0</v>
      </c>
      <c r="BW664" s="226">
        <v>0</v>
      </c>
      <c r="BX664" s="226">
        <v>302042000</v>
      </c>
      <c r="BY664" s="226">
        <v>0</v>
      </c>
      <c r="BZ664" s="226">
        <v>302042000</v>
      </c>
      <c r="CA664" s="226">
        <v>0</v>
      </c>
      <c r="CB664" s="226">
        <v>0</v>
      </c>
      <c r="CC664" s="226">
        <v>302042000</v>
      </c>
      <c r="CD664" s="226">
        <v>0</v>
      </c>
      <c r="CE664" s="226">
        <v>302042000</v>
      </c>
      <c r="CF664" s="226">
        <v>0</v>
      </c>
      <c r="CG664" s="226">
        <v>0</v>
      </c>
      <c r="CH664" s="226">
        <v>312554000</v>
      </c>
      <c r="CI664" s="226">
        <v>0</v>
      </c>
      <c r="CJ664" s="226">
        <v>312554000</v>
      </c>
      <c r="CK664" s="226">
        <v>0</v>
      </c>
      <c r="CL664" s="226">
        <v>0</v>
      </c>
      <c r="CM664" s="226">
        <v>312554000</v>
      </c>
      <c r="CN664" s="226">
        <v>0</v>
      </c>
      <c r="CO664" s="226">
        <v>312554000</v>
      </c>
      <c r="CP664" s="226">
        <v>0</v>
      </c>
      <c r="CQ664" s="226">
        <v>0</v>
      </c>
      <c r="CS664" s="8">
        <f t="shared" si="129"/>
        <v>1</v>
      </c>
    </row>
    <row r="665" spans="1:97" ht="242.25" customHeight="1">
      <c r="A665" s="221">
        <v>609</v>
      </c>
      <c r="B665" s="222" t="s">
        <v>1314</v>
      </c>
      <c r="C665" s="223" t="s">
        <v>1563</v>
      </c>
      <c r="D665" s="224" t="s">
        <v>1564</v>
      </c>
      <c r="E665" s="212" t="s">
        <v>1618</v>
      </c>
      <c r="F665" s="213" t="s">
        <v>47</v>
      </c>
      <c r="G665" s="213"/>
      <c r="H665" s="214"/>
      <c r="I665" s="213"/>
      <c r="J665" s="214" t="s">
        <v>1619</v>
      </c>
      <c r="K665" s="214"/>
      <c r="L665" s="214"/>
      <c r="M665" s="215"/>
      <c r="N665" s="215"/>
      <c r="O665" s="215"/>
      <c r="P665" s="216" t="s">
        <v>1620</v>
      </c>
      <c r="Q665" s="216" t="s">
        <v>1621</v>
      </c>
      <c r="R665" s="214"/>
      <c r="S665" s="214"/>
      <c r="T665" s="214"/>
      <c r="U665" s="214"/>
      <c r="V665" s="214" t="s">
        <v>1622</v>
      </c>
      <c r="W665" s="214"/>
      <c r="X665" s="214" t="s">
        <v>1623</v>
      </c>
      <c r="Y665" s="214" t="s">
        <v>1624</v>
      </c>
      <c r="Z665" s="214"/>
      <c r="AA665" s="214"/>
      <c r="AB665" s="216" t="s">
        <v>1625</v>
      </c>
      <c r="AC665" s="216" t="s">
        <v>1324</v>
      </c>
      <c r="AD665" s="218"/>
      <c r="AE665" s="218"/>
      <c r="AF665" s="218"/>
      <c r="AG665" s="218"/>
      <c r="AH665" s="218"/>
      <c r="AI665" s="218"/>
      <c r="AJ665" s="218"/>
      <c r="AK665" s="218"/>
      <c r="AL665" s="218"/>
      <c r="AM665" s="232" t="s">
        <v>1626</v>
      </c>
      <c r="AN665" s="216" t="s">
        <v>1326</v>
      </c>
      <c r="AO665" s="94" t="s">
        <v>87</v>
      </c>
      <c r="AP665" s="94" t="s">
        <v>54</v>
      </c>
      <c r="AQ665" s="94" t="s">
        <v>1627</v>
      </c>
      <c r="AR665" s="225" t="s">
        <v>1628</v>
      </c>
      <c r="AS665" s="94">
        <v>244</v>
      </c>
      <c r="AT665" s="219">
        <v>92008.29</v>
      </c>
      <c r="AU665" s="219">
        <v>92008.29</v>
      </c>
      <c r="AV665" s="220">
        <v>0</v>
      </c>
      <c r="AW665" s="220">
        <v>0</v>
      </c>
      <c r="AX665" s="226">
        <v>92008.29</v>
      </c>
      <c r="AY665" s="226">
        <v>92008.29</v>
      </c>
      <c r="AZ665" s="220">
        <v>0</v>
      </c>
      <c r="BA665" s="220">
        <v>0</v>
      </c>
      <c r="BB665" s="219">
        <v>0</v>
      </c>
      <c r="BC665" s="219">
        <v>0</v>
      </c>
      <c r="BD665" s="226">
        <v>92294.6</v>
      </c>
      <c r="BE665" s="226">
        <v>0</v>
      </c>
      <c r="BF665" s="226">
        <v>92294.6</v>
      </c>
      <c r="BG665" s="227">
        <v>0</v>
      </c>
      <c r="BH665" s="226">
        <v>0</v>
      </c>
      <c r="BI665" s="226">
        <v>92294.6</v>
      </c>
      <c r="BJ665" s="226">
        <v>0</v>
      </c>
      <c r="BK665" s="226">
        <v>92294.6</v>
      </c>
      <c r="BL665" s="226">
        <v>0</v>
      </c>
      <c r="BM665" s="226">
        <v>0</v>
      </c>
      <c r="BN665" s="226">
        <v>84050</v>
      </c>
      <c r="BO665" s="226">
        <v>0</v>
      </c>
      <c r="BP665" s="226">
        <v>84050</v>
      </c>
      <c r="BQ665" s="226">
        <v>0</v>
      </c>
      <c r="BR665" s="226">
        <v>0</v>
      </c>
      <c r="BS665" s="226">
        <v>84050</v>
      </c>
      <c r="BT665" s="226">
        <v>0</v>
      </c>
      <c r="BU665" s="226">
        <v>84050</v>
      </c>
      <c r="BV665" s="226">
        <v>0</v>
      </c>
      <c r="BW665" s="226">
        <v>0</v>
      </c>
      <c r="BX665" s="226">
        <v>86610</v>
      </c>
      <c r="BY665" s="226">
        <v>0</v>
      </c>
      <c r="BZ665" s="226">
        <v>86610</v>
      </c>
      <c r="CA665" s="226">
        <v>0</v>
      </c>
      <c r="CB665" s="226">
        <v>0</v>
      </c>
      <c r="CC665" s="226">
        <v>86610</v>
      </c>
      <c r="CD665" s="226">
        <v>0</v>
      </c>
      <c r="CE665" s="226">
        <v>86610</v>
      </c>
      <c r="CF665" s="226">
        <v>0</v>
      </c>
      <c r="CG665" s="226">
        <v>0</v>
      </c>
      <c r="CH665" s="226">
        <v>88590</v>
      </c>
      <c r="CI665" s="226">
        <v>0</v>
      </c>
      <c r="CJ665" s="226">
        <v>88590</v>
      </c>
      <c r="CK665" s="226">
        <v>0</v>
      </c>
      <c r="CL665" s="226">
        <v>0</v>
      </c>
      <c r="CM665" s="226">
        <v>88590</v>
      </c>
      <c r="CN665" s="226">
        <v>0</v>
      </c>
      <c r="CO665" s="226">
        <v>88590</v>
      </c>
      <c r="CP665" s="226">
        <v>0</v>
      </c>
      <c r="CQ665" s="226">
        <v>0</v>
      </c>
      <c r="CS665" s="8">
        <f t="shared" si="129"/>
        <v>1</v>
      </c>
    </row>
    <row r="666" spans="1:97" ht="228" customHeight="1">
      <c r="A666" s="221">
        <v>609</v>
      </c>
      <c r="B666" s="222" t="s">
        <v>1314</v>
      </c>
      <c r="C666" s="223" t="s">
        <v>1563</v>
      </c>
      <c r="D666" s="224" t="s">
        <v>1564</v>
      </c>
      <c r="E666" s="212" t="s">
        <v>1618</v>
      </c>
      <c r="F666" s="213" t="s">
        <v>47</v>
      </c>
      <c r="G666" s="213"/>
      <c r="H666" s="214"/>
      <c r="I666" s="213"/>
      <c r="J666" s="214" t="s">
        <v>1619</v>
      </c>
      <c r="K666" s="214"/>
      <c r="L666" s="214"/>
      <c r="M666" s="215"/>
      <c r="N666" s="215"/>
      <c r="O666" s="215"/>
      <c r="P666" s="216" t="s">
        <v>1620</v>
      </c>
      <c r="Q666" s="216" t="s">
        <v>1629</v>
      </c>
      <c r="R666" s="214"/>
      <c r="S666" s="214"/>
      <c r="T666" s="214"/>
      <c r="U666" s="214"/>
      <c r="V666" s="214" t="s">
        <v>1622</v>
      </c>
      <c r="W666" s="214"/>
      <c r="X666" s="214" t="s">
        <v>1623</v>
      </c>
      <c r="Y666" s="214" t="s">
        <v>1630</v>
      </c>
      <c r="Z666" s="214"/>
      <c r="AA666" s="214"/>
      <c r="AB666" s="216" t="s">
        <v>1625</v>
      </c>
      <c r="AC666" s="216" t="s">
        <v>1324</v>
      </c>
      <c r="AD666" s="218"/>
      <c r="AE666" s="218"/>
      <c r="AF666" s="218"/>
      <c r="AG666" s="218"/>
      <c r="AH666" s="218"/>
      <c r="AI666" s="218"/>
      <c r="AJ666" s="218"/>
      <c r="AK666" s="218"/>
      <c r="AL666" s="218"/>
      <c r="AM666" s="232" t="s">
        <v>1626</v>
      </c>
      <c r="AN666" s="216" t="s">
        <v>1326</v>
      </c>
      <c r="AO666" s="94" t="s">
        <v>87</v>
      </c>
      <c r="AP666" s="94" t="s">
        <v>54</v>
      </c>
      <c r="AQ666" s="94" t="s">
        <v>1627</v>
      </c>
      <c r="AR666" s="225" t="s">
        <v>1628</v>
      </c>
      <c r="AS666" s="94">
        <v>313</v>
      </c>
      <c r="AT666" s="219">
        <v>6547634.6299999999</v>
      </c>
      <c r="AU666" s="219">
        <v>6547634.6299999999</v>
      </c>
      <c r="AV666" s="220">
        <v>0</v>
      </c>
      <c r="AW666" s="220">
        <v>0</v>
      </c>
      <c r="AX666" s="226">
        <v>6547634.6299999999</v>
      </c>
      <c r="AY666" s="226">
        <v>6547634.6299999999</v>
      </c>
      <c r="AZ666" s="220">
        <v>0</v>
      </c>
      <c r="BA666" s="220">
        <v>0</v>
      </c>
      <c r="BB666" s="219">
        <v>0</v>
      </c>
      <c r="BC666" s="219">
        <v>0</v>
      </c>
      <c r="BD666" s="226">
        <v>6474066.21</v>
      </c>
      <c r="BE666" s="226">
        <v>0</v>
      </c>
      <c r="BF666" s="226">
        <v>6474066.21</v>
      </c>
      <c r="BG666" s="227">
        <v>0</v>
      </c>
      <c r="BH666" s="226">
        <v>0</v>
      </c>
      <c r="BI666" s="226">
        <v>6474066.21</v>
      </c>
      <c r="BJ666" s="226">
        <v>0</v>
      </c>
      <c r="BK666" s="226">
        <v>6474066.21</v>
      </c>
      <c r="BL666" s="226">
        <v>0</v>
      </c>
      <c r="BM666" s="226">
        <v>0</v>
      </c>
      <c r="BN666" s="226">
        <v>6272000</v>
      </c>
      <c r="BO666" s="226">
        <v>0</v>
      </c>
      <c r="BP666" s="226">
        <v>6272000</v>
      </c>
      <c r="BQ666" s="226">
        <v>0</v>
      </c>
      <c r="BR666" s="226">
        <v>0</v>
      </c>
      <c r="BS666" s="226">
        <v>6272000</v>
      </c>
      <c r="BT666" s="226">
        <v>0</v>
      </c>
      <c r="BU666" s="226">
        <v>6272000</v>
      </c>
      <c r="BV666" s="226">
        <v>0</v>
      </c>
      <c r="BW666" s="226">
        <v>0</v>
      </c>
      <c r="BX666" s="226">
        <v>6416020</v>
      </c>
      <c r="BY666" s="226">
        <v>0</v>
      </c>
      <c r="BZ666" s="226">
        <v>6416020</v>
      </c>
      <c r="CA666" s="226">
        <v>0</v>
      </c>
      <c r="CB666" s="226">
        <v>0</v>
      </c>
      <c r="CC666" s="226">
        <v>6416020</v>
      </c>
      <c r="CD666" s="226">
        <v>0</v>
      </c>
      <c r="CE666" s="226">
        <v>6416020</v>
      </c>
      <c r="CF666" s="226">
        <v>0</v>
      </c>
      <c r="CG666" s="226">
        <v>0</v>
      </c>
      <c r="CH666" s="226">
        <v>6562170</v>
      </c>
      <c r="CI666" s="226">
        <v>0</v>
      </c>
      <c r="CJ666" s="226">
        <v>6562170</v>
      </c>
      <c r="CK666" s="226">
        <v>0</v>
      </c>
      <c r="CL666" s="226">
        <v>0</v>
      </c>
      <c r="CM666" s="226">
        <v>6562170</v>
      </c>
      <c r="CN666" s="226">
        <v>0</v>
      </c>
      <c r="CO666" s="226">
        <v>6562170</v>
      </c>
      <c r="CP666" s="226">
        <v>0</v>
      </c>
      <c r="CQ666" s="226">
        <v>0</v>
      </c>
      <c r="CS666" s="8">
        <f t="shared" si="129"/>
        <v>1</v>
      </c>
    </row>
    <row r="667" spans="1:97" ht="258" customHeight="1">
      <c r="A667" s="221">
        <v>609</v>
      </c>
      <c r="B667" s="222" t="s">
        <v>1314</v>
      </c>
      <c r="C667" s="223" t="s">
        <v>1563</v>
      </c>
      <c r="D667" s="224" t="s">
        <v>1608</v>
      </c>
      <c r="E667" s="212" t="s">
        <v>1589</v>
      </c>
      <c r="F667" s="213"/>
      <c r="G667" s="213"/>
      <c r="H667" s="214">
        <v>2</v>
      </c>
      <c r="I667" s="213"/>
      <c r="J667" s="214">
        <v>16</v>
      </c>
      <c r="K667" s="214"/>
      <c r="L667" s="214" t="s">
        <v>45</v>
      </c>
      <c r="M667" s="215" t="s">
        <v>45</v>
      </c>
      <c r="N667" s="215"/>
      <c r="O667" s="215"/>
      <c r="P667" s="216" t="s">
        <v>1590</v>
      </c>
      <c r="Q667" s="216" t="s">
        <v>1631</v>
      </c>
      <c r="R667" s="214"/>
      <c r="S667" s="214"/>
      <c r="T667" s="214"/>
      <c r="U667" s="214"/>
      <c r="V667" s="214" t="s">
        <v>1632</v>
      </c>
      <c r="W667" s="214"/>
      <c r="X667" s="214" t="s">
        <v>1633</v>
      </c>
      <c r="Y667" s="214" t="s">
        <v>1634</v>
      </c>
      <c r="Z667" s="214"/>
      <c r="AA667" s="214"/>
      <c r="AB667" s="216" t="s">
        <v>1635</v>
      </c>
      <c r="AC667" s="216" t="s">
        <v>1324</v>
      </c>
      <c r="AD667" s="218"/>
      <c r="AE667" s="218"/>
      <c r="AF667" s="218"/>
      <c r="AG667" s="218"/>
      <c r="AH667" s="218"/>
      <c r="AI667" s="218"/>
      <c r="AJ667" s="218"/>
      <c r="AK667" s="218"/>
      <c r="AL667" s="218"/>
      <c r="AM667" s="232" t="s">
        <v>1636</v>
      </c>
      <c r="AN667" s="216" t="s">
        <v>1326</v>
      </c>
      <c r="AO667" s="94" t="s">
        <v>87</v>
      </c>
      <c r="AP667" s="94" t="s">
        <v>54</v>
      </c>
      <c r="AQ667" s="94" t="s">
        <v>1637</v>
      </c>
      <c r="AR667" s="225" t="s">
        <v>1638</v>
      </c>
      <c r="AS667" s="94">
        <v>244</v>
      </c>
      <c r="AT667" s="219">
        <v>881.96</v>
      </c>
      <c r="AU667" s="219">
        <v>881.96</v>
      </c>
      <c r="AV667" s="220">
        <v>0</v>
      </c>
      <c r="AW667" s="220">
        <v>0</v>
      </c>
      <c r="AX667" s="226">
        <v>881.96</v>
      </c>
      <c r="AY667" s="226">
        <v>881.96</v>
      </c>
      <c r="AZ667" s="220">
        <v>0</v>
      </c>
      <c r="BA667" s="220">
        <v>0</v>
      </c>
      <c r="BB667" s="219">
        <v>0</v>
      </c>
      <c r="BC667" s="219">
        <v>0</v>
      </c>
      <c r="BD667" s="226">
        <v>726.18</v>
      </c>
      <c r="BE667" s="226">
        <v>0</v>
      </c>
      <c r="BF667" s="226">
        <v>726.18</v>
      </c>
      <c r="BG667" s="227">
        <v>0</v>
      </c>
      <c r="BH667" s="226">
        <v>0</v>
      </c>
      <c r="BI667" s="226">
        <v>726.18</v>
      </c>
      <c r="BJ667" s="226">
        <v>0</v>
      </c>
      <c r="BK667" s="226">
        <v>726.18</v>
      </c>
      <c r="BL667" s="226">
        <v>0</v>
      </c>
      <c r="BM667" s="226">
        <v>0</v>
      </c>
      <c r="BN667" s="226">
        <v>2270</v>
      </c>
      <c r="BO667" s="226">
        <v>0</v>
      </c>
      <c r="BP667" s="226">
        <v>2270</v>
      </c>
      <c r="BQ667" s="226">
        <v>0</v>
      </c>
      <c r="BR667" s="226">
        <v>0</v>
      </c>
      <c r="BS667" s="226">
        <v>2270</v>
      </c>
      <c r="BT667" s="226">
        <v>0</v>
      </c>
      <c r="BU667" s="226">
        <v>2270</v>
      </c>
      <c r="BV667" s="226">
        <v>0</v>
      </c>
      <c r="BW667" s="226">
        <v>0</v>
      </c>
      <c r="BX667" s="226">
        <v>2360</v>
      </c>
      <c r="BY667" s="226">
        <v>0</v>
      </c>
      <c r="BZ667" s="226">
        <v>2360</v>
      </c>
      <c r="CA667" s="226">
        <v>0</v>
      </c>
      <c r="CB667" s="226">
        <v>0</v>
      </c>
      <c r="CC667" s="226">
        <v>2360</v>
      </c>
      <c r="CD667" s="226">
        <v>0</v>
      </c>
      <c r="CE667" s="226">
        <v>2360</v>
      </c>
      <c r="CF667" s="226">
        <v>0</v>
      </c>
      <c r="CG667" s="226">
        <v>0</v>
      </c>
      <c r="CH667" s="226">
        <v>2460</v>
      </c>
      <c r="CI667" s="226">
        <v>0</v>
      </c>
      <c r="CJ667" s="226">
        <v>2460</v>
      </c>
      <c r="CK667" s="226">
        <v>0</v>
      </c>
      <c r="CL667" s="226">
        <v>0</v>
      </c>
      <c r="CM667" s="226">
        <v>2460</v>
      </c>
      <c r="CN667" s="226">
        <v>0</v>
      </c>
      <c r="CO667" s="226">
        <v>2460</v>
      </c>
      <c r="CP667" s="226">
        <v>0</v>
      </c>
      <c r="CQ667" s="226">
        <v>0</v>
      </c>
      <c r="CS667" s="8">
        <f>IF(BI667=BJ667,1,0)</f>
        <v>0</v>
      </c>
    </row>
    <row r="668" spans="1:97" ht="252.75" customHeight="1">
      <c r="A668" s="221">
        <v>609</v>
      </c>
      <c r="B668" s="222" t="s">
        <v>1314</v>
      </c>
      <c r="C668" s="223" t="s">
        <v>1563</v>
      </c>
      <c r="D668" s="224" t="s">
        <v>1608</v>
      </c>
      <c r="E668" s="212" t="s">
        <v>1589</v>
      </c>
      <c r="F668" s="213"/>
      <c r="G668" s="213"/>
      <c r="H668" s="214">
        <v>2</v>
      </c>
      <c r="I668" s="213"/>
      <c r="J668" s="214">
        <v>16</v>
      </c>
      <c r="K668" s="214"/>
      <c r="L668" s="214" t="s">
        <v>45</v>
      </c>
      <c r="M668" s="215" t="s">
        <v>45</v>
      </c>
      <c r="N668" s="215"/>
      <c r="O668" s="215"/>
      <c r="P668" s="216" t="s">
        <v>1590</v>
      </c>
      <c r="Q668" s="216" t="s">
        <v>1639</v>
      </c>
      <c r="R668" s="214"/>
      <c r="S668" s="214"/>
      <c r="T668" s="214"/>
      <c r="U668" s="214"/>
      <c r="V668" s="214" t="s">
        <v>1632</v>
      </c>
      <c r="W668" s="214"/>
      <c r="X668" s="214" t="s">
        <v>1633</v>
      </c>
      <c r="Y668" s="214" t="s">
        <v>1634</v>
      </c>
      <c r="Z668" s="214"/>
      <c r="AA668" s="214"/>
      <c r="AB668" s="216" t="s">
        <v>1635</v>
      </c>
      <c r="AC668" s="216" t="s">
        <v>1324</v>
      </c>
      <c r="AD668" s="218"/>
      <c r="AE668" s="218"/>
      <c r="AF668" s="218"/>
      <c r="AG668" s="218"/>
      <c r="AH668" s="218"/>
      <c r="AI668" s="218"/>
      <c r="AJ668" s="218"/>
      <c r="AK668" s="218"/>
      <c r="AL668" s="218"/>
      <c r="AM668" s="232" t="s">
        <v>1640</v>
      </c>
      <c r="AN668" s="216" t="s">
        <v>1326</v>
      </c>
      <c r="AO668" s="94" t="s">
        <v>87</v>
      </c>
      <c r="AP668" s="94" t="s">
        <v>54</v>
      </c>
      <c r="AQ668" s="94" t="s">
        <v>1637</v>
      </c>
      <c r="AR668" s="225" t="s">
        <v>1638</v>
      </c>
      <c r="AS668" s="94">
        <v>313</v>
      </c>
      <c r="AT668" s="219">
        <v>163322.1</v>
      </c>
      <c r="AU668" s="219">
        <v>163322.1</v>
      </c>
      <c r="AV668" s="220">
        <v>0</v>
      </c>
      <c r="AW668" s="220">
        <v>0</v>
      </c>
      <c r="AX668" s="226">
        <v>163322.1</v>
      </c>
      <c r="AY668" s="226">
        <v>163322.1</v>
      </c>
      <c r="AZ668" s="220">
        <v>0</v>
      </c>
      <c r="BA668" s="220">
        <v>0</v>
      </c>
      <c r="BB668" s="219">
        <v>0</v>
      </c>
      <c r="BC668" s="219">
        <v>0</v>
      </c>
      <c r="BD668" s="226">
        <v>133471.54</v>
      </c>
      <c r="BE668" s="226">
        <v>0</v>
      </c>
      <c r="BF668" s="226">
        <v>133471.54</v>
      </c>
      <c r="BG668" s="227">
        <v>0</v>
      </c>
      <c r="BH668" s="226">
        <v>0</v>
      </c>
      <c r="BI668" s="226">
        <v>133471.54</v>
      </c>
      <c r="BJ668" s="226">
        <v>0</v>
      </c>
      <c r="BK668" s="226">
        <v>133471.54</v>
      </c>
      <c r="BL668" s="226">
        <v>0</v>
      </c>
      <c r="BM668" s="226">
        <v>0</v>
      </c>
      <c r="BN668" s="226">
        <v>147760</v>
      </c>
      <c r="BO668" s="226">
        <v>0</v>
      </c>
      <c r="BP668" s="226">
        <v>147760</v>
      </c>
      <c r="BQ668" s="226">
        <v>0</v>
      </c>
      <c r="BR668" s="226">
        <v>0</v>
      </c>
      <c r="BS668" s="226">
        <v>147760</v>
      </c>
      <c r="BT668" s="226">
        <v>0</v>
      </c>
      <c r="BU668" s="226">
        <v>147760</v>
      </c>
      <c r="BV668" s="226">
        <v>0</v>
      </c>
      <c r="BW668" s="226">
        <v>0</v>
      </c>
      <c r="BX668" s="226">
        <v>153670</v>
      </c>
      <c r="BY668" s="226">
        <v>0</v>
      </c>
      <c r="BZ668" s="226">
        <v>153670</v>
      </c>
      <c r="CA668" s="226">
        <v>0</v>
      </c>
      <c r="CB668" s="226">
        <v>0</v>
      </c>
      <c r="CC668" s="226">
        <v>153670</v>
      </c>
      <c r="CD668" s="226">
        <v>0</v>
      </c>
      <c r="CE668" s="226">
        <v>153670</v>
      </c>
      <c r="CF668" s="226">
        <v>0</v>
      </c>
      <c r="CG668" s="226">
        <v>0</v>
      </c>
      <c r="CH668" s="226">
        <v>159820</v>
      </c>
      <c r="CI668" s="226">
        <v>0</v>
      </c>
      <c r="CJ668" s="226">
        <v>159820</v>
      </c>
      <c r="CK668" s="226">
        <v>0</v>
      </c>
      <c r="CL668" s="226">
        <v>0</v>
      </c>
      <c r="CM668" s="226">
        <v>159820</v>
      </c>
      <c r="CN668" s="226">
        <v>0</v>
      </c>
      <c r="CO668" s="226">
        <v>159820</v>
      </c>
      <c r="CP668" s="226">
        <v>0</v>
      </c>
      <c r="CQ668" s="226">
        <v>0</v>
      </c>
      <c r="CS668" s="8">
        <f t="shared" si="129"/>
        <v>1</v>
      </c>
    </row>
    <row r="669" spans="1:97" ht="305.25" customHeight="1">
      <c r="A669" s="221">
        <v>609</v>
      </c>
      <c r="B669" s="222" t="s">
        <v>1314</v>
      </c>
      <c r="C669" s="223" t="s">
        <v>1563</v>
      </c>
      <c r="D669" s="224" t="s">
        <v>1564</v>
      </c>
      <c r="E669" s="212" t="s">
        <v>1589</v>
      </c>
      <c r="F669" s="213"/>
      <c r="G669" s="213"/>
      <c r="H669" s="214" t="s">
        <v>1177</v>
      </c>
      <c r="I669" s="213"/>
      <c r="J669" s="214" t="s">
        <v>1641</v>
      </c>
      <c r="K669" s="214"/>
      <c r="L669" s="214" t="s">
        <v>45</v>
      </c>
      <c r="M669" s="215" t="s">
        <v>1642</v>
      </c>
      <c r="N669" s="215"/>
      <c r="O669" s="215"/>
      <c r="P669" s="216" t="s">
        <v>1643</v>
      </c>
      <c r="Q669" s="216" t="s">
        <v>1644</v>
      </c>
      <c r="R669" s="214"/>
      <c r="S669" s="214"/>
      <c r="T669" s="214"/>
      <c r="U669" s="214"/>
      <c r="V669" s="214" t="s">
        <v>1632</v>
      </c>
      <c r="W669" s="214"/>
      <c r="X669" s="214" t="s">
        <v>1633</v>
      </c>
      <c r="Y669" s="214" t="s">
        <v>1634</v>
      </c>
      <c r="Z669" s="214"/>
      <c r="AA669" s="214"/>
      <c r="AB669" s="216" t="s">
        <v>1635</v>
      </c>
      <c r="AC669" s="216" t="s">
        <v>1324</v>
      </c>
      <c r="AD669" s="218"/>
      <c r="AE669" s="218"/>
      <c r="AF669" s="218"/>
      <c r="AG669" s="218"/>
      <c r="AH669" s="218"/>
      <c r="AI669" s="218"/>
      <c r="AJ669" s="218"/>
      <c r="AK669" s="218"/>
      <c r="AL669" s="218"/>
      <c r="AM669" s="232" t="s">
        <v>1645</v>
      </c>
      <c r="AN669" s="216" t="s">
        <v>1326</v>
      </c>
      <c r="AO669" s="94" t="s">
        <v>87</v>
      </c>
      <c r="AP669" s="94" t="s">
        <v>54</v>
      </c>
      <c r="AQ669" s="94" t="s">
        <v>1646</v>
      </c>
      <c r="AR669" s="225" t="s">
        <v>1647</v>
      </c>
      <c r="AS669" s="94">
        <v>244</v>
      </c>
      <c r="AT669" s="219">
        <v>8748.48</v>
      </c>
      <c r="AU669" s="219">
        <v>8748.48</v>
      </c>
      <c r="AV669" s="220">
        <v>0</v>
      </c>
      <c r="AW669" s="220">
        <v>0</v>
      </c>
      <c r="AX669" s="226">
        <v>8748.48</v>
      </c>
      <c r="AY669" s="226">
        <v>8748.48</v>
      </c>
      <c r="AZ669" s="220">
        <v>0</v>
      </c>
      <c r="BA669" s="220">
        <v>0</v>
      </c>
      <c r="BB669" s="219">
        <v>0</v>
      </c>
      <c r="BC669" s="219">
        <v>0</v>
      </c>
      <c r="BD669" s="226">
        <v>8535.86</v>
      </c>
      <c r="BE669" s="226">
        <v>0</v>
      </c>
      <c r="BF669" s="226">
        <v>8535.86</v>
      </c>
      <c r="BG669" s="227">
        <v>0</v>
      </c>
      <c r="BH669" s="226">
        <v>0</v>
      </c>
      <c r="BI669" s="226">
        <v>8535.86</v>
      </c>
      <c r="BJ669" s="226">
        <v>0</v>
      </c>
      <c r="BK669" s="226">
        <v>8535.86</v>
      </c>
      <c r="BL669" s="226">
        <v>0</v>
      </c>
      <c r="BM669" s="226">
        <v>0</v>
      </c>
      <c r="BN669" s="226">
        <v>8570</v>
      </c>
      <c r="BO669" s="226">
        <v>0</v>
      </c>
      <c r="BP669" s="226">
        <v>8570</v>
      </c>
      <c r="BQ669" s="226">
        <v>0</v>
      </c>
      <c r="BR669" s="226">
        <v>0</v>
      </c>
      <c r="BS669" s="226">
        <v>8570</v>
      </c>
      <c r="BT669" s="226">
        <v>0</v>
      </c>
      <c r="BU669" s="226">
        <v>8570</v>
      </c>
      <c r="BV669" s="226">
        <v>0</v>
      </c>
      <c r="BW669" s="226">
        <v>0</v>
      </c>
      <c r="BX669" s="226">
        <v>8910</v>
      </c>
      <c r="BY669" s="226">
        <v>0</v>
      </c>
      <c r="BZ669" s="226">
        <v>8910</v>
      </c>
      <c r="CA669" s="226">
        <v>0</v>
      </c>
      <c r="CB669" s="226">
        <v>0</v>
      </c>
      <c r="CC669" s="226">
        <v>8910</v>
      </c>
      <c r="CD669" s="226">
        <v>0</v>
      </c>
      <c r="CE669" s="226">
        <v>8910</v>
      </c>
      <c r="CF669" s="226">
        <v>0</v>
      </c>
      <c r="CG669" s="226">
        <v>0</v>
      </c>
      <c r="CH669" s="226">
        <v>9260</v>
      </c>
      <c r="CI669" s="226">
        <v>0</v>
      </c>
      <c r="CJ669" s="226">
        <v>9260</v>
      </c>
      <c r="CK669" s="226">
        <v>0</v>
      </c>
      <c r="CL669" s="226">
        <v>0</v>
      </c>
      <c r="CM669" s="226">
        <v>9260</v>
      </c>
      <c r="CN669" s="226">
        <v>0</v>
      </c>
      <c r="CO669" s="226">
        <v>9260</v>
      </c>
      <c r="CP669" s="226">
        <v>0</v>
      </c>
      <c r="CQ669" s="226">
        <v>0</v>
      </c>
      <c r="CS669" s="8">
        <f t="shared" si="129"/>
        <v>1</v>
      </c>
    </row>
    <row r="670" spans="1:97" ht="279" customHeight="1">
      <c r="A670" s="221">
        <v>609</v>
      </c>
      <c r="B670" s="222" t="s">
        <v>1314</v>
      </c>
      <c r="C670" s="223" t="s">
        <v>1563</v>
      </c>
      <c r="D670" s="224" t="s">
        <v>1564</v>
      </c>
      <c r="E670" s="212" t="s">
        <v>1589</v>
      </c>
      <c r="F670" s="213"/>
      <c r="G670" s="213"/>
      <c r="H670" s="214" t="s">
        <v>1177</v>
      </c>
      <c r="I670" s="213"/>
      <c r="J670" s="214" t="s">
        <v>1641</v>
      </c>
      <c r="K670" s="214"/>
      <c r="L670" s="214" t="s">
        <v>45</v>
      </c>
      <c r="M670" s="215" t="s">
        <v>1642</v>
      </c>
      <c r="N670" s="215"/>
      <c r="O670" s="215"/>
      <c r="P670" s="216" t="s">
        <v>1590</v>
      </c>
      <c r="Q670" s="216" t="s">
        <v>1648</v>
      </c>
      <c r="R670" s="214"/>
      <c r="S670" s="214"/>
      <c r="T670" s="214"/>
      <c r="U670" s="214"/>
      <c r="V670" s="214" t="s">
        <v>1649</v>
      </c>
      <c r="W670" s="214"/>
      <c r="X670" s="214" t="s">
        <v>1650</v>
      </c>
      <c r="Y670" s="214" t="s">
        <v>1651</v>
      </c>
      <c r="Z670" s="214"/>
      <c r="AA670" s="214"/>
      <c r="AB670" s="216" t="s">
        <v>1635</v>
      </c>
      <c r="AC670" s="216" t="s">
        <v>1324</v>
      </c>
      <c r="AD670" s="218"/>
      <c r="AE670" s="218"/>
      <c r="AF670" s="218"/>
      <c r="AG670" s="218"/>
      <c r="AH670" s="218"/>
      <c r="AI670" s="218"/>
      <c r="AJ670" s="218"/>
      <c r="AK670" s="218"/>
      <c r="AL670" s="218"/>
      <c r="AM670" s="232" t="s">
        <v>1645</v>
      </c>
      <c r="AN670" s="216" t="s">
        <v>1326</v>
      </c>
      <c r="AO670" s="94" t="s">
        <v>87</v>
      </c>
      <c r="AP670" s="94" t="s">
        <v>54</v>
      </c>
      <c r="AQ670" s="94" t="s">
        <v>1646</v>
      </c>
      <c r="AR670" s="225" t="s">
        <v>1647</v>
      </c>
      <c r="AS670" s="94">
        <v>313</v>
      </c>
      <c r="AT670" s="219">
        <v>648036.44999999995</v>
      </c>
      <c r="AU670" s="219">
        <v>648036.44999999995</v>
      </c>
      <c r="AV670" s="220">
        <v>0</v>
      </c>
      <c r="AW670" s="220">
        <v>0</v>
      </c>
      <c r="AX670" s="226">
        <v>648036.44999999995</v>
      </c>
      <c r="AY670" s="226">
        <v>648036.44999999995</v>
      </c>
      <c r="AZ670" s="220">
        <v>0</v>
      </c>
      <c r="BA670" s="220">
        <v>0</v>
      </c>
      <c r="BB670" s="219">
        <v>0</v>
      </c>
      <c r="BC670" s="219">
        <v>0</v>
      </c>
      <c r="BD670" s="226">
        <v>631384.6</v>
      </c>
      <c r="BE670" s="226">
        <v>0</v>
      </c>
      <c r="BF670" s="226">
        <v>631384.6</v>
      </c>
      <c r="BG670" s="227">
        <v>0</v>
      </c>
      <c r="BH670" s="226">
        <v>0</v>
      </c>
      <c r="BI670" s="226">
        <v>631384.6</v>
      </c>
      <c r="BJ670" s="226">
        <v>0</v>
      </c>
      <c r="BK670" s="226">
        <v>631384.6</v>
      </c>
      <c r="BL670" s="226">
        <v>0</v>
      </c>
      <c r="BM670" s="226">
        <v>0</v>
      </c>
      <c r="BN670" s="226">
        <v>634430</v>
      </c>
      <c r="BO670" s="226">
        <v>0</v>
      </c>
      <c r="BP670" s="226">
        <v>634430</v>
      </c>
      <c r="BQ670" s="226">
        <v>0</v>
      </c>
      <c r="BR670" s="226">
        <v>0</v>
      </c>
      <c r="BS670" s="226">
        <v>634430</v>
      </c>
      <c r="BT670" s="226">
        <v>0</v>
      </c>
      <c r="BU670" s="226">
        <v>634430</v>
      </c>
      <c r="BV670" s="226">
        <v>0</v>
      </c>
      <c r="BW670" s="226">
        <v>0</v>
      </c>
      <c r="BX670" s="226">
        <v>659810</v>
      </c>
      <c r="BY670" s="226">
        <v>0</v>
      </c>
      <c r="BZ670" s="226">
        <v>659810</v>
      </c>
      <c r="CA670" s="226">
        <v>0</v>
      </c>
      <c r="CB670" s="226">
        <v>0</v>
      </c>
      <c r="CC670" s="226">
        <v>659810</v>
      </c>
      <c r="CD670" s="226">
        <v>0</v>
      </c>
      <c r="CE670" s="226">
        <v>659810</v>
      </c>
      <c r="CF670" s="226">
        <v>0</v>
      </c>
      <c r="CG670" s="226">
        <v>0</v>
      </c>
      <c r="CH670" s="226">
        <v>686210</v>
      </c>
      <c r="CI670" s="226">
        <v>0</v>
      </c>
      <c r="CJ670" s="226">
        <v>686210</v>
      </c>
      <c r="CK670" s="226">
        <v>0</v>
      </c>
      <c r="CL670" s="226">
        <v>0</v>
      </c>
      <c r="CM670" s="226">
        <v>686210</v>
      </c>
      <c r="CN670" s="226">
        <v>0</v>
      </c>
      <c r="CO670" s="226">
        <v>686210</v>
      </c>
      <c r="CP670" s="226">
        <v>0</v>
      </c>
      <c r="CQ670" s="226">
        <v>0</v>
      </c>
      <c r="CS670" s="8">
        <f t="shared" si="129"/>
        <v>1</v>
      </c>
    </row>
    <row r="671" spans="1:97" ht="279" customHeight="1">
      <c r="A671" s="221">
        <v>609</v>
      </c>
      <c r="B671" s="222" t="s">
        <v>1314</v>
      </c>
      <c r="C671" s="223" t="s">
        <v>1563</v>
      </c>
      <c r="D671" s="224" t="s">
        <v>1564</v>
      </c>
      <c r="E671" s="212" t="s">
        <v>1652</v>
      </c>
      <c r="F671" s="213" t="s">
        <v>1653</v>
      </c>
      <c r="G671" s="213"/>
      <c r="H671" s="214"/>
      <c r="I671" s="213" t="s">
        <v>1654</v>
      </c>
      <c r="J671" s="214" t="s">
        <v>1655</v>
      </c>
      <c r="K671" s="214"/>
      <c r="L671" s="214" t="s">
        <v>1656</v>
      </c>
      <c r="M671" s="215"/>
      <c r="N671" s="215"/>
      <c r="O671" s="215"/>
      <c r="P671" s="216" t="s">
        <v>1657</v>
      </c>
      <c r="Q671" s="216" t="s">
        <v>1523</v>
      </c>
      <c r="R671" s="214"/>
      <c r="S671" s="214"/>
      <c r="T671" s="214"/>
      <c r="U671" s="214"/>
      <c r="V671" s="214">
        <v>1</v>
      </c>
      <c r="W671" s="214"/>
      <c r="X671" s="214">
        <v>5</v>
      </c>
      <c r="Y671" s="214"/>
      <c r="Z671" s="214"/>
      <c r="AA671" s="214"/>
      <c r="AB671" s="216" t="s">
        <v>1384</v>
      </c>
      <c r="AC671" s="216" t="s">
        <v>1324</v>
      </c>
      <c r="AD671" s="218"/>
      <c r="AE671" s="218"/>
      <c r="AF671" s="218"/>
      <c r="AG671" s="218"/>
      <c r="AH671" s="218"/>
      <c r="AI671" s="218"/>
      <c r="AJ671" s="218"/>
      <c r="AK671" s="218"/>
      <c r="AL671" s="218"/>
      <c r="AM671" s="232" t="s">
        <v>1658</v>
      </c>
      <c r="AN671" s="216" t="s">
        <v>1326</v>
      </c>
      <c r="AO671" s="94" t="s">
        <v>87</v>
      </c>
      <c r="AP671" s="94" t="s">
        <v>54</v>
      </c>
      <c r="AQ671" s="94" t="s">
        <v>1659</v>
      </c>
      <c r="AR671" s="225" t="s">
        <v>1660</v>
      </c>
      <c r="AS671" s="94">
        <v>244</v>
      </c>
      <c r="AT671" s="219">
        <v>4806905.72</v>
      </c>
      <c r="AU671" s="219">
        <v>4806905.72</v>
      </c>
      <c r="AV671" s="220">
        <v>0</v>
      </c>
      <c r="AW671" s="220">
        <v>0</v>
      </c>
      <c r="AX671" s="226">
        <v>4806905.72</v>
      </c>
      <c r="AY671" s="226">
        <v>4806905.72</v>
      </c>
      <c r="AZ671" s="220">
        <v>0</v>
      </c>
      <c r="BA671" s="220">
        <v>0</v>
      </c>
      <c r="BB671" s="219">
        <v>0</v>
      </c>
      <c r="BC671" s="219">
        <v>0</v>
      </c>
      <c r="BD671" s="226">
        <v>4580389.9000000004</v>
      </c>
      <c r="BE671" s="226">
        <v>0</v>
      </c>
      <c r="BF671" s="226">
        <v>4580389.9000000004</v>
      </c>
      <c r="BG671" s="227">
        <v>0</v>
      </c>
      <c r="BH671" s="226">
        <v>0</v>
      </c>
      <c r="BI671" s="226">
        <v>4580389.9000000004</v>
      </c>
      <c r="BJ671" s="226">
        <v>0</v>
      </c>
      <c r="BK671" s="226">
        <v>4580389.9000000004</v>
      </c>
      <c r="BL671" s="226">
        <v>0</v>
      </c>
      <c r="BM671" s="226">
        <v>0</v>
      </c>
      <c r="BN671" s="226">
        <v>4704000.53</v>
      </c>
      <c r="BO671" s="226">
        <v>0</v>
      </c>
      <c r="BP671" s="226">
        <v>4704000.53</v>
      </c>
      <c r="BQ671" s="226">
        <v>0</v>
      </c>
      <c r="BR671" s="226">
        <v>0</v>
      </c>
      <c r="BS671" s="226">
        <v>4704000.53</v>
      </c>
      <c r="BT671" s="226">
        <v>0</v>
      </c>
      <c r="BU671" s="226">
        <v>4704000.53</v>
      </c>
      <c r="BV671" s="226">
        <v>0</v>
      </c>
      <c r="BW671" s="226">
        <v>0</v>
      </c>
      <c r="BX671" s="226">
        <v>4704009.6399999997</v>
      </c>
      <c r="BY671" s="226">
        <v>0</v>
      </c>
      <c r="BZ671" s="226">
        <v>4704009.6399999997</v>
      </c>
      <c r="CA671" s="226">
        <v>0</v>
      </c>
      <c r="CB671" s="226">
        <v>0</v>
      </c>
      <c r="CC671" s="226">
        <v>4704009.6399999997</v>
      </c>
      <c r="CD671" s="226">
        <v>0</v>
      </c>
      <c r="CE671" s="226">
        <v>4704009.6399999997</v>
      </c>
      <c r="CF671" s="226">
        <v>0</v>
      </c>
      <c r="CG671" s="226">
        <v>0</v>
      </c>
      <c r="CH671" s="226">
        <v>4703985.01</v>
      </c>
      <c r="CI671" s="226">
        <v>0</v>
      </c>
      <c r="CJ671" s="226">
        <v>4703985.01</v>
      </c>
      <c r="CK671" s="226">
        <v>0</v>
      </c>
      <c r="CL671" s="226">
        <v>0</v>
      </c>
      <c r="CM671" s="226">
        <v>4703985.01</v>
      </c>
      <c r="CN671" s="226">
        <v>0</v>
      </c>
      <c r="CO671" s="226">
        <v>4703985.01</v>
      </c>
      <c r="CP671" s="226">
        <v>0</v>
      </c>
      <c r="CQ671" s="226">
        <v>0</v>
      </c>
      <c r="CS671" s="8">
        <f t="shared" si="129"/>
        <v>1</v>
      </c>
    </row>
    <row r="672" spans="1:97" ht="279" customHeight="1">
      <c r="A672" s="221">
        <v>609</v>
      </c>
      <c r="B672" s="222" t="s">
        <v>1314</v>
      </c>
      <c r="C672" s="223" t="s">
        <v>1563</v>
      </c>
      <c r="D672" s="224" t="s">
        <v>1564</v>
      </c>
      <c r="E672" s="212" t="s">
        <v>1652</v>
      </c>
      <c r="F672" s="213" t="s">
        <v>1653</v>
      </c>
      <c r="G672" s="213"/>
      <c r="H672" s="214"/>
      <c r="I672" s="213" t="s">
        <v>1654</v>
      </c>
      <c r="J672" s="214" t="s">
        <v>1655</v>
      </c>
      <c r="K672" s="214"/>
      <c r="L672" s="214" t="s">
        <v>1656</v>
      </c>
      <c r="M672" s="215"/>
      <c r="N672" s="215"/>
      <c r="O672" s="215"/>
      <c r="P672" s="216" t="s">
        <v>1657</v>
      </c>
      <c r="Q672" s="216" t="s">
        <v>1518</v>
      </c>
      <c r="R672" s="214"/>
      <c r="S672" s="214"/>
      <c r="T672" s="214"/>
      <c r="U672" s="214"/>
      <c r="V672" s="214">
        <v>1</v>
      </c>
      <c r="W672" s="214"/>
      <c r="X672" s="214">
        <v>5</v>
      </c>
      <c r="Y672" s="214"/>
      <c r="Z672" s="214"/>
      <c r="AA672" s="214"/>
      <c r="AB672" s="216" t="s">
        <v>1384</v>
      </c>
      <c r="AC672" s="216" t="s">
        <v>1324</v>
      </c>
      <c r="AD672" s="218"/>
      <c r="AE672" s="218"/>
      <c r="AF672" s="218"/>
      <c r="AG672" s="218"/>
      <c r="AH672" s="218"/>
      <c r="AI672" s="218"/>
      <c r="AJ672" s="218"/>
      <c r="AK672" s="218"/>
      <c r="AL672" s="218"/>
      <c r="AM672" s="232" t="s">
        <v>1658</v>
      </c>
      <c r="AN672" s="216" t="s">
        <v>1326</v>
      </c>
      <c r="AO672" s="94" t="s">
        <v>87</v>
      </c>
      <c r="AP672" s="94" t="s">
        <v>54</v>
      </c>
      <c r="AQ672" s="94" t="s">
        <v>1659</v>
      </c>
      <c r="AR672" s="225" t="s">
        <v>1660</v>
      </c>
      <c r="AS672" s="94">
        <v>313</v>
      </c>
      <c r="AT672" s="219">
        <v>357188294.38</v>
      </c>
      <c r="AU672" s="219">
        <v>357188294.38</v>
      </c>
      <c r="AV672" s="220">
        <v>0</v>
      </c>
      <c r="AW672" s="220">
        <v>0</v>
      </c>
      <c r="AX672" s="226">
        <v>357188294.38</v>
      </c>
      <c r="AY672" s="226">
        <v>357188294.38</v>
      </c>
      <c r="AZ672" s="220">
        <v>0</v>
      </c>
      <c r="BA672" s="220">
        <v>0</v>
      </c>
      <c r="BB672" s="219">
        <v>0</v>
      </c>
      <c r="BC672" s="219">
        <v>0</v>
      </c>
      <c r="BD672" s="226">
        <v>342449610.10000002</v>
      </c>
      <c r="BE672" s="226">
        <v>0</v>
      </c>
      <c r="BF672" s="226">
        <v>342449610.10000002</v>
      </c>
      <c r="BG672" s="227">
        <v>0</v>
      </c>
      <c r="BH672" s="226">
        <v>0</v>
      </c>
      <c r="BI672" s="226">
        <v>342421847.07999998</v>
      </c>
      <c r="BJ672" s="226">
        <v>0</v>
      </c>
      <c r="BK672" s="226">
        <v>342421847.07999998</v>
      </c>
      <c r="BL672" s="226">
        <v>0</v>
      </c>
      <c r="BM672" s="226">
        <v>0</v>
      </c>
      <c r="BN672" s="226">
        <v>348445240</v>
      </c>
      <c r="BO672" s="226">
        <v>0</v>
      </c>
      <c r="BP672" s="226">
        <v>348445240</v>
      </c>
      <c r="BQ672" s="226">
        <v>0</v>
      </c>
      <c r="BR672" s="226">
        <v>0</v>
      </c>
      <c r="BS672" s="226">
        <v>348445240</v>
      </c>
      <c r="BT672" s="226">
        <v>0</v>
      </c>
      <c r="BU672" s="226">
        <v>348445240</v>
      </c>
      <c r="BV672" s="226">
        <v>0</v>
      </c>
      <c r="BW672" s="226">
        <v>0</v>
      </c>
      <c r="BX672" s="226">
        <v>348445240</v>
      </c>
      <c r="BY672" s="226">
        <v>0</v>
      </c>
      <c r="BZ672" s="226">
        <v>348445240</v>
      </c>
      <c r="CA672" s="226">
        <v>0</v>
      </c>
      <c r="CB672" s="226">
        <v>0</v>
      </c>
      <c r="CC672" s="226">
        <v>348445240</v>
      </c>
      <c r="CD672" s="226">
        <v>0</v>
      </c>
      <c r="CE672" s="226">
        <v>348445240</v>
      </c>
      <c r="CF672" s="226">
        <v>0</v>
      </c>
      <c r="CG672" s="226">
        <v>0</v>
      </c>
      <c r="CH672" s="226">
        <v>348445240</v>
      </c>
      <c r="CI672" s="226">
        <v>0</v>
      </c>
      <c r="CJ672" s="226">
        <v>348445240</v>
      </c>
      <c r="CK672" s="226">
        <v>0</v>
      </c>
      <c r="CL672" s="226">
        <v>0</v>
      </c>
      <c r="CM672" s="226">
        <v>348445240</v>
      </c>
      <c r="CN672" s="226">
        <v>0</v>
      </c>
      <c r="CO672" s="226">
        <v>348445240</v>
      </c>
      <c r="CP672" s="226">
        <v>0</v>
      </c>
      <c r="CQ672" s="226">
        <v>0</v>
      </c>
      <c r="CS672" s="8">
        <f t="shared" si="129"/>
        <v>1</v>
      </c>
    </row>
    <row r="673" spans="1:97" ht="279" customHeight="1">
      <c r="A673" s="221">
        <v>609</v>
      </c>
      <c r="B673" s="222" t="s">
        <v>1314</v>
      </c>
      <c r="C673" s="223" t="s">
        <v>1563</v>
      </c>
      <c r="D673" s="224" t="s">
        <v>1564</v>
      </c>
      <c r="E673" s="212" t="s">
        <v>1661</v>
      </c>
      <c r="F673" s="213"/>
      <c r="G673" s="213"/>
      <c r="H673" s="214" t="s">
        <v>1662</v>
      </c>
      <c r="I673" s="213"/>
      <c r="J673" s="214" t="s">
        <v>1663</v>
      </c>
      <c r="K673" s="214" t="s">
        <v>1664</v>
      </c>
      <c r="L673" s="214" t="s">
        <v>1665</v>
      </c>
      <c r="M673" s="215"/>
      <c r="N673" s="215" t="s">
        <v>817</v>
      </c>
      <c r="O673" s="215"/>
      <c r="P673" s="216" t="s">
        <v>1666</v>
      </c>
      <c r="Q673" s="216" t="s">
        <v>1667</v>
      </c>
      <c r="R673" s="214"/>
      <c r="S673" s="214"/>
      <c r="T673" s="214"/>
      <c r="U673" s="214"/>
      <c r="V673" s="214" t="s">
        <v>1668</v>
      </c>
      <c r="W673" s="214"/>
      <c r="X673" s="214" t="s">
        <v>1669</v>
      </c>
      <c r="Y673" s="214"/>
      <c r="Z673" s="214"/>
      <c r="AA673" s="214"/>
      <c r="AB673" s="216" t="s">
        <v>1670</v>
      </c>
      <c r="AC673" s="216" t="s">
        <v>1324</v>
      </c>
      <c r="AD673" s="218"/>
      <c r="AE673" s="218"/>
      <c r="AF673" s="218"/>
      <c r="AG673" s="218"/>
      <c r="AH673" s="218"/>
      <c r="AI673" s="218"/>
      <c r="AJ673" s="218"/>
      <c r="AK673" s="218"/>
      <c r="AL673" s="218"/>
      <c r="AM673" s="232" t="s">
        <v>1671</v>
      </c>
      <c r="AN673" s="216" t="s">
        <v>1326</v>
      </c>
      <c r="AO673" s="94" t="s">
        <v>87</v>
      </c>
      <c r="AP673" s="94" t="s">
        <v>54</v>
      </c>
      <c r="AQ673" s="94" t="s">
        <v>1672</v>
      </c>
      <c r="AR673" s="225" t="s">
        <v>1673</v>
      </c>
      <c r="AS673" s="94">
        <v>244</v>
      </c>
      <c r="AT673" s="219">
        <v>0</v>
      </c>
      <c r="AU673" s="219">
        <v>0</v>
      </c>
      <c r="AV673" s="220">
        <v>0</v>
      </c>
      <c r="AW673" s="220">
        <v>0</v>
      </c>
      <c r="AX673" s="226">
        <v>0</v>
      </c>
      <c r="AY673" s="226">
        <v>0</v>
      </c>
      <c r="AZ673" s="220">
        <v>0</v>
      </c>
      <c r="BA673" s="220">
        <v>0</v>
      </c>
      <c r="BB673" s="219">
        <v>0</v>
      </c>
      <c r="BC673" s="219">
        <v>0</v>
      </c>
      <c r="BD673" s="226">
        <v>25303.279999999999</v>
      </c>
      <c r="BE673" s="226">
        <v>0</v>
      </c>
      <c r="BF673" s="226">
        <v>25303.279999999999</v>
      </c>
      <c r="BG673" s="227">
        <v>0</v>
      </c>
      <c r="BH673" s="226">
        <v>0</v>
      </c>
      <c r="BI673" s="226">
        <v>25303.279999999999</v>
      </c>
      <c r="BJ673" s="226">
        <v>0</v>
      </c>
      <c r="BK673" s="226">
        <v>25303.279999999999</v>
      </c>
      <c r="BL673" s="226">
        <v>0</v>
      </c>
      <c r="BM673" s="226">
        <v>0</v>
      </c>
      <c r="BN673" s="226">
        <v>24520</v>
      </c>
      <c r="BO673" s="226">
        <v>0</v>
      </c>
      <c r="BP673" s="226">
        <v>24520</v>
      </c>
      <c r="BQ673" s="226">
        <v>0</v>
      </c>
      <c r="BR673" s="226">
        <v>0</v>
      </c>
      <c r="BS673" s="226">
        <v>24520</v>
      </c>
      <c r="BT673" s="226">
        <v>0</v>
      </c>
      <c r="BU673" s="226">
        <v>24520</v>
      </c>
      <c r="BV673" s="226">
        <v>0</v>
      </c>
      <c r="BW673" s="226">
        <v>0</v>
      </c>
      <c r="BX673" s="226">
        <v>24520</v>
      </c>
      <c r="BY673" s="226">
        <v>0</v>
      </c>
      <c r="BZ673" s="226">
        <v>24520</v>
      </c>
      <c r="CA673" s="226">
        <v>0</v>
      </c>
      <c r="CB673" s="226">
        <v>0</v>
      </c>
      <c r="CC673" s="226">
        <v>24520</v>
      </c>
      <c r="CD673" s="226">
        <v>0</v>
      </c>
      <c r="CE673" s="226">
        <v>24520</v>
      </c>
      <c r="CF673" s="226">
        <v>0</v>
      </c>
      <c r="CG673" s="226">
        <v>0</v>
      </c>
      <c r="CH673" s="226">
        <v>24520</v>
      </c>
      <c r="CI673" s="226">
        <v>0</v>
      </c>
      <c r="CJ673" s="226">
        <v>24520</v>
      </c>
      <c r="CK673" s="226">
        <v>0</v>
      </c>
      <c r="CL673" s="226">
        <v>0</v>
      </c>
      <c r="CM673" s="226">
        <v>24520</v>
      </c>
      <c r="CN673" s="226">
        <v>0</v>
      </c>
      <c r="CO673" s="226">
        <v>24520</v>
      </c>
      <c r="CP673" s="226">
        <v>0</v>
      </c>
      <c r="CQ673" s="226">
        <v>0</v>
      </c>
      <c r="CS673" s="8">
        <f t="shared" si="129"/>
        <v>1</v>
      </c>
    </row>
    <row r="674" spans="1:97" ht="279" customHeight="1">
      <c r="A674" s="221">
        <v>609</v>
      </c>
      <c r="B674" s="222" t="s">
        <v>1314</v>
      </c>
      <c r="C674" s="223" t="s">
        <v>1563</v>
      </c>
      <c r="D674" s="224" t="s">
        <v>1564</v>
      </c>
      <c r="E674" s="212" t="s">
        <v>1661</v>
      </c>
      <c r="F674" s="213"/>
      <c r="G674" s="213"/>
      <c r="H674" s="214" t="s">
        <v>1662</v>
      </c>
      <c r="I674" s="213"/>
      <c r="J674" s="214" t="s">
        <v>1663</v>
      </c>
      <c r="K674" s="214" t="s">
        <v>1664</v>
      </c>
      <c r="L674" s="214" t="s">
        <v>1665</v>
      </c>
      <c r="M674" s="215"/>
      <c r="N674" s="215" t="s">
        <v>817</v>
      </c>
      <c r="O674" s="215"/>
      <c r="P674" s="216" t="s">
        <v>1674</v>
      </c>
      <c r="Q674" s="216" t="s">
        <v>1667</v>
      </c>
      <c r="R674" s="214"/>
      <c r="S674" s="214"/>
      <c r="T674" s="214"/>
      <c r="U674" s="214"/>
      <c r="V674" s="214" t="s">
        <v>1668</v>
      </c>
      <c r="W674" s="214"/>
      <c r="X674" s="214" t="s">
        <v>1669</v>
      </c>
      <c r="Y674" s="214"/>
      <c r="Z674" s="214"/>
      <c r="AA674" s="214"/>
      <c r="AB674" s="216" t="s">
        <v>1670</v>
      </c>
      <c r="AC674" s="216" t="s">
        <v>1324</v>
      </c>
      <c r="AD674" s="218"/>
      <c r="AE674" s="218"/>
      <c r="AF674" s="218"/>
      <c r="AG674" s="218"/>
      <c r="AH674" s="218"/>
      <c r="AI674" s="218"/>
      <c r="AJ674" s="218"/>
      <c r="AK674" s="218"/>
      <c r="AL674" s="218"/>
      <c r="AM674" s="232" t="s">
        <v>1675</v>
      </c>
      <c r="AN674" s="216" t="s">
        <v>1326</v>
      </c>
      <c r="AO674" s="94" t="s">
        <v>87</v>
      </c>
      <c r="AP674" s="94" t="s">
        <v>54</v>
      </c>
      <c r="AQ674" s="94" t="s">
        <v>1672</v>
      </c>
      <c r="AR674" s="225" t="s">
        <v>1673</v>
      </c>
      <c r="AS674" s="94">
        <v>321</v>
      </c>
      <c r="AT674" s="219">
        <v>0</v>
      </c>
      <c r="AU674" s="219">
        <v>0</v>
      </c>
      <c r="AV674" s="220">
        <v>0</v>
      </c>
      <c r="AW674" s="220">
        <v>0</v>
      </c>
      <c r="AX674" s="226">
        <v>0</v>
      </c>
      <c r="AY674" s="226">
        <v>0</v>
      </c>
      <c r="AZ674" s="220">
        <v>0</v>
      </c>
      <c r="BA674" s="220">
        <v>0</v>
      </c>
      <c r="BB674" s="219">
        <v>0</v>
      </c>
      <c r="BC674" s="219">
        <v>0</v>
      </c>
      <c r="BD674" s="226">
        <v>5244696.72</v>
      </c>
      <c r="BE674" s="226">
        <v>0</v>
      </c>
      <c r="BF674" s="226">
        <v>5244696.72</v>
      </c>
      <c r="BG674" s="227">
        <v>0</v>
      </c>
      <c r="BH674" s="226">
        <v>0</v>
      </c>
      <c r="BI674" s="226">
        <v>5244696.72</v>
      </c>
      <c r="BJ674" s="226">
        <v>0</v>
      </c>
      <c r="BK674" s="226">
        <v>5244696.72</v>
      </c>
      <c r="BL674" s="226">
        <v>0</v>
      </c>
      <c r="BM674" s="226">
        <v>0</v>
      </c>
      <c r="BN674" s="226">
        <v>4759000</v>
      </c>
      <c r="BO674" s="226">
        <v>0</v>
      </c>
      <c r="BP674" s="226">
        <v>4759000</v>
      </c>
      <c r="BQ674" s="226">
        <v>0</v>
      </c>
      <c r="BR674" s="226">
        <v>0</v>
      </c>
      <c r="BS674" s="226">
        <v>4759000</v>
      </c>
      <c r="BT674" s="226">
        <v>0</v>
      </c>
      <c r="BU674" s="226">
        <v>4759000</v>
      </c>
      <c r="BV674" s="226">
        <v>0</v>
      </c>
      <c r="BW674" s="226">
        <v>0</v>
      </c>
      <c r="BX674" s="226">
        <v>4759000</v>
      </c>
      <c r="BY674" s="226">
        <v>0</v>
      </c>
      <c r="BZ674" s="226">
        <v>4759000</v>
      </c>
      <c r="CA674" s="226">
        <v>0</v>
      </c>
      <c r="CB674" s="226">
        <v>0</v>
      </c>
      <c r="CC674" s="226">
        <v>4759000</v>
      </c>
      <c r="CD674" s="226">
        <v>0</v>
      </c>
      <c r="CE674" s="226">
        <v>4759000</v>
      </c>
      <c r="CF674" s="226">
        <v>0</v>
      </c>
      <c r="CG674" s="226">
        <v>0</v>
      </c>
      <c r="CH674" s="226">
        <v>4759000</v>
      </c>
      <c r="CI674" s="226">
        <v>0</v>
      </c>
      <c r="CJ674" s="226">
        <v>4759000</v>
      </c>
      <c r="CK674" s="226">
        <v>0</v>
      </c>
      <c r="CL674" s="226">
        <v>0</v>
      </c>
      <c r="CM674" s="226">
        <v>4759000</v>
      </c>
      <c r="CN674" s="226">
        <v>0</v>
      </c>
      <c r="CO674" s="226">
        <v>4759000</v>
      </c>
      <c r="CP674" s="226">
        <v>0</v>
      </c>
      <c r="CQ674" s="226">
        <v>0</v>
      </c>
      <c r="CS674" s="8">
        <f t="shared" si="129"/>
        <v>1</v>
      </c>
    </row>
    <row r="675" spans="1:97" ht="279" customHeight="1">
      <c r="A675" s="221">
        <v>609</v>
      </c>
      <c r="B675" s="222" t="s">
        <v>1314</v>
      </c>
      <c r="C675" s="223" t="s">
        <v>1563</v>
      </c>
      <c r="D675" s="224" t="s">
        <v>1564</v>
      </c>
      <c r="E675" s="212" t="s">
        <v>1661</v>
      </c>
      <c r="F675" s="213"/>
      <c r="G675" s="213"/>
      <c r="H675" s="214" t="s">
        <v>1662</v>
      </c>
      <c r="I675" s="213"/>
      <c r="J675" s="214" t="s">
        <v>1663</v>
      </c>
      <c r="K675" s="214" t="s">
        <v>1664</v>
      </c>
      <c r="L675" s="214" t="s">
        <v>1665</v>
      </c>
      <c r="M675" s="215"/>
      <c r="N675" s="215" t="s">
        <v>817</v>
      </c>
      <c r="O675" s="215"/>
      <c r="P675" s="216" t="s">
        <v>1674</v>
      </c>
      <c r="Q675" s="216" t="s">
        <v>1667</v>
      </c>
      <c r="R675" s="214"/>
      <c r="S675" s="214"/>
      <c r="T675" s="214"/>
      <c r="U675" s="214"/>
      <c r="V675" s="214" t="s">
        <v>1668</v>
      </c>
      <c r="W675" s="214"/>
      <c r="X675" s="214" t="s">
        <v>1669</v>
      </c>
      <c r="Y675" s="214"/>
      <c r="Z675" s="214"/>
      <c r="AA675" s="214"/>
      <c r="AB675" s="216" t="s">
        <v>1670</v>
      </c>
      <c r="AC675" s="216" t="s">
        <v>1324</v>
      </c>
      <c r="AD675" s="218"/>
      <c r="AE675" s="218"/>
      <c r="AF675" s="218"/>
      <c r="AG675" s="218"/>
      <c r="AH675" s="218"/>
      <c r="AI675" s="218"/>
      <c r="AJ675" s="218"/>
      <c r="AK675" s="218"/>
      <c r="AL675" s="218"/>
      <c r="AM675" s="232" t="s">
        <v>1671</v>
      </c>
      <c r="AN675" s="216" t="s">
        <v>1326</v>
      </c>
      <c r="AO675" s="94" t="s">
        <v>87</v>
      </c>
      <c r="AP675" s="94" t="s">
        <v>54</v>
      </c>
      <c r="AQ675" s="94" t="s">
        <v>1676</v>
      </c>
      <c r="AR675" s="225" t="s">
        <v>1673</v>
      </c>
      <c r="AS675" s="94">
        <v>244</v>
      </c>
      <c r="AT675" s="219">
        <v>24890.51</v>
      </c>
      <c r="AU675" s="219">
        <v>24890.51</v>
      </c>
      <c r="AV675" s="220">
        <v>0</v>
      </c>
      <c r="AW675" s="220">
        <v>0</v>
      </c>
      <c r="AX675" s="226">
        <v>24890.51</v>
      </c>
      <c r="AY675" s="226">
        <v>24890.51</v>
      </c>
      <c r="AZ675" s="220">
        <v>0</v>
      </c>
      <c r="BA675" s="220">
        <v>0</v>
      </c>
      <c r="BB675" s="219">
        <v>0</v>
      </c>
      <c r="BC675" s="219">
        <v>0</v>
      </c>
      <c r="BD675" s="226">
        <v>0</v>
      </c>
      <c r="BE675" s="226">
        <v>0</v>
      </c>
      <c r="BF675" s="226">
        <v>0</v>
      </c>
      <c r="BG675" s="227">
        <v>0</v>
      </c>
      <c r="BH675" s="226">
        <v>0</v>
      </c>
      <c r="BI675" s="226">
        <v>0</v>
      </c>
      <c r="BJ675" s="226">
        <v>0</v>
      </c>
      <c r="BK675" s="226">
        <v>0</v>
      </c>
      <c r="BL675" s="226">
        <v>0</v>
      </c>
      <c r="BM675" s="226">
        <v>0</v>
      </c>
      <c r="BN675" s="226">
        <v>0</v>
      </c>
      <c r="BO675" s="226">
        <v>0</v>
      </c>
      <c r="BP675" s="226">
        <v>0</v>
      </c>
      <c r="BQ675" s="226">
        <v>0</v>
      </c>
      <c r="BR675" s="226">
        <v>0</v>
      </c>
      <c r="BS675" s="226">
        <v>0</v>
      </c>
      <c r="BT675" s="226">
        <v>0</v>
      </c>
      <c r="BU675" s="226">
        <v>0</v>
      </c>
      <c r="BV675" s="226">
        <v>0</v>
      </c>
      <c r="BW675" s="226">
        <v>0</v>
      </c>
      <c r="BX675" s="226">
        <v>0</v>
      </c>
      <c r="BY675" s="226">
        <v>0</v>
      </c>
      <c r="BZ675" s="226">
        <v>0</v>
      </c>
      <c r="CA675" s="226">
        <v>0</v>
      </c>
      <c r="CB675" s="226">
        <v>0</v>
      </c>
      <c r="CC675" s="226">
        <v>0</v>
      </c>
      <c r="CD675" s="226">
        <v>0</v>
      </c>
      <c r="CE675" s="226">
        <v>0</v>
      </c>
      <c r="CF675" s="226">
        <v>0</v>
      </c>
      <c r="CG675" s="226">
        <v>0</v>
      </c>
      <c r="CH675" s="226">
        <v>0</v>
      </c>
      <c r="CI675" s="226">
        <v>0</v>
      </c>
      <c r="CJ675" s="226">
        <v>0</v>
      </c>
      <c r="CK675" s="226">
        <v>0</v>
      </c>
      <c r="CL675" s="226">
        <v>0</v>
      </c>
      <c r="CM675" s="226">
        <v>0</v>
      </c>
      <c r="CN675" s="226">
        <v>0</v>
      </c>
      <c r="CO675" s="226">
        <v>0</v>
      </c>
      <c r="CP675" s="226">
        <v>0</v>
      </c>
      <c r="CQ675" s="226">
        <v>0</v>
      </c>
      <c r="CS675" s="8">
        <f t="shared" si="126"/>
        <v>1</v>
      </c>
    </row>
    <row r="676" spans="1:97" ht="279" customHeight="1">
      <c r="A676" s="221">
        <v>609</v>
      </c>
      <c r="B676" s="222" t="s">
        <v>1314</v>
      </c>
      <c r="C676" s="223" t="s">
        <v>1563</v>
      </c>
      <c r="D676" s="224" t="s">
        <v>1564</v>
      </c>
      <c r="E676" s="212" t="s">
        <v>1661</v>
      </c>
      <c r="F676" s="213"/>
      <c r="G676" s="213"/>
      <c r="H676" s="214" t="s">
        <v>1662</v>
      </c>
      <c r="I676" s="213"/>
      <c r="J676" s="214" t="s">
        <v>1663</v>
      </c>
      <c r="K676" s="214" t="s">
        <v>1664</v>
      </c>
      <c r="L676" s="214" t="s">
        <v>1677</v>
      </c>
      <c r="M676" s="215"/>
      <c r="N676" s="215" t="s">
        <v>817</v>
      </c>
      <c r="O676" s="215"/>
      <c r="P676" s="216" t="s">
        <v>1674</v>
      </c>
      <c r="Q676" s="216" t="s">
        <v>1678</v>
      </c>
      <c r="R676" s="214"/>
      <c r="S676" s="214"/>
      <c r="T676" s="214"/>
      <c r="U676" s="214"/>
      <c r="V676" s="214" t="s">
        <v>1668</v>
      </c>
      <c r="W676" s="214"/>
      <c r="X676" s="214" t="s">
        <v>1669</v>
      </c>
      <c r="Y676" s="214"/>
      <c r="Z676" s="214"/>
      <c r="AA676" s="214"/>
      <c r="AB676" s="216" t="s">
        <v>1670</v>
      </c>
      <c r="AC676" s="216" t="s">
        <v>1324</v>
      </c>
      <c r="AD676" s="218"/>
      <c r="AE676" s="218"/>
      <c r="AF676" s="218"/>
      <c r="AG676" s="218"/>
      <c r="AH676" s="218"/>
      <c r="AI676" s="218"/>
      <c r="AJ676" s="218"/>
      <c r="AK676" s="218"/>
      <c r="AL676" s="218"/>
      <c r="AM676" s="232" t="s">
        <v>1671</v>
      </c>
      <c r="AN676" s="216" t="s">
        <v>1326</v>
      </c>
      <c r="AO676" s="94" t="s">
        <v>87</v>
      </c>
      <c r="AP676" s="94" t="s">
        <v>54</v>
      </c>
      <c r="AQ676" s="94" t="s">
        <v>1676</v>
      </c>
      <c r="AR676" s="225" t="s">
        <v>1673</v>
      </c>
      <c r="AS676" s="94">
        <v>321</v>
      </c>
      <c r="AT676" s="219">
        <v>8133789.4900000002</v>
      </c>
      <c r="AU676" s="219">
        <v>5175013.49</v>
      </c>
      <c r="AV676" s="220">
        <v>0</v>
      </c>
      <c r="AW676" s="220">
        <v>0</v>
      </c>
      <c r="AX676" s="226">
        <v>8133789.4900000002</v>
      </c>
      <c r="AY676" s="226">
        <v>5175013.49</v>
      </c>
      <c r="AZ676" s="220">
        <v>0</v>
      </c>
      <c r="BA676" s="220">
        <v>0</v>
      </c>
      <c r="BB676" s="219">
        <v>0</v>
      </c>
      <c r="BC676" s="219">
        <v>0</v>
      </c>
      <c r="BD676" s="226">
        <v>0</v>
      </c>
      <c r="BE676" s="226">
        <v>0</v>
      </c>
      <c r="BF676" s="226">
        <v>0</v>
      </c>
      <c r="BG676" s="227">
        <v>0</v>
      </c>
      <c r="BH676" s="226">
        <v>0</v>
      </c>
      <c r="BI676" s="226">
        <v>0</v>
      </c>
      <c r="BJ676" s="226">
        <v>0</v>
      </c>
      <c r="BK676" s="226">
        <v>0</v>
      </c>
      <c r="BL676" s="226">
        <v>0</v>
      </c>
      <c r="BM676" s="226">
        <v>0</v>
      </c>
      <c r="BN676" s="226">
        <v>0</v>
      </c>
      <c r="BO676" s="226">
        <v>0</v>
      </c>
      <c r="BP676" s="226">
        <v>0</v>
      </c>
      <c r="BQ676" s="226">
        <v>0</v>
      </c>
      <c r="BR676" s="226">
        <v>0</v>
      </c>
      <c r="BS676" s="226">
        <v>0</v>
      </c>
      <c r="BT676" s="226">
        <v>0</v>
      </c>
      <c r="BU676" s="226">
        <v>0</v>
      </c>
      <c r="BV676" s="226">
        <v>0</v>
      </c>
      <c r="BW676" s="226">
        <v>0</v>
      </c>
      <c r="BX676" s="226">
        <v>0</v>
      </c>
      <c r="BY676" s="226">
        <v>0</v>
      </c>
      <c r="BZ676" s="226">
        <v>0</v>
      </c>
      <c r="CA676" s="226">
        <v>0</v>
      </c>
      <c r="CB676" s="226">
        <v>0</v>
      </c>
      <c r="CC676" s="226">
        <v>0</v>
      </c>
      <c r="CD676" s="226">
        <v>0</v>
      </c>
      <c r="CE676" s="226">
        <v>0</v>
      </c>
      <c r="CF676" s="226">
        <v>0</v>
      </c>
      <c r="CG676" s="226">
        <v>0</v>
      </c>
      <c r="CH676" s="226">
        <v>0</v>
      </c>
      <c r="CI676" s="226">
        <v>0</v>
      </c>
      <c r="CJ676" s="226">
        <v>0</v>
      </c>
      <c r="CK676" s="226">
        <v>0</v>
      </c>
      <c r="CL676" s="226">
        <v>0</v>
      </c>
      <c r="CM676" s="226">
        <v>0</v>
      </c>
      <c r="CN676" s="226">
        <v>0</v>
      </c>
      <c r="CO676" s="226">
        <v>0</v>
      </c>
      <c r="CP676" s="226">
        <v>0</v>
      </c>
      <c r="CQ676" s="226">
        <v>0</v>
      </c>
      <c r="CS676" s="8">
        <f t="shared" si="126"/>
        <v>1</v>
      </c>
    </row>
    <row r="677" spans="1:97" ht="279" customHeight="1">
      <c r="A677" s="221">
        <v>609</v>
      </c>
      <c r="B677" s="222" t="s">
        <v>1314</v>
      </c>
      <c r="C677" s="223" t="s">
        <v>1563</v>
      </c>
      <c r="D677" s="224" t="s">
        <v>1564</v>
      </c>
      <c r="E677" s="212" t="s">
        <v>1565</v>
      </c>
      <c r="F677" s="213"/>
      <c r="G677" s="213"/>
      <c r="H677" s="214" t="s">
        <v>47</v>
      </c>
      <c r="I677" s="213"/>
      <c r="J677" s="214" t="s">
        <v>1566</v>
      </c>
      <c r="K677" s="214" t="s">
        <v>45</v>
      </c>
      <c r="L677" s="214"/>
      <c r="M677" s="215"/>
      <c r="N677" s="215"/>
      <c r="O677" s="215"/>
      <c r="P677" s="216" t="s">
        <v>1567</v>
      </c>
      <c r="Q677" s="216" t="s">
        <v>1679</v>
      </c>
      <c r="R677" s="214"/>
      <c r="S677" s="214"/>
      <c r="T677" s="214"/>
      <c r="U677" s="214"/>
      <c r="V677" s="214" t="s">
        <v>1569</v>
      </c>
      <c r="W677" s="214" t="s">
        <v>312</v>
      </c>
      <c r="X677" s="214" t="s">
        <v>1570</v>
      </c>
      <c r="Y677" s="214"/>
      <c r="Z677" s="214"/>
      <c r="AA677" s="214"/>
      <c r="AB677" s="216" t="s">
        <v>1680</v>
      </c>
      <c r="AC677" s="216" t="s">
        <v>1324</v>
      </c>
      <c r="AD677" s="218"/>
      <c r="AE677" s="218"/>
      <c r="AF677" s="218"/>
      <c r="AG677" s="218"/>
      <c r="AH677" s="218"/>
      <c r="AI677" s="218"/>
      <c r="AJ677" s="218"/>
      <c r="AK677" s="218"/>
      <c r="AL677" s="218"/>
      <c r="AM677" s="232" t="s">
        <v>1573</v>
      </c>
      <c r="AN677" s="216" t="s">
        <v>1326</v>
      </c>
      <c r="AO677" s="94" t="s">
        <v>87</v>
      </c>
      <c r="AP677" s="94" t="s">
        <v>54</v>
      </c>
      <c r="AQ677" s="94" t="s">
        <v>1681</v>
      </c>
      <c r="AR677" s="225" t="s">
        <v>1682</v>
      </c>
      <c r="AS677" s="94">
        <v>321</v>
      </c>
      <c r="AT677" s="219">
        <v>0</v>
      </c>
      <c r="AU677" s="219">
        <v>0</v>
      </c>
      <c r="AV677" s="220">
        <v>0</v>
      </c>
      <c r="AW677" s="220">
        <v>0</v>
      </c>
      <c r="AX677" s="226">
        <v>0</v>
      </c>
      <c r="AY677" s="226">
        <v>0</v>
      </c>
      <c r="AZ677" s="220">
        <v>0</v>
      </c>
      <c r="BA677" s="220">
        <v>0</v>
      </c>
      <c r="BB677" s="219">
        <v>0</v>
      </c>
      <c r="BC677" s="219">
        <v>0</v>
      </c>
      <c r="BD677" s="226">
        <v>106859035</v>
      </c>
      <c r="BE677" s="226">
        <v>100447492.90000001</v>
      </c>
      <c r="BF677" s="226">
        <v>6411542.0999999996</v>
      </c>
      <c r="BG677" s="227">
        <v>0</v>
      </c>
      <c r="BH677" s="226">
        <v>0</v>
      </c>
      <c r="BI677" s="226">
        <v>106856003.5</v>
      </c>
      <c r="BJ677" s="226">
        <v>100444642.45</v>
      </c>
      <c r="BK677" s="226">
        <v>6411361.0499999998</v>
      </c>
      <c r="BL677" s="226">
        <v>0</v>
      </c>
      <c r="BM677" s="226">
        <v>0</v>
      </c>
      <c r="BN677" s="226">
        <v>92860838.560000002</v>
      </c>
      <c r="BO677" s="226">
        <v>87289188.159999996</v>
      </c>
      <c r="BP677" s="226">
        <v>5571650.4000000004</v>
      </c>
      <c r="BQ677" s="226">
        <v>0</v>
      </c>
      <c r="BR677" s="226">
        <v>0</v>
      </c>
      <c r="BS677" s="226">
        <v>92860838.560000002</v>
      </c>
      <c r="BT677" s="226">
        <v>87289188.159999996</v>
      </c>
      <c r="BU677" s="226">
        <v>5571650.4000000004</v>
      </c>
      <c r="BV677" s="226">
        <v>0</v>
      </c>
      <c r="BW677" s="226">
        <v>0</v>
      </c>
      <c r="BX677" s="226">
        <v>91236518.829999998</v>
      </c>
      <c r="BY677" s="226">
        <v>85762304.989999995</v>
      </c>
      <c r="BZ677" s="226">
        <v>5474213.8399999999</v>
      </c>
      <c r="CA677" s="226">
        <v>0</v>
      </c>
      <c r="CB677" s="226">
        <v>0</v>
      </c>
      <c r="CC677" s="226">
        <v>91236518.829999998</v>
      </c>
      <c r="CD677" s="226">
        <v>85762304.989999995</v>
      </c>
      <c r="CE677" s="226">
        <v>5474213.8399999999</v>
      </c>
      <c r="CF677" s="226">
        <v>0</v>
      </c>
      <c r="CG677" s="226">
        <v>0</v>
      </c>
      <c r="CH677" s="226">
        <v>93309132.030000001</v>
      </c>
      <c r="CI677" s="226">
        <v>87710448.030000001</v>
      </c>
      <c r="CJ677" s="226">
        <v>5598684</v>
      </c>
      <c r="CK677" s="226">
        <v>0</v>
      </c>
      <c r="CL677" s="226">
        <v>0</v>
      </c>
      <c r="CM677" s="226">
        <v>93309132.030000001</v>
      </c>
      <c r="CN677" s="226">
        <v>87710448.030000001</v>
      </c>
      <c r="CO677" s="226">
        <v>5598684</v>
      </c>
      <c r="CP677" s="226">
        <v>0</v>
      </c>
      <c r="CQ677" s="226">
        <v>0</v>
      </c>
      <c r="CS677" s="8">
        <f t="shared" ref="CS677:CS678" si="130">IF(BI677=BJ677,1,0)</f>
        <v>0</v>
      </c>
    </row>
    <row r="678" spans="1:97" ht="279" customHeight="1">
      <c r="A678" s="221">
        <v>609</v>
      </c>
      <c r="B678" s="222" t="s">
        <v>1314</v>
      </c>
      <c r="C678" s="223" t="s">
        <v>1563</v>
      </c>
      <c r="D678" s="224" t="s">
        <v>1608</v>
      </c>
      <c r="E678" s="212" t="s">
        <v>1576</v>
      </c>
      <c r="F678" s="243">
        <v>9</v>
      </c>
      <c r="G678" s="213"/>
      <c r="H678" s="214" t="s">
        <v>183</v>
      </c>
      <c r="I678" s="213"/>
      <c r="J678" s="214" t="s">
        <v>1577</v>
      </c>
      <c r="K678" s="214" t="s">
        <v>1578</v>
      </c>
      <c r="L678" s="214"/>
      <c r="M678" s="215"/>
      <c r="N678" s="215"/>
      <c r="O678" s="215"/>
      <c r="P678" s="216" t="s">
        <v>1683</v>
      </c>
      <c r="Q678" s="216" t="s">
        <v>1684</v>
      </c>
      <c r="R678" s="214"/>
      <c r="S678" s="214"/>
      <c r="T678" s="214"/>
      <c r="U678" s="214"/>
      <c r="V678" s="214" t="s">
        <v>1685</v>
      </c>
      <c r="W678" s="214"/>
      <c r="X678" s="214" t="s">
        <v>1686</v>
      </c>
      <c r="Y678" s="214"/>
      <c r="Z678" s="214"/>
      <c r="AA678" s="214"/>
      <c r="AB678" s="216" t="s">
        <v>1687</v>
      </c>
      <c r="AC678" s="216" t="s">
        <v>1324</v>
      </c>
      <c r="AD678" s="218"/>
      <c r="AE678" s="218"/>
      <c r="AF678" s="218"/>
      <c r="AG678" s="218"/>
      <c r="AH678" s="218"/>
      <c r="AI678" s="218"/>
      <c r="AJ678" s="218"/>
      <c r="AK678" s="218"/>
      <c r="AL678" s="218"/>
      <c r="AM678" s="232" t="s">
        <v>1688</v>
      </c>
      <c r="AN678" s="216" t="s">
        <v>1326</v>
      </c>
      <c r="AO678" s="94" t="s">
        <v>87</v>
      </c>
      <c r="AP678" s="94" t="s">
        <v>54</v>
      </c>
      <c r="AQ678" s="94" t="s">
        <v>1689</v>
      </c>
      <c r="AR678" s="225" t="s">
        <v>1586</v>
      </c>
      <c r="AS678" s="94">
        <v>321</v>
      </c>
      <c r="AT678" s="219">
        <v>4141000.02</v>
      </c>
      <c r="AU678" s="219">
        <v>4141000</v>
      </c>
      <c r="AV678" s="220">
        <v>3892539.71</v>
      </c>
      <c r="AW678" s="220">
        <v>3892539.69</v>
      </c>
      <c r="AX678" s="226">
        <v>248460.31</v>
      </c>
      <c r="AY678" s="226">
        <v>248460.31</v>
      </c>
      <c r="AZ678" s="220">
        <v>0</v>
      </c>
      <c r="BA678" s="220">
        <v>0</v>
      </c>
      <c r="BB678" s="219">
        <v>0</v>
      </c>
      <c r="BC678" s="219">
        <v>0</v>
      </c>
      <c r="BD678" s="226">
        <v>4526000</v>
      </c>
      <c r="BE678" s="226">
        <v>4254439.04</v>
      </c>
      <c r="BF678" s="226">
        <v>271560.96000000002</v>
      </c>
      <c r="BG678" s="227">
        <v>0</v>
      </c>
      <c r="BH678" s="226">
        <v>0</v>
      </c>
      <c r="BI678" s="226">
        <v>4525999.99</v>
      </c>
      <c r="BJ678" s="226">
        <v>4254439.03</v>
      </c>
      <c r="BK678" s="226">
        <v>271560.96000000002</v>
      </c>
      <c r="BL678" s="226">
        <v>0</v>
      </c>
      <c r="BM678" s="226">
        <v>0</v>
      </c>
      <c r="BN678" s="226">
        <v>0</v>
      </c>
      <c r="BO678" s="226">
        <v>0</v>
      </c>
      <c r="BP678" s="226">
        <v>0</v>
      </c>
      <c r="BQ678" s="226">
        <v>0</v>
      </c>
      <c r="BR678" s="226">
        <v>0</v>
      </c>
      <c r="BS678" s="226">
        <v>4468361.49</v>
      </c>
      <c r="BT678" s="226">
        <v>4244943.42</v>
      </c>
      <c r="BU678" s="226">
        <v>223418.07</v>
      </c>
      <c r="BV678" s="226">
        <v>0</v>
      </c>
      <c r="BW678" s="226">
        <v>0</v>
      </c>
      <c r="BX678" s="226">
        <v>0</v>
      </c>
      <c r="BY678" s="226">
        <v>0</v>
      </c>
      <c r="BZ678" s="226">
        <v>0</v>
      </c>
      <c r="CA678" s="226">
        <v>0</v>
      </c>
      <c r="CB678" s="226">
        <v>0</v>
      </c>
      <c r="CC678" s="226">
        <v>4399352.05</v>
      </c>
      <c r="CD678" s="226">
        <v>4179384.45</v>
      </c>
      <c r="CE678" s="226">
        <v>219967.6</v>
      </c>
      <c r="CF678" s="226">
        <v>0</v>
      </c>
      <c r="CG678" s="226">
        <v>0</v>
      </c>
      <c r="CH678" s="226">
        <v>0</v>
      </c>
      <c r="CI678" s="226">
        <v>0</v>
      </c>
      <c r="CJ678" s="226">
        <v>0</v>
      </c>
      <c r="CK678" s="226">
        <v>0</v>
      </c>
      <c r="CL678" s="226">
        <v>0</v>
      </c>
      <c r="CM678" s="226">
        <v>4226828.4400000004</v>
      </c>
      <c r="CN678" s="226">
        <v>4015487.02</v>
      </c>
      <c r="CO678" s="226">
        <v>211341.42</v>
      </c>
      <c r="CP678" s="226">
        <v>0</v>
      </c>
      <c r="CQ678" s="226">
        <v>0</v>
      </c>
      <c r="CS678" s="8">
        <f t="shared" si="130"/>
        <v>0</v>
      </c>
    </row>
    <row r="679" spans="1:97" ht="261.75" customHeight="1">
      <c r="A679" s="221">
        <v>609</v>
      </c>
      <c r="B679" s="222" t="s">
        <v>1314</v>
      </c>
      <c r="C679" s="223" t="s">
        <v>1563</v>
      </c>
      <c r="D679" s="224" t="s">
        <v>1564</v>
      </c>
      <c r="E679" s="212" t="s">
        <v>1315</v>
      </c>
      <c r="F679" s="213"/>
      <c r="G679" s="213"/>
      <c r="H679" s="214" t="s">
        <v>1333</v>
      </c>
      <c r="I679" s="213"/>
      <c r="J679" s="214" t="s">
        <v>1379</v>
      </c>
      <c r="K679" s="214" t="s">
        <v>1177</v>
      </c>
      <c r="L679" s="214"/>
      <c r="M679" s="215"/>
      <c r="N679" s="215" t="s">
        <v>45</v>
      </c>
      <c r="O679" s="215"/>
      <c r="P679" s="216" t="s">
        <v>255</v>
      </c>
      <c r="Q679" s="216" t="s">
        <v>1690</v>
      </c>
      <c r="R679" s="214"/>
      <c r="S679" s="214"/>
      <c r="T679" s="214"/>
      <c r="U679" s="214"/>
      <c r="V679" s="214" t="s">
        <v>1649</v>
      </c>
      <c r="W679" s="214" t="s">
        <v>1691</v>
      </c>
      <c r="X679" s="214" t="s">
        <v>1692</v>
      </c>
      <c r="Y679" s="214" t="s">
        <v>1693</v>
      </c>
      <c r="Z679" s="214"/>
      <c r="AA679" s="214"/>
      <c r="AB679" s="216" t="s">
        <v>1694</v>
      </c>
      <c r="AC679" s="216" t="s">
        <v>1324</v>
      </c>
      <c r="AD679" s="218"/>
      <c r="AE679" s="218"/>
      <c r="AF679" s="218"/>
      <c r="AG679" s="218"/>
      <c r="AH679" s="218"/>
      <c r="AI679" s="218"/>
      <c r="AJ679" s="218"/>
      <c r="AK679" s="218"/>
      <c r="AL679" s="218"/>
      <c r="AM679" s="232" t="s">
        <v>1695</v>
      </c>
      <c r="AN679" s="216" t="s">
        <v>1326</v>
      </c>
      <c r="AO679" s="94" t="s">
        <v>87</v>
      </c>
      <c r="AP679" s="94" t="s">
        <v>54</v>
      </c>
      <c r="AQ679" s="94" t="s">
        <v>1696</v>
      </c>
      <c r="AR679" s="225" t="s">
        <v>1697</v>
      </c>
      <c r="AS679" s="94">
        <v>244</v>
      </c>
      <c r="AT679" s="219">
        <v>4696.9799999999996</v>
      </c>
      <c r="AU679" s="219">
        <v>4696.9799999999996</v>
      </c>
      <c r="AV679" s="220">
        <v>0</v>
      </c>
      <c r="AW679" s="220">
        <v>0</v>
      </c>
      <c r="AX679" s="226">
        <v>4696.9799999999996</v>
      </c>
      <c r="AY679" s="226">
        <v>4696.9799999999996</v>
      </c>
      <c r="AZ679" s="220">
        <v>0</v>
      </c>
      <c r="BA679" s="220">
        <v>0</v>
      </c>
      <c r="BB679" s="219">
        <v>0</v>
      </c>
      <c r="BC679" s="219">
        <v>0</v>
      </c>
      <c r="BD679" s="226">
        <v>6286.14</v>
      </c>
      <c r="BE679" s="226">
        <v>0</v>
      </c>
      <c r="BF679" s="226">
        <v>6286.14</v>
      </c>
      <c r="BG679" s="227">
        <v>0</v>
      </c>
      <c r="BH679" s="226">
        <v>0</v>
      </c>
      <c r="BI679" s="226">
        <v>6286.14</v>
      </c>
      <c r="BJ679" s="226">
        <v>0</v>
      </c>
      <c r="BK679" s="226">
        <v>6286.14</v>
      </c>
      <c r="BL679" s="226">
        <v>0</v>
      </c>
      <c r="BM679" s="226">
        <v>0</v>
      </c>
      <c r="BN679" s="226">
        <v>4945.1899999999996</v>
      </c>
      <c r="BO679" s="226">
        <v>0</v>
      </c>
      <c r="BP679" s="226">
        <v>4945.1899999999996</v>
      </c>
      <c r="BQ679" s="226">
        <v>0</v>
      </c>
      <c r="BR679" s="226">
        <v>0</v>
      </c>
      <c r="BS679" s="226">
        <v>4945.1899999999996</v>
      </c>
      <c r="BT679" s="226">
        <v>0</v>
      </c>
      <c r="BU679" s="226">
        <v>4945.1899999999996</v>
      </c>
      <c r="BV679" s="226">
        <v>0</v>
      </c>
      <c r="BW679" s="226">
        <v>0</v>
      </c>
      <c r="BX679" s="226">
        <v>5824.39</v>
      </c>
      <c r="BY679" s="226">
        <v>0</v>
      </c>
      <c r="BZ679" s="226">
        <v>5824.39</v>
      </c>
      <c r="CA679" s="226">
        <v>0</v>
      </c>
      <c r="CB679" s="226">
        <v>0</v>
      </c>
      <c r="CC679" s="226">
        <v>5824.39</v>
      </c>
      <c r="CD679" s="226">
        <v>0</v>
      </c>
      <c r="CE679" s="226">
        <v>5824.39</v>
      </c>
      <c r="CF679" s="226">
        <v>0</v>
      </c>
      <c r="CG679" s="226">
        <v>0</v>
      </c>
      <c r="CH679" s="226">
        <v>5377.6</v>
      </c>
      <c r="CI679" s="226">
        <v>0</v>
      </c>
      <c r="CJ679" s="226">
        <v>5377.6</v>
      </c>
      <c r="CK679" s="226">
        <v>0</v>
      </c>
      <c r="CL679" s="226">
        <v>0</v>
      </c>
      <c r="CM679" s="226">
        <v>5377.6</v>
      </c>
      <c r="CN679" s="226">
        <v>0</v>
      </c>
      <c r="CO679" s="226">
        <v>5377.6</v>
      </c>
      <c r="CP679" s="226">
        <v>0</v>
      </c>
      <c r="CQ679" s="226">
        <v>0</v>
      </c>
      <c r="CS679" s="8">
        <f t="shared" ref="CS677:CS686" si="131">IF(BI679=BK679,1,0)</f>
        <v>1</v>
      </c>
    </row>
    <row r="680" spans="1:97" ht="256.5" customHeight="1">
      <c r="A680" s="221">
        <v>609</v>
      </c>
      <c r="B680" s="222" t="s">
        <v>1314</v>
      </c>
      <c r="C680" s="223" t="s">
        <v>1563</v>
      </c>
      <c r="D680" s="224" t="s">
        <v>1608</v>
      </c>
      <c r="E680" s="212" t="s">
        <v>1315</v>
      </c>
      <c r="F680" s="213"/>
      <c r="G680" s="213"/>
      <c r="H680" s="214" t="s">
        <v>1333</v>
      </c>
      <c r="I680" s="213"/>
      <c r="J680" s="214" t="s">
        <v>1379</v>
      </c>
      <c r="K680" s="214" t="s">
        <v>1177</v>
      </c>
      <c r="L680" s="214"/>
      <c r="M680" s="215"/>
      <c r="N680" s="215" t="s">
        <v>45</v>
      </c>
      <c r="O680" s="215"/>
      <c r="P680" s="216" t="s">
        <v>255</v>
      </c>
      <c r="Q680" s="216" t="s">
        <v>1698</v>
      </c>
      <c r="R680" s="214"/>
      <c r="S680" s="214"/>
      <c r="T680" s="214"/>
      <c r="U680" s="214"/>
      <c r="V680" s="214" t="s">
        <v>1649</v>
      </c>
      <c r="W680" s="214" t="s">
        <v>1691</v>
      </c>
      <c r="X680" s="214" t="s">
        <v>1692</v>
      </c>
      <c r="Y680" s="214" t="s">
        <v>1693</v>
      </c>
      <c r="Z680" s="214"/>
      <c r="AA680" s="214"/>
      <c r="AB680" s="216" t="s">
        <v>1694</v>
      </c>
      <c r="AC680" s="216" t="s">
        <v>1324</v>
      </c>
      <c r="AD680" s="218"/>
      <c r="AE680" s="218"/>
      <c r="AF680" s="218"/>
      <c r="AG680" s="218"/>
      <c r="AH680" s="218"/>
      <c r="AI680" s="218"/>
      <c r="AJ680" s="218"/>
      <c r="AK680" s="218"/>
      <c r="AL680" s="218"/>
      <c r="AM680" s="232" t="s">
        <v>1699</v>
      </c>
      <c r="AN680" s="216" t="s">
        <v>1326</v>
      </c>
      <c r="AO680" s="94" t="s">
        <v>87</v>
      </c>
      <c r="AP680" s="94" t="s">
        <v>54</v>
      </c>
      <c r="AQ680" s="94" t="s">
        <v>1696</v>
      </c>
      <c r="AR680" s="225" t="s">
        <v>1697</v>
      </c>
      <c r="AS680" s="94">
        <v>313</v>
      </c>
      <c r="AT680" s="219">
        <v>391245.31</v>
      </c>
      <c r="AU680" s="219">
        <v>391245.31</v>
      </c>
      <c r="AV680" s="220">
        <v>0</v>
      </c>
      <c r="AW680" s="220">
        <v>0</v>
      </c>
      <c r="AX680" s="226">
        <v>391245.31</v>
      </c>
      <c r="AY680" s="226">
        <v>391245.31</v>
      </c>
      <c r="AZ680" s="220">
        <v>0</v>
      </c>
      <c r="BA680" s="220">
        <v>0</v>
      </c>
      <c r="BB680" s="219">
        <v>0</v>
      </c>
      <c r="BC680" s="219">
        <v>0</v>
      </c>
      <c r="BD680" s="226">
        <v>546986.69999999995</v>
      </c>
      <c r="BE680" s="226">
        <v>0</v>
      </c>
      <c r="BF680" s="226">
        <v>546986.69999999995</v>
      </c>
      <c r="BG680" s="227">
        <v>0</v>
      </c>
      <c r="BH680" s="226">
        <v>0</v>
      </c>
      <c r="BI680" s="226">
        <v>546986.69999999995</v>
      </c>
      <c r="BJ680" s="226">
        <v>0</v>
      </c>
      <c r="BK680" s="226">
        <v>546986.69999999995</v>
      </c>
      <c r="BL680" s="226">
        <v>0</v>
      </c>
      <c r="BM680" s="226">
        <v>0</v>
      </c>
      <c r="BN680" s="226">
        <v>417000</v>
      </c>
      <c r="BO680" s="226">
        <v>0</v>
      </c>
      <c r="BP680" s="226">
        <v>417000</v>
      </c>
      <c r="BQ680" s="226">
        <v>0</v>
      </c>
      <c r="BR680" s="226">
        <v>0</v>
      </c>
      <c r="BS680" s="226">
        <v>417000</v>
      </c>
      <c r="BT680" s="226">
        <v>0</v>
      </c>
      <c r="BU680" s="226">
        <v>417000</v>
      </c>
      <c r="BV680" s="226">
        <v>0</v>
      </c>
      <c r="BW680" s="226">
        <v>0</v>
      </c>
      <c r="BX680" s="226">
        <v>433000</v>
      </c>
      <c r="BY680" s="226">
        <v>0</v>
      </c>
      <c r="BZ680" s="226">
        <v>433000</v>
      </c>
      <c r="CA680" s="226">
        <v>0</v>
      </c>
      <c r="CB680" s="226">
        <v>0</v>
      </c>
      <c r="CC680" s="226">
        <v>433000</v>
      </c>
      <c r="CD680" s="226">
        <v>0</v>
      </c>
      <c r="CE680" s="226">
        <v>433000</v>
      </c>
      <c r="CF680" s="226">
        <v>0</v>
      </c>
      <c r="CG680" s="226">
        <v>0</v>
      </c>
      <c r="CH680" s="226">
        <v>451000</v>
      </c>
      <c r="CI680" s="226">
        <v>0</v>
      </c>
      <c r="CJ680" s="226">
        <v>451000</v>
      </c>
      <c r="CK680" s="226">
        <v>0</v>
      </c>
      <c r="CL680" s="226">
        <v>0</v>
      </c>
      <c r="CM680" s="226">
        <v>451000</v>
      </c>
      <c r="CN680" s="226">
        <v>0</v>
      </c>
      <c r="CO680" s="226">
        <v>451000</v>
      </c>
      <c r="CP680" s="226">
        <v>0</v>
      </c>
      <c r="CQ680" s="226">
        <v>0</v>
      </c>
      <c r="CS680" s="8">
        <f t="shared" si="131"/>
        <v>1</v>
      </c>
    </row>
    <row r="681" spans="1:97" ht="212.25" customHeight="1">
      <c r="A681" s="221">
        <v>609</v>
      </c>
      <c r="B681" s="222" t="s">
        <v>1314</v>
      </c>
      <c r="C681" s="223" t="s">
        <v>1563</v>
      </c>
      <c r="D681" s="224" t="s">
        <v>1608</v>
      </c>
      <c r="E681" s="212" t="s">
        <v>1516</v>
      </c>
      <c r="F681" s="213"/>
      <c r="G681" s="213"/>
      <c r="H681" s="214"/>
      <c r="I681" s="213"/>
      <c r="J681" s="214" t="s">
        <v>47</v>
      </c>
      <c r="K681" s="214"/>
      <c r="L681" s="214"/>
      <c r="M681" s="215"/>
      <c r="N681" s="215" t="s">
        <v>1700</v>
      </c>
      <c r="O681" s="215"/>
      <c r="P681" s="216" t="s">
        <v>1031</v>
      </c>
      <c r="Q681" s="216" t="s">
        <v>1701</v>
      </c>
      <c r="R681" s="214"/>
      <c r="S681" s="214"/>
      <c r="T681" s="214"/>
      <c r="U681" s="214"/>
      <c r="V681" s="214" t="s">
        <v>1702</v>
      </c>
      <c r="W681" s="214"/>
      <c r="X681" s="214" t="s">
        <v>1703</v>
      </c>
      <c r="Y681" s="214"/>
      <c r="Z681" s="214"/>
      <c r="AA681" s="214"/>
      <c r="AB681" s="216" t="s">
        <v>1704</v>
      </c>
      <c r="AC681" s="216" t="s">
        <v>1324</v>
      </c>
      <c r="AD681" s="218"/>
      <c r="AE681" s="218"/>
      <c r="AF681" s="218"/>
      <c r="AG681" s="218"/>
      <c r="AH681" s="218"/>
      <c r="AI681" s="218"/>
      <c r="AJ681" s="218"/>
      <c r="AK681" s="218"/>
      <c r="AL681" s="218"/>
      <c r="AM681" s="232" t="s">
        <v>1705</v>
      </c>
      <c r="AN681" s="216" t="s">
        <v>1326</v>
      </c>
      <c r="AO681" s="94" t="s">
        <v>87</v>
      </c>
      <c r="AP681" s="94" t="s">
        <v>66</v>
      </c>
      <c r="AQ681" s="94" t="s">
        <v>1706</v>
      </c>
      <c r="AR681" s="225" t="s">
        <v>1707</v>
      </c>
      <c r="AS681" s="94">
        <v>313</v>
      </c>
      <c r="AT681" s="219">
        <v>130001221</v>
      </c>
      <c r="AU681" s="219">
        <v>129996337</v>
      </c>
      <c r="AV681" s="220">
        <v>0</v>
      </c>
      <c r="AW681" s="220">
        <v>0</v>
      </c>
      <c r="AX681" s="226">
        <v>130001221</v>
      </c>
      <c r="AY681" s="226">
        <v>129996337</v>
      </c>
      <c r="AZ681" s="220">
        <v>0</v>
      </c>
      <c r="BA681" s="220">
        <v>0</v>
      </c>
      <c r="BB681" s="219">
        <v>0</v>
      </c>
      <c r="BC681" s="219">
        <v>0</v>
      </c>
      <c r="BD681" s="226">
        <v>124000000</v>
      </c>
      <c r="BE681" s="226">
        <v>0</v>
      </c>
      <c r="BF681" s="226">
        <v>124000000</v>
      </c>
      <c r="BG681" s="227">
        <v>0</v>
      </c>
      <c r="BH681" s="226">
        <v>0</v>
      </c>
      <c r="BI681" s="226">
        <v>124000000</v>
      </c>
      <c r="BJ681" s="226">
        <v>0</v>
      </c>
      <c r="BK681" s="226">
        <v>124000000</v>
      </c>
      <c r="BL681" s="226">
        <v>0</v>
      </c>
      <c r="BM681" s="226">
        <v>0</v>
      </c>
      <c r="BN681" s="226">
        <v>133310916.55</v>
      </c>
      <c r="BO681" s="226">
        <v>0</v>
      </c>
      <c r="BP681" s="226">
        <v>133310916.55</v>
      </c>
      <c r="BQ681" s="226">
        <v>0</v>
      </c>
      <c r="BR681" s="226">
        <v>0</v>
      </c>
      <c r="BS681" s="226">
        <v>133310916.55</v>
      </c>
      <c r="BT681" s="226">
        <v>0</v>
      </c>
      <c r="BU681" s="226">
        <v>133310916.55</v>
      </c>
      <c r="BV681" s="226">
        <v>0</v>
      </c>
      <c r="BW681" s="226">
        <v>0</v>
      </c>
      <c r="BX681" s="226">
        <v>138776964.38</v>
      </c>
      <c r="BY681" s="226">
        <v>0</v>
      </c>
      <c r="BZ681" s="226">
        <v>138776964.38</v>
      </c>
      <c r="CA681" s="226">
        <v>0</v>
      </c>
      <c r="CB681" s="226">
        <v>0</v>
      </c>
      <c r="CC681" s="226">
        <v>138776964.38</v>
      </c>
      <c r="CD681" s="226">
        <v>0</v>
      </c>
      <c r="CE681" s="226">
        <v>138776964.38</v>
      </c>
      <c r="CF681" s="226">
        <v>0</v>
      </c>
      <c r="CG681" s="226">
        <v>0</v>
      </c>
      <c r="CH681" s="226">
        <v>144243012.21000001</v>
      </c>
      <c r="CI681" s="226">
        <v>0</v>
      </c>
      <c r="CJ681" s="226">
        <v>144243012.21000001</v>
      </c>
      <c r="CK681" s="226">
        <v>0</v>
      </c>
      <c r="CL681" s="226">
        <v>0</v>
      </c>
      <c r="CM681" s="226">
        <v>144243012.21000001</v>
      </c>
      <c r="CN681" s="226">
        <v>0</v>
      </c>
      <c r="CO681" s="226">
        <v>144243012.21000001</v>
      </c>
      <c r="CP681" s="226">
        <v>0</v>
      </c>
      <c r="CQ681" s="226">
        <v>0</v>
      </c>
      <c r="CS681" s="8">
        <f t="shared" si="131"/>
        <v>1</v>
      </c>
    </row>
    <row r="682" spans="1:97" ht="212.25" customHeight="1">
      <c r="A682" s="221">
        <v>609</v>
      </c>
      <c r="B682" s="222" t="s">
        <v>1314</v>
      </c>
      <c r="C682" s="223" t="s">
        <v>1563</v>
      </c>
      <c r="D682" s="224" t="s">
        <v>1564</v>
      </c>
      <c r="E682" s="212" t="s">
        <v>1315</v>
      </c>
      <c r="F682" s="213"/>
      <c r="G682" s="213"/>
      <c r="H682" s="214" t="s">
        <v>1333</v>
      </c>
      <c r="I682" s="213"/>
      <c r="J682" s="214" t="s">
        <v>1379</v>
      </c>
      <c r="K682" s="214" t="s">
        <v>1177</v>
      </c>
      <c r="L682" s="214"/>
      <c r="M682" s="215"/>
      <c r="N682" s="215" t="s">
        <v>45</v>
      </c>
      <c r="O682" s="215"/>
      <c r="P682" s="216" t="s">
        <v>255</v>
      </c>
      <c r="Q682" s="216" t="s">
        <v>1708</v>
      </c>
      <c r="R682" s="214"/>
      <c r="S682" s="214"/>
      <c r="T682" s="214"/>
      <c r="U682" s="214"/>
      <c r="V682" s="214" t="s">
        <v>1709</v>
      </c>
      <c r="W682" s="214" t="s">
        <v>312</v>
      </c>
      <c r="X682" s="214" t="s">
        <v>1710</v>
      </c>
      <c r="Y682" s="214" t="s">
        <v>1693</v>
      </c>
      <c r="Z682" s="214"/>
      <c r="AA682" s="214"/>
      <c r="AB682" s="216" t="s">
        <v>1711</v>
      </c>
      <c r="AC682" s="216" t="s">
        <v>1324</v>
      </c>
      <c r="AD682" s="218"/>
      <c r="AE682" s="218"/>
      <c r="AF682" s="218"/>
      <c r="AG682" s="218"/>
      <c r="AH682" s="218"/>
      <c r="AI682" s="218"/>
      <c r="AJ682" s="218"/>
      <c r="AK682" s="218"/>
      <c r="AL682" s="218"/>
      <c r="AM682" s="232" t="s">
        <v>1712</v>
      </c>
      <c r="AN682" s="216" t="s">
        <v>1326</v>
      </c>
      <c r="AO682" s="94" t="s">
        <v>87</v>
      </c>
      <c r="AP682" s="94" t="s">
        <v>66</v>
      </c>
      <c r="AQ682" s="94" t="s">
        <v>1713</v>
      </c>
      <c r="AR682" s="225" t="s">
        <v>1714</v>
      </c>
      <c r="AS682" s="94">
        <v>244</v>
      </c>
      <c r="AT682" s="219">
        <v>1305266.25</v>
      </c>
      <c r="AU682" s="219">
        <v>1305266.25</v>
      </c>
      <c r="AV682" s="220">
        <v>0</v>
      </c>
      <c r="AW682" s="220">
        <v>0</v>
      </c>
      <c r="AX682" s="226">
        <v>1305266.25</v>
      </c>
      <c r="AY682" s="226">
        <v>1305266.25</v>
      </c>
      <c r="AZ682" s="220">
        <v>0</v>
      </c>
      <c r="BA682" s="220">
        <v>0</v>
      </c>
      <c r="BB682" s="219">
        <v>0</v>
      </c>
      <c r="BC682" s="219">
        <v>0</v>
      </c>
      <c r="BD682" s="226">
        <v>1446496.9</v>
      </c>
      <c r="BE682" s="226">
        <v>0</v>
      </c>
      <c r="BF682" s="226">
        <v>1446496.9</v>
      </c>
      <c r="BG682" s="227">
        <v>0</v>
      </c>
      <c r="BH682" s="226">
        <v>0</v>
      </c>
      <c r="BI682" s="226">
        <v>1446496.9</v>
      </c>
      <c r="BJ682" s="226">
        <v>0</v>
      </c>
      <c r="BK682" s="226">
        <v>1446496.9</v>
      </c>
      <c r="BL682" s="226">
        <v>0</v>
      </c>
      <c r="BM682" s="226">
        <v>0</v>
      </c>
      <c r="BN682" s="226">
        <v>1472686.25</v>
      </c>
      <c r="BO682" s="226">
        <v>0</v>
      </c>
      <c r="BP682" s="226">
        <v>1472686.25</v>
      </c>
      <c r="BQ682" s="226">
        <v>0</v>
      </c>
      <c r="BR682" s="226">
        <v>0</v>
      </c>
      <c r="BS682" s="226">
        <v>1472686.25</v>
      </c>
      <c r="BT682" s="226">
        <v>0</v>
      </c>
      <c r="BU682" s="226">
        <v>1472686.25</v>
      </c>
      <c r="BV682" s="226">
        <v>0</v>
      </c>
      <c r="BW682" s="226">
        <v>0</v>
      </c>
      <c r="BX682" s="226">
        <v>1682688.9</v>
      </c>
      <c r="BY682" s="226">
        <v>0</v>
      </c>
      <c r="BZ682" s="226">
        <v>1682688.9</v>
      </c>
      <c r="CA682" s="226">
        <v>0</v>
      </c>
      <c r="CB682" s="226">
        <v>0</v>
      </c>
      <c r="CC682" s="226">
        <v>1682688.9</v>
      </c>
      <c r="CD682" s="226">
        <v>0</v>
      </c>
      <c r="CE682" s="226">
        <v>1682688.9</v>
      </c>
      <c r="CF682" s="226">
        <v>0</v>
      </c>
      <c r="CG682" s="226">
        <v>0</v>
      </c>
      <c r="CH682" s="226">
        <v>1829339.96</v>
      </c>
      <c r="CI682" s="226">
        <v>0</v>
      </c>
      <c r="CJ682" s="226">
        <v>1829339.96</v>
      </c>
      <c r="CK682" s="226">
        <v>0</v>
      </c>
      <c r="CL682" s="226">
        <v>0</v>
      </c>
      <c r="CM682" s="226">
        <v>1829339.96</v>
      </c>
      <c r="CN682" s="226">
        <v>0</v>
      </c>
      <c r="CO682" s="226">
        <v>1829339.96</v>
      </c>
      <c r="CP682" s="226">
        <v>0</v>
      </c>
      <c r="CQ682" s="226">
        <v>0</v>
      </c>
      <c r="CS682" s="8">
        <f t="shared" si="131"/>
        <v>1</v>
      </c>
    </row>
    <row r="683" spans="1:97" ht="262.5" customHeight="1">
      <c r="A683" s="221">
        <v>609</v>
      </c>
      <c r="B683" s="222" t="s">
        <v>1314</v>
      </c>
      <c r="C683" s="223" t="s">
        <v>1563</v>
      </c>
      <c r="D683" s="224" t="s">
        <v>1564</v>
      </c>
      <c r="E683" s="212" t="s">
        <v>1315</v>
      </c>
      <c r="F683" s="213"/>
      <c r="G683" s="213"/>
      <c r="H683" s="214" t="s">
        <v>1333</v>
      </c>
      <c r="I683" s="213"/>
      <c r="J683" s="214" t="s">
        <v>1379</v>
      </c>
      <c r="K683" s="214" t="s">
        <v>1177</v>
      </c>
      <c r="L683" s="214"/>
      <c r="M683" s="215"/>
      <c r="N683" s="215" t="s">
        <v>45</v>
      </c>
      <c r="O683" s="215"/>
      <c r="P683" s="216" t="s">
        <v>255</v>
      </c>
      <c r="Q683" s="216" t="s">
        <v>1715</v>
      </c>
      <c r="R683" s="214"/>
      <c r="S683" s="214"/>
      <c r="T683" s="214"/>
      <c r="U683" s="214"/>
      <c r="V683" s="214" t="s">
        <v>1709</v>
      </c>
      <c r="W683" s="214" t="s">
        <v>312</v>
      </c>
      <c r="X683" s="214" t="s">
        <v>1710</v>
      </c>
      <c r="Y683" s="214" t="s">
        <v>1716</v>
      </c>
      <c r="Z683" s="214"/>
      <c r="AA683" s="214"/>
      <c r="AB683" s="216" t="s">
        <v>1711</v>
      </c>
      <c r="AC683" s="216" t="s">
        <v>1324</v>
      </c>
      <c r="AD683" s="218"/>
      <c r="AE683" s="218"/>
      <c r="AF683" s="218"/>
      <c r="AG683" s="218"/>
      <c r="AH683" s="218"/>
      <c r="AI683" s="218"/>
      <c r="AJ683" s="218"/>
      <c r="AK683" s="218"/>
      <c r="AL683" s="218"/>
      <c r="AM683" s="232" t="s">
        <v>1717</v>
      </c>
      <c r="AN683" s="216" t="s">
        <v>1326</v>
      </c>
      <c r="AO683" s="94" t="s">
        <v>87</v>
      </c>
      <c r="AP683" s="94" t="s">
        <v>66</v>
      </c>
      <c r="AQ683" s="94" t="s">
        <v>1713</v>
      </c>
      <c r="AR683" s="225" t="s">
        <v>1714</v>
      </c>
      <c r="AS683" s="94">
        <v>313</v>
      </c>
      <c r="AT683" s="219">
        <v>106894733.75</v>
      </c>
      <c r="AU683" s="219">
        <v>106894733.75</v>
      </c>
      <c r="AV683" s="220">
        <v>0</v>
      </c>
      <c r="AW683" s="220">
        <v>0</v>
      </c>
      <c r="AX683" s="226">
        <v>106894733.75</v>
      </c>
      <c r="AY683" s="226">
        <v>106894733.75</v>
      </c>
      <c r="AZ683" s="220">
        <v>0</v>
      </c>
      <c r="BA683" s="220">
        <v>0</v>
      </c>
      <c r="BB683" s="219">
        <v>0</v>
      </c>
      <c r="BC683" s="219">
        <v>0</v>
      </c>
      <c r="BD683" s="226">
        <v>119229457.77</v>
      </c>
      <c r="BE683" s="226">
        <v>0</v>
      </c>
      <c r="BF683" s="226">
        <v>119229457.77</v>
      </c>
      <c r="BG683" s="227">
        <v>0</v>
      </c>
      <c r="BH683" s="226">
        <v>0</v>
      </c>
      <c r="BI683" s="226">
        <v>119229457.77</v>
      </c>
      <c r="BJ683" s="226">
        <v>0</v>
      </c>
      <c r="BK683" s="226">
        <v>119229457.77</v>
      </c>
      <c r="BL683" s="226">
        <v>0</v>
      </c>
      <c r="BM683" s="226">
        <v>0</v>
      </c>
      <c r="BN683" s="226">
        <v>123000000</v>
      </c>
      <c r="BO683" s="226">
        <v>0</v>
      </c>
      <c r="BP683" s="226">
        <v>123000000</v>
      </c>
      <c r="BQ683" s="226">
        <v>0</v>
      </c>
      <c r="BR683" s="226">
        <v>0</v>
      </c>
      <c r="BS683" s="226">
        <v>123000000</v>
      </c>
      <c r="BT683" s="226">
        <v>0</v>
      </c>
      <c r="BU683" s="226">
        <v>123000000</v>
      </c>
      <c r="BV683" s="226">
        <v>0</v>
      </c>
      <c r="BW683" s="226">
        <v>0</v>
      </c>
      <c r="BX683" s="226">
        <v>133596000</v>
      </c>
      <c r="BY683" s="226">
        <v>0</v>
      </c>
      <c r="BZ683" s="226">
        <v>133596000</v>
      </c>
      <c r="CA683" s="226">
        <v>0</v>
      </c>
      <c r="CB683" s="226">
        <v>0</v>
      </c>
      <c r="CC683" s="226">
        <v>133596000</v>
      </c>
      <c r="CD683" s="226">
        <v>0</v>
      </c>
      <c r="CE683" s="226">
        <v>133596000</v>
      </c>
      <c r="CF683" s="226">
        <v>0</v>
      </c>
      <c r="CG683" s="226">
        <v>0</v>
      </c>
      <c r="CH683" s="226">
        <v>145195000</v>
      </c>
      <c r="CI683" s="226">
        <v>0</v>
      </c>
      <c r="CJ683" s="226">
        <v>145195000</v>
      </c>
      <c r="CK683" s="226">
        <v>0</v>
      </c>
      <c r="CL683" s="226">
        <v>0</v>
      </c>
      <c r="CM683" s="226">
        <v>145195000</v>
      </c>
      <c r="CN683" s="226">
        <v>0</v>
      </c>
      <c r="CO683" s="226">
        <v>145195000</v>
      </c>
      <c r="CP683" s="226">
        <v>0</v>
      </c>
      <c r="CQ683" s="226">
        <v>0</v>
      </c>
      <c r="CS683" s="8">
        <f t="shared" si="131"/>
        <v>1</v>
      </c>
    </row>
    <row r="684" spans="1:97" ht="262.5" customHeight="1">
      <c r="A684" s="221">
        <v>609</v>
      </c>
      <c r="B684" s="222" t="s">
        <v>1314</v>
      </c>
      <c r="C684" s="223" t="s">
        <v>1563</v>
      </c>
      <c r="D684" s="224" t="s">
        <v>1608</v>
      </c>
      <c r="E684" s="212" t="s">
        <v>1315</v>
      </c>
      <c r="F684" s="213"/>
      <c r="G684" s="213"/>
      <c r="H684" s="214" t="s">
        <v>1333</v>
      </c>
      <c r="I684" s="213"/>
      <c r="J684" s="214" t="s">
        <v>1379</v>
      </c>
      <c r="K684" s="214" t="s">
        <v>1177</v>
      </c>
      <c r="L684" s="214"/>
      <c r="M684" s="215"/>
      <c r="N684" s="215" t="s">
        <v>45</v>
      </c>
      <c r="O684" s="215"/>
      <c r="P684" s="216" t="s">
        <v>255</v>
      </c>
      <c r="Q684" s="216" t="s">
        <v>1718</v>
      </c>
      <c r="R684" s="214"/>
      <c r="S684" s="214"/>
      <c r="T684" s="214"/>
      <c r="U684" s="214"/>
      <c r="V684" s="214" t="s">
        <v>1719</v>
      </c>
      <c r="W684" s="214" t="s">
        <v>312</v>
      </c>
      <c r="X684" s="214" t="s">
        <v>1720</v>
      </c>
      <c r="Y684" s="214" t="s">
        <v>1693</v>
      </c>
      <c r="Z684" s="214"/>
      <c r="AA684" s="214"/>
      <c r="AB684" s="216" t="s">
        <v>1721</v>
      </c>
      <c r="AC684" s="216" t="s">
        <v>1324</v>
      </c>
      <c r="AD684" s="218"/>
      <c r="AE684" s="218"/>
      <c r="AF684" s="218"/>
      <c r="AG684" s="218"/>
      <c r="AH684" s="218"/>
      <c r="AI684" s="218"/>
      <c r="AJ684" s="218"/>
      <c r="AK684" s="218"/>
      <c r="AL684" s="218"/>
      <c r="AM684" s="232" t="s">
        <v>1722</v>
      </c>
      <c r="AN684" s="216" t="s">
        <v>1326</v>
      </c>
      <c r="AO684" s="94" t="s">
        <v>87</v>
      </c>
      <c r="AP684" s="94" t="s">
        <v>66</v>
      </c>
      <c r="AQ684" s="94" t="s">
        <v>1723</v>
      </c>
      <c r="AR684" s="225" t="s">
        <v>1724</v>
      </c>
      <c r="AS684" s="94">
        <v>244</v>
      </c>
      <c r="AT684" s="219">
        <v>50603.79</v>
      </c>
      <c r="AU684" s="219">
        <v>49918.23</v>
      </c>
      <c r="AV684" s="220">
        <v>0</v>
      </c>
      <c r="AW684" s="220">
        <v>0</v>
      </c>
      <c r="AX684" s="226">
        <v>50603.79</v>
      </c>
      <c r="AY684" s="226">
        <v>49918.23</v>
      </c>
      <c r="AZ684" s="220">
        <v>0</v>
      </c>
      <c r="BA684" s="220">
        <v>0</v>
      </c>
      <c r="BB684" s="219">
        <v>0</v>
      </c>
      <c r="BC684" s="219">
        <v>0</v>
      </c>
      <c r="BD684" s="226">
        <v>317750</v>
      </c>
      <c r="BE684" s="226">
        <v>0</v>
      </c>
      <c r="BF684" s="226">
        <v>317750</v>
      </c>
      <c r="BG684" s="227">
        <v>0</v>
      </c>
      <c r="BH684" s="226">
        <v>0</v>
      </c>
      <c r="BI684" s="226">
        <v>317750</v>
      </c>
      <c r="BJ684" s="226">
        <v>0</v>
      </c>
      <c r="BK684" s="226">
        <v>317750</v>
      </c>
      <c r="BL684" s="226">
        <v>0</v>
      </c>
      <c r="BM684" s="226">
        <v>0</v>
      </c>
      <c r="BN684" s="226">
        <v>346544.9</v>
      </c>
      <c r="BO684" s="226">
        <v>0</v>
      </c>
      <c r="BP684" s="226">
        <v>346544.9</v>
      </c>
      <c r="BQ684" s="226">
        <v>0</v>
      </c>
      <c r="BR684" s="226">
        <v>0</v>
      </c>
      <c r="BS684" s="226">
        <v>346544.9</v>
      </c>
      <c r="BT684" s="226">
        <v>0</v>
      </c>
      <c r="BU684" s="226">
        <v>346544.9</v>
      </c>
      <c r="BV684" s="226">
        <v>0</v>
      </c>
      <c r="BW684" s="226">
        <v>0</v>
      </c>
      <c r="BX684" s="226">
        <v>360286.7</v>
      </c>
      <c r="BY684" s="226">
        <v>0</v>
      </c>
      <c r="BZ684" s="226">
        <v>360286.7</v>
      </c>
      <c r="CA684" s="226">
        <v>0</v>
      </c>
      <c r="CB684" s="226">
        <v>0</v>
      </c>
      <c r="CC684" s="226">
        <v>360286.7</v>
      </c>
      <c r="CD684" s="226">
        <v>0</v>
      </c>
      <c r="CE684" s="226">
        <v>360286.7</v>
      </c>
      <c r="CF684" s="226">
        <v>0</v>
      </c>
      <c r="CG684" s="226">
        <v>0</v>
      </c>
      <c r="CH684" s="226">
        <v>375098.17</v>
      </c>
      <c r="CI684" s="226">
        <v>0</v>
      </c>
      <c r="CJ684" s="226">
        <v>375098.17</v>
      </c>
      <c r="CK684" s="226">
        <v>0</v>
      </c>
      <c r="CL684" s="226">
        <v>0</v>
      </c>
      <c r="CM684" s="226">
        <v>375098.17</v>
      </c>
      <c r="CN684" s="226">
        <v>0</v>
      </c>
      <c r="CO684" s="226">
        <v>375098.17</v>
      </c>
      <c r="CP684" s="226">
        <v>0</v>
      </c>
      <c r="CQ684" s="226">
        <v>0</v>
      </c>
      <c r="CS684" s="8">
        <f t="shared" si="131"/>
        <v>1</v>
      </c>
    </row>
    <row r="685" spans="1:97" ht="262.5" customHeight="1">
      <c r="A685" s="221">
        <v>609</v>
      </c>
      <c r="B685" s="222" t="s">
        <v>1314</v>
      </c>
      <c r="C685" s="223" t="s">
        <v>1563</v>
      </c>
      <c r="D685" s="224" t="s">
        <v>1564</v>
      </c>
      <c r="E685" s="212" t="s">
        <v>1315</v>
      </c>
      <c r="F685" s="213"/>
      <c r="G685" s="213"/>
      <c r="H685" s="214" t="s">
        <v>1333</v>
      </c>
      <c r="I685" s="213"/>
      <c r="J685" s="214" t="s">
        <v>1379</v>
      </c>
      <c r="K685" s="214" t="s">
        <v>1177</v>
      </c>
      <c r="L685" s="214"/>
      <c r="M685" s="215"/>
      <c r="N685" s="215" t="s">
        <v>45</v>
      </c>
      <c r="O685" s="215"/>
      <c r="P685" s="216" t="s">
        <v>255</v>
      </c>
      <c r="Q685" s="216" t="s">
        <v>1725</v>
      </c>
      <c r="R685" s="214"/>
      <c r="S685" s="214"/>
      <c r="T685" s="214"/>
      <c r="U685" s="214"/>
      <c r="V685" s="214" t="s">
        <v>1719</v>
      </c>
      <c r="W685" s="214" t="s">
        <v>312</v>
      </c>
      <c r="X685" s="214" t="s">
        <v>1720</v>
      </c>
      <c r="Y685" s="214" t="s">
        <v>1693</v>
      </c>
      <c r="Z685" s="214"/>
      <c r="AA685" s="214"/>
      <c r="AB685" s="216" t="s">
        <v>1726</v>
      </c>
      <c r="AC685" s="216" t="s">
        <v>1324</v>
      </c>
      <c r="AD685" s="218"/>
      <c r="AE685" s="218"/>
      <c r="AF685" s="218"/>
      <c r="AG685" s="218"/>
      <c r="AH685" s="218"/>
      <c r="AI685" s="218"/>
      <c r="AJ685" s="218"/>
      <c r="AK685" s="218"/>
      <c r="AL685" s="218"/>
      <c r="AM685" s="232" t="s">
        <v>1722</v>
      </c>
      <c r="AN685" s="216" t="s">
        <v>1326</v>
      </c>
      <c r="AO685" s="94" t="s">
        <v>87</v>
      </c>
      <c r="AP685" s="94" t="s">
        <v>66</v>
      </c>
      <c r="AQ685" s="94" t="s">
        <v>1723</v>
      </c>
      <c r="AR685" s="225" t="s">
        <v>1724</v>
      </c>
      <c r="AS685" s="94">
        <v>313</v>
      </c>
      <c r="AT685" s="226">
        <v>5060379.3499999996</v>
      </c>
      <c r="AU685" s="226">
        <v>5060379.3499999996</v>
      </c>
      <c r="AV685" s="226">
        <v>0</v>
      </c>
      <c r="AW685" s="226">
        <v>0</v>
      </c>
      <c r="AX685" s="226">
        <v>5060379.3499999996</v>
      </c>
      <c r="AY685" s="226">
        <v>5060379.3499999996</v>
      </c>
      <c r="AZ685" s="226">
        <v>0</v>
      </c>
      <c r="BA685" s="226">
        <v>0</v>
      </c>
      <c r="BB685" s="226">
        <v>0</v>
      </c>
      <c r="BC685" s="226">
        <v>0</v>
      </c>
      <c r="BD685" s="226">
        <v>33005000</v>
      </c>
      <c r="BE685" s="226">
        <v>0</v>
      </c>
      <c r="BF685" s="226">
        <v>33005000</v>
      </c>
      <c r="BG685" s="227">
        <v>0</v>
      </c>
      <c r="BH685" s="226">
        <v>0</v>
      </c>
      <c r="BI685" s="226">
        <v>33005000</v>
      </c>
      <c r="BJ685" s="226">
        <v>0</v>
      </c>
      <c r="BK685" s="226">
        <v>33005000</v>
      </c>
      <c r="BL685" s="226">
        <v>0</v>
      </c>
      <c r="BM685" s="226">
        <v>0</v>
      </c>
      <c r="BN685" s="226">
        <v>34697000</v>
      </c>
      <c r="BO685" s="226">
        <v>0</v>
      </c>
      <c r="BP685" s="226">
        <v>34697000</v>
      </c>
      <c r="BQ685" s="226">
        <v>0</v>
      </c>
      <c r="BR685" s="226">
        <v>0</v>
      </c>
      <c r="BS685" s="226">
        <v>34697000</v>
      </c>
      <c r="BT685" s="226">
        <v>0</v>
      </c>
      <c r="BU685" s="226">
        <v>34697000</v>
      </c>
      <c r="BV685" s="226">
        <v>0</v>
      </c>
      <c r="BW685" s="226">
        <v>0</v>
      </c>
      <c r="BX685" s="226">
        <v>36085000</v>
      </c>
      <c r="BY685" s="226">
        <v>0</v>
      </c>
      <c r="BZ685" s="226">
        <v>36085000</v>
      </c>
      <c r="CA685" s="226">
        <v>0</v>
      </c>
      <c r="CB685" s="226">
        <v>0</v>
      </c>
      <c r="CC685" s="226">
        <v>36085000</v>
      </c>
      <c r="CD685" s="226">
        <v>0</v>
      </c>
      <c r="CE685" s="226">
        <v>36085000</v>
      </c>
      <c r="CF685" s="226">
        <v>0</v>
      </c>
      <c r="CG685" s="226">
        <v>0</v>
      </c>
      <c r="CH685" s="226">
        <v>37528000</v>
      </c>
      <c r="CI685" s="226">
        <v>0</v>
      </c>
      <c r="CJ685" s="226">
        <v>37528000</v>
      </c>
      <c r="CK685" s="226">
        <v>0</v>
      </c>
      <c r="CL685" s="226">
        <v>0</v>
      </c>
      <c r="CM685" s="226">
        <v>37528000</v>
      </c>
      <c r="CN685" s="226">
        <v>0</v>
      </c>
      <c r="CO685" s="226">
        <v>37528000</v>
      </c>
      <c r="CP685" s="226">
        <v>0</v>
      </c>
      <c r="CQ685" s="226">
        <v>0</v>
      </c>
      <c r="CS685" s="8">
        <f t="shared" si="131"/>
        <v>1</v>
      </c>
    </row>
    <row r="686" spans="1:97" ht="262.5" customHeight="1">
      <c r="A686" s="221">
        <v>609</v>
      </c>
      <c r="B686" s="222" t="s">
        <v>1314</v>
      </c>
      <c r="C686" s="223" t="s">
        <v>1563</v>
      </c>
      <c r="D686" s="224" t="s">
        <v>1608</v>
      </c>
      <c r="E686" s="212" t="s">
        <v>1727</v>
      </c>
      <c r="F686" s="213"/>
      <c r="G686" s="213"/>
      <c r="H686" s="214"/>
      <c r="I686" s="213"/>
      <c r="J686" s="214"/>
      <c r="K686" s="214"/>
      <c r="L686" s="214" t="s">
        <v>1728</v>
      </c>
      <c r="M686" s="215"/>
      <c r="N686" s="215"/>
      <c r="O686" s="215"/>
      <c r="P686" s="216" t="s">
        <v>1729</v>
      </c>
      <c r="Q686" s="216" t="s">
        <v>1730</v>
      </c>
      <c r="R686" s="214"/>
      <c r="S686" s="214"/>
      <c r="T686" s="214"/>
      <c r="U686" s="214"/>
      <c r="V686" s="214" t="s">
        <v>1731</v>
      </c>
      <c r="W686" s="214" t="s">
        <v>1732</v>
      </c>
      <c r="X686" s="214" t="s">
        <v>1733</v>
      </c>
      <c r="Y686" s="214"/>
      <c r="Z686" s="214"/>
      <c r="AA686" s="214"/>
      <c r="AB686" s="216" t="s">
        <v>1734</v>
      </c>
      <c r="AC686" s="216" t="s">
        <v>1324</v>
      </c>
      <c r="AD686" s="218"/>
      <c r="AE686" s="218"/>
      <c r="AF686" s="218"/>
      <c r="AG686" s="218"/>
      <c r="AH686" s="218"/>
      <c r="AI686" s="218"/>
      <c r="AJ686" s="218"/>
      <c r="AK686" s="218"/>
      <c r="AL686" s="218"/>
      <c r="AM686" s="232" t="s">
        <v>1735</v>
      </c>
      <c r="AN686" s="216" t="s">
        <v>1326</v>
      </c>
      <c r="AO686" s="94" t="s">
        <v>87</v>
      </c>
      <c r="AP686" s="94" t="s">
        <v>66</v>
      </c>
      <c r="AQ686" s="94" t="s">
        <v>1736</v>
      </c>
      <c r="AR686" s="225" t="s">
        <v>1737</v>
      </c>
      <c r="AS686" s="94">
        <v>313</v>
      </c>
      <c r="AT686" s="226">
        <v>225348300</v>
      </c>
      <c r="AU686" s="226">
        <v>225348300</v>
      </c>
      <c r="AV686" s="226">
        <v>211827400.31999999</v>
      </c>
      <c r="AW686" s="226">
        <v>211827400.31999999</v>
      </c>
      <c r="AX686" s="226">
        <v>13520899.68</v>
      </c>
      <c r="AY686" s="226">
        <v>13520899.68</v>
      </c>
      <c r="AZ686" s="226">
        <v>0</v>
      </c>
      <c r="BA686" s="226">
        <v>0</v>
      </c>
      <c r="BB686" s="226">
        <v>0</v>
      </c>
      <c r="BC686" s="226">
        <v>0</v>
      </c>
      <c r="BD686" s="226">
        <v>1047119964.3099999</v>
      </c>
      <c r="BE686" s="226">
        <v>984292766.45000005</v>
      </c>
      <c r="BF686" s="226">
        <v>62827197.859999999</v>
      </c>
      <c r="BG686" s="227">
        <v>0</v>
      </c>
      <c r="BH686" s="226">
        <v>0</v>
      </c>
      <c r="BI686" s="226">
        <v>1047119964.3099999</v>
      </c>
      <c r="BJ686" s="226">
        <v>984292766.45000005</v>
      </c>
      <c r="BK686" s="226">
        <v>62827197.859999999</v>
      </c>
      <c r="BL686" s="226">
        <v>0</v>
      </c>
      <c r="BM686" s="226">
        <v>0</v>
      </c>
      <c r="BN686" s="226">
        <v>1089918232.71</v>
      </c>
      <c r="BO686" s="226">
        <v>1024523142.71</v>
      </c>
      <c r="BP686" s="226">
        <v>65395090</v>
      </c>
      <c r="BQ686" s="226">
        <v>0</v>
      </c>
      <c r="BR686" s="226">
        <v>0</v>
      </c>
      <c r="BS686" s="226">
        <v>1089918232.71</v>
      </c>
      <c r="BT686" s="226">
        <v>1024523142.71</v>
      </c>
      <c r="BU686" s="226">
        <v>65395090</v>
      </c>
      <c r="BV686" s="226">
        <v>0</v>
      </c>
      <c r="BW686" s="226">
        <v>0</v>
      </c>
      <c r="BX686" s="226">
        <v>1184692580</v>
      </c>
      <c r="BY686" s="226">
        <v>1113611025.2</v>
      </c>
      <c r="BZ686" s="226">
        <v>71081554.799999997</v>
      </c>
      <c r="CA686" s="226">
        <v>0</v>
      </c>
      <c r="CB686" s="226">
        <v>0</v>
      </c>
      <c r="CC686" s="226">
        <v>1184692580</v>
      </c>
      <c r="CD686" s="226">
        <v>1113611025.2</v>
      </c>
      <c r="CE686" s="226">
        <v>71081554.799999997</v>
      </c>
      <c r="CF686" s="226">
        <v>0</v>
      </c>
      <c r="CG686" s="226">
        <v>0</v>
      </c>
      <c r="CH686" s="226">
        <v>1290089187.3</v>
      </c>
      <c r="CI686" s="226">
        <v>1212683835.9000001</v>
      </c>
      <c r="CJ686" s="226">
        <v>77405351.400000006</v>
      </c>
      <c r="CK686" s="226">
        <v>0</v>
      </c>
      <c r="CL686" s="226">
        <v>0</v>
      </c>
      <c r="CM686" s="226">
        <v>1290089187.3</v>
      </c>
      <c r="CN686" s="226">
        <v>1212683835.9000001</v>
      </c>
      <c r="CO686" s="226">
        <v>77405351.400000006</v>
      </c>
      <c r="CP686" s="226">
        <v>0</v>
      </c>
      <c r="CQ686" s="226">
        <v>0</v>
      </c>
      <c r="CS686" s="8">
        <f>IF(BI686=BJ686,1,0)</f>
        <v>0</v>
      </c>
    </row>
    <row r="687" spans="1:97" ht="262.5" customHeight="1">
      <c r="A687" s="221">
        <v>609</v>
      </c>
      <c r="B687" s="222" t="s">
        <v>1314</v>
      </c>
      <c r="C687" s="223" t="s">
        <v>1563</v>
      </c>
      <c r="D687" s="224" t="s">
        <v>1608</v>
      </c>
      <c r="E687" s="212" t="s">
        <v>1727</v>
      </c>
      <c r="F687" s="213"/>
      <c r="G687" s="213"/>
      <c r="H687" s="214"/>
      <c r="I687" s="213"/>
      <c r="J687" s="214"/>
      <c r="K687" s="214"/>
      <c r="L687" s="214" t="s">
        <v>1728</v>
      </c>
      <c r="M687" s="215"/>
      <c r="N687" s="215"/>
      <c r="O687" s="215"/>
      <c r="P687" s="216" t="s">
        <v>1729</v>
      </c>
      <c r="Q687" s="216" t="s">
        <v>1738</v>
      </c>
      <c r="R687" s="214"/>
      <c r="S687" s="214"/>
      <c r="T687" s="214"/>
      <c r="U687" s="214"/>
      <c r="V687" s="214" t="s">
        <v>1739</v>
      </c>
      <c r="W687" s="214" t="s">
        <v>1732</v>
      </c>
      <c r="X687" s="214" t="s">
        <v>1740</v>
      </c>
      <c r="Y687" s="214"/>
      <c r="Z687" s="214"/>
      <c r="AA687" s="214"/>
      <c r="AB687" s="216" t="s">
        <v>1734</v>
      </c>
      <c r="AC687" s="216" t="s">
        <v>1324</v>
      </c>
      <c r="AD687" s="218"/>
      <c r="AE687" s="218"/>
      <c r="AF687" s="218"/>
      <c r="AG687" s="218"/>
      <c r="AH687" s="218"/>
      <c r="AI687" s="218"/>
      <c r="AJ687" s="218"/>
      <c r="AK687" s="218"/>
      <c r="AL687" s="218"/>
      <c r="AM687" s="232" t="s">
        <v>1741</v>
      </c>
      <c r="AN687" s="216" t="s">
        <v>1326</v>
      </c>
      <c r="AO687" s="94" t="s">
        <v>87</v>
      </c>
      <c r="AP687" s="94" t="s">
        <v>66</v>
      </c>
      <c r="AQ687" s="94" t="s">
        <v>1742</v>
      </c>
      <c r="AR687" s="225" t="s">
        <v>1743</v>
      </c>
      <c r="AS687" s="94">
        <v>313</v>
      </c>
      <c r="AT687" s="226">
        <v>607333730</v>
      </c>
      <c r="AU687" s="226">
        <v>606122081.24000001</v>
      </c>
      <c r="AV687" s="226">
        <v>570592404.41999996</v>
      </c>
      <c r="AW687" s="226">
        <v>569754749.28999996</v>
      </c>
      <c r="AX687" s="226">
        <v>36741325.579999998</v>
      </c>
      <c r="AY687" s="226">
        <v>36367331.950000003</v>
      </c>
      <c r="AZ687" s="226">
        <v>0</v>
      </c>
      <c r="BA687" s="226">
        <v>0</v>
      </c>
      <c r="BB687" s="226">
        <v>0</v>
      </c>
      <c r="BC687" s="226">
        <v>0</v>
      </c>
      <c r="BD687" s="226">
        <v>0</v>
      </c>
      <c r="BE687" s="226">
        <v>0</v>
      </c>
      <c r="BF687" s="226">
        <v>0</v>
      </c>
      <c r="BG687" s="227">
        <v>0</v>
      </c>
      <c r="BH687" s="226">
        <v>0</v>
      </c>
      <c r="BI687" s="226">
        <v>0</v>
      </c>
      <c r="BJ687" s="226">
        <v>0</v>
      </c>
      <c r="BK687" s="226">
        <v>0</v>
      </c>
      <c r="BL687" s="226">
        <v>0</v>
      </c>
      <c r="BM687" s="226">
        <v>0</v>
      </c>
      <c r="BN687" s="226">
        <v>0</v>
      </c>
      <c r="BO687" s="226">
        <v>0</v>
      </c>
      <c r="BP687" s="226">
        <v>0</v>
      </c>
      <c r="BQ687" s="226">
        <v>0</v>
      </c>
      <c r="BR687" s="226">
        <v>0</v>
      </c>
      <c r="BS687" s="226">
        <v>0</v>
      </c>
      <c r="BT687" s="226">
        <v>0</v>
      </c>
      <c r="BU687" s="226">
        <v>0</v>
      </c>
      <c r="BV687" s="226">
        <v>0</v>
      </c>
      <c r="BW687" s="226">
        <v>0</v>
      </c>
      <c r="BX687" s="226">
        <v>0</v>
      </c>
      <c r="BY687" s="226">
        <v>0</v>
      </c>
      <c r="BZ687" s="226">
        <v>0</v>
      </c>
      <c r="CA687" s="226">
        <v>0</v>
      </c>
      <c r="CB687" s="226">
        <v>0</v>
      </c>
      <c r="CC687" s="226">
        <v>0</v>
      </c>
      <c r="CD687" s="226">
        <v>0</v>
      </c>
      <c r="CE687" s="226">
        <v>0</v>
      </c>
      <c r="CF687" s="226">
        <v>0</v>
      </c>
      <c r="CG687" s="226">
        <v>0</v>
      </c>
      <c r="CH687" s="226">
        <v>0</v>
      </c>
      <c r="CI687" s="226">
        <v>0</v>
      </c>
      <c r="CJ687" s="226">
        <v>0</v>
      </c>
      <c r="CK687" s="226">
        <v>0</v>
      </c>
      <c r="CL687" s="226">
        <v>0</v>
      </c>
      <c r="CM687" s="226">
        <v>0</v>
      </c>
      <c r="CN687" s="226">
        <v>0</v>
      </c>
      <c r="CO687" s="226">
        <v>0</v>
      </c>
      <c r="CP687" s="226">
        <v>0</v>
      </c>
      <c r="CQ687" s="226">
        <v>0</v>
      </c>
      <c r="CS687" s="8">
        <f t="shared" si="126"/>
        <v>1</v>
      </c>
    </row>
    <row r="688" spans="1:97" ht="234" customHeight="1">
      <c r="A688" s="221">
        <v>609</v>
      </c>
      <c r="B688" s="222" t="s">
        <v>1314</v>
      </c>
      <c r="C688" s="223" t="s">
        <v>1563</v>
      </c>
      <c r="D688" s="224" t="s">
        <v>1564</v>
      </c>
      <c r="E688" s="212" t="s">
        <v>1315</v>
      </c>
      <c r="F688" s="213"/>
      <c r="G688" s="213"/>
      <c r="H688" s="214" t="s">
        <v>1333</v>
      </c>
      <c r="I688" s="213"/>
      <c r="J688" s="214" t="s">
        <v>1379</v>
      </c>
      <c r="K688" s="214" t="s">
        <v>1177</v>
      </c>
      <c r="L688" s="214"/>
      <c r="M688" s="215"/>
      <c r="N688" s="215" t="s">
        <v>45</v>
      </c>
      <c r="O688" s="215"/>
      <c r="P688" s="216" t="s">
        <v>255</v>
      </c>
      <c r="Q688" s="216" t="s">
        <v>1744</v>
      </c>
      <c r="R688" s="214"/>
      <c r="S688" s="214"/>
      <c r="T688" s="214"/>
      <c r="U688" s="214"/>
      <c r="V688" s="214" t="s">
        <v>1745</v>
      </c>
      <c r="W688" s="214"/>
      <c r="X688" s="231" t="s">
        <v>1746</v>
      </c>
      <c r="Y688" s="214"/>
      <c r="Z688" s="214"/>
      <c r="AA688" s="214"/>
      <c r="AB688" s="216" t="s">
        <v>1747</v>
      </c>
      <c r="AC688" s="216" t="s">
        <v>1324</v>
      </c>
      <c r="AD688" s="218"/>
      <c r="AE688" s="218"/>
      <c r="AF688" s="218"/>
      <c r="AG688" s="218"/>
      <c r="AH688" s="218"/>
      <c r="AI688" s="218"/>
      <c r="AJ688" s="218"/>
      <c r="AK688" s="218"/>
      <c r="AL688" s="218"/>
      <c r="AM688" s="232" t="s">
        <v>1748</v>
      </c>
      <c r="AN688" s="216" t="s">
        <v>1326</v>
      </c>
      <c r="AO688" s="94" t="s">
        <v>87</v>
      </c>
      <c r="AP688" s="94" t="s">
        <v>66</v>
      </c>
      <c r="AQ688" s="94" t="s">
        <v>1749</v>
      </c>
      <c r="AR688" s="225" t="s">
        <v>1750</v>
      </c>
      <c r="AS688" s="94">
        <v>244</v>
      </c>
      <c r="AT688" s="226">
        <v>18298.439999999999</v>
      </c>
      <c r="AU688" s="226">
        <v>18298.439999999999</v>
      </c>
      <c r="AV688" s="226">
        <v>0</v>
      </c>
      <c r="AW688" s="226">
        <v>0</v>
      </c>
      <c r="AX688" s="226">
        <v>18298.439999999999</v>
      </c>
      <c r="AY688" s="226">
        <v>18298.439999999999</v>
      </c>
      <c r="AZ688" s="226">
        <v>0</v>
      </c>
      <c r="BA688" s="226">
        <v>0</v>
      </c>
      <c r="BB688" s="226">
        <v>0</v>
      </c>
      <c r="BC688" s="226">
        <v>0</v>
      </c>
      <c r="BD688" s="226">
        <v>39208.080000000002</v>
      </c>
      <c r="BE688" s="226">
        <v>0</v>
      </c>
      <c r="BF688" s="226">
        <v>39208.080000000002</v>
      </c>
      <c r="BG688" s="227">
        <v>0</v>
      </c>
      <c r="BH688" s="226">
        <v>0</v>
      </c>
      <c r="BI688" s="226">
        <v>39208.080000000002</v>
      </c>
      <c r="BJ688" s="226">
        <v>0</v>
      </c>
      <c r="BK688" s="226">
        <v>39208.080000000002</v>
      </c>
      <c r="BL688" s="226">
        <v>0</v>
      </c>
      <c r="BM688" s="226">
        <v>0</v>
      </c>
      <c r="BN688" s="226">
        <v>8465.86</v>
      </c>
      <c r="BO688" s="226">
        <v>0</v>
      </c>
      <c r="BP688" s="226">
        <v>8465.86</v>
      </c>
      <c r="BQ688" s="226">
        <v>0</v>
      </c>
      <c r="BR688" s="226">
        <v>0</v>
      </c>
      <c r="BS688" s="226">
        <v>8465.86</v>
      </c>
      <c r="BT688" s="226">
        <v>0</v>
      </c>
      <c r="BU688" s="226">
        <v>8465.86</v>
      </c>
      <c r="BV688" s="226">
        <v>0</v>
      </c>
      <c r="BW688" s="226">
        <v>0</v>
      </c>
      <c r="BX688" s="226">
        <v>3471.82</v>
      </c>
      <c r="BY688" s="226">
        <v>0</v>
      </c>
      <c r="BZ688" s="226">
        <v>3471.82</v>
      </c>
      <c r="CA688" s="226">
        <v>0</v>
      </c>
      <c r="CB688" s="226">
        <v>0</v>
      </c>
      <c r="CC688" s="226">
        <v>3471.82</v>
      </c>
      <c r="CD688" s="226">
        <v>0</v>
      </c>
      <c r="CE688" s="226">
        <v>3471.82</v>
      </c>
      <c r="CF688" s="226">
        <v>0</v>
      </c>
      <c r="CG688" s="226">
        <v>0</v>
      </c>
      <c r="CH688" s="226">
        <v>0</v>
      </c>
      <c r="CI688" s="226">
        <v>0</v>
      </c>
      <c r="CJ688" s="226">
        <v>0</v>
      </c>
      <c r="CK688" s="226">
        <v>0</v>
      </c>
      <c r="CL688" s="226">
        <v>0</v>
      </c>
      <c r="CM688" s="226">
        <v>0</v>
      </c>
      <c r="CN688" s="226">
        <v>0</v>
      </c>
      <c r="CO688" s="226">
        <v>0</v>
      </c>
      <c r="CP688" s="226">
        <v>0</v>
      </c>
      <c r="CQ688" s="226">
        <v>0</v>
      </c>
      <c r="CS688" s="8">
        <f t="shared" ref="CS688:CS691" si="132">IF(BI688=BK688,1,0)</f>
        <v>1</v>
      </c>
    </row>
    <row r="689" spans="1:97" ht="232.5" customHeight="1">
      <c r="A689" s="221">
        <v>609</v>
      </c>
      <c r="B689" s="222" t="s">
        <v>1314</v>
      </c>
      <c r="C689" s="223" t="s">
        <v>1563</v>
      </c>
      <c r="D689" s="224" t="s">
        <v>1608</v>
      </c>
      <c r="E689" s="212" t="s">
        <v>1315</v>
      </c>
      <c r="F689" s="213"/>
      <c r="G689" s="213"/>
      <c r="H689" s="214" t="s">
        <v>1333</v>
      </c>
      <c r="I689" s="213"/>
      <c r="J689" s="214" t="s">
        <v>1379</v>
      </c>
      <c r="K689" s="214" t="s">
        <v>1177</v>
      </c>
      <c r="L689" s="214"/>
      <c r="M689" s="215"/>
      <c r="N689" s="215" t="s">
        <v>45</v>
      </c>
      <c r="O689" s="215"/>
      <c r="P689" s="216" t="s">
        <v>255</v>
      </c>
      <c r="Q689" s="216" t="s">
        <v>1744</v>
      </c>
      <c r="R689" s="214"/>
      <c r="S689" s="214"/>
      <c r="T689" s="214"/>
      <c r="U689" s="214"/>
      <c r="V689" s="214" t="s">
        <v>1745</v>
      </c>
      <c r="W689" s="214"/>
      <c r="X689" s="231" t="s">
        <v>1746</v>
      </c>
      <c r="Y689" s="214"/>
      <c r="Z689" s="214"/>
      <c r="AA689" s="214"/>
      <c r="AB689" s="216" t="s">
        <v>1747</v>
      </c>
      <c r="AC689" s="216" t="s">
        <v>1324</v>
      </c>
      <c r="AD689" s="218"/>
      <c r="AE689" s="218"/>
      <c r="AF689" s="218"/>
      <c r="AG689" s="218"/>
      <c r="AH689" s="218"/>
      <c r="AI689" s="218"/>
      <c r="AJ689" s="218"/>
      <c r="AK689" s="218"/>
      <c r="AL689" s="218"/>
      <c r="AM689" s="232" t="s">
        <v>1748</v>
      </c>
      <c r="AN689" s="216" t="s">
        <v>1326</v>
      </c>
      <c r="AO689" s="94" t="s">
        <v>87</v>
      </c>
      <c r="AP689" s="94" t="s">
        <v>66</v>
      </c>
      <c r="AQ689" s="94" t="s">
        <v>1749</v>
      </c>
      <c r="AR689" s="225" t="s">
        <v>1750</v>
      </c>
      <c r="AS689" s="94">
        <v>321</v>
      </c>
      <c r="AT689" s="226">
        <v>1874410.84</v>
      </c>
      <c r="AU689" s="226">
        <v>1874410.84</v>
      </c>
      <c r="AV689" s="226">
        <v>0</v>
      </c>
      <c r="AW689" s="226">
        <v>0</v>
      </c>
      <c r="AX689" s="226">
        <v>1874410.84</v>
      </c>
      <c r="AY689" s="226">
        <v>1874410.84</v>
      </c>
      <c r="AZ689" s="226">
        <v>0</v>
      </c>
      <c r="BA689" s="226">
        <v>0</v>
      </c>
      <c r="BB689" s="226">
        <v>0</v>
      </c>
      <c r="BC689" s="226">
        <v>0</v>
      </c>
      <c r="BD689" s="226">
        <v>4069335.76</v>
      </c>
      <c r="BE689" s="226">
        <v>0</v>
      </c>
      <c r="BF689" s="226">
        <v>4069335.76</v>
      </c>
      <c r="BG689" s="227">
        <v>0</v>
      </c>
      <c r="BH689" s="226">
        <v>0</v>
      </c>
      <c r="BI689" s="226">
        <v>4069335.76</v>
      </c>
      <c r="BJ689" s="226">
        <v>0</v>
      </c>
      <c r="BK689" s="226">
        <v>4069335.76</v>
      </c>
      <c r="BL689" s="226">
        <v>0</v>
      </c>
      <c r="BM689" s="226">
        <v>0</v>
      </c>
      <c r="BN689" s="226">
        <v>865000</v>
      </c>
      <c r="BO689" s="226">
        <v>0</v>
      </c>
      <c r="BP689" s="226">
        <v>865000</v>
      </c>
      <c r="BQ689" s="226">
        <v>0</v>
      </c>
      <c r="BR689" s="226">
        <v>0</v>
      </c>
      <c r="BS689" s="226">
        <v>865000</v>
      </c>
      <c r="BT689" s="226">
        <v>0</v>
      </c>
      <c r="BU689" s="226">
        <v>865000</v>
      </c>
      <c r="BV689" s="226">
        <v>0</v>
      </c>
      <c r="BW689" s="226">
        <v>0</v>
      </c>
      <c r="BX689" s="226">
        <v>404000</v>
      </c>
      <c r="BY689" s="226">
        <v>0</v>
      </c>
      <c r="BZ689" s="226">
        <v>404000</v>
      </c>
      <c r="CA689" s="226">
        <v>0</v>
      </c>
      <c r="CB689" s="226">
        <v>0</v>
      </c>
      <c r="CC689" s="226">
        <v>404000</v>
      </c>
      <c r="CD689" s="226">
        <v>0</v>
      </c>
      <c r="CE689" s="226">
        <v>404000</v>
      </c>
      <c r="CF689" s="226">
        <v>0</v>
      </c>
      <c r="CG689" s="226">
        <v>0</v>
      </c>
      <c r="CH689" s="226">
        <v>0</v>
      </c>
      <c r="CI689" s="226">
        <v>0</v>
      </c>
      <c r="CJ689" s="226">
        <v>0</v>
      </c>
      <c r="CK689" s="226">
        <v>0</v>
      </c>
      <c r="CL689" s="226">
        <v>0</v>
      </c>
      <c r="CM689" s="226">
        <v>0</v>
      </c>
      <c r="CN689" s="226">
        <v>0</v>
      </c>
      <c r="CO689" s="226">
        <v>0</v>
      </c>
      <c r="CP689" s="226">
        <v>0</v>
      </c>
      <c r="CQ689" s="226">
        <v>0</v>
      </c>
      <c r="CS689" s="8">
        <f t="shared" si="132"/>
        <v>1</v>
      </c>
    </row>
    <row r="690" spans="1:97" ht="409.5" customHeight="1">
      <c r="A690" s="221">
        <v>609</v>
      </c>
      <c r="B690" s="222" t="s">
        <v>1314</v>
      </c>
      <c r="C690" s="223" t="s">
        <v>1563</v>
      </c>
      <c r="D690" s="224" t="s">
        <v>1564</v>
      </c>
      <c r="E690" s="212" t="s">
        <v>1315</v>
      </c>
      <c r="F690" s="213"/>
      <c r="G690" s="213"/>
      <c r="H690" s="214" t="s">
        <v>1333</v>
      </c>
      <c r="I690" s="213"/>
      <c r="J690" s="214" t="s">
        <v>1379</v>
      </c>
      <c r="K690" s="214" t="s">
        <v>1177</v>
      </c>
      <c r="L690" s="214"/>
      <c r="M690" s="215"/>
      <c r="N690" s="215" t="s">
        <v>45</v>
      </c>
      <c r="O690" s="215"/>
      <c r="P690" s="216" t="s">
        <v>255</v>
      </c>
      <c r="Q690" s="216" t="s">
        <v>1751</v>
      </c>
      <c r="R690" s="214"/>
      <c r="S690" s="214"/>
      <c r="T690" s="214"/>
      <c r="U690" s="214"/>
      <c r="V690" s="214" t="s">
        <v>1752</v>
      </c>
      <c r="W690" s="214"/>
      <c r="X690" s="231" t="s">
        <v>1753</v>
      </c>
      <c r="Y690" s="214"/>
      <c r="Z690" s="214"/>
      <c r="AA690" s="214"/>
      <c r="AB690" s="216" t="s">
        <v>1754</v>
      </c>
      <c r="AC690" s="216" t="s">
        <v>1324</v>
      </c>
      <c r="AD690" s="218"/>
      <c r="AE690" s="218"/>
      <c r="AF690" s="218"/>
      <c r="AG690" s="218"/>
      <c r="AH690" s="218"/>
      <c r="AI690" s="218"/>
      <c r="AJ690" s="218"/>
      <c r="AK690" s="218"/>
      <c r="AL690" s="218"/>
      <c r="AM690" s="232" t="s">
        <v>1755</v>
      </c>
      <c r="AN690" s="216" t="s">
        <v>1326</v>
      </c>
      <c r="AO690" s="94" t="s">
        <v>87</v>
      </c>
      <c r="AP690" s="94" t="s">
        <v>66</v>
      </c>
      <c r="AQ690" s="94" t="s">
        <v>1756</v>
      </c>
      <c r="AR690" s="225" t="s">
        <v>1757</v>
      </c>
      <c r="AS690" s="94">
        <v>313</v>
      </c>
      <c r="AT690" s="226">
        <v>181949999.99000001</v>
      </c>
      <c r="AU690" s="226">
        <v>181949999.94</v>
      </c>
      <c r="AV690" s="226">
        <v>171033000</v>
      </c>
      <c r="AW690" s="226">
        <v>171032999.97999999</v>
      </c>
      <c r="AX690" s="226">
        <v>10916999.99</v>
      </c>
      <c r="AY690" s="226">
        <v>10916999.960000001</v>
      </c>
      <c r="AZ690" s="226">
        <v>0</v>
      </c>
      <c r="BA690" s="226">
        <v>0</v>
      </c>
      <c r="BB690" s="226">
        <v>0</v>
      </c>
      <c r="BC690" s="226">
        <v>0</v>
      </c>
      <c r="BD690" s="226">
        <v>172337962.83000001</v>
      </c>
      <c r="BE690" s="226">
        <v>161997684.81</v>
      </c>
      <c r="BF690" s="226">
        <v>10340278.02</v>
      </c>
      <c r="BG690" s="227">
        <v>0</v>
      </c>
      <c r="BH690" s="226">
        <v>0</v>
      </c>
      <c r="BI690" s="226">
        <v>172337962.80000001</v>
      </c>
      <c r="BJ690" s="226">
        <v>161997684.78999999</v>
      </c>
      <c r="BK690" s="226">
        <v>10340278.01</v>
      </c>
      <c r="BL690" s="226">
        <v>0</v>
      </c>
      <c r="BM690" s="226">
        <v>0</v>
      </c>
      <c r="BN690" s="226">
        <v>190775638.71000001</v>
      </c>
      <c r="BO690" s="226">
        <v>179329100.31</v>
      </c>
      <c r="BP690" s="226">
        <v>11446538.4</v>
      </c>
      <c r="BQ690" s="226">
        <v>0</v>
      </c>
      <c r="BR690" s="226">
        <v>0</v>
      </c>
      <c r="BS690" s="226">
        <v>190775638.71000001</v>
      </c>
      <c r="BT690" s="226">
        <v>179329100.31</v>
      </c>
      <c r="BU690" s="226">
        <v>11446538.4</v>
      </c>
      <c r="BV690" s="226">
        <v>0</v>
      </c>
      <c r="BW690" s="226">
        <v>0</v>
      </c>
      <c r="BX690" s="226">
        <v>211846020.37</v>
      </c>
      <c r="BY690" s="226">
        <v>199135259.16999999</v>
      </c>
      <c r="BZ690" s="226">
        <v>12710761.199999999</v>
      </c>
      <c r="CA690" s="226">
        <v>0</v>
      </c>
      <c r="CB690" s="226">
        <v>0</v>
      </c>
      <c r="CC690" s="226">
        <v>211846020.37</v>
      </c>
      <c r="CD690" s="226">
        <v>199135259.16999999</v>
      </c>
      <c r="CE690" s="226">
        <v>12710761.199999999</v>
      </c>
      <c r="CF690" s="226">
        <v>0</v>
      </c>
      <c r="CG690" s="226">
        <v>0</v>
      </c>
      <c r="CH690" s="226">
        <v>223722489.15000001</v>
      </c>
      <c r="CI690" s="226">
        <v>210299139.15000001</v>
      </c>
      <c r="CJ690" s="226">
        <v>13423350</v>
      </c>
      <c r="CK690" s="226">
        <v>0</v>
      </c>
      <c r="CL690" s="226">
        <v>0</v>
      </c>
      <c r="CM690" s="226">
        <v>223722489.15000001</v>
      </c>
      <c r="CN690" s="226">
        <v>210299139.15000001</v>
      </c>
      <c r="CO690" s="226">
        <v>13423350</v>
      </c>
      <c r="CP690" s="226">
        <v>0</v>
      </c>
      <c r="CQ690" s="226">
        <v>0</v>
      </c>
      <c r="CS690" s="8">
        <f t="shared" ref="CS690:CS691" si="133">IF(BI690=BJ690,1,0)</f>
        <v>0</v>
      </c>
    </row>
    <row r="691" spans="1:97" ht="280.5" customHeight="1">
      <c r="A691" s="221">
        <v>609</v>
      </c>
      <c r="B691" s="222" t="s">
        <v>1314</v>
      </c>
      <c r="C691" s="223" t="s">
        <v>1563</v>
      </c>
      <c r="D691" s="224" t="s">
        <v>1564</v>
      </c>
      <c r="E691" s="212" t="s">
        <v>1315</v>
      </c>
      <c r="F691" s="213"/>
      <c r="G691" s="213"/>
      <c r="H691" s="214" t="s">
        <v>1333</v>
      </c>
      <c r="I691" s="213"/>
      <c r="J691" s="214" t="s">
        <v>1379</v>
      </c>
      <c r="K691" s="214" t="s">
        <v>1177</v>
      </c>
      <c r="L691" s="214"/>
      <c r="M691" s="215"/>
      <c r="N691" s="215" t="s">
        <v>45</v>
      </c>
      <c r="O691" s="215"/>
      <c r="P691" s="216" t="s">
        <v>255</v>
      </c>
      <c r="Q691" s="216" t="s">
        <v>1751</v>
      </c>
      <c r="R691" s="214"/>
      <c r="S691" s="214"/>
      <c r="T691" s="214"/>
      <c r="U691" s="214"/>
      <c r="V691" s="214" t="s">
        <v>1752</v>
      </c>
      <c r="W691" s="214"/>
      <c r="X691" s="231" t="s">
        <v>1753</v>
      </c>
      <c r="Y691" s="214"/>
      <c r="Z691" s="214"/>
      <c r="AA691" s="214"/>
      <c r="AB691" s="216" t="s">
        <v>1754</v>
      </c>
      <c r="AC691" s="216" t="s">
        <v>1324</v>
      </c>
      <c r="AD691" s="218"/>
      <c r="AE691" s="218"/>
      <c r="AF691" s="218"/>
      <c r="AG691" s="218"/>
      <c r="AH691" s="218"/>
      <c r="AI691" s="218"/>
      <c r="AJ691" s="218"/>
      <c r="AK691" s="218"/>
      <c r="AL691" s="218"/>
      <c r="AM691" s="232" t="s">
        <v>1755</v>
      </c>
      <c r="AN691" s="216" t="s">
        <v>1326</v>
      </c>
      <c r="AO691" s="94" t="s">
        <v>87</v>
      </c>
      <c r="AP691" s="94" t="s">
        <v>66</v>
      </c>
      <c r="AQ691" s="94" t="s">
        <v>1758</v>
      </c>
      <c r="AR691" s="225" t="s">
        <v>1759</v>
      </c>
      <c r="AS691" s="94">
        <v>313</v>
      </c>
      <c r="AT691" s="226">
        <v>0</v>
      </c>
      <c r="AU691" s="226">
        <v>0</v>
      </c>
      <c r="AV691" s="226">
        <v>0</v>
      </c>
      <c r="AW691" s="226">
        <v>0</v>
      </c>
      <c r="AX691" s="226">
        <v>0</v>
      </c>
      <c r="AY691" s="226">
        <v>0</v>
      </c>
      <c r="AZ691" s="226">
        <v>0</v>
      </c>
      <c r="BA691" s="226">
        <v>0</v>
      </c>
      <c r="BB691" s="226">
        <v>0</v>
      </c>
      <c r="BC691" s="226">
        <v>0</v>
      </c>
      <c r="BD691" s="226">
        <v>36649155.200000003</v>
      </c>
      <c r="BE691" s="226">
        <v>34450205.890000001</v>
      </c>
      <c r="BF691" s="226">
        <v>2198949.31</v>
      </c>
      <c r="BG691" s="227">
        <v>0</v>
      </c>
      <c r="BH691" s="226">
        <v>0</v>
      </c>
      <c r="BI691" s="226">
        <v>36649155.189999998</v>
      </c>
      <c r="BJ691" s="226">
        <v>34450205.880000003</v>
      </c>
      <c r="BK691" s="226">
        <v>2198949.31</v>
      </c>
      <c r="BL691" s="226">
        <v>0</v>
      </c>
      <c r="BM691" s="226">
        <v>0</v>
      </c>
      <c r="BN691" s="226">
        <v>0</v>
      </c>
      <c r="BO691" s="226">
        <v>0</v>
      </c>
      <c r="BP691" s="226">
        <v>0</v>
      </c>
      <c r="BQ691" s="226">
        <v>0</v>
      </c>
      <c r="BR691" s="226">
        <v>0</v>
      </c>
      <c r="BS691" s="226">
        <v>0</v>
      </c>
      <c r="BT691" s="226">
        <v>0</v>
      </c>
      <c r="BU691" s="226">
        <v>0</v>
      </c>
      <c r="BV691" s="226">
        <v>0</v>
      </c>
      <c r="BW691" s="226">
        <v>0</v>
      </c>
      <c r="BX691" s="226">
        <v>0</v>
      </c>
      <c r="BY691" s="226">
        <v>0</v>
      </c>
      <c r="BZ691" s="226">
        <v>0</v>
      </c>
      <c r="CA691" s="226">
        <v>0</v>
      </c>
      <c r="CB691" s="226">
        <v>0</v>
      </c>
      <c r="CC691" s="226">
        <v>0</v>
      </c>
      <c r="CD691" s="226">
        <v>0</v>
      </c>
      <c r="CE691" s="226">
        <v>0</v>
      </c>
      <c r="CF691" s="226">
        <v>0</v>
      </c>
      <c r="CG691" s="226">
        <v>0</v>
      </c>
      <c r="CH691" s="226">
        <v>0</v>
      </c>
      <c r="CI691" s="226">
        <v>0</v>
      </c>
      <c r="CJ691" s="226">
        <v>0</v>
      </c>
      <c r="CK691" s="226">
        <v>0</v>
      </c>
      <c r="CL691" s="226">
        <v>0</v>
      </c>
      <c r="CM691" s="226">
        <v>0</v>
      </c>
      <c r="CN691" s="226">
        <v>0</v>
      </c>
      <c r="CO691" s="226">
        <v>0</v>
      </c>
      <c r="CP691" s="226">
        <v>0</v>
      </c>
      <c r="CQ691" s="226">
        <v>0</v>
      </c>
      <c r="CS691" s="8">
        <f t="shared" si="133"/>
        <v>0</v>
      </c>
    </row>
    <row r="692" spans="1:97" ht="273.75" customHeight="1">
      <c r="A692" s="221">
        <v>609</v>
      </c>
      <c r="B692" s="222" t="s">
        <v>1314</v>
      </c>
      <c r="C692" s="223" t="s">
        <v>1563</v>
      </c>
      <c r="D692" s="224" t="s">
        <v>1608</v>
      </c>
      <c r="E692" s="212" t="s">
        <v>1565</v>
      </c>
      <c r="F692" s="213"/>
      <c r="G692" s="213"/>
      <c r="H692" s="214" t="s">
        <v>47</v>
      </c>
      <c r="I692" s="213"/>
      <c r="J692" s="214" t="s">
        <v>1566</v>
      </c>
      <c r="K692" s="214" t="s">
        <v>45</v>
      </c>
      <c r="L692" s="214"/>
      <c r="M692" s="215"/>
      <c r="N692" s="215"/>
      <c r="O692" s="215"/>
      <c r="P692" s="216" t="s">
        <v>1567</v>
      </c>
      <c r="Q692" s="216" t="s">
        <v>1760</v>
      </c>
      <c r="R692" s="214"/>
      <c r="S692" s="214"/>
      <c r="T692" s="214"/>
      <c r="U692" s="214"/>
      <c r="V692" s="214" t="s">
        <v>1569</v>
      </c>
      <c r="W692" s="214" t="s">
        <v>312</v>
      </c>
      <c r="X692" s="214" t="s">
        <v>1570</v>
      </c>
      <c r="Y692" s="214"/>
      <c r="Z692" s="214"/>
      <c r="AA692" s="214"/>
      <c r="AB692" s="216" t="s">
        <v>1761</v>
      </c>
      <c r="AC692" s="216" t="s">
        <v>1324</v>
      </c>
      <c r="AD692" s="218"/>
      <c r="AE692" s="218"/>
      <c r="AF692" s="218"/>
      <c r="AG692" s="218"/>
      <c r="AH692" s="218"/>
      <c r="AI692" s="218"/>
      <c r="AJ692" s="218"/>
      <c r="AK692" s="218"/>
      <c r="AL692" s="218"/>
      <c r="AM692" s="232" t="s">
        <v>1573</v>
      </c>
      <c r="AN692" s="216" t="s">
        <v>1326</v>
      </c>
      <c r="AO692" s="94" t="s">
        <v>87</v>
      </c>
      <c r="AP692" s="94" t="s">
        <v>54</v>
      </c>
      <c r="AQ692" s="94" t="s">
        <v>1762</v>
      </c>
      <c r="AR692" s="225" t="s">
        <v>1575</v>
      </c>
      <c r="AS692" s="94">
        <v>321</v>
      </c>
      <c r="AT692" s="226">
        <v>1000000</v>
      </c>
      <c r="AU692" s="226">
        <v>1000000</v>
      </c>
      <c r="AV692" s="226">
        <v>0</v>
      </c>
      <c r="AW692" s="226">
        <v>0</v>
      </c>
      <c r="AX692" s="226">
        <v>1000000</v>
      </c>
      <c r="AY692" s="226">
        <v>1000000</v>
      </c>
      <c r="AZ692" s="226">
        <v>0</v>
      </c>
      <c r="BA692" s="226">
        <v>0</v>
      </c>
      <c r="BB692" s="226">
        <v>0</v>
      </c>
      <c r="BC692" s="226">
        <v>0</v>
      </c>
      <c r="BD692" s="226">
        <v>0</v>
      </c>
      <c r="BE692" s="226">
        <v>0</v>
      </c>
      <c r="BF692" s="226">
        <v>0</v>
      </c>
      <c r="BG692" s="227">
        <v>0</v>
      </c>
      <c r="BH692" s="226">
        <v>0</v>
      </c>
      <c r="BI692" s="226">
        <v>0</v>
      </c>
      <c r="BJ692" s="226">
        <v>0</v>
      </c>
      <c r="BK692" s="226">
        <v>0</v>
      </c>
      <c r="BL692" s="226">
        <v>0</v>
      </c>
      <c r="BM692" s="226">
        <v>0</v>
      </c>
      <c r="BN692" s="226">
        <v>0</v>
      </c>
      <c r="BO692" s="226">
        <v>0</v>
      </c>
      <c r="BP692" s="226">
        <v>0</v>
      </c>
      <c r="BQ692" s="226">
        <v>0</v>
      </c>
      <c r="BR692" s="226">
        <v>0</v>
      </c>
      <c r="BS692" s="226">
        <v>0</v>
      </c>
      <c r="BT692" s="226">
        <v>0</v>
      </c>
      <c r="BU692" s="226">
        <v>0</v>
      </c>
      <c r="BV692" s="226">
        <v>0</v>
      </c>
      <c r="BW692" s="226">
        <v>0</v>
      </c>
      <c r="BX692" s="226">
        <v>0</v>
      </c>
      <c r="BY692" s="226">
        <v>0</v>
      </c>
      <c r="BZ692" s="226">
        <v>0</v>
      </c>
      <c r="CA692" s="226">
        <v>0</v>
      </c>
      <c r="CB692" s="226">
        <v>0</v>
      </c>
      <c r="CC692" s="226">
        <v>0</v>
      </c>
      <c r="CD692" s="226">
        <v>0</v>
      </c>
      <c r="CE692" s="226">
        <v>0</v>
      </c>
      <c r="CF692" s="226">
        <v>0</v>
      </c>
      <c r="CG692" s="226">
        <v>0</v>
      </c>
      <c r="CH692" s="226">
        <v>0</v>
      </c>
      <c r="CI692" s="226">
        <v>0</v>
      </c>
      <c r="CJ692" s="226">
        <v>0</v>
      </c>
      <c r="CK692" s="226">
        <v>0</v>
      </c>
      <c r="CL692" s="226">
        <v>0</v>
      </c>
      <c r="CM692" s="226">
        <v>0</v>
      </c>
      <c r="CN692" s="226">
        <v>0</v>
      </c>
      <c r="CO692" s="226">
        <v>0</v>
      </c>
      <c r="CP692" s="226">
        <v>0</v>
      </c>
      <c r="CQ692" s="226">
        <v>0</v>
      </c>
      <c r="CS692" s="8">
        <f t="shared" si="126"/>
        <v>1</v>
      </c>
    </row>
    <row r="693" spans="1:97" ht="212.25" customHeight="1">
      <c r="A693" s="221" t="s">
        <v>1313</v>
      </c>
      <c r="B693" s="222" t="s">
        <v>1314</v>
      </c>
      <c r="C693" s="223">
        <v>404020002</v>
      </c>
      <c r="D693" s="224" t="s">
        <v>984</v>
      </c>
      <c r="E693" s="212" t="s">
        <v>1763</v>
      </c>
      <c r="F693" s="213"/>
      <c r="G693" s="213"/>
      <c r="H693" s="214" t="s">
        <v>1177</v>
      </c>
      <c r="I693" s="213"/>
      <c r="J693" s="214" t="s">
        <v>286</v>
      </c>
      <c r="K693" s="214" t="s">
        <v>1040</v>
      </c>
      <c r="L693" s="214"/>
      <c r="M693" s="215"/>
      <c r="N693" s="215"/>
      <c r="O693" s="215"/>
      <c r="P693" s="216" t="s">
        <v>1041</v>
      </c>
      <c r="Q693" s="216" t="s">
        <v>1764</v>
      </c>
      <c r="R693" s="214"/>
      <c r="S693" s="214"/>
      <c r="T693" s="214"/>
      <c r="U693" s="214"/>
      <c r="V693" s="214" t="s">
        <v>1765</v>
      </c>
      <c r="W693" s="214" t="s">
        <v>1766</v>
      </c>
      <c r="X693" s="214"/>
      <c r="Y693" s="214"/>
      <c r="Z693" s="214"/>
      <c r="AA693" s="214"/>
      <c r="AB693" s="216" t="s">
        <v>1767</v>
      </c>
      <c r="AC693" s="216" t="s">
        <v>1324</v>
      </c>
      <c r="AD693" s="218"/>
      <c r="AE693" s="218"/>
      <c r="AF693" s="218"/>
      <c r="AG693" s="218"/>
      <c r="AH693" s="218"/>
      <c r="AI693" s="218"/>
      <c r="AJ693" s="218"/>
      <c r="AK693" s="218"/>
      <c r="AL693" s="218"/>
      <c r="AM693" s="232" t="s">
        <v>1768</v>
      </c>
      <c r="AN693" s="216" t="s">
        <v>1326</v>
      </c>
      <c r="AO693" s="94" t="s">
        <v>87</v>
      </c>
      <c r="AP693" s="94" t="s">
        <v>92</v>
      </c>
      <c r="AQ693" s="94" t="s">
        <v>1769</v>
      </c>
      <c r="AR693" s="225" t="s">
        <v>1770</v>
      </c>
      <c r="AS693" s="94">
        <v>121</v>
      </c>
      <c r="AT693" s="226">
        <v>1192019.81</v>
      </c>
      <c r="AU693" s="226">
        <v>1192019.81</v>
      </c>
      <c r="AV693" s="226">
        <v>0</v>
      </c>
      <c r="AW693" s="226">
        <v>0</v>
      </c>
      <c r="AX693" s="226">
        <v>1192019.81</v>
      </c>
      <c r="AY693" s="226">
        <v>1192019.81</v>
      </c>
      <c r="AZ693" s="226">
        <v>0</v>
      </c>
      <c r="BA693" s="226">
        <v>0</v>
      </c>
      <c r="BB693" s="226">
        <v>0</v>
      </c>
      <c r="BC693" s="226">
        <v>0</v>
      </c>
      <c r="BD693" s="226">
        <v>1187322.76</v>
      </c>
      <c r="BE693" s="226">
        <v>0</v>
      </c>
      <c r="BF693" s="226">
        <v>1187322.76</v>
      </c>
      <c r="BG693" s="227">
        <v>0</v>
      </c>
      <c r="BH693" s="226">
        <v>0</v>
      </c>
      <c r="BI693" s="226">
        <v>1187322.76</v>
      </c>
      <c r="BJ693" s="226">
        <v>0</v>
      </c>
      <c r="BK693" s="226">
        <v>1187322.76</v>
      </c>
      <c r="BL693" s="226">
        <v>0</v>
      </c>
      <c r="BM693" s="226">
        <v>0</v>
      </c>
      <c r="BN693" s="226">
        <v>1234114</v>
      </c>
      <c r="BO693" s="226">
        <v>0</v>
      </c>
      <c r="BP693" s="226">
        <v>1234114</v>
      </c>
      <c r="BQ693" s="226">
        <v>0</v>
      </c>
      <c r="BR693" s="226">
        <v>0</v>
      </c>
      <c r="BS693" s="226">
        <v>1234114</v>
      </c>
      <c r="BT693" s="226">
        <v>0</v>
      </c>
      <c r="BU693" s="226">
        <v>1234114</v>
      </c>
      <c r="BV693" s="226">
        <v>0</v>
      </c>
      <c r="BW693" s="226">
        <v>0</v>
      </c>
      <c r="BX693" s="226">
        <v>1234114</v>
      </c>
      <c r="BY693" s="226">
        <v>0</v>
      </c>
      <c r="BZ693" s="226">
        <v>1234114</v>
      </c>
      <c r="CA693" s="226">
        <v>0</v>
      </c>
      <c r="CB693" s="226">
        <v>0</v>
      </c>
      <c r="CC693" s="226">
        <v>1234114</v>
      </c>
      <c r="CD693" s="226">
        <v>0</v>
      </c>
      <c r="CE693" s="226">
        <v>1234114</v>
      </c>
      <c r="CF693" s="226">
        <v>0</v>
      </c>
      <c r="CG693" s="226">
        <v>0</v>
      </c>
      <c r="CH693" s="226">
        <v>1234114</v>
      </c>
      <c r="CI693" s="226">
        <v>0</v>
      </c>
      <c r="CJ693" s="226">
        <v>1234114</v>
      </c>
      <c r="CK693" s="226">
        <v>0</v>
      </c>
      <c r="CL693" s="226">
        <v>0</v>
      </c>
      <c r="CM693" s="226">
        <v>1234114</v>
      </c>
      <c r="CN693" s="226">
        <v>0</v>
      </c>
      <c r="CO693" s="226">
        <v>1234114</v>
      </c>
      <c r="CP693" s="226">
        <v>0</v>
      </c>
      <c r="CQ693" s="226">
        <v>0</v>
      </c>
      <c r="CS693" s="8">
        <f t="shared" ref="CS693:CS696" si="134">IF(BI693=BK693,1,0)</f>
        <v>1</v>
      </c>
    </row>
    <row r="694" spans="1:97" ht="212.25" customHeight="1">
      <c r="A694" s="221" t="s">
        <v>1313</v>
      </c>
      <c r="B694" s="222" t="s">
        <v>1314</v>
      </c>
      <c r="C694" s="223">
        <v>404020001</v>
      </c>
      <c r="D694" s="224" t="s">
        <v>49</v>
      </c>
      <c r="E694" s="212" t="s">
        <v>1763</v>
      </c>
      <c r="F694" s="213"/>
      <c r="G694" s="213"/>
      <c r="H694" s="214" t="s">
        <v>1177</v>
      </c>
      <c r="I694" s="213"/>
      <c r="J694" s="214" t="s">
        <v>286</v>
      </c>
      <c r="K694" s="214" t="s">
        <v>1040</v>
      </c>
      <c r="L694" s="214"/>
      <c r="M694" s="215"/>
      <c r="N694" s="215"/>
      <c r="O694" s="215"/>
      <c r="P694" s="216" t="s">
        <v>1041</v>
      </c>
      <c r="Q694" s="216" t="s">
        <v>1764</v>
      </c>
      <c r="R694" s="214"/>
      <c r="S694" s="214"/>
      <c r="T694" s="214"/>
      <c r="U694" s="214"/>
      <c r="V694" s="214" t="s">
        <v>1765</v>
      </c>
      <c r="W694" s="214" t="s">
        <v>1771</v>
      </c>
      <c r="X694" s="214"/>
      <c r="Y694" s="214"/>
      <c r="Z694" s="214"/>
      <c r="AA694" s="214"/>
      <c r="AB694" s="216" t="s">
        <v>1772</v>
      </c>
      <c r="AC694" s="216" t="s">
        <v>1385</v>
      </c>
      <c r="AD694" s="218"/>
      <c r="AE694" s="218"/>
      <c r="AF694" s="218"/>
      <c r="AG694" s="218"/>
      <c r="AH694" s="218"/>
      <c r="AI694" s="218"/>
      <c r="AJ694" s="218"/>
      <c r="AK694" s="218"/>
      <c r="AL694" s="218"/>
      <c r="AM694" s="232" t="s">
        <v>1352</v>
      </c>
      <c r="AN694" s="216" t="s">
        <v>162</v>
      </c>
      <c r="AO694" s="94" t="s">
        <v>87</v>
      </c>
      <c r="AP694" s="94" t="s">
        <v>92</v>
      </c>
      <c r="AQ694" s="94" t="s">
        <v>1769</v>
      </c>
      <c r="AR694" s="225" t="s">
        <v>1770</v>
      </c>
      <c r="AS694" s="94">
        <v>122</v>
      </c>
      <c r="AT694" s="226">
        <v>38295</v>
      </c>
      <c r="AU694" s="226">
        <v>38295</v>
      </c>
      <c r="AV694" s="226">
        <v>0</v>
      </c>
      <c r="AW694" s="226">
        <v>0</v>
      </c>
      <c r="AX694" s="226">
        <v>38295</v>
      </c>
      <c r="AY694" s="226">
        <v>38295</v>
      </c>
      <c r="AZ694" s="226">
        <v>0</v>
      </c>
      <c r="BA694" s="226">
        <v>0</v>
      </c>
      <c r="BB694" s="226">
        <v>0</v>
      </c>
      <c r="BC694" s="226">
        <v>0</v>
      </c>
      <c r="BD694" s="226">
        <v>39180.11</v>
      </c>
      <c r="BE694" s="226">
        <v>0</v>
      </c>
      <c r="BF694" s="226">
        <v>39180.11</v>
      </c>
      <c r="BG694" s="226">
        <v>0</v>
      </c>
      <c r="BH694" s="226">
        <v>0</v>
      </c>
      <c r="BI694" s="226">
        <v>39180.11</v>
      </c>
      <c r="BJ694" s="226">
        <v>0</v>
      </c>
      <c r="BK694" s="226">
        <v>39180.11</v>
      </c>
      <c r="BL694" s="226">
        <v>0</v>
      </c>
      <c r="BM694" s="226">
        <v>0</v>
      </c>
      <c r="BN694" s="226">
        <v>38295</v>
      </c>
      <c r="BO694" s="226">
        <v>0</v>
      </c>
      <c r="BP694" s="226">
        <v>38295</v>
      </c>
      <c r="BQ694" s="226">
        <v>0</v>
      </c>
      <c r="BR694" s="226">
        <v>0</v>
      </c>
      <c r="BS694" s="226">
        <v>38295</v>
      </c>
      <c r="BT694" s="226">
        <v>0</v>
      </c>
      <c r="BU694" s="226">
        <v>38295</v>
      </c>
      <c r="BV694" s="226">
        <v>0</v>
      </c>
      <c r="BW694" s="226">
        <v>0</v>
      </c>
      <c r="BX694" s="226">
        <v>38295</v>
      </c>
      <c r="BY694" s="226">
        <v>0</v>
      </c>
      <c r="BZ694" s="226">
        <v>38295</v>
      </c>
      <c r="CA694" s="226">
        <v>0</v>
      </c>
      <c r="CB694" s="226">
        <v>0</v>
      </c>
      <c r="CC694" s="226">
        <v>38295</v>
      </c>
      <c r="CD694" s="226">
        <v>0</v>
      </c>
      <c r="CE694" s="226">
        <v>38295</v>
      </c>
      <c r="CF694" s="226">
        <v>0</v>
      </c>
      <c r="CG694" s="226">
        <v>0</v>
      </c>
      <c r="CH694" s="226">
        <v>38295</v>
      </c>
      <c r="CI694" s="226">
        <v>0</v>
      </c>
      <c r="CJ694" s="226">
        <v>38295</v>
      </c>
      <c r="CK694" s="226">
        <v>0</v>
      </c>
      <c r="CL694" s="226">
        <v>0</v>
      </c>
      <c r="CM694" s="226">
        <v>38295</v>
      </c>
      <c r="CN694" s="226">
        <v>0</v>
      </c>
      <c r="CO694" s="226">
        <v>38295</v>
      </c>
      <c r="CP694" s="226">
        <v>0</v>
      </c>
      <c r="CQ694" s="226">
        <v>0</v>
      </c>
      <c r="CS694" s="8">
        <f t="shared" si="134"/>
        <v>1</v>
      </c>
    </row>
    <row r="695" spans="1:97" ht="212.25" customHeight="1">
      <c r="A695" s="221" t="s">
        <v>1313</v>
      </c>
      <c r="B695" s="222" t="s">
        <v>1314</v>
      </c>
      <c r="C695" s="223">
        <v>404020001</v>
      </c>
      <c r="D695" s="224" t="s">
        <v>48</v>
      </c>
      <c r="E695" s="212" t="s">
        <v>1763</v>
      </c>
      <c r="F695" s="213"/>
      <c r="G695" s="213"/>
      <c r="H695" s="214" t="s">
        <v>1177</v>
      </c>
      <c r="I695" s="213"/>
      <c r="J695" s="214" t="s">
        <v>286</v>
      </c>
      <c r="K695" s="214" t="s">
        <v>1040</v>
      </c>
      <c r="L695" s="214"/>
      <c r="M695" s="215"/>
      <c r="N695" s="215"/>
      <c r="O695" s="215"/>
      <c r="P695" s="216" t="s">
        <v>1041</v>
      </c>
      <c r="Q695" s="216" t="s">
        <v>1764</v>
      </c>
      <c r="R695" s="214"/>
      <c r="S695" s="214"/>
      <c r="T695" s="214"/>
      <c r="U695" s="214"/>
      <c r="V695" s="214" t="s">
        <v>1765</v>
      </c>
      <c r="W695" s="214" t="s">
        <v>1773</v>
      </c>
      <c r="X695" s="214"/>
      <c r="Y695" s="214"/>
      <c r="Z695" s="214"/>
      <c r="AA695" s="214"/>
      <c r="AB695" s="216" t="s">
        <v>1772</v>
      </c>
      <c r="AC695" s="216" t="s">
        <v>1324</v>
      </c>
      <c r="AD695" s="218"/>
      <c r="AE695" s="218"/>
      <c r="AF695" s="218"/>
      <c r="AG695" s="218"/>
      <c r="AH695" s="218"/>
      <c r="AI695" s="218"/>
      <c r="AJ695" s="218"/>
      <c r="AK695" s="218"/>
      <c r="AL695" s="218"/>
      <c r="AM695" s="232" t="s">
        <v>1768</v>
      </c>
      <c r="AN695" s="216" t="s">
        <v>1326</v>
      </c>
      <c r="AO695" s="94" t="s">
        <v>87</v>
      </c>
      <c r="AP695" s="94" t="s">
        <v>92</v>
      </c>
      <c r="AQ695" s="94" t="s">
        <v>1769</v>
      </c>
      <c r="AR695" s="225" t="s">
        <v>1770</v>
      </c>
      <c r="AS695" s="94">
        <v>129</v>
      </c>
      <c r="AT695" s="226">
        <v>350594.5</v>
      </c>
      <c r="AU695" s="226">
        <v>350594.5</v>
      </c>
      <c r="AV695" s="226">
        <v>0</v>
      </c>
      <c r="AW695" s="226">
        <v>0</v>
      </c>
      <c r="AX695" s="226">
        <v>350594.5</v>
      </c>
      <c r="AY695" s="226">
        <v>350594.5</v>
      </c>
      <c r="AZ695" s="226">
        <v>0</v>
      </c>
      <c r="BA695" s="226">
        <v>0</v>
      </c>
      <c r="BB695" s="226">
        <v>0</v>
      </c>
      <c r="BC695" s="226">
        <v>0</v>
      </c>
      <c r="BD695" s="226">
        <v>365574.52</v>
      </c>
      <c r="BE695" s="226">
        <v>0</v>
      </c>
      <c r="BF695" s="226">
        <v>365574.52</v>
      </c>
      <c r="BG695" s="226">
        <v>0</v>
      </c>
      <c r="BH695" s="226">
        <v>0</v>
      </c>
      <c r="BI695" s="226">
        <v>365574.52</v>
      </c>
      <c r="BJ695" s="226">
        <v>0</v>
      </c>
      <c r="BK695" s="226">
        <v>365574.52</v>
      </c>
      <c r="BL695" s="226">
        <v>0</v>
      </c>
      <c r="BM695" s="226">
        <v>0</v>
      </c>
      <c r="BN695" s="226">
        <v>384267</v>
      </c>
      <c r="BO695" s="226">
        <v>0</v>
      </c>
      <c r="BP695" s="226">
        <v>384267</v>
      </c>
      <c r="BQ695" s="226">
        <v>0</v>
      </c>
      <c r="BR695" s="226">
        <v>0</v>
      </c>
      <c r="BS695" s="226">
        <v>384267</v>
      </c>
      <c r="BT695" s="226">
        <v>0</v>
      </c>
      <c r="BU695" s="226">
        <v>384267</v>
      </c>
      <c r="BV695" s="226">
        <v>0</v>
      </c>
      <c r="BW695" s="226">
        <v>0</v>
      </c>
      <c r="BX695" s="226">
        <v>384267</v>
      </c>
      <c r="BY695" s="226">
        <v>0</v>
      </c>
      <c r="BZ695" s="226">
        <v>384267</v>
      </c>
      <c r="CA695" s="226">
        <v>0</v>
      </c>
      <c r="CB695" s="226">
        <v>0</v>
      </c>
      <c r="CC695" s="226">
        <v>384267</v>
      </c>
      <c r="CD695" s="226">
        <v>0</v>
      </c>
      <c r="CE695" s="226">
        <v>384267</v>
      </c>
      <c r="CF695" s="226">
        <v>0</v>
      </c>
      <c r="CG695" s="226">
        <v>0</v>
      </c>
      <c r="CH695" s="226">
        <v>384267</v>
      </c>
      <c r="CI695" s="226">
        <v>0</v>
      </c>
      <c r="CJ695" s="226">
        <v>384267</v>
      </c>
      <c r="CK695" s="226">
        <v>0</v>
      </c>
      <c r="CL695" s="226">
        <v>0</v>
      </c>
      <c r="CM695" s="226">
        <v>384267</v>
      </c>
      <c r="CN695" s="226">
        <v>0</v>
      </c>
      <c r="CO695" s="226">
        <v>384267</v>
      </c>
      <c r="CP695" s="226">
        <v>0</v>
      </c>
      <c r="CQ695" s="226">
        <v>0</v>
      </c>
      <c r="CS695" s="8">
        <f t="shared" si="134"/>
        <v>1</v>
      </c>
    </row>
    <row r="696" spans="1:97" ht="212.25" customHeight="1">
      <c r="A696" s="221" t="s">
        <v>1313</v>
      </c>
      <c r="B696" s="222" t="s">
        <v>1314</v>
      </c>
      <c r="C696" s="223">
        <v>404020001</v>
      </c>
      <c r="D696" s="224" t="s">
        <v>48</v>
      </c>
      <c r="E696" s="212" t="s">
        <v>1763</v>
      </c>
      <c r="F696" s="213"/>
      <c r="G696" s="213"/>
      <c r="H696" s="214" t="s">
        <v>1177</v>
      </c>
      <c r="I696" s="213"/>
      <c r="J696" s="214" t="s">
        <v>286</v>
      </c>
      <c r="K696" s="214" t="s">
        <v>1040</v>
      </c>
      <c r="L696" s="214"/>
      <c r="M696" s="215"/>
      <c r="N696" s="215"/>
      <c r="O696" s="215"/>
      <c r="P696" s="216" t="s">
        <v>1041</v>
      </c>
      <c r="Q696" s="216" t="s">
        <v>1764</v>
      </c>
      <c r="R696" s="214"/>
      <c r="S696" s="214"/>
      <c r="T696" s="214"/>
      <c r="U696" s="214"/>
      <c r="V696" s="214" t="s">
        <v>1765</v>
      </c>
      <c r="W696" s="214"/>
      <c r="X696" s="214"/>
      <c r="Y696" s="214"/>
      <c r="Z696" s="214"/>
      <c r="AA696" s="214"/>
      <c r="AB696" s="216" t="s">
        <v>1772</v>
      </c>
      <c r="AC696" s="216" t="s">
        <v>1324</v>
      </c>
      <c r="AD696" s="218"/>
      <c r="AE696" s="218"/>
      <c r="AF696" s="218"/>
      <c r="AG696" s="218"/>
      <c r="AH696" s="218"/>
      <c r="AI696" s="218"/>
      <c r="AJ696" s="218"/>
      <c r="AK696" s="218"/>
      <c r="AL696" s="218"/>
      <c r="AM696" s="232" t="s">
        <v>1768</v>
      </c>
      <c r="AN696" s="216" t="s">
        <v>1326</v>
      </c>
      <c r="AO696" s="94" t="s">
        <v>87</v>
      </c>
      <c r="AP696" s="94" t="s">
        <v>92</v>
      </c>
      <c r="AQ696" s="94" t="s">
        <v>1769</v>
      </c>
      <c r="AR696" s="225" t="s">
        <v>1770</v>
      </c>
      <c r="AS696" s="94">
        <v>244</v>
      </c>
      <c r="AT696" s="226">
        <v>234752.45</v>
      </c>
      <c r="AU696" s="226">
        <v>234752.45</v>
      </c>
      <c r="AV696" s="226">
        <v>0</v>
      </c>
      <c r="AW696" s="226">
        <v>0</v>
      </c>
      <c r="AX696" s="226">
        <v>234752.45</v>
      </c>
      <c r="AY696" s="226">
        <v>234752.45</v>
      </c>
      <c r="AZ696" s="226">
        <v>0</v>
      </c>
      <c r="BA696" s="226">
        <v>0</v>
      </c>
      <c r="BB696" s="226">
        <v>0</v>
      </c>
      <c r="BC696" s="226">
        <v>0</v>
      </c>
      <c r="BD696" s="226">
        <v>211297.06</v>
      </c>
      <c r="BE696" s="226">
        <v>0</v>
      </c>
      <c r="BF696" s="226">
        <v>211297.06</v>
      </c>
      <c r="BG696" s="226">
        <v>0</v>
      </c>
      <c r="BH696" s="226">
        <v>0</v>
      </c>
      <c r="BI696" s="226">
        <v>211297.06</v>
      </c>
      <c r="BJ696" s="226">
        <v>0</v>
      </c>
      <c r="BK696" s="226">
        <v>211297.06</v>
      </c>
      <c r="BL696" s="226">
        <v>0</v>
      </c>
      <c r="BM696" s="226">
        <v>0</v>
      </c>
      <c r="BN696" s="226">
        <v>281631.39</v>
      </c>
      <c r="BO696" s="226">
        <v>0</v>
      </c>
      <c r="BP696" s="226">
        <v>281631.39</v>
      </c>
      <c r="BQ696" s="226">
        <v>0</v>
      </c>
      <c r="BR696" s="226">
        <v>0</v>
      </c>
      <c r="BS696" s="226">
        <v>281631.39</v>
      </c>
      <c r="BT696" s="226">
        <v>0</v>
      </c>
      <c r="BU696" s="226">
        <v>281631.39</v>
      </c>
      <c r="BV696" s="226">
        <v>0</v>
      </c>
      <c r="BW696" s="226">
        <v>0</v>
      </c>
      <c r="BX696" s="226">
        <v>281631.39</v>
      </c>
      <c r="BY696" s="226">
        <v>0</v>
      </c>
      <c r="BZ696" s="226">
        <v>281631.39</v>
      </c>
      <c r="CA696" s="226">
        <v>0</v>
      </c>
      <c r="CB696" s="226">
        <v>0</v>
      </c>
      <c r="CC696" s="226">
        <v>281631.39</v>
      </c>
      <c r="CD696" s="226">
        <v>0</v>
      </c>
      <c r="CE696" s="226">
        <v>281631.39</v>
      </c>
      <c r="CF696" s="226">
        <v>0</v>
      </c>
      <c r="CG696" s="226">
        <v>0</v>
      </c>
      <c r="CH696" s="226">
        <v>281631.39</v>
      </c>
      <c r="CI696" s="226">
        <v>0</v>
      </c>
      <c r="CJ696" s="226">
        <v>281631.39</v>
      </c>
      <c r="CK696" s="226">
        <v>0</v>
      </c>
      <c r="CL696" s="226">
        <v>0</v>
      </c>
      <c r="CM696" s="226">
        <v>281631.39</v>
      </c>
      <c r="CN696" s="226">
        <v>0</v>
      </c>
      <c r="CO696" s="226">
        <v>281631.39</v>
      </c>
      <c r="CP696" s="226">
        <v>0</v>
      </c>
      <c r="CQ696" s="226">
        <v>0</v>
      </c>
      <c r="CS696" s="8">
        <f t="shared" si="134"/>
        <v>1</v>
      </c>
    </row>
    <row r="697" spans="1:97" ht="232.5" customHeight="1">
      <c r="A697" s="221" t="s">
        <v>1313</v>
      </c>
      <c r="B697" s="222" t="s">
        <v>1314</v>
      </c>
      <c r="C697" s="223">
        <v>402000025</v>
      </c>
      <c r="D697" s="224" t="s">
        <v>153</v>
      </c>
      <c r="E697" s="212" t="s">
        <v>1315</v>
      </c>
      <c r="F697" s="213"/>
      <c r="G697" s="213"/>
      <c r="H697" s="214" t="s">
        <v>1333</v>
      </c>
      <c r="I697" s="213"/>
      <c r="J697" s="214" t="s">
        <v>1379</v>
      </c>
      <c r="K697" s="214" t="s">
        <v>1380</v>
      </c>
      <c r="L697" s="214"/>
      <c r="M697" s="215"/>
      <c r="N697" s="215" t="s">
        <v>45</v>
      </c>
      <c r="O697" s="215"/>
      <c r="P697" s="216" t="s">
        <v>255</v>
      </c>
      <c r="Q697" s="216" t="s">
        <v>1774</v>
      </c>
      <c r="R697" s="214"/>
      <c r="S697" s="214"/>
      <c r="T697" s="214"/>
      <c r="U697" s="214"/>
      <c r="V697" s="214" t="s">
        <v>1382</v>
      </c>
      <c r="W697" s="214" t="s">
        <v>1775</v>
      </c>
      <c r="X697" s="214"/>
      <c r="Y697" s="214"/>
      <c r="Z697" s="214"/>
      <c r="AA697" s="214"/>
      <c r="AB697" s="216" t="s">
        <v>1384</v>
      </c>
      <c r="AC697" s="216" t="s">
        <v>1324</v>
      </c>
      <c r="AD697" s="218"/>
      <c r="AE697" s="218"/>
      <c r="AF697" s="218"/>
      <c r="AG697" s="218"/>
      <c r="AH697" s="218"/>
      <c r="AI697" s="218"/>
      <c r="AJ697" s="218"/>
      <c r="AK697" s="218"/>
      <c r="AL697" s="218"/>
      <c r="AM697" s="218" t="s">
        <v>1389</v>
      </c>
      <c r="AN697" s="216" t="s">
        <v>1326</v>
      </c>
      <c r="AO697" s="94" t="s">
        <v>87</v>
      </c>
      <c r="AP697" s="94" t="s">
        <v>92</v>
      </c>
      <c r="AQ697" s="94" t="s">
        <v>1386</v>
      </c>
      <c r="AR697" s="225" t="s">
        <v>1387</v>
      </c>
      <c r="AS697" s="94">
        <v>244</v>
      </c>
      <c r="AT697" s="226">
        <v>65228.5</v>
      </c>
      <c r="AU697" s="226">
        <v>65228.5</v>
      </c>
      <c r="AV697" s="226">
        <v>0</v>
      </c>
      <c r="AW697" s="226">
        <v>0</v>
      </c>
      <c r="AX697" s="226">
        <v>65228.5</v>
      </c>
      <c r="AY697" s="226">
        <v>65228.5</v>
      </c>
      <c r="AZ697" s="226">
        <v>0</v>
      </c>
      <c r="BA697" s="226">
        <v>0</v>
      </c>
      <c r="BB697" s="226">
        <v>0</v>
      </c>
      <c r="BC697" s="226">
        <v>0</v>
      </c>
      <c r="BD697" s="226">
        <v>0</v>
      </c>
      <c r="BE697" s="226">
        <v>0</v>
      </c>
      <c r="BF697" s="226">
        <v>0</v>
      </c>
      <c r="BG697" s="227">
        <v>0</v>
      </c>
      <c r="BH697" s="226">
        <v>0</v>
      </c>
      <c r="BI697" s="226">
        <v>0</v>
      </c>
      <c r="BJ697" s="226">
        <v>0</v>
      </c>
      <c r="BK697" s="226">
        <v>0</v>
      </c>
      <c r="BL697" s="226">
        <v>0</v>
      </c>
      <c r="BM697" s="226">
        <v>0</v>
      </c>
      <c r="BN697" s="226">
        <v>0</v>
      </c>
      <c r="BO697" s="226">
        <v>0</v>
      </c>
      <c r="BP697" s="226">
        <v>0</v>
      </c>
      <c r="BQ697" s="226">
        <v>0</v>
      </c>
      <c r="BR697" s="226">
        <v>0</v>
      </c>
      <c r="BS697" s="226">
        <v>0</v>
      </c>
      <c r="BT697" s="226">
        <v>0</v>
      </c>
      <c r="BU697" s="226">
        <v>0</v>
      </c>
      <c r="BV697" s="226">
        <v>0</v>
      </c>
      <c r="BW697" s="226">
        <v>0</v>
      </c>
      <c r="BX697" s="226">
        <v>0</v>
      </c>
      <c r="BY697" s="226">
        <v>0</v>
      </c>
      <c r="BZ697" s="226">
        <v>0</v>
      </c>
      <c r="CA697" s="226">
        <v>0</v>
      </c>
      <c r="CB697" s="226">
        <v>0</v>
      </c>
      <c r="CC697" s="226">
        <v>0</v>
      </c>
      <c r="CD697" s="226">
        <v>0</v>
      </c>
      <c r="CE697" s="226">
        <v>0</v>
      </c>
      <c r="CF697" s="226">
        <v>0</v>
      </c>
      <c r="CG697" s="226">
        <v>0</v>
      </c>
      <c r="CH697" s="226">
        <v>0</v>
      </c>
      <c r="CI697" s="226">
        <v>0</v>
      </c>
      <c r="CJ697" s="226">
        <v>0</v>
      </c>
      <c r="CK697" s="226">
        <v>0</v>
      </c>
      <c r="CL697" s="226">
        <v>0</v>
      </c>
      <c r="CM697" s="226">
        <v>0</v>
      </c>
      <c r="CN697" s="226">
        <v>0</v>
      </c>
      <c r="CO697" s="226">
        <v>0</v>
      </c>
      <c r="CP697" s="226">
        <v>0</v>
      </c>
      <c r="CQ697" s="226">
        <v>0</v>
      </c>
      <c r="CS697" s="8">
        <f t="shared" si="126"/>
        <v>1</v>
      </c>
    </row>
    <row r="698" spans="1:97" s="189" customFormat="1" ht="40.5" customHeight="1">
      <c r="A698" s="389" t="s">
        <v>1776</v>
      </c>
      <c r="B698" s="390"/>
      <c r="C698" s="390"/>
      <c r="D698" s="390"/>
      <c r="E698" s="390"/>
      <c r="F698" s="390"/>
      <c r="G698" s="390"/>
      <c r="H698" s="390"/>
      <c r="I698" s="390"/>
      <c r="J698" s="390"/>
      <c r="K698" s="390"/>
      <c r="L698" s="390"/>
      <c r="M698" s="390"/>
      <c r="N698" s="390"/>
      <c r="O698" s="390"/>
      <c r="P698" s="390"/>
      <c r="Q698" s="390"/>
      <c r="R698" s="390"/>
      <c r="S698" s="390"/>
      <c r="T698" s="390"/>
      <c r="U698" s="390"/>
      <c r="V698" s="390"/>
      <c r="W698" s="390"/>
      <c r="X698" s="390"/>
      <c r="Y698" s="390"/>
      <c r="Z698" s="390"/>
      <c r="AA698" s="390"/>
      <c r="AB698" s="390"/>
      <c r="AC698" s="390"/>
      <c r="AD698" s="390"/>
      <c r="AE698" s="390"/>
      <c r="AF698" s="390"/>
      <c r="AG698" s="390"/>
      <c r="AH698" s="390"/>
      <c r="AI698" s="390"/>
      <c r="AJ698" s="390"/>
      <c r="AK698" s="390"/>
      <c r="AL698" s="390"/>
      <c r="AM698" s="390"/>
      <c r="AN698" s="390"/>
      <c r="AO698" s="390"/>
      <c r="AP698" s="390"/>
      <c r="AQ698" s="390"/>
      <c r="AR698" s="390"/>
      <c r="AS698" s="391"/>
      <c r="AT698" s="200">
        <f t="shared" ref="AT698:BC698" si="135">AT697+AT696+AT695+AT694+AT693+AT692+AT691+AT690+AT689+AT688+AT687+AT686+AT685+AT684+AT683+AT682+AT681+AT680+AT679+AT678+AT677+AT676+AT675+AT674+AT673+AT672+AT671+AT670+AT669+AT668+AT667+AT666+AT665+AT664+AT663+AT662+AT661+AT660+AT659+AT658+AT657+AT656+AT655+AT654+AT653+AT652+AT651+AT650+AT649+AT648+AT647+AT646+AT645+AT644+AT643+AT642+AT641+AT640+AT639+AT638+AT637+AT636+AT635+AT634+AT633+AT632+AT631+AT630+AT629+AT628+AT627+AT626+AT625+AT624+AT623+AT622+AT621+AT620+AT619+AT618+AT617+AT616+AT615+AT614+AT613+AT612+AT611+AT610+AT609+AT608+AT607+AT606+AT605+AT604+AT603+AT602+AT601+AT600+AT599+AT598+AT597+AT596+AT595+AT594+AT593+AT592+AT591+AT590+AT588+AT589+AT587+AT586+AT585+AT584+AT583+AT582+AT581+AT580+AT579+AT578+AT577+AT576+AT575+AT574</f>
        <v>3697590160.3100009</v>
      </c>
      <c r="AU698" s="200">
        <f t="shared" si="135"/>
        <v>3674577936.4299998</v>
      </c>
      <c r="AV698" s="200">
        <f t="shared" si="135"/>
        <v>2061027684.6300001</v>
      </c>
      <c r="AW698" s="200">
        <f t="shared" si="135"/>
        <v>2041609745.1900001</v>
      </c>
      <c r="AX698" s="200">
        <f t="shared" si="135"/>
        <v>1580866569.0800002</v>
      </c>
      <c r="AY698" s="200">
        <f t="shared" si="135"/>
        <v>1577528216.6600001</v>
      </c>
      <c r="AZ698" s="200">
        <f t="shared" si="135"/>
        <v>0</v>
      </c>
      <c r="BA698" s="200">
        <f t="shared" si="135"/>
        <v>0</v>
      </c>
      <c r="BB698" s="200">
        <f t="shared" si="135"/>
        <v>55695906.599999994</v>
      </c>
      <c r="BC698" s="200">
        <f t="shared" si="135"/>
        <v>55439974.579999998</v>
      </c>
      <c r="BD698" s="200">
        <f>SUM(BD574:BD697)</f>
        <v>4195008363.7699995</v>
      </c>
      <c r="BE698" s="200">
        <f t="shared" ref="BE698:CQ698" si="136">SUM(BE574:BE697)</f>
        <v>2512974673.6300001</v>
      </c>
      <c r="BF698" s="200">
        <f t="shared" si="136"/>
        <v>1617757913.8999996</v>
      </c>
      <c r="BG698" s="200">
        <f t="shared" si="136"/>
        <v>0</v>
      </c>
      <c r="BH698" s="200">
        <f t="shared" si="136"/>
        <v>64275776.240000002</v>
      </c>
      <c r="BI698" s="200">
        <f t="shared" si="136"/>
        <v>4191228466.0599995</v>
      </c>
      <c r="BJ698" s="200">
        <f>SUM(BJ574:BJ697)</f>
        <v>2509533852.4700003</v>
      </c>
      <c r="BK698" s="200">
        <f>SUM(BK574:BK697)</f>
        <v>1617723457.4499998</v>
      </c>
      <c r="BL698" s="200">
        <f t="shared" si="136"/>
        <v>0</v>
      </c>
      <c r="BM698" s="200">
        <f>SUM(BM574:BM697)</f>
        <v>63971156.140000001</v>
      </c>
      <c r="BN698" s="200">
        <f t="shared" si="136"/>
        <v>4004850881.2000003</v>
      </c>
      <c r="BO698" s="200">
        <f t="shared" si="136"/>
        <v>2271084473.9000001</v>
      </c>
      <c r="BP698" s="200">
        <f t="shared" si="136"/>
        <v>1667145537.3000004</v>
      </c>
      <c r="BQ698" s="200">
        <f t="shared" si="136"/>
        <v>0</v>
      </c>
      <c r="BR698" s="200">
        <f t="shared" si="136"/>
        <v>66620870</v>
      </c>
      <c r="BS698" s="200">
        <f t="shared" si="136"/>
        <v>4007493872.1999998</v>
      </c>
      <c r="BT698" s="200">
        <f t="shared" si="136"/>
        <v>2276787841.3200002</v>
      </c>
      <c r="BU698" s="200">
        <f t="shared" si="136"/>
        <v>1664017593.9300003</v>
      </c>
      <c r="BV698" s="200">
        <f t="shared" si="136"/>
        <v>0</v>
      </c>
      <c r="BW698" s="200">
        <f t="shared" si="136"/>
        <v>66688536.950000003</v>
      </c>
      <c r="BX698" s="200">
        <f t="shared" si="136"/>
        <v>4235573393.3599997</v>
      </c>
      <c r="BY698" s="200">
        <f t="shared" si="136"/>
        <v>2491241939.3200002</v>
      </c>
      <c r="BZ698" s="200">
        <f t="shared" si="136"/>
        <v>1649179994.0400002</v>
      </c>
      <c r="CA698" s="200">
        <f t="shared" si="136"/>
        <v>0</v>
      </c>
      <c r="CB698" s="200">
        <f t="shared" si="136"/>
        <v>95151460</v>
      </c>
      <c r="CC698" s="200">
        <f t="shared" si="136"/>
        <v>4235573392.4400001</v>
      </c>
      <c r="CD698" s="200">
        <f t="shared" si="136"/>
        <v>2495421323.7700005</v>
      </c>
      <c r="CE698" s="200">
        <f t="shared" si="136"/>
        <v>1645000608.6700003</v>
      </c>
      <c r="CF698" s="200">
        <f t="shared" si="136"/>
        <v>0</v>
      </c>
      <c r="CG698" s="200">
        <f t="shared" si="136"/>
        <v>95151460</v>
      </c>
      <c r="CH698" s="200">
        <f t="shared" si="136"/>
        <v>4430106534.5900002</v>
      </c>
      <c r="CI698" s="200">
        <f t="shared" si="136"/>
        <v>2654649265.9500003</v>
      </c>
      <c r="CJ698" s="200">
        <f t="shared" si="136"/>
        <v>1680305808.6400001</v>
      </c>
      <c r="CK698" s="200">
        <f t="shared" si="136"/>
        <v>0</v>
      </c>
      <c r="CL698" s="200">
        <f t="shared" si="136"/>
        <v>95151460</v>
      </c>
      <c r="CM698" s="200">
        <f t="shared" si="136"/>
        <v>4430106500.0600004</v>
      </c>
      <c r="CN698" s="200">
        <f t="shared" si="136"/>
        <v>2658664752.9699998</v>
      </c>
      <c r="CO698" s="200">
        <f t="shared" si="136"/>
        <v>1676290287.0900004</v>
      </c>
      <c r="CP698" s="200">
        <f t="shared" si="136"/>
        <v>0</v>
      </c>
      <c r="CQ698" s="200">
        <f t="shared" si="136"/>
        <v>95151460</v>
      </c>
      <c r="CR698" s="438">
        <f>IF(BD698=BE698+BF698+BG698+BH698,1,0)</f>
        <v>1</v>
      </c>
      <c r="CS698" s="438">
        <f>IF(BI698=BJ698+BK698+BL698+BM698,1,0)</f>
        <v>1</v>
      </c>
    </row>
    <row r="699" spans="1:97" ht="138.6" customHeight="1">
      <c r="A699" s="244">
        <v>611</v>
      </c>
      <c r="B699" s="17" t="s">
        <v>1777</v>
      </c>
      <c r="C699" s="123">
        <v>401000024</v>
      </c>
      <c r="D699" s="188" t="s">
        <v>844</v>
      </c>
      <c r="E699" s="113" t="s">
        <v>381</v>
      </c>
      <c r="F699" s="114"/>
      <c r="G699" s="114"/>
      <c r="H699" s="115">
        <v>3</v>
      </c>
      <c r="I699" s="114"/>
      <c r="J699" s="115">
        <v>16</v>
      </c>
      <c r="K699" s="115">
        <v>1</v>
      </c>
      <c r="L699" s="115">
        <v>13</v>
      </c>
      <c r="M699" s="154"/>
      <c r="N699" s="154"/>
      <c r="O699" s="154"/>
      <c r="P699" s="116" t="s">
        <v>255</v>
      </c>
      <c r="Q699" s="117" t="s">
        <v>1778</v>
      </c>
      <c r="R699" s="115"/>
      <c r="S699" s="115"/>
      <c r="T699" s="115"/>
      <c r="U699" s="115"/>
      <c r="V699" s="115">
        <v>11</v>
      </c>
      <c r="W699" s="115" t="s">
        <v>1779</v>
      </c>
      <c r="X699" s="115"/>
      <c r="Y699" s="115"/>
      <c r="Z699" s="115"/>
      <c r="AA699" s="115"/>
      <c r="AB699" s="116" t="s">
        <v>695</v>
      </c>
      <c r="AC699" s="138" t="s">
        <v>1780</v>
      </c>
      <c r="AD699" s="116"/>
      <c r="AE699" s="116"/>
      <c r="AF699" s="116"/>
      <c r="AG699" s="116"/>
      <c r="AH699" s="116"/>
      <c r="AI699" s="116"/>
      <c r="AJ699" s="116"/>
      <c r="AK699" s="116"/>
      <c r="AL699" s="116"/>
      <c r="AM699" s="136" t="s">
        <v>1781</v>
      </c>
      <c r="AN699" s="114" t="s">
        <v>1782</v>
      </c>
      <c r="AO699" s="57" t="s">
        <v>79</v>
      </c>
      <c r="AP699" s="57" t="s">
        <v>54</v>
      </c>
      <c r="AQ699" s="57" t="s">
        <v>1784</v>
      </c>
      <c r="AR699" s="159" t="s">
        <v>608</v>
      </c>
      <c r="AS699" s="156">
        <v>611</v>
      </c>
      <c r="AT699" s="245">
        <v>15899423.220000001</v>
      </c>
      <c r="AU699" s="245">
        <v>15899423.220000001</v>
      </c>
      <c r="AV699" s="245">
        <v>0</v>
      </c>
      <c r="AW699" s="245">
        <v>0</v>
      </c>
      <c r="AX699" s="245">
        <v>0</v>
      </c>
      <c r="AY699" s="245">
        <v>0</v>
      </c>
      <c r="AZ699" s="245">
        <v>0</v>
      </c>
      <c r="BA699" s="245">
        <v>0</v>
      </c>
      <c r="BB699" s="245">
        <v>15899423.220000001</v>
      </c>
      <c r="BC699" s="245">
        <v>15899423.220000001</v>
      </c>
      <c r="BD699" s="245">
        <f>BE699+BF699+BG699+BH699</f>
        <v>13856293.9</v>
      </c>
      <c r="BE699" s="245">
        <v>0</v>
      </c>
      <c r="BF699" s="245">
        <v>0</v>
      </c>
      <c r="BG699" s="245">
        <v>0</v>
      </c>
      <c r="BH699" s="245">
        <v>13856293.9</v>
      </c>
      <c r="BI699" s="245">
        <f>BJ699+BK699+BL699+BM699</f>
        <v>13856293.9</v>
      </c>
      <c r="BJ699" s="245">
        <v>0</v>
      </c>
      <c r="BK699" s="245">
        <v>0</v>
      </c>
      <c r="BL699" s="245">
        <v>0</v>
      </c>
      <c r="BM699" s="245">
        <v>13856293.9</v>
      </c>
      <c r="BN699" s="245">
        <f>BO699+BP699+BQ699+BR699</f>
        <v>14621187.199999999</v>
      </c>
      <c r="BO699" s="245">
        <v>0</v>
      </c>
      <c r="BP699" s="245">
        <v>0</v>
      </c>
      <c r="BQ699" s="245">
        <v>0</v>
      </c>
      <c r="BR699" s="245">
        <v>14621187.199999999</v>
      </c>
      <c r="BS699" s="245">
        <f>BT699+BU699+BV699+BW699</f>
        <v>14621187.199999999</v>
      </c>
      <c r="BT699" s="245">
        <v>0</v>
      </c>
      <c r="BU699" s="245">
        <v>0</v>
      </c>
      <c r="BV699" s="245">
        <v>0</v>
      </c>
      <c r="BW699" s="245">
        <v>14621187.199999999</v>
      </c>
      <c r="BX699" s="245">
        <f>BY699+BZ699+CA699+CB699</f>
        <v>14662807.199999999</v>
      </c>
      <c r="BY699" s="245">
        <v>0</v>
      </c>
      <c r="BZ699" s="245">
        <v>0</v>
      </c>
      <c r="CA699" s="245">
        <v>0</v>
      </c>
      <c r="CB699" s="245">
        <v>14662807.199999999</v>
      </c>
      <c r="CC699" s="245">
        <f>CD699+CE699+CF699+CG699</f>
        <v>14662807.199999999</v>
      </c>
      <c r="CD699" s="245">
        <v>0</v>
      </c>
      <c r="CE699" s="245">
        <v>0</v>
      </c>
      <c r="CF699" s="245">
        <v>0</v>
      </c>
      <c r="CG699" s="245">
        <v>14662807.199999999</v>
      </c>
      <c r="CH699" s="245">
        <f>CI699+CJ699+CK699+CL699</f>
        <v>14662807.199999999</v>
      </c>
      <c r="CI699" s="245">
        <v>0</v>
      </c>
      <c r="CJ699" s="245">
        <v>0</v>
      </c>
      <c r="CK699" s="245">
        <v>0</v>
      </c>
      <c r="CL699" s="245">
        <v>14662807.199999999</v>
      </c>
      <c r="CM699" s="245">
        <f>CN699+CO699+CP699+CQ699</f>
        <v>14662807.199999999</v>
      </c>
      <c r="CN699" s="245">
        <v>0</v>
      </c>
      <c r="CO699" s="245">
        <v>0</v>
      </c>
      <c r="CP699" s="245">
        <v>0</v>
      </c>
      <c r="CQ699" s="245">
        <v>14662807.199999999</v>
      </c>
    </row>
    <row r="700" spans="1:97" ht="373.15" customHeight="1">
      <c r="A700" s="244">
        <v>611</v>
      </c>
      <c r="B700" s="17" t="s">
        <v>1777</v>
      </c>
      <c r="C700" s="123">
        <v>401000024</v>
      </c>
      <c r="D700" s="188" t="s">
        <v>844</v>
      </c>
      <c r="E700" s="113" t="s">
        <v>381</v>
      </c>
      <c r="F700" s="114"/>
      <c r="G700" s="114"/>
      <c r="H700" s="115">
        <v>3</v>
      </c>
      <c r="I700" s="114"/>
      <c r="J700" s="115">
        <v>16</v>
      </c>
      <c r="K700" s="115">
        <v>1</v>
      </c>
      <c r="L700" s="115">
        <v>13</v>
      </c>
      <c r="M700" s="154"/>
      <c r="N700" s="154"/>
      <c r="O700" s="154"/>
      <c r="P700" s="116" t="s">
        <v>255</v>
      </c>
      <c r="Q700" s="117" t="s">
        <v>1778</v>
      </c>
      <c r="R700" s="115"/>
      <c r="S700" s="115"/>
      <c r="T700" s="115"/>
      <c r="U700" s="115"/>
      <c r="V700" s="115">
        <v>11</v>
      </c>
      <c r="W700" s="115" t="s">
        <v>1779</v>
      </c>
      <c r="X700" s="115"/>
      <c r="Y700" s="115"/>
      <c r="Z700" s="115"/>
      <c r="AA700" s="115"/>
      <c r="AB700" s="116" t="s">
        <v>695</v>
      </c>
      <c r="AC700" s="138" t="s">
        <v>1780</v>
      </c>
      <c r="AD700" s="116"/>
      <c r="AE700" s="116"/>
      <c r="AF700" s="116"/>
      <c r="AG700" s="116"/>
      <c r="AH700" s="116"/>
      <c r="AI700" s="116"/>
      <c r="AJ700" s="116"/>
      <c r="AK700" s="116"/>
      <c r="AL700" s="116"/>
      <c r="AM700" s="136" t="s">
        <v>1781</v>
      </c>
      <c r="AN700" s="114" t="s">
        <v>1782</v>
      </c>
      <c r="AO700" s="57" t="s">
        <v>79</v>
      </c>
      <c r="AP700" s="57" t="s">
        <v>54</v>
      </c>
      <c r="AQ700" s="57" t="s">
        <v>1783</v>
      </c>
      <c r="AR700" s="159" t="s">
        <v>249</v>
      </c>
      <c r="AS700" s="156" t="s">
        <v>704</v>
      </c>
      <c r="AT700" s="245">
        <v>0</v>
      </c>
      <c r="AU700" s="245">
        <v>0</v>
      </c>
      <c r="AV700" s="245">
        <v>0</v>
      </c>
      <c r="AW700" s="245">
        <v>0</v>
      </c>
      <c r="AX700" s="245">
        <v>0</v>
      </c>
      <c r="AY700" s="245">
        <v>0</v>
      </c>
      <c r="AZ700" s="245">
        <v>0</v>
      </c>
      <c r="BA700" s="245">
        <v>0</v>
      </c>
      <c r="BB700" s="245">
        <v>0</v>
      </c>
      <c r="BC700" s="245">
        <v>0</v>
      </c>
      <c r="BD700" s="245">
        <f t="shared" ref="BD700:BD705" si="137">BE700+BF700+BG700+BH700</f>
        <v>62854.98</v>
      </c>
      <c r="BE700" s="245">
        <v>0</v>
      </c>
      <c r="BF700" s="245">
        <v>62854.98</v>
      </c>
      <c r="BG700" s="245">
        <v>0</v>
      </c>
      <c r="BH700" s="245">
        <v>0</v>
      </c>
      <c r="BI700" s="245">
        <f t="shared" ref="BI700:BI705" si="138">BJ700+BK700+BL700+BM700</f>
        <v>62854.98</v>
      </c>
      <c r="BJ700" s="245">
        <v>0</v>
      </c>
      <c r="BK700" s="245">
        <v>62854.98</v>
      </c>
      <c r="BL700" s="245">
        <v>0</v>
      </c>
      <c r="BM700" s="245">
        <v>0</v>
      </c>
      <c r="BN700" s="245">
        <f>BO700+BP700+BQ700+BR700</f>
        <v>0</v>
      </c>
      <c r="BO700" s="245">
        <v>0</v>
      </c>
      <c r="BP700" s="245">
        <v>0</v>
      </c>
      <c r="BQ700" s="245">
        <v>0</v>
      </c>
      <c r="BR700" s="245">
        <v>0</v>
      </c>
      <c r="BS700" s="245">
        <f>BT700+BU700+BV700+BW700</f>
        <v>0</v>
      </c>
      <c r="BT700" s="245">
        <v>0</v>
      </c>
      <c r="BU700" s="245">
        <v>0</v>
      </c>
      <c r="BV700" s="245">
        <v>0</v>
      </c>
      <c r="BW700" s="245">
        <v>0</v>
      </c>
      <c r="BX700" s="245">
        <v>0</v>
      </c>
      <c r="BY700" s="245">
        <v>0</v>
      </c>
      <c r="BZ700" s="245">
        <v>0</v>
      </c>
      <c r="CA700" s="245">
        <v>0</v>
      </c>
      <c r="CB700" s="245">
        <v>0</v>
      </c>
      <c r="CC700" s="245">
        <v>0</v>
      </c>
      <c r="CD700" s="245">
        <v>0</v>
      </c>
      <c r="CE700" s="245">
        <v>0</v>
      </c>
      <c r="CF700" s="245">
        <v>0</v>
      </c>
      <c r="CG700" s="245">
        <v>0</v>
      </c>
      <c r="CH700" s="245">
        <v>0</v>
      </c>
      <c r="CI700" s="245">
        <v>0</v>
      </c>
      <c r="CJ700" s="245">
        <v>0</v>
      </c>
      <c r="CK700" s="245">
        <v>0</v>
      </c>
      <c r="CL700" s="245">
        <v>0</v>
      </c>
      <c r="CM700" s="245">
        <v>0</v>
      </c>
      <c r="CN700" s="245">
        <v>0</v>
      </c>
      <c r="CO700" s="245">
        <v>0</v>
      </c>
      <c r="CP700" s="245">
        <v>0</v>
      </c>
      <c r="CQ700" s="245">
        <v>0</v>
      </c>
    </row>
    <row r="701" spans="1:97" ht="139.9" customHeight="1">
      <c r="A701" s="244">
        <v>611</v>
      </c>
      <c r="B701" s="17" t="s">
        <v>1777</v>
      </c>
      <c r="C701" s="123">
        <v>401000024</v>
      </c>
      <c r="D701" s="188" t="s">
        <v>844</v>
      </c>
      <c r="E701" s="113" t="s">
        <v>381</v>
      </c>
      <c r="F701" s="114"/>
      <c r="G701" s="114"/>
      <c r="H701" s="115">
        <v>3</v>
      </c>
      <c r="I701" s="114"/>
      <c r="J701" s="115">
        <v>16</v>
      </c>
      <c r="K701" s="115">
        <v>1</v>
      </c>
      <c r="L701" s="115">
        <v>13</v>
      </c>
      <c r="M701" s="154"/>
      <c r="N701" s="154"/>
      <c r="O701" s="154"/>
      <c r="P701" s="116" t="s">
        <v>255</v>
      </c>
      <c r="Q701" s="117" t="s">
        <v>1778</v>
      </c>
      <c r="R701" s="115"/>
      <c r="S701" s="115"/>
      <c r="T701" s="115"/>
      <c r="U701" s="115"/>
      <c r="V701" s="115">
        <v>11</v>
      </c>
      <c r="W701" s="115" t="s">
        <v>1779</v>
      </c>
      <c r="X701" s="115"/>
      <c r="Y701" s="115"/>
      <c r="Z701" s="115"/>
      <c r="AA701" s="115"/>
      <c r="AB701" s="116" t="s">
        <v>695</v>
      </c>
      <c r="AC701" s="138" t="s">
        <v>1780</v>
      </c>
      <c r="AD701" s="116"/>
      <c r="AE701" s="116"/>
      <c r="AF701" s="116"/>
      <c r="AG701" s="116"/>
      <c r="AH701" s="116"/>
      <c r="AI701" s="116"/>
      <c r="AJ701" s="116"/>
      <c r="AK701" s="116"/>
      <c r="AL701" s="116"/>
      <c r="AM701" s="136" t="s">
        <v>1781</v>
      </c>
      <c r="AN701" s="114" t="s">
        <v>1782</v>
      </c>
      <c r="AO701" s="57" t="s">
        <v>79</v>
      </c>
      <c r="AP701" s="57" t="s">
        <v>54</v>
      </c>
      <c r="AQ701" s="57" t="s">
        <v>1784</v>
      </c>
      <c r="AR701" s="159" t="s">
        <v>608</v>
      </c>
      <c r="AS701" s="156">
        <v>612</v>
      </c>
      <c r="AT701" s="245">
        <v>0</v>
      </c>
      <c r="AU701" s="245">
        <v>0</v>
      </c>
      <c r="AV701" s="245">
        <v>0</v>
      </c>
      <c r="AW701" s="245">
        <v>0</v>
      </c>
      <c r="AX701" s="245">
        <v>0</v>
      </c>
      <c r="AY701" s="245">
        <v>0</v>
      </c>
      <c r="AZ701" s="245">
        <v>0</v>
      </c>
      <c r="BA701" s="245">
        <v>0</v>
      </c>
      <c r="BB701" s="245">
        <v>0</v>
      </c>
      <c r="BC701" s="245">
        <v>0</v>
      </c>
      <c r="BD701" s="245">
        <f t="shared" si="137"/>
        <v>5973700.0599999996</v>
      </c>
      <c r="BE701" s="245">
        <v>0</v>
      </c>
      <c r="BF701" s="245">
        <v>0</v>
      </c>
      <c r="BG701" s="245">
        <v>0</v>
      </c>
      <c r="BH701" s="245">
        <v>5973700.0599999996</v>
      </c>
      <c r="BI701" s="245">
        <f t="shared" si="138"/>
        <v>5973700.0599999996</v>
      </c>
      <c r="BJ701" s="245">
        <v>0</v>
      </c>
      <c r="BK701" s="245">
        <v>0</v>
      </c>
      <c r="BL701" s="245">
        <v>0</v>
      </c>
      <c r="BM701" s="245">
        <v>5973700.0599999996</v>
      </c>
      <c r="BN701" s="245">
        <f>BO701+BP701+BQ701+BR701</f>
        <v>20182.8</v>
      </c>
      <c r="BO701" s="245">
        <v>0</v>
      </c>
      <c r="BP701" s="245">
        <v>0</v>
      </c>
      <c r="BQ701" s="245">
        <v>0</v>
      </c>
      <c r="BR701" s="245">
        <v>20182.8</v>
      </c>
      <c r="BS701" s="245">
        <f>BT701+BU701+BV701+BW701</f>
        <v>3055362.05</v>
      </c>
      <c r="BT701" s="245">
        <v>0</v>
      </c>
      <c r="BU701" s="245">
        <v>0</v>
      </c>
      <c r="BV701" s="245">
        <v>0</v>
      </c>
      <c r="BW701" s="245">
        <v>3055362.05</v>
      </c>
      <c r="BX701" s="245">
        <f>BY701+BZ701+CA701+CB701</f>
        <v>20182.8</v>
      </c>
      <c r="BY701" s="245">
        <v>0</v>
      </c>
      <c r="BZ701" s="245">
        <v>0</v>
      </c>
      <c r="CA701" s="245">
        <v>0</v>
      </c>
      <c r="CB701" s="245">
        <v>20182.8</v>
      </c>
      <c r="CC701" s="245">
        <f>CD701+CE701+CF701+CG701</f>
        <v>20182.8</v>
      </c>
      <c r="CD701" s="245">
        <v>0</v>
      </c>
      <c r="CE701" s="245">
        <v>0</v>
      </c>
      <c r="CF701" s="245">
        <v>0</v>
      </c>
      <c r="CG701" s="245">
        <v>20182.8</v>
      </c>
      <c r="CH701" s="245">
        <f>CI701+CJ701+CK701+CL701</f>
        <v>20182.8</v>
      </c>
      <c r="CI701" s="245">
        <v>0</v>
      </c>
      <c r="CJ701" s="245">
        <v>0</v>
      </c>
      <c r="CK701" s="245">
        <v>0</v>
      </c>
      <c r="CL701" s="245">
        <v>20182.8</v>
      </c>
      <c r="CM701" s="245">
        <f>CN701+CO701+CP701+CQ701</f>
        <v>20182.8</v>
      </c>
      <c r="CN701" s="245">
        <v>0</v>
      </c>
      <c r="CO701" s="245">
        <v>0</v>
      </c>
      <c r="CP701" s="245">
        <v>0</v>
      </c>
      <c r="CQ701" s="245">
        <v>20182.8</v>
      </c>
    </row>
    <row r="702" spans="1:97" ht="127.15" customHeight="1">
      <c r="A702" s="244">
        <v>611</v>
      </c>
      <c r="B702" s="17" t="s">
        <v>1777</v>
      </c>
      <c r="C702" s="123">
        <v>402000025</v>
      </c>
      <c r="D702" s="188" t="s">
        <v>153</v>
      </c>
      <c r="E702" s="113" t="s">
        <v>1785</v>
      </c>
      <c r="F702" s="114"/>
      <c r="G702" s="114"/>
      <c r="H702" s="115">
        <v>1</v>
      </c>
      <c r="I702" s="114"/>
      <c r="J702" s="115">
        <v>2</v>
      </c>
      <c r="K702" s="115"/>
      <c r="L702" s="115">
        <v>2</v>
      </c>
      <c r="M702" s="154"/>
      <c r="N702" s="154">
        <v>3</v>
      </c>
      <c r="O702" s="154"/>
      <c r="P702" s="116" t="s">
        <v>533</v>
      </c>
      <c r="Q702" s="117" t="s">
        <v>256</v>
      </c>
      <c r="R702" s="115"/>
      <c r="S702" s="115"/>
      <c r="T702" s="115" t="s">
        <v>1786</v>
      </c>
      <c r="U702" s="115"/>
      <c r="V702" s="115" t="s">
        <v>46</v>
      </c>
      <c r="W702" s="115" t="s">
        <v>45</v>
      </c>
      <c r="X702" s="115">
        <v>15</v>
      </c>
      <c r="Y702" s="115"/>
      <c r="Z702" s="115"/>
      <c r="AA702" s="115"/>
      <c r="AB702" s="116" t="s">
        <v>257</v>
      </c>
      <c r="AC702" s="138" t="s">
        <v>1780</v>
      </c>
      <c r="AD702" s="116"/>
      <c r="AE702" s="116"/>
      <c r="AF702" s="116"/>
      <c r="AG702" s="116"/>
      <c r="AH702" s="116"/>
      <c r="AI702" s="116"/>
      <c r="AJ702" s="116"/>
      <c r="AK702" s="116"/>
      <c r="AL702" s="116"/>
      <c r="AM702" s="136" t="s">
        <v>1781</v>
      </c>
      <c r="AN702" s="114" t="s">
        <v>1782</v>
      </c>
      <c r="AO702" s="57" t="s">
        <v>77</v>
      </c>
      <c r="AP702" s="57" t="s">
        <v>61</v>
      </c>
      <c r="AQ702" s="57" t="s">
        <v>1787</v>
      </c>
      <c r="AR702" s="159" t="s">
        <v>608</v>
      </c>
      <c r="AS702" s="156">
        <v>612</v>
      </c>
      <c r="AT702" s="245">
        <v>5015341.21</v>
      </c>
      <c r="AU702" s="245">
        <v>5015341.21</v>
      </c>
      <c r="AV702" s="245">
        <v>0</v>
      </c>
      <c r="AW702" s="245">
        <v>0</v>
      </c>
      <c r="AX702" s="245">
        <v>0</v>
      </c>
      <c r="AY702" s="245">
        <v>0</v>
      </c>
      <c r="AZ702" s="245">
        <v>0</v>
      </c>
      <c r="BA702" s="245">
        <v>0</v>
      </c>
      <c r="BB702" s="245">
        <v>5015341.21</v>
      </c>
      <c r="BC702" s="245">
        <v>5015341.21</v>
      </c>
      <c r="BD702" s="245">
        <f t="shared" si="137"/>
        <v>6694694.7199999997</v>
      </c>
      <c r="BE702" s="245">
        <v>0</v>
      </c>
      <c r="BF702" s="245">
        <v>0</v>
      </c>
      <c r="BG702" s="245">
        <v>0</v>
      </c>
      <c r="BH702" s="245">
        <v>6694694.7199999997</v>
      </c>
      <c r="BI702" s="245">
        <f t="shared" si="138"/>
        <v>6694694.7199999997</v>
      </c>
      <c r="BJ702" s="245">
        <v>0</v>
      </c>
      <c r="BK702" s="245">
        <v>0</v>
      </c>
      <c r="BL702" s="245">
        <v>0</v>
      </c>
      <c r="BM702" s="245">
        <v>6694694.7199999997</v>
      </c>
      <c r="BN702" s="245">
        <f>BO702+BP702+BQ702+BR702</f>
        <v>10969206.199999999</v>
      </c>
      <c r="BO702" s="245">
        <v>0</v>
      </c>
      <c r="BP702" s="245">
        <v>0</v>
      </c>
      <c r="BQ702" s="245">
        <v>0</v>
      </c>
      <c r="BR702" s="245">
        <v>10969206.199999999</v>
      </c>
      <c r="BS702" s="245">
        <f>BT702+BU702+BV702+BW702</f>
        <v>21531360.170000002</v>
      </c>
      <c r="BT702" s="245">
        <v>0</v>
      </c>
      <c r="BU702" s="245">
        <v>0</v>
      </c>
      <c r="BV702" s="245">
        <v>0</v>
      </c>
      <c r="BW702" s="245">
        <v>21531360.170000002</v>
      </c>
      <c r="BX702" s="245">
        <v>501206.2</v>
      </c>
      <c r="BY702" s="245">
        <v>0</v>
      </c>
      <c r="BZ702" s="245">
        <v>0</v>
      </c>
      <c r="CA702" s="245">
        <v>0</v>
      </c>
      <c r="CB702" s="245">
        <v>501206.2</v>
      </c>
      <c r="CC702" s="245">
        <f>CD702+CE702+CF702+CG702</f>
        <v>501206.2</v>
      </c>
      <c r="CD702" s="245">
        <v>0</v>
      </c>
      <c r="CE702" s="245">
        <v>0</v>
      </c>
      <c r="CF702" s="245">
        <v>0</v>
      </c>
      <c r="CG702" s="245">
        <v>501206.2</v>
      </c>
      <c r="CH702" s="245">
        <f>CI702+CJ702+CK702+CL702</f>
        <v>501206.2</v>
      </c>
      <c r="CI702" s="245">
        <v>0</v>
      </c>
      <c r="CJ702" s="245">
        <v>0</v>
      </c>
      <c r="CK702" s="245">
        <v>0</v>
      </c>
      <c r="CL702" s="245">
        <v>501206.2</v>
      </c>
      <c r="CM702" s="245">
        <f>CN702+CO702+CP702+CQ702</f>
        <v>501206.2</v>
      </c>
      <c r="CN702" s="245">
        <v>0</v>
      </c>
      <c r="CO702" s="245">
        <v>0</v>
      </c>
      <c r="CP702" s="245">
        <v>0</v>
      </c>
      <c r="CQ702" s="245">
        <v>501206.2</v>
      </c>
    </row>
    <row r="703" spans="1:97" ht="378" customHeight="1">
      <c r="A703" s="244">
        <v>611</v>
      </c>
      <c r="B703" s="17" t="s">
        <v>1777</v>
      </c>
      <c r="C703" s="123">
        <v>402000025</v>
      </c>
      <c r="D703" s="188" t="s">
        <v>153</v>
      </c>
      <c r="E703" s="113" t="s">
        <v>1785</v>
      </c>
      <c r="F703" s="114"/>
      <c r="G703" s="114"/>
      <c r="H703" s="115">
        <v>1</v>
      </c>
      <c r="I703" s="114"/>
      <c r="J703" s="115">
        <v>2</v>
      </c>
      <c r="K703" s="115"/>
      <c r="L703" s="115">
        <v>2</v>
      </c>
      <c r="M703" s="154"/>
      <c r="N703" s="154">
        <v>3</v>
      </c>
      <c r="O703" s="154"/>
      <c r="P703" s="116" t="s">
        <v>533</v>
      </c>
      <c r="Q703" s="117" t="s">
        <v>256</v>
      </c>
      <c r="R703" s="115"/>
      <c r="S703" s="115"/>
      <c r="T703" s="115" t="s">
        <v>1786</v>
      </c>
      <c r="U703" s="115"/>
      <c r="V703" s="115" t="s">
        <v>46</v>
      </c>
      <c r="W703" s="115" t="s">
        <v>45</v>
      </c>
      <c r="X703" s="115">
        <v>15</v>
      </c>
      <c r="Y703" s="115"/>
      <c r="Z703" s="115"/>
      <c r="AA703" s="115"/>
      <c r="AB703" s="116" t="s">
        <v>257</v>
      </c>
      <c r="AC703" s="138" t="s">
        <v>1780</v>
      </c>
      <c r="AD703" s="116"/>
      <c r="AE703" s="116"/>
      <c r="AF703" s="116"/>
      <c r="AG703" s="116"/>
      <c r="AH703" s="116"/>
      <c r="AI703" s="116"/>
      <c r="AJ703" s="116"/>
      <c r="AK703" s="116"/>
      <c r="AL703" s="116"/>
      <c r="AM703" s="136" t="s">
        <v>1781</v>
      </c>
      <c r="AN703" s="114" t="s">
        <v>1782</v>
      </c>
      <c r="AO703" s="57" t="s">
        <v>77</v>
      </c>
      <c r="AP703" s="57" t="s">
        <v>61</v>
      </c>
      <c r="AQ703" s="57" t="s">
        <v>1788</v>
      </c>
      <c r="AR703" s="159" t="s">
        <v>249</v>
      </c>
      <c r="AS703" s="156" t="s">
        <v>704</v>
      </c>
      <c r="AT703" s="245">
        <v>0</v>
      </c>
      <c r="AU703" s="245">
        <v>0</v>
      </c>
      <c r="AV703" s="245">
        <v>0</v>
      </c>
      <c r="AW703" s="245">
        <v>0</v>
      </c>
      <c r="AX703" s="245">
        <v>0</v>
      </c>
      <c r="AY703" s="245">
        <v>0</v>
      </c>
      <c r="AZ703" s="245">
        <v>0</v>
      </c>
      <c r="BA703" s="245">
        <v>0</v>
      </c>
      <c r="BB703" s="245">
        <v>0</v>
      </c>
      <c r="BC703" s="245">
        <v>0</v>
      </c>
      <c r="BD703" s="245">
        <f t="shared" si="137"/>
        <v>1173944.22</v>
      </c>
      <c r="BE703" s="245">
        <v>0</v>
      </c>
      <c r="BF703" s="245">
        <v>1173944.22</v>
      </c>
      <c r="BG703" s="245">
        <v>0</v>
      </c>
      <c r="BH703" s="245">
        <v>0</v>
      </c>
      <c r="BI703" s="245">
        <f t="shared" si="138"/>
        <v>1173944.22</v>
      </c>
      <c r="BJ703" s="245">
        <v>0</v>
      </c>
      <c r="BK703" s="245">
        <v>1173944.22</v>
      </c>
      <c r="BL703" s="245">
        <v>0</v>
      </c>
      <c r="BM703" s="245">
        <v>0</v>
      </c>
      <c r="BN703" s="245">
        <f>BO703+BP703+BQ703+BR703</f>
        <v>0</v>
      </c>
      <c r="BO703" s="245">
        <v>0</v>
      </c>
      <c r="BP703" s="245">
        <v>0</v>
      </c>
      <c r="BQ703" s="245">
        <v>0</v>
      </c>
      <c r="BR703" s="245">
        <v>0</v>
      </c>
      <c r="BS703" s="245">
        <f>BT703+BU703+BV703+BW703</f>
        <v>0</v>
      </c>
      <c r="BT703" s="245">
        <v>0</v>
      </c>
      <c r="BU703" s="245">
        <v>0</v>
      </c>
      <c r="BV703" s="245">
        <v>0</v>
      </c>
      <c r="BW703" s="245">
        <v>0</v>
      </c>
      <c r="BX703" s="245">
        <v>0</v>
      </c>
      <c r="BY703" s="245">
        <v>0</v>
      </c>
      <c r="BZ703" s="245">
        <v>0</v>
      </c>
      <c r="CA703" s="245">
        <v>0</v>
      </c>
      <c r="CB703" s="245">
        <v>0</v>
      </c>
      <c r="CC703" s="245">
        <v>0</v>
      </c>
      <c r="CD703" s="245">
        <v>0</v>
      </c>
      <c r="CE703" s="245">
        <v>0</v>
      </c>
      <c r="CF703" s="245">
        <v>0</v>
      </c>
      <c r="CG703" s="245">
        <v>0</v>
      </c>
      <c r="CH703" s="245">
        <v>0</v>
      </c>
      <c r="CI703" s="245">
        <v>0</v>
      </c>
      <c r="CJ703" s="245">
        <v>0</v>
      </c>
      <c r="CK703" s="245">
        <v>0</v>
      </c>
      <c r="CL703" s="245">
        <v>0</v>
      </c>
      <c r="CM703" s="245">
        <v>0</v>
      </c>
      <c r="CN703" s="245">
        <v>0</v>
      </c>
      <c r="CO703" s="245">
        <v>0</v>
      </c>
      <c r="CP703" s="245">
        <v>0</v>
      </c>
      <c r="CQ703" s="245">
        <v>0</v>
      </c>
    </row>
    <row r="704" spans="1:97" ht="123" customHeight="1">
      <c r="A704" s="244">
        <v>611</v>
      </c>
      <c r="B704" s="17" t="s">
        <v>1777</v>
      </c>
      <c r="C704" s="123">
        <v>401000033</v>
      </c>
      <c r="D704" s="188" t="s">
        <v>108</v>
      </c>
      <c r="E704" s="113" t="s">
        <v>1789</v>
      </c>
      <c r="F704" s="114"/>
      <c r="G704" s="114"/>
      <c r="H704" s="115">
        <v>1</v>
      </c>
      <c r="I704" s="114"/>
      <c r="J704" s="115">
        <v>9</v>
      </c>
      <c r="K704" s="115">
        <v>1</v>
      </c>
      <c r="L704" s="115" t="s">
        <v>1790</v>
      </c>
      <c r="M704" s="154" t="s">
        <v>1791</v>
      </c>
      <c r="N704" s="154"/>
      <c r="O704" s="154"/>
      <c r="P704" s="116" t="s">
        <v>1792</v>
      </c>
      <c r="Q704" s="117" t="s">
        <v>256</v>
      </c>
      <c r="R704" s="115"/>
      <c r="S704" s="115"/>
      <c r="T704" s="115" t="s">
        <v>1786</v>
      </c>
      <c r="U704" s="115"/>
      <c r="V704" s="115" t="s">
        <v>46</v>
      </c>
      <c r="W704" s="115" t="s">
        <v>45</v>
      </c>
      <c r="X704" s="115">
        <v>15</v>
      </c>
      <c r="Y704" s="115"/>
      <c r="Z704" s="115"/>
      <c r="AA704" s="115"/>
      <c r="AB704" s="116" t="s">
        <v>257</v>
      </c>
      <c r="AC704" s="138" t="s">
        <v>1780</v>
      </c>
      <c r="AD704" s="116"/>
      <c r="AE704" s="116"/>
      <c r="AF704" s="116"/>
      <c r="AG704" s="116"/>
      <c r="AH704" s="116"/>
      <c r="AI704" s="116"/>
      <c r="AJ704" s="116"/>
      <c r="AK704" s="116"/>
      <c r="AL704" s="116"/>
      <c r="AM704" s="136" t="s">
        <v>1781</v>
      </c>
      <c r="AN704" s="114" t="s">
        <v>1782</v>
      </c>
      <c r="AO704" s="57" t="s">
        <v>77</v>
      </c>
      <c r="AP704" s="57" t="s">
        <v>61</v>
      </c>
      <c r="AQ704" s="57" t="s">
        <v>1793</v>
      </c>
      <c r="AR704" s="159" t="s">
        <v>608</v>
      </c>
      <c r="AS704" s="156">
        <v>612</v>
      </c>
      <c r="AT704" s="245">
        <v>2262235.5</v>
      </c>
      <c r="AU704" s="245">
        <v>2262235.5</v>
      </c>
      <c r="AV704" s="245">
        <v>0</v>
      </c>
      <c r="AW704" s="245">
        <v>0</v>
      </c>
      <c r="AX704" s="245">
        <v>0</v>
      </c>
      <c r="AY704" s="245">
        <v>0</v>
      </c>
      <c r="AZ704" s="245">
        <v>0</v>
      </c>
      <c r="BA704" s="245">
        <v>0</v>
      </c>
      <c r="BB704" s="245">
        <v>2262235.5</v>
      </c>
      <c r="BC704" s="245">
        <v>2262235.5</v>
      </c>
      <c r="BD704" s="245">
        <f t="shared" si="137"/>
        <v>0</v>
      </c>
      <c r="BE704" s="245">
        <v>0</v>
      </c>
      <c r="BF704" s="245">
        <v>0</v>
      </c>
      <c r="BG704" s="245">
        <v>0</v>
      </c>
      <c r="BH704" s="245">
        <v>0</v>
      </c>
      <c r="BI704" s="245">
        <f t="shared" si="138"/>
        <v>0</v>
      </c>
      <c r="BJ704" s="245">
        <v>0</v>
      </c>
      <c r="BK704" s="245">
        <v>0</v>
      </c>
      <c r="BL704" s="245">
        <v>0</v>
      </c>
      <c r="BM704" s="245">
        <v>0</v>
      </c>
      <c r="BN704" s="245">
        <v>0</v>
      </c>
      <c r="BO704" s="245">
        <v>0</v>
      </c>
      <c r="BP704" s="245">
        <v>0</v>
      </c>
      <c r="BQ704" s="245">
        <v>0</v>
      </c>
      <c r="BR704" s="245">
        <v>0</v>
      </c>
      <c r="BS704" s="245">
        <v>0</v>
      </c>
      <c r="BT704" s="245">
        <v>0</v>
      </c>
      <c r="BU704" s="245">
        <v>0</v>
      </c>
      <c r="BV704" s="245">
        <v>0</v>
      </c>
      <c r="BW704" s="245">
        <v>0</v>
      </c>
      <c r="BX704" s="245">
        <v>0</v>
      </c>
      <c r="BY704" s="245">
        <v>0</v>
      </c>
      <c r="BZ704" s="245">
        <v>0</v>
      </c>
      <c r="CA704" s="245">
        <v>0</v>
      </c>
      <c r="CB704" s="245">
        <v>0</v>
      </c>
      <c r="CC704" s="245">
        <v>0</v>
      </c>
      <c r="CD704" s="245">
        <v>0</v>
      </c>
      <c r="CE704" s="245">
        <v>0</v>
      </c>
      <c r="CF704" s="245">
        <v>0</v>
      </c>
      <c r="CG704" s="245">
        <v>0</v>
      </c>
      <c r="CH704" s="245">
        <v>0</v>
      </c>
      <c r="CI704" s="245">
        <v>0</v>
      </c>
      <c r="CJ704" s="245">
        <v>0</v>
      </c>
      <c r="CK704" s="245">
        <v>0</v>
      </c>
      <c r="CL704" s="245">
        <v>0</v>
      </c>
      <c r="CM704" s="245">
        <v>0</v>
      </c>
      <c r="CN704" s="245">
        <v>0</v>
      </c>
      <c r="CO704" s="245">
        <v>0</v>
      </c>
      <c r="CP704" s="245">
        <v>0</v>
      </c>
      <c r="CQ704" s="245">
        <v>0</v>
      </c>
    </row>
    <row r="705" spans="1:95" ht="128.44999999999999" customHeight="1">
      <c r="A705" s="244">
        <v>611</v>
      </c>
      <c r="B705" s="17" t="s">
        <v>1777</v>
      </c>
      <c r="C705" s="123">
        <v>401000033</v>
      </c>
      <c r="D705" s="188" t="s">
        <v>108</v>
      </c>
      <c r="E705" s="113" t="s">
        <v>1789</v>
      </c>
      <c r="F705" s="114"/>
      <c r="G705" s="114"/>
      <c r="H705" s="115">
        <v>1</v>
      </c>
      <c r="I705" s="114"/>
      <c r="J705" s="115">
        <v>9</v>
      </c>
      <c r="K705" s="115">
        <v>1</v>
      </c>
      <c r="L705" s="115" t="s">
        <v>1794</v>
      </c>
      <c r="M705" s="154" t="s">
        <v>1791</v>
      </c>
      <c r="N705" s="154"/>
      <c r="O705" s="154"/>
      <c r="P705" s="116" t="s">
        <v>1792</v>
      </c>
      <c r="Q705" s="117" t="s">
        <v>256</v>
      </c>
      <c r="R705" s="115"/>
      <c r="S705" s="115"/>
      <c r="T705" s="115" t="s">
        <v>1786</v>
      </c>
      <c r="U705" s="115"/>
      <c r="V705" s="115" t="s">
        <v>46</v>
      </c>
      <c r="W705" s="115" t="s">
        <v>45</v>
      </c>
      <c r="X705" s="115">
        <v>15</v>
      </c>
      <c r="Y705" s="115"/>
      <c r="Z705" s="115"/>
      <c r="AA705" s="115"/>
      <c r="AB705" s="116" t="s">
        <v>257</v>
      </c>
      <c r="AC705" s="138" t="s">
        <v>1780</v>
      </c>
      <c r="AD705" s="116"/>
      <c r="AE705" s="116"/>
      <c r="AF705" s="116"/>
      <c r="AG705" s="116"/>
      <c r="AH705" s="116"/>
      <c r="AI705" s="116"/>
      <c r="AJ705" s="116"/>
      <c r="AK705" s="116"/>
      <c r="AL705" s="116"/>
      <c r="AM705" s="136" t="s">
        <v>1781</v>
      </c>
      <c r="AN705" s="114" t="s">
        <v>1782</v>
      </c>
      <c r="AO705" s="57" t="s">
        <v>77</v>
      </c>
      <c r="AP705" s="57" t="s">
        <v>61</v>
      </c>
      <c r="AQ705" s="57" t="s">
        <v>1795</v>
      </c>
      <c r="AR705" s="159" t="s">
        <v>1796</v>
      </c>
      <c r="AS705" s="156">
        <v>612</v>
      </c>
      <c r="AT705" s="245">
        <v>8707330.7200000007</v>
      </c>
      <c r="AU705" s="245">
        <v>8707330.7200000007</v>
      </c>
      <c r="AV705" s="245">
        <v>0</v>
      </c>
      <c r="AW705" s="245">
        <v>0</v>
      </c>
      <c r="AX705" s="245">
        <v>0</v>
      </c>
      <c r="AY705" s="245">
        <v>0</v>
      </c>
      <c r="AZ705" s="245">
        <v>0</v>
      </c>
      <c r="BA705" s="245">
        <v>0</v>
      </c>
      <c r="BB705" s="245">
        <v>8707330.7200000007</v>
      </c>
      <c r="BC705" s="245">
        <v>8707330.7200000007</v>
      </c>
      <c r="BD705" s="245">
        <f t="shared" si="137"/>
        <v>0</v>
      </c>
      <c r="BE705" s="245">
        <v>0</v>
      </c>
      <c r="BF705" s="245">
        <v>0</v>
      </c>
      <c r="BG705" s="245">
        <v>0</v>
      </c>
      <c r="BH705" s="245">
        <v>0</v>
      </c>
      <c r="BI705" s="245">
        <f t="shared" si="138"/>
        <v>0</v>
      </c>
      <c r="BJ705" s="245">
        <v>0</v>
      </c>
      <c r="BK705" s="245">
        <v>0</v>
      </c>
      <c r="BL705" s="245">
        <v>0</v>
      </c>
      <c r="BM705" s="245">
        <v>0</v>
      </c>
      <c r="BN705" s="245">
        <v>0</v>
      </c>
      <c r="BO705" s="245">
        <v>0</v>
      </c>
      <c r="BP705" s="245">
        <v>0</v>
      </c>
      <c r="BQ705" s="245">
        <v>0</v>
      </c>
      <c r="BR705" s="245">
        <v>0</v>
      </c>
      <c r="BS705" s="245">
        <v>0</v>
      </c>
      <c r="BT705" s="245">
        <v>0</v>
      </c>
      <c r="BU705" s="245">
        <v>0</v>
      </c>
      <c r="BV705" s="245">
        <v>0</v>
      </c>
      <c r="BW705" s="245">
        <v>0</v>
      </c>
      <c r="BX705" s="245">
        <v>0</v>
      </c>
      <c r="BY705" s="245">
        <v>0</v>
      </c>
      <c r="BZ705" s="245">
        <v>0</v>
      </c>
      <c r="CA705" s="245">
        <v>0</v>
      </c>
      <c r="CB705" s="245">
        <v>0</v>
      </c>
      <c r="CC705" s="245">
        <v>0</v>
      </c>
      <c r="CD705" s="245">
        <v>0</v>
      </c>
      <c r="CE705" s="245">
        <v>0</v>
      </c>
      <c r="CF705" s="245">
        <v>0</v>
      </c>
      <c r="CG705" s="245">
        <v>0</v>
      </c>
      <c r="CH705" s="245">
        <v>0</v>
      </c>
      <c r="CI705" s="245">
        <v>0</v>
      </c>
      <c r="CJ705" s="245">
        <v>0</v>
      </c>
      <c r="CK705" s="245">
        <v>0</v>
      </c>
      <c r="CL705" s="245">
        <v>0</v>
      </c>
      <c r="CM705" s="245">
        <v>0</v>
      </c>
      <c r="CN705" s="245">
        <v>0</v>
      </c>
      <c r="CO705" s="245">
        <v>0</v>
      </c>
      <c r="CP705" s="245">
        <v>0</v>
      </c>
      <c r="CQ705" s="245">
        <v>0</v>
      </c>
    </row>
    <row r="706" spans="1:95" ht="129" customHeight="1">
      <c r="A706" s="244">
        <v>611</v>
      </c>
      <c r="B706" s="17" t="s">
        <v>1777</v>
      </c>
      <c r="C706" s="123">
        <v>401000033</v>
      </c>
      <c r="D706" s="188" t="s">
        <v>108</v>
      </c>
      <c r="E706" s="113" t="s">
        <v>1789</v>
      </c>
      <c r="F706" s="114"/>
      <c r="G706" s="114"/>
      <c r="H706" s="115">
        <v>1</v>
      </c>
      <c r="I706" s="114"/>
      <c r="J706" s="115">
        <v>9</v>
      </c>
      <c r="K706" s="115">
        <v>1</v>
      </c>
      <c r="L706" s="115" t="s">
        <v>1790</v>
      </c>
      <c r="M706" s="154" t="s">
        <v>1791</v>
      </c>
      <c r="N706" s="154"/>
      <c r="O706" s="154"/>
      <c r="P706" s="116" t="s">
        <v>1792</v>
      </c>
      <c r="Q706" s="117" t="s">
        <v>256</v>
      </c>
      <c r="R706" s="115"/>
      <c r="S706" s="115"/>
      <c r="T706" s="115" t="s">
        <v>1786</v>
      </c>
      <c r="U706" s="115"/>
      <c r="V706" s="115" t="s">
        <v>46</v>
      </c>
      <c r="W706" s="115" t="s">
        <v>45</v>
      </c>
      <c r="X706" s="115">
        <v>15</v>
      </c>
      <c r="Y706" s="115"/>
      <c r="Z706" s="115"/>
      <c r="AA706" s="115"/>
      <c r="AB706" s="116" t="s">
        <v>257</v>
      </c>
      <c r="AC706" s="138" t="s">
        <v>1780</v>
      </c>
      <c r="AD706" s="116"/>
      <c r="AE706" s="116"/>
      <c r="AF706" s="116"/>
      <c r="AG706" s="116"/>
      <c r="AH706" s="116"/>
      <c r="AI706" s="116"/>
      <c r="AJ706" s="116"/>
      <c r="AK706" s="116"/>
      <c r="AL706" s="116"/>
      <c r="AM706" s="136" t="s">
        <v>1781</v>
      </c>
      <c r="AN706" s="114" t="s">
        <v>1782</v>
      </c>
      <c r="AO706" s="57" t="s">
        <v>77</v>
      </c>
      <c r="AP706" s="57" t="s">
        <v>61</v>
      </c>
      <c r="AQ706" s="57" t="s">
        <v>1787</v>
      </c>
      <c r="AR706" s="159" t="s">
        <v>608</v>
      </c>
      <c r="AS706" s="156">
        <v>611</v>
      </c>
      <c r="AT706" s="245">
        <v>150518161.91999999</v>
      </c>
      <c r="AU706" s="245">
        <v>150518161.91999999</v>
      </c>
      <c r="AV706" s="245">
        <v>0</v>
      </c>
      <c r="AW706" s="245">
        <v>0</v>
      </c>
      <c r="AX706" s="245">
        <v>0</v>
      </c>
      <c r="AY706" s="245">
        <v>0</v>
      </c>
      <c r="AZ706" s="245">
        <v>0</v>
      </c>
      <c r="BA706" s="245">
        <v>0</v>
      </c>
      <c r="BB706" s="245">
        <v>150518161.91999999</v>
      </c>
      <c r="BC706" s="245">
        <v>150518161.91999999</v>
      </c>
      <c r="BD706" s="245">
        <f>BE706+BF706+BG706+BH706</f>
        <v>163453567.72999999</v>
      </c>
      <c r="BE706" s="245">
        <v>0</v>
      </c>
      <c r="BF706" s="245">
        <v>0</v>
      </c>
      <c r="BG706" s="245">
        <v>0</v>
      </c>
      <c r="BH706" s="245">
        <v>163453567.72999999</v>
      </c>
      <c r="BI706" s="245">
        <f>BJ706+BK706+BL706+BM706</f>
        <v>163453567.72999999</v>
      </c>
      <c r="BJ706" s="245">
        <v>0</v>
      </c>
      <c r="BK706" s="245">
        <v>0</v>
      </c>
      <c r="BL706" s="245">
        <v>0</v>
      </c>
      <c r="BM706" s="245">
        <v>163453567.72999999</v>
      </c>
      <c r="BN706" s="245">
        <f t="shared" ref="BN706:BN711" si="139">BO706+BP706+BQ706+BR706</f>
        <v>162546793.80000001</v>
      </c>
      <c r="BO706" s="245">
        <v>0</v>
      </c>
      <c r="BP706" s="245">
        <v>0</v>
      </c>
      <c r="BQ706" s="245">
        <v>0</v>
      </c>
      <c r="BR706" s="245">
        <v>162546793.80000001</v>
      </c>
      <c r="BS706" s="245">
        <f t="shared" ref="BS706:BS711" si="140">BT706+BU706+BV706+BW706</f>
        <v>162546793.80000001</v>
      </c>
      <c r="BT706" s="245">
        <v>0</v>
      </c>
      <c r="BU706" s="245">
        <v>0</v>
      </c>
      <c r="BV706" s="245">
        <v>0</v>
      </c>
      <c r="BW706" s="245">
        <v>162546793.80000001</v>
      </c>
      <c r="BX706" s="245">
        <f t="shared" ref="BX706:BX711" si="141">BY706+BZ706+CA706+CB706</f>
        <v>162591143.80000001</v>
      </c>
      <c r="BY706" s="245">
        <v>0</v>
      </c>
      <c r="BZ706" s="245">
        <v>0</v>
      </c>
      <c r="CA706" s="245">
        <v>0</v>
      </c>
      <c r="CB706" s="245">
        <v>162591143.80000001</v>
      </c>
      <c r="CC706" s="245">
        <f t="shared" ref="CC706:CC711" si="142">CD706+CE706+CF706+CG706</f>
        <v>162591143.80000001</v>
      </c>
      <c r="CD706" s="245">
        <v>0</v>
      </c>
      <c r="CE706" s="245">
        <v>0</v>
      </c>
      <c r="CF706" s="245">
        <v>0</v>
      </c>
      <c r="CG706" s="245">
        <v>162591143.80000001</v>
      </c>
      <c r="CH706" s="245">
        <f t="shared" ref="CH706:CH711" si="143">CI706+CJ706+CK706+CL706</f>
        <v>162591143.80000001</v>
      </c>
      <c r="CI706" s="245">
        <v>0</v>
      </c>
      <c r="CJ706" s="245">
        <v>0</v>
      </c>
      <c r="CK706" s="245">
        <v>0</v>
      </c>
      <c r="CL706" s="245">
        <v>162591143.80000001</v>
      </c>
      <c r="CM706" s="245">
        <f t="shared" ref="CM706:CM711" si="144">CN706+CO706+CP706+CQ706</f>
        <v>162591143.80000001</v>
      </c>
      <c r="CN706" s="245">
        <v>0</v>
      </c>
      <c r="CO706" s="245">
        <v>0</v>
      </c>
      <c r="CP706" s="245">
        <v>0</v>
      </c>
      <c r="CQ706" s="245">
        <v>162591143.80000001</v>
      </c>
    </row>
    <row r="707" spans="1:95" ht="91.15" customHeight="1">
      <c r="A707" s="244">
        <v>611</v>
      </c>
      <c r="B707" s="17" t="s">
        <v>1777</v>
      </c>
      <c r="C707" s="123">
        <v>401000033</v>
      </c>
      <c r="D707" s="188" t="s">
        <v>108</v>
      </c>
      <c r="E707" s="113" t="s">
        <v>1789</v>
      </c>
      <c r="F707" s="114"/>
      <c r="G707" s="114"/>
      <c r="H707" s="115">
        <v>1</v>
      </c>
      <c r="I707" s="114"/>
      <c r="J707" s="115">
        <v>9</v>
      </c>
      <c r="K707" s="115">
        <v>1</v>
      </c>
      <c r="L707" s="115" t="s">
        <v>1790</v>
      </c>
      <c r="M707" s="154" t="s">
        <v>1791</v>
      </c>
      <c r="N707" s="154"/>
      <c r="O707" s="154"/>
      <c r="P707" s="116" t="s">
        <v>1792</v>
      </c>
      <c r="Q707" s="117" t="s">
        <v>256</v>
      </c>
      <c r="R707" s="115"/>
      <c r="S707" s="115"/>
      <c r="T707" s="115" t="s">
        <v>1786</v>
      </c>
      <c r="U707" s="115"/>
      <c r="V707" s="115">
        <v>12</v>
      </c>
      <c r="W707" s="115" t="s">
        <v>45</v>
      </c>
      <c r="X707" s="115">
        <v>15</v>
      </c>
      <c r="Y707" s="115"/>
      <c r="Z707" s="115"/>
      <c r="AA707" s="115"/>
      <c r="AB707" s="116" t="s">
        <v>257</v>
      </c>
      <c r="AC707" s="138" t="s">
        <v>1797</v>
      </c>
      <c r="AD707" s="116"/>
      <c r="AE707" s="116"/>
      <c r="AF707" s="116"/>
      <c r="AG707" s="116"/>
      <c r="AH707" s="116"/>
      <c r="AI707" s="116"/>
      <c r="AJ707" s="116"/>
      <c r="AK707" s="116"/>
      <c r="AL707" s="116"/>
      <c r="AM707" s="136" t="s">
        <v>1798</v>
      </c>
      <c r="AN707" s="114" t="s">
        <v>1799</v>
      </c>
      <c r="AO707" s="57" t="s">
        <v>77</v>
      </c>
      <c r="AP707" s="57" t="s">
        <v>61</v>
      </c>
      <c r="AQ707" s="57" t="s">
        <v>732</v>
      </c>
      <c r="AR707" s="159" t="s">
        <v>733</v>
      </c>
      <c r="AS707" s="156">
        <v>612</v>
      </c>
      <c r="AT707" s="245">
        <v>233550</v>
      </c>
      <c r="AU707" s="245">
        <v>233550</v>
      </c>
      <c r="AV707" s="245">
        <v>0</v>
      </c>
      <c r="AW707" s="245">
        <v>0</v>
      </c>
      <c r="AX707" s="245">
        <v>0</v>
      </c>
      <c r="AY707" s="245">
        <v>0</v>
      </c>
      <c r="AZ707" s="245">
        <v>0</v>
      </c>
      <c r="BA707" s="245">
        <v>0</v>
      </c>
      <c r="BB707" s="245">
        <v>233550</v>
      </c>
      <c r="BC707" s="245">
        <v>233550</v>
      </c>
      <c r="BD707" s="245">
        <f>BE707+BF707+BG707+BH707</f>
        <v>233550</v>
      </c>
      <c r="BE707" s="245">
        <v>0</v>
      </c>
      <c r="BF707" s="245">
        <v>0</v>
      </c>
      <c r="BG707" s="245">
        <v>0</v>
      </c>
      <c r="BH707" s="245">
        <v>233550</v>
      </c>
      <c r="BI707" s="245">
        <f>BJ707+BK707+BL707+BM707</f>
        <v>233550</v>
      </c>
      <c r="BJ707" s="245">
        <v>0</v>
      </c>
      <c r="BK707" s="245">
        <v>0</v>
      </c>
      <c r="BL707" s="245">
        <v>0</v>
      </c>
      <c r="BM707" s="245">
        <v>233550</v>
      </c>
      <c r="BN707" s="245">
        <f t="shared" si="139"/>
        <v>310770</v>
      </c>
      <c r="BO707" s="245">
        <v>0</v>
      </c>
      <c r="BP707" s="245">
        <v>0</v>
      </c>
      <c r="BQ707" s="245">
        <v>0</v>
      </c>
      <c r="BR707" s="245">
        <v>310770</v>
      </c>
      <c r="BS707" s="245">
        <f t="shared" si="140"/>
        <v>310770</v>
      </c>
      <c r="BT707" s="245">
        <v>0</v>
      </c>
      <c r="BU707" s="245">
        <v>0</v>
      </c>
      <c r="BV707" s="245">
        <v>0</v>
      </c>
      <c r="BW707" s="245">
        <v>310770</v>
      </c>
      <c r="BX707" s="245">
        <f t="shared" si="141"/>
        <v>310770</v>
      </c>
      <c r="BY707" s="245">
        <v>0</v>
      </c>
      <c r="BZ707" s="245">
        <v>0</v>
      </c>
      <c r="CA707" s="245">
        <v>0</v>
      </c>
      <c r="CB707" s="245">
        <v>310770</v>
      </c>
      <c r="CC707" s="245">
        <f t="shared" si="142"/>
        <v>310770</v>
      </c>
      <c r="CD707" s="245">
        <v>0</v>
      </c>
      <c r="CE707" s="245">
        <v>0</v>
      </c>
      <c r="CF707" s="245">
        <v>0</v>
      </c>
      <c r="CG707" s="245">
        <v>310770</v>
      </c>
      <c r="CH707" s="245">
        <f t="shared" si="143"/>
        <v>310770</v>
      </c>
      <c r="CI707" s="245">
        <v>0</v>
      </c>
      <c r="CJ707" s="245">
        <v>0</v>
      </c>
      <c r="CK707" s="245">
        <v>0</v>
      </c>
      <c r="CL707" s="245">
        <v>310770</v>
      </c>
      <c r="CM707" s="245">
        <f t="shared" si="144"/>
        <v>310770</v>
      </c>
      <c r="CN707" s="245">
        <v>0</v>
      </c>
      <c r="CO707" s="245">
        <v>0</v>
      </c>
      <c r="CP707" s="245">
        <v>0</v>
      </c>
      <c r="CQ707" s="245">
        <v>310770</v>
      </c>
    </row>
    <row r="708" spans="1:95" ht="99" customHeight="1">
      <c r="A708" s="244">
        <v>611</v>
      </c>
      <c r="B708" s="17" t="s">
        <v>1777</v>
      </c>
      <c r="C708" s="123">
        <v>401000033</v>
      </c>
      <c r="D708" s="188" t="s">
        <v>108</v>
      </c>
      <c r="E708" s="113" t="s">
        <v>1789</v>
      </c>
      <c r="F708" s="114"/>
      <c r="G708" s="114"/>
      <c r="H708" s="115">
        <v>1</v>
      </c>
      <c r="I708" s="114"/>
      <c r="J708" s="115">
        <v>9</v>
      </c>
      <c r="K708" s="115">
        <v>1</v>
      </c>
      <c r="L708" s="115" t="s">
        <v>1790</v>
      </c>
      <c r="M708" s="154" t="s">
        <v>1791</v>
      </c>
      <c r="N708" s="154"/>
      <c r="O708" s="154"/>
      <c r="P708" s="116" t="s">
        <v>1792</v>
      </c>
      <c r="Q708" s="117" t="s">
        <v>256</v>
      </c>
      <c r="R708" s="115"/>
      <c r="S708" s="115"/>
      <c r="T708" s="115" t="s">
        <v>1786</v>
      </c>
      <c r="U708" s="115"/>
      <c r="V708" s="115">
        <v>12</v>
      </c>
      <c r="W708" s="115" t="s">
        <v>45</v>
      </c>
      <c r="X708" s="115">
        <v>15</v>
      </c>
      <c r="Y708" s="115"/>
      <c r="Z708" s="115"/>
      <c r="AA708" s="115"/>
      <c r="AB708" s="116" t="s">
        <v>257</v>
      </c>
      <c r="AC708" s="138" t="s">
        <v>1797</v>
      </c>
      <c r="AD708" s="116"/>
      <c r="AE708" s="116"/>
      <c r="AF708" s="116"/>
      <c r="AG708" s="116"/>
      <c r="AH708" s="116"/>
      <c r="AI708" s="116"/>
      <c r="AJ708" s="116"/>
      <c r="AK708" s="116"/>
      <c r="AL708" s="116"/>
      <c r="AM708" s="136" t="s">
        <v>1798</v>
      </c>
      <c r="AN708" s="114" t="s">
        <v>1799</v>
      </c>
      <c r="AO708" s="57" t="s">
        <v>79</v>
      </c>
      <c r="AP708" s="57" t="s">
        <v>54</v>
      </c>
      <c r="AQ708" s="57" t="s">
        <v>732</v>
      </c>
      <c r="AR708" s="159" t="s">
        <v>733</v>
      </c>
      <c r="AS708" s="156">
        <v>612</v>
      </c>
      <c r="AT708" s="245">
        <v>0</v>
      </c>
      <c r="AU708" s="245">
        <v>0</v>
      </c>
      <c r="AV708" s="245">
        <v>0</v>
      </c>
      <c r="AW708" s="245">
        <v>0</v>
      </c>
      <c r="AX708" s="245">
        <v>0</v>
      </c>
      <c r="AY708" s="245">
        <v>0</v>
      </c>
      <c r="AZ708" s="245">
        <v>0</v>
      </c>
      <c r="BA708" s="245">
        <v>0</v>
      </c>
      <c r="BB708" s="245">
        <v>0</v>
      </c>
      <c r="BC708" s="245">
        <v>0</v>
      </c>
      <c r="BD708" s="245">
        <f t="shared" ref="BD708:BD735" si="145">BE708+BF708+BG708+BH708</f>
        <v>0</v>
      </c>
      <c r="BE708" s="245">
        <v>0</v>
      </c>
      <c r="BF708" s="245">
        <v>0</v>
      </c>
      <c r="BG708" s="245">
        <v>0</v>
      </c>
      <c r="BH708" s="245">
        <v>0</v>
      </c>
      <c r="BI708" s="245">
        <f t="shared" ref="BI708:BI709" si="146">BJ708+BK708+BL708+BM708</f>
        <v>0</v>
      </c>
      <c r="BJ708" s="245">
        <v>0</v>
      </c>
      <c r="BK708" s="245">
        <v>0</v>
      </c>
      <c r="BL708" s="245">
        <v>0</v>
      </c>
      <c r="BM708" s="245">
        <v>0</v>
      </c>
      <c r="BN708" s="245">
        <f t="shared" si="139"/>
        <v>34200</v>
      </c>
      <c r="BO708" s="245">
        <v>0</v>
      </c>
      <c r="BP708" s="245">
        <v>0</v>
      </c>
      <c r="BQ708" s="245">
        <v>0</v>
      </c>
      <c r="BR708" s="245">
        <v>34200</v>
      </c>
      <c r="BS708" s="245">
        <f t="shared" si="140"/>
        <v>34200</v>
      </c>
      <c r="BT708" s="245">
        <v>0</v>
      </c>
      <c r="BU708" s="245">
        <v>0</v>
      </c>
      <c r="BV708" s="245">
        <v>0</v>
      </c>
      <c r="BW708" s="245">
        <v>34200</v>
      </c>
      <c r="BX708" s="245">
        <f t="shared" si="141"/>
        <v>34200</v>
      </c>
      <c r="BY708" s="245">
        <v>0</v>
      </c>
      <c r="BZ708" s="245">
        <v>0</v>
      </c>
      <c r="CA708" s="245">
        <v>0</v>
      </c>
      <c r="CB708" s="245">
        <v>34200</v>
      </c>
      <c r="CC708" s="245">
        <f t="shared" si="142"/>
        <v>34200</v>
      </c>
      <c r="CD708" s="245">
        <v>0</v>
      </c>
      <c r="CE708" s="245">
        <v>0</v>
      </c>
      <c r="CF708" s="245">
        <v>0</v>
      </c>
      <c r="CG708" s="245">
        <v>34200</v>
      </c>
      <c r="CH708" s="245">
        <f t="shared" si="143"/>
        <v>34200</v>
      </c>
      <c r="CI708" s="245">
        <v>0</v>
      </c>
      <c r="CJ708" s="245">
        <v>0</v>
      </c>
      <c r="CK708" s="245">
        <v>0</v>
      </c>
      <c r="CL708" s="245">
        <v>34200</v>
      </c>
      <c r="CM708" s="245">
        <f t="shared" si="144"/>
        <v>34200</v>
      </c>
      <c r="CN708" s="245">
        <v>0</v>
      </c>
      <c r="CO708" s="245">
        <v>0</v>
      </c>
      <c r="CP708" s="245">
        <v>0</v>
      </c>
      <c r="CQ708" s="245">
        <v>34200</v>
      </c>
    </row>
    <row r="709" spans="1:95" ht="128.44999999999999" customHeight="1">
      <c r="A709" s="244">
        <v>611</v>
      </c>
      <c r="B709" s="17" t="s">
        <v>1777</v>
      </c>
      <c r="C709" s="123">
        <v>401000033</v>
      </c>
      <c r="D709" s="188" t="s">
        <v>108</v>
      </c>
      <c r="E709" s="113" t="s">
        <v>1789</v>
      </c>
      <c r="F709" s="114"/>
      <c r="G709" s="114"/>
      <c r="H709" s="115">
        <v>1</v>
      </c>
      <c r="I709" s="114"/>
      <c r="J709" s="115">
        <v>9</v>
      </c>
      <c r="K709" s="115">
        <v>1</v>
      </c>
      <c r="L709" s="115" t="s">
        <v>1790</v>
      </c>
      <c r="M709" s="154" t="s">
        <v>1791</v>
      </c>
      <c r="N709" s="154"/>
      <c r="O709" s="154"/>
      <c r="P709" s="116" t="s">
        <v>1792</v>
      </c>
      <c r="Q709" s="117" t="s">
        <v>256</v>
      </c>
      <c r="R709" s="115"/>
      <c r="S709" s="115"/>
      <c r="T709" s="115" t="s">
        <v>1786</v>
      </c>
      <c r="U709" s="115"/>
      <c r="V709" s="115">
        <v>12</v>
      </c>
      <c r="W709" s="115" t="s">
        <v>45</v>
      </c>
      <c r="X709" s="115">
        <v>15</v>
      </c>
      <c r="Y709" s="115"/>
      <c r="Z709" s="115"/>
      <c r="AA709" s="115"/>
      <c r="AB709" s="116" t="s">
        <v>257</v>
      </c>
      <c r="AC709" s="138" t="s">
        <v>1780</v>
      </c>
      <c r="AD709" s="116"/>
      <c r="AE709" s="116"/>
      <c r="AF709" s="116"/>
      <c r="AG709" s="116"/>
      <c r="AH709" s="116"/>
      <c r="AI709" s="116"/>
      <c r="AJ709" s="116"/>
      <c r="AK709" s="116"/>
      <c r="AL709" s="116"/>
      <c r="AM709" s="136" t="s">
        <v>1800</v>
      </c>
      <c r="AN709" s="114" t="s">
        <v>1782</v>
      </c>
      <c r="AO709" s="57" t="s">
        <v>77</v>
      </c>
      <c r="AP709" s="57" t="s">
        <v>61</v>
      </c>
      <c r="AQ709" s="57" t="s">
        <v>709</v>
      </c>
      <c r="AR709" s="159" t="s">
        <v>710</v>
      </c>
      <c r="AS709" s="156">
        <v>612</v>
      </c>
      <c r="AT709" s="245">
        <v>0</v>
      </c>
      <c r="AU709" s="245">
        <v>0</v>
      </c>
      <c r="AV709" s="245">
        <v>0</v>
      </c>
      <c r="AW709" s="245">
        <v>0</v>
      </c>
      <c r="AX709" s="245">
        <v>0</v>
      </c>
      <c r="AY709" s="245">
        <v>0</v>
      </c>
      <c r="AZ709" s="245">
        <v>0</v>
      </c>
      <c r="BA709" s="245">
        <v>0</v>
      </c>
      <c r="BB709" s="245">
        <v>0</v>
      </c>
      <c r="BC709" s="245">
        <v>0</v>
      </c>
      <c r="BD709" s="245">
        <f t="shared" si="145"/>
        <v>0</v>
      </c>
      <c r="BE709" s="245">
        <v>0</v>
      </c>
      <c r="BF709" s="245">
        <v>0</v>
      </c>
      <c r="BG709" s="245">
        <v>0</v>
      </c>
      <c r="BH709" s="245">
        <v>0</v>
      </c>
      <c r="BI709" s="245">
        <f t="shared" si="146"/>
        <v>0</v>
      </c>
      <c r="BJ709" s="245">
        <v>0</v>
      </c>
      <c r="BK709" s="245">
        <v>0</v>
      </c>
      <c r="BL709" s="245">
        <v>0</v>
      </c>
      <c r="BM709" s="245">
        <v>0</v>
      </c>
      <c r="BN709" s="245">
        <f t="shared" si="139"/>
        <v>2429690</v>
      </c>
      <c r="BO709" s="245">
        <v>0</v>
      </c>
      <c r="BP709" s="245">
        <v>0</v>
      </c>
      <c r="BQ709" s="245">
        <v>0</v>
      </c>
      <c r="BR709" s="245">
        <v>2429690</v>
      </c>
      <c r="BS709" s="245">
        <f t="shared" si="140"/>
        <v>2429690</v>
      </c>
      <c r="BT709" s="245">
        <v>0</v>
      </c>
      <c r="BU709" s="245">
        <v>0</v>
      </c>
      <c r="BV709" s="245">
        <v>0</v>
      </c>
      <c r="BW709" s="245">
        <v>2429690</v>
      </c>
      <c r="BX709" s="245">
        <f t="shared" si="141"/>
        <v>2429690</v>
      </c>
      <c r="BY709" s="245">
        <v>0</v>
      </c>
      <c r="BZ709" s="245">
        <v>0</v>
      </c>
      <c r="CA709" s="245">
        <v>0</v>
      </c>
      <c r="CB709" s="245">
        <v>2429690</v>
      </c>
      <c r="CC709" s="245">
        <f t="shared" si="142"/>
        <v>2429690</v>
      </c>
      <c r="CD709" s="245">
        <v>0</v>
      </c>
      <c r="CE709" s="245">
        <v>0</v>
      </c>
      <c r="CF709" s="245">
        <v>0</v>
      </c>
      <c r="CG709" s="245">
        <v>2429690</v>
      </c>
      <c r="CH709" s="245">
        <f t="shared" si="143"/>
        <v>2429690</v>
      </c>
      <c r="CI709" s="245">
        <v>0</v>
      </c>
      <c r="CJ709" s="245">
        <v>0</v>
      </c>
      <c r="CK709" s="245">
        <v>0</v>
      </c>
      <c r="CL709" s="245">
        <v>2429690</v>
      </c>
      <c r="CM709" s="245">
        <f t="shared" si="144"/>
        <v>2429690</v>
      </c>
      <c r="CN709" s="245">
        <v>0</v>
      </c>
      <c r="CO709" s="245">
        <v>0</v>
      </c>
      <c r="CP709" s="245">
        <v>0</v>
      </c>
      <c r="CQ709" s="245">
        <v>2429690</v>
      </c>
    </row>
    <row r="710" spans="1:95" ht="128.44999999999999" customHeight="1">
      <c r="A710" s="244">
        <v>611</v>
      </c>
      <c r="B710" s="17" t="s">
        <v>1777</v>
      </c>
      <c r="C710" s="123">
        <v>401000033</v>
      </c>
      <c r="D710" s="188" t="s">
        <v>108</v>
      </c>
      <c r="E710" s="113" t="s">
        <v>1789</v>
      </c>
      <c r="F710" s="114"/>
      <c r="G710" s="114"/>
      <c r="H710" s="115">
        <v>1</v>
      </c>
      <c r="I710" s="114"/>
      <c r="J710" s="115">
        <v>9</v>
      </c>
      <c r="K710" s="115">
        <v>1</v>
      </c>
      <c r="L710" s="115" t="s">
        <v>1790</v>
      </c>
      <c r="M710" s="154" t="s">
        <v>1791</v>
      </c>
      <c r="N710" s="154"/>
      <c r="O710" s="154"/>
      <c r="P710" s="116" t="s">
        <v>1792</v>
      </c>
      <c r="Q710" s="117" t="s">
        <v>256</v>
      </c>
      <c r="R710" s="115"/>
      <c r="S710" s="115"/>
      <c r="T710" s="115" t="s">
        <v>1786</v>
      </c>
      <c r="U710" s="115"/>
      <c r="V710" s="115">
        <v>12</v>
      </c>
      <c r="W710" s="115" t="s">
        <v>45</v>
      </c>
      <c r="X710" s="115">
        <v>15</v>
      </c>
      <c r="Y710" s="115"/>
      <c r="Z710" s="115"/>
      <c r="AA710" s="115"/>
      <c r="AB710" s="116" t="s">
        <v>257</v>
      </c>
      <c r="AC710" s="138" t="s">
        <v>1780</v>
      </c>
      <c r="AD710" s="116"/>
      <c r="AE710" s="116"/>
      <c r="AF710" s="116"/>
      <c r="AG710" s="116"/>
      <c r="AH710" s="116"/>
      <c r="AI710" s="116"/>
      <c r="AJ710" s="116"/>
      <c r="AK710" s="116"/>
      <c r="AL710" s="116"/>
      <c r="AM710" s="136" t="s">
        <v>1801</v>
      </c>
      <c r="AN710" s="114" t="s">
        <v>1782</v>
      </c>
      <c r="AO710" s="57" t="s">
        <v>79</v>
      </c>
      <c r="AP710" s="57" t="s">
        <v>54</v>
      </c>
      <c r="AQ710" s="57" t="s">
        <v>709</v>
      </c>
      <c r="AR710" s="159" t="s">
        <v>710</v>
      </c>
      <c r="AS710" s="156">
        <v>612</v>
      </c>
      <c r="AT710" s="245">
        <v>0</v>
      </c>
      <c r="AU710" s="245">
        <v>0</v>
      </c>
      <c r="AV710" s="245">
        <v>0</v>
      </c>
      <c r="AW710" s="245">
        <v>0</v>
      </c>
      <c r="AX710" s="245">
        <v>0</v>
      </c>
      <c r="AY710" s="245">
        <v>0</v>
      </c>
      <c r="AZ710" s="245">
        <v>0</v>
      </c>
      <c r="BA710" s="245">
        <v>0</v>
      </c>
      <c r="BB710" s="245">
        <v>0</v>
      </c>
      <c r="BC710" s="245">
        <v>0</v>
      </c>
      <c r="BD710" s="245">
        <f t="shared" si="145"/>
        <v>0</v>
      </c>
      <c r="BE710" s="245">
        <v>0</v>
      </c>
      <c r="BF710" s="245">
        <v>0</v>
      </c>
      <c r="BG710" s="245">
        <v>0</v>
      </c>
      <c r="BH710" s="245">
        <v>0</v>
      </c>
      <c r="BI710" s="245">
        <f>BJ710+BK710+BL710+BM710</f>
        <v>0</v>
      </c>
      <c r="BJ710" s="245">
        <v>0</v>
      </c>
      <c r="BK710" s="245">
        <v>0</v>
      </c>
      <c r="BL710" s="245">
        <v>0</v>
      </c>
      <c r="BM710" s="245">
        <v>0</v>
      </c>
      <c r="BN710" s="245">
        <f t="shared" si="139"/>
        <v>24630</v>
      </c>
      <c r="BO710" s="245">
        <v>0</v>
      </c>
      <c r="BP710" s="245">
        <v>0</v>
      </c>
      <c r="BQ710" s="245">
        <v>0</v>
      </c>
      <c r="BR710" s="245">
        <v>24630</v>
      </c>
      <c r="BS710" s="245">
        <f t="shared" si="140"/>
        <v>24630</v>
      </c>
      <c r="BT710" s="245">
        <v>0</v>
      </c>
      <c r="BU710" s="245">
        <v>0</v>
      </c>
      <c r="BV710" s="245">
        <v>0</v>
      </c>
      <c r="BW710" s="245">
        <v>24630</v>
      </c>
      <c r="BX710" s="245">
        <f t="shared" si="141"/>
        <v>24630</v>
      </c>
      <c r="BY710" s="245">
        <v>0</v>
      </c>
      <c r="BZ710" s="245">
        <v>0</v>
      </c>
      <c r="CA710" s="245">
        <v>0</v>
      </c>
      <c r="CB710" s="245">
        <v>24630</v>
      </c>
      <c r="CC710" s="245">
        <f t="shared" si="142"/>
        <v>24630</v>
      </c>
      <c r="CD710" s="245">
        <v>0</v>
      </c>
      <c r="CE710" s="245">
        <v>0</v>
      </c>
      <c r="CF710" s="245">
        <v>0</v>
      </c>
      <c r="CG710" s="245">
        <v>24630</v>
      </c>
      <c r="CH710" s="245">
        <f t="shared" si="143"/>
        <v>24630</v>
      </c>
      <c r="CI710" s="245">
        <v>0</v>
      </c>
      <c r="CJ710" s="245">
        <v>0</v>
      </c>
      <c r="CK710" s="245">
        <v>0</v>
      </c>
      <c r="CL710" s="245">
        <v>24630</v>
      </c>
      <c r="CM710" s="245">
        <f t="shared" si="144"/>
        <v>24630</v>
      </c>
      <c r="CN710" s="245">
        <v>0</v>
      </c>
      <c r="CO710" s="245">
        <v>0</v>
      </c>
      <c r="CP710" s="245">
        <v>0</v>
      </c>
      <c r="CQ710" s="245">
        <v>24630</v>
      </c>
    </row>
    <row r="711" spans="1:95" ht="101.45" customHeight="1">
      <c r="A711" s="244">
        <v>611</v>
      </c>
      <c r="B711" s="17" t="s">
        <v>1777</v>
      </c>
      <c r="C711" s="123">
        <v>401000033</v>
      </c>
      <c r="D711" s="188" t="s">
        <v>108</v>
      </c>
      <c r="E711" s="113" t="s">
        <v>1789</v>
      </c>
      <c r="F711" s="114"/>
      <c r="G711" s="114"/>
      <c r="H711" s="115">
        <v>1</v>
      </c>
      <c r="I711" s="114"/>
      <c r="J711" s="115">
        <v>9</v>
      </c>
      <c r="K711" s="115">
        <v>1</v>
      </c>
      <c r="L711" s="115" t="s">
        <v>1790</v>
      </c>
      <c r="M711" s="154" t="s">
        <v>1791</v>
      </c>
      <c r="N711" s="154"/>
      <c r="O711" s="154"/>
      <c r="P711" s="116" t="s">
        <v>1792</v>
      </c>
      <c r="Q711" s="117" t="s">
        <v>256</v>
      </c>
      <c r="R711" s="115"/>
      <c r="S711" s="115"/>
      <c r="T711" s="115" t="s">
        <v>1786</v>
      </c>
      <c r="U711" s="115"/>
      <c r="V711" s="115">
        <v>12</v>
      </c>
      <c r="W711" s="115" t="s">
        <v>45</v>
      </c>
      <c r="X711" s="115">
        <v>15</v>
      </c>
      <c r="Y711" s="115"/>
      <c r="Z711" s="115"/>
      <c r="AA711" s="115"/>
      <c r="AB711" s="116" t="s">
        <v>257</v>
      </c>
      <c r="AC711" s="138" t="s">
        <v>1802</v>
      </c>
      <c r="AD711" s="116"/>
      <c r="AE711" s="116"/>
      <c r="AF711" s="116"/>
      <c r="AG711" s="116"/>
      <c r="AH711" s="116"/>
      <c r="AI711" s="116"/>
      <c r="AJ711" s="136">
        <v>1</v>
      </c>
      <c r="AK711" s="116"/>
      <c r="AL711" s="116"/>
      <c r="AM711" s="116"/>
      <c r="AN711" s="136" t="s">
        <v>1803</v>
      </c>
      <c r="AO711" s="57" t="s">
        <v>77</v>
      </c>
      <c r="AP711" s="57" t="s">
        <v>51</v>
      </c>
      <c r="AQ711" s="57" t="s">
        <v>1804</v>
      </c>
      <c r="AR711" s="159" t="s">
        <v>608</v>
      </c>
      <c r="AS711" s="156">
        <v>611</v>
      </c>
      <c r="AT711" s="245">
        <v>3624040</v>
      </c>
      <c r="AU711" s="245">
        <v>3624040</v>
      </c>
      <c r="AV711" s="245">
        <v>0</v>
      </c>
      <c r="AW711" s="245">
        <v>0</v>
      </c>
      <c r="AX711" s="245">
        <v>0</v>
      </c>
      <c r="AY711" s="245">
        <v>0</v>
      </c>
      <c r="AZ711" s="245">
        <v>0</v>
      </c>
      <c r="BA711" s="245">
        <v>0</v>
      </c>
      <c r="BB711" s="245">
        <v>3624040</v>
      </c>
      <c r="BC711" s="245">
        <v>3624040</v>
      </c>
      <c r="BD711" s="245">
        <f t="shared" si="145"/>
        <v>3180574.79</v>
      </c>
      <c r="BE711" s="245">
        <v>0</v>
      </c>
      <c r="BF711" s="245">
        <v>0</v>
      </c>
      <c r="BG711" s="245">
        <v>0</v>
      </c>
      <c r="BH711" s="245">
        <v>3180574.79</v>
      </c>
      <c r="BI711" s="245">
        <f t="shared" ref="BI711:BI735" si="147">BJ711+BK711+BL711+BM711</f>
        <v>3180574.79</v>
      </c>
      <c r="BJ711" s="245">
        <v>0</v>
      </c>
      <c r="BK711" s="245">
        <v>0</v>
      </c>
      <c r="BL711" s="245">
        <v>0</v>
      </c>
      <c r="BM711" s="245">
        <v>3180574.79</v>
      </c>
      <c r="BN711" s="245">
        <f t="shared" si="139"/>
        <v>4404110</v>
      </c>
      <c r="BO711" s="245">
        <v>0</v>
      </c>
      <c r="BP711" s="245">
        <v>0</v>
      </c>
      <c r="BQ711" s="245">
        <v>0</v>
      </c>
      <c r="BR711" s="245">
        <v>4404110</v>
      </c>
      <c r="BS711" s="245">
        <f t="shared" si="140"/>
        <v>4404110</v>
      </c>
      <c r="BT711" s="245">
        <v>0</v>
      </c>
      <c r="BU711" s="245">
        <v>0</v>
      </c>
      <c r="BV711" s="245">
        <v>0</v>
      </c>
      <c r="BW711" s="245">
        <v>4404110</v>
      </c>
      <c r="BX711" s="245">
        <f t="shared" si="141"/>
        <v>4404970</v>
      </c>
      <c r="BY711" s="245">
        <v>0</v>
      </c>
      <c r="BZ711" s="245">
        <v>0</v>
      </c>
      <c r="CA711" s="245">
        <v>0</v>
      </c>
      <c r="CB711" s="245">
        <v>4404970</v>
      </c>
      <c r="CC711" s="245">
        <f t="shared" si="142"/>
        <v>4404970</v>
      </c>
      <c r="CD711" s="245">
        <v>0</v>
      </c>
      <c r="CE711" s="245">
        <v>0</v>
      </c>
      <c r="CF711" s="245">
        <v>0</v>
      </c>
      <c r="CG711" s="245">
        <v>4404970</v>
      </c>
      <c r="CH711" s="245">
        <f t="shared" si="143"/>
        <v>4404970</v>
      </c>
      <c r="CI711" s="245">
        <v>0</v>
      </c>
      <c r="CJ711" s="245">
        <v>0</v>
      </c>
      <c r="CK711" s="245">
        <v>0</v>
      </c>
      <c r="CL711" s="245">
        <v>4404970</v>
      </c>
      <c r="CM711" s="245">
        <f t="shared" si="144"/>
        <v>4404970</v>
      </c>
      <c r="CN711" s="245">
        <v>0</v>
      </c>
      <c r="CO711" s="245">
        <v>0</v>
      </c>
      <c r="CP711" s="245">
        <v>0</v>
      </c>
      <c r="CQ711" s="245">
        <v>4404970</v>
      </c>
    </row>
    <row r="712" spans="1:95" ht="377.45" customHeight="1">
      <c r="A712" s="244">
        <v>611</v>
      </c>
      <c r="B712" s="17" t="s">
        <v>1777</v>
      </c>
      <c r="C712" s="123">
        <v>401000033</v>
      </c>
      <c r="D712" s="188" t="s">
        <v>108</v>
      </c>
      <c r="E712" s="113" t="s">
        <v>1789</v>
      </c>
      <c r="F712" s="114"/>
      <c r="G712" s="114"/>
      <c r="H712" s="115">
        <v>1</v>
      </c>
      <c r="I712" s="114"/>
      <c r="J712" s="115">
        <v>9</v>
      </c>
      <c r="K712" s="115">
        <v>1</v>
      </c>
      <c r="L712" s="115" t="s">
        <v>1790</v>
      </c>
      <c r="M712" s="154" t="s">
        <v>1791</v>
      </c>
      <c r="N712" s="154"/>
      <c r="O712" s="154"/>
      <c r="P712" s="116" t="s">
        <v>1792</v>
      </c>
      <c r="Q712" s="117" t="s">
        <v>256</v>
      </c>
      <c r="R712" s="115"/>
      <c r="S712" s="115"/>
      <c r="T712" s="115" t="s">
        <v>1786</v>
      </c>
      <c r="U712" s="115"/>
      <c r="V712" s="115">
        <v>12</v>
      </c>
      <c r="W712" s="115" t="s">
        <v>45</v>
      </c>
      <c r="X712" s="115">
        <v>15</v>
      </c>
      <c r="Y712" s="115"/>
      <c r="Z712" s="115"/>
      <c r="AA712" s="115"/>
      <c r="AB712" s="116" t="s">
        <v>257</v>
      </c>
      <c r="AC712" s="138" t="s">
        <v>1802</v>
      </c>
      <c r="AD712" s="116"/>
      <c r="AE712" s="116"/>
      <c r="AF712" s="116"/>
      <c r="AG712" s="116"/>
      <c r="AH712" s="116"/>
      <c r="AI712" s="116"/>
      <c r="AJ712" s="136">
        <v>1</v>
      </c>
      <c r="AK712" s="116"/>
      <c r="AL712" s="116"/>
      <c r="AM712" s="116"/>
      <c r="AN712" s="136" t="s">
        <v>1803</v>
      </c>
      <c r="AO712" s="57" t="s">
        <v>77</v>
      </c>
      <c r="AP712" s="57" t="s">
        <v>51</v>
      </c>
      <c r="AQ712" s="57" t="s">
        <v>1805</v>
      </c>
      <c r="AR712" s="159" t="s">
        <v>249</v>
      </c>
      <c r="AS712" s="156">
        <v>612</v>
      </c>
      <c r="AT712" s="245">
        <v>0</v>
      </c>
      <c r="AU712" s="245">
        <v>0</v>
      </c>
      <c r="AV712" s="245">
        <v>0</v>
      </c>
      <c r="AW712" s="245">
        <v>0</v>
      </c>
      <c r="AX712" s="245">
        <v>0</v>
      </c>
      <c r="AY712" s="245">
        <v>0</v>
      </c>
      <c r="AZ712" s="245">
        <v>0</v>
      </c>
      <c r="BA712" s="245">
        <v>0</v>
      </c>
      <c r="BB712" s="245">
        <v>0</v>
      </c>
      <c r="BC712" s="245">
        <v>0</v>
      </c>
      <c r="BD712" s="245">
        <f t="shared" si="145"/>
        <v>25582.38</v>
      </c>
      <c r="BE712" s="245">
        <v>0</v>
      </c>
      <c r="BF712" s="245">
        <v>25582.38</v>
      </c>
      <c r="BG712" s="245">
        <v>0</v>
      </c>
      <c r="BH712" s="245">
        <v>0</v>
      </c>
      <c r="BI712" s="245">
        <f t="shared" si="147"/>
        <v>25582.38</v>
      </c>
      <c r="BJ712" s="245">
        <v>0</v>
      </c>
      <c r="BK712" s="245">
        <v>25582.38</v>
      </c>
      <c r="BL712" s="245">
        <v>0</v>
      </c>
      <c r="BM712" s="245">
        <v>0</v>
      </c>
      <c r="BN712" s="245">
        <v>0</v>
      </c>
      <c r="BO712" s="245">
        <v>0</v>
      </c>
      <c r="BP712" s="245">
        <v>0</v>
      </c>
      <c r="BQ712" s="245">
        <v>0</v>
      </c>
      <c r="BR712" s="245">
        <v>0</v>
      </c>
      <c r="BS712" s="245">
        <v>0</v>
      </c>
      <c r="BT712" s="245">
        <v>0</v>
      </c>
      <c r="BU712" s="245">
        <v>0</v>
      </c>
      <c r="BV712" s="245">
        <v>0</v>
      </c>
      <c r="BW712" s="245">
        <v>0</v>
      </c>
      <c r="BX712" s="245">
        <v>0</v>
      </c>
      <c r="BY712" s="245">
        <v>0</v>
      </c>
      <c r="BZ712" s="245">
        <v>0</v>
      </c>
      <c r="CA712" s="245">
        <v>0</v>
      </c>
      <c r="CB712" s="245">
        <v>0</v>
      </c>
      <c r="CC712" s="245">
        <v>0</v>
      </c>
      <c r="CD712" s="245">
        <v>0</v>
      </c>
      <c r="CE712" s="245">
        <v>0</v>
      </c>
      <c r="CF712" s="245">
        <v>0</v>
      </c>
      <c r="CG712" s="245">
        <v>0</v>
      </c>
      <c r="CH712" s="245">
        <v>0</v>
      </c>
      <c r="CI712" s="245">
        <v>0</v>
      </c>
      <c r="CJ712" s="245">
        <v>0</v>
      </c>
      <c r="CK712" s="245">
        <v>0</v>
      </c>
      <c r="CL712" s="245">
        <v>0</v>
      </c>
      <c r="CM712" s="245">
        <v>0</v>
      </c>
      <c r="CN712" s="245">
        <v>0</v>
      </c>
      <c r="CO712" s="245">
        <v>0</v>
      </c>
      <c r="CP712" s="245">
        <v>0</v>
      </c>
      <c r="CQ712" s="245">
        <v>0</v>
      </c>
    </row>
    <row r="713" spans="1:95" ht="105" customHeight="1">
      <c r="A713" s="244">
        <v>611</v>
      </c>
      <c r="B713" s="17" t="s">
        <v>1777</v>
      </c>
      <c r="C713" s="123">
        <v>401000033</v>
      </c>
      <c r="D713" s="188" t="s">
        <v>108</v>
      </c>
      <c r="E713" s="113" t="s">
        <v>1789</v>
      </c>
      <c r="F713" s="114"/>
      <c r="G713" s="114"/>
      <c r="H713" s="115">
        <v>1</v>
      </c>
      <c r="I713" s="114"/>
      <c r="J713" s="115">
        <v>9</v>
      </c>
      <c r="K713" s="115">
        <v>1</v>
      </c>
      <c r="L713" s="115" t="s">
        <v>1790</v>
      </c>
      <c r="M713" s="154" t="s">
        <v>1791</v>
      </c>
      <c r="N713" s="154"/>
      <c r="O713" s="154"/>
      <c r="P713" s="116" t="s">
        <v>1792</v>
      </c>
      <c r="Q713" s="117" t="s">
        <v>256</v>
      </c>
      <c r="R713" s="115"/>
      <c r="S713" s="115"/>
      <c r="T713" s="115" t="s">
        <v>1786</v>
      </c>
      <c r="U713" s="115"/>
      <c r="V713" s="115">
        <v>12</v>
      </c>
      <c r="W713" s="115" t="s">
        <v>45</v>
      </c>
      <c r="X713" s="115">
        <v>15</v>
      </c>
      <c r="Y713" s="115"/>
      <c r="Z713" s="115"/>
      <c r="AA713" s="115"/>
      <c r="AB713" s="116" t="s">
        <v>257</v>
      </c>
      <c r="AC713" s="138" t="s">
        <v>1802</v>
      </c>
      <c r="AD713" s="116"/>
      <c r="AE713" s="116"/>
      <c r="AF713" s="116"/>
      <c r="AG713" s="116"/>
      <c r="AH713" s="116"/>
      <c r="AI713" s="116"/>
      <c r="AJ713" s="136">
        <v>1</v>
      </c>
      <c r="AK713" s="116"/>
      <c r="AL713" s="116"/>
      <c r="AM713" s="116"/>
      <c r="AN713" s="136" t="s">
        <v>1803</v>
      </c>
      <c r="AO713" s="57" t="s">
        <v>77</v>
      </c>
      <c r="AP713" s="57" t="s">
        <v>51</v>
      </c>
      <c r="AQ713" s="57" t="s">
        <v>1804</v>
      </c>
      <c r="AR713" s="159" t="s">
        <v>608</v>
      </c>
      <c r="AS713" s="156">
        <v>612</v>
      </c>
      <c r="AT713" s="245">
        <v>1077000</v>
      </c>
      <c r="AU713" s="245">
        <v>1077000</v>
      </c>
      <c r="AV713" s="245">
        <v>0</v>
      </c>
      <c r="AW713" s="245">
        <v>0</v>
      </c>
      <c r="AX713" s="245">
        <v>0</v>
      </c>
      <c r="AY713" s="245">
        <v>0</v>
      </c>
      <c r="AZ713" s="245">
        <v>0</v>
      </c>
      <c r="BA713" s="245">
        <v>0</v>
      </c>
      <c r="BB713" s="245">
        <v>1077000</v>
      </c>
      <c r="BC713" s="245">
        <v>1077000</v>
      </c>
      <c r="BD713" s="245">
        <f t="shared" si="145"/>
        <v>145000</v>
      </c>
      <c r="BE713" s="245">
        <v>0</v>
      </c>
      <c r="BF713" s="245">
        <v>0</v>
      </c>
      <c r="BG713" s="245">
        <v>0</v>
      </c>
      <c r="BH713" s="245">
        <v>145000</v>
      </c>
      <c r="BI713" s="245">
        <f t="shared" si="147"/>
        <v>145000</v>
      </c>
      <c r="BJ713" s="245">
        <v>0</v>
      </c>
      <c r="BK713" s="245">
        <v>0</v>
      </c>
      <c r="BL713" s="245">
        <v>0</v>
      </c>
      <c r="BM713" s="245">
        <v>145000</v>
      </c>
      <c r="BN713" s="245">
        <v>0</v>
      </c>
      <c r="BO713" s="245">
        <v>0</v>
      </c>
      <c r="BP713" s="245">
        <v>0</v>
      </c>
      <c r="BQ713" s="245">
        <v>0</v>
      </c>
      <c r="BR713" s="245">
        <v>0</v>
      </c>
      <c r="BS713" s="245">
        <f>BT713+BU713+BV713+BW713</f>
        <v>630</v>
      </c>
      <c r="BT713" s="245">
        <v>0</v>
      </c>
      <c r="BU713" s="245">
        <v>0</v>
      </c>
      <c r="BV713" s="245">
        <v>0</v>
      </c>
      <c r="BW713" s="245">
        <v>630</v>
      </c>
      <c r="BX713" s="245">
        <v>0</v>
      </c>
      <c r="BY713" s="245">
        <v>0</v>
      </c>
      <c r="BZ713" s="245">
        <v>0</v>
      </c>
      <c r="CA713" s="245">
        <v>0</v>
      </c>
      <c r="CB713" s="245">
        <v>0</v>
      </c>
      <c r="CC713" s="245">
        <v>0</v>
      </c>
      <c r="CD713" s="245">
        <v>0</v>
      </c>
      <c r="CE713" s="245">
        <v>0</v>
      </c>
      <c r="CF713" s="245">
        <v>0</v>
      </c>
      <c r="CG713" s="245">
        <v>0</v>
      </c>
      <c r="CH713" s="245">
        <v>0</v>
      </c>
      <c r="CI713" s="245">
        <v>0</v>
      </c>
      <c r="CJ713" s="245">
        <v>0</v>
      </c>
      <c r="CK713" s="245">
        <v>0</v>
      </c>
      <c r="CL713" s="245">
        <v>0</v>
      </c>
      <c r="CM713" s="245">
        <v>0</v>
      </c>
      <c r="CN713" s="245">
        <v>0</v>
      </c>
      <c r="CO713" s="245">
        <v>0</v>
      </c>
      <c r="CP713" s="245">
        <v>0</v>
      </c>
      <c r="CQ713" s="245">
        <v>0</v>
      </c>
    </row>
    <row r="714" spans="1:95" ht="131.44999999999999" customHeight="1">
      <c r="A714" s="244">
        <v>611</v>
      </c>
      <c r="B714" s="17" t="s">
        <v>1777</v>
      </c>
      <c r="C714" s="123">
        <v>401000033</v>
      </c>
      <c r="D714" s="188" t="s">
        <v>108</v>
      </c>
      <c r="E714" s="113" t="s">
        <v>1789</v>
      </c>
      <c r="F714" s="114"/>
      <c r="G714" s="114"/>
      <c r="H714" s="115">
        <v>1</v>
      </c>
      <c r="I714" s="114"/>
      <c r="J714" s="115">
        <v>9</v>
      </c>
      <c r="K714" s="115">
        <v>1</v>
      </c>
      <c r="L714" s="115" t="s">
        <v>1806</v>
      </c>
      <c r="M714" s="154" t="s">
        <v>516</v>
      </c>
      <c r="N714" s="154"/>
      <c r="O714" s="154"/>
      <c r="P714" s="116" t="s">
        <v>1792</v>
      </c>
      <c r="Q714" s="117" t="s">
        <v>1807</v>
      </c>
      <c r="R714" s="115"/>
      <c r="S714" s="115"/>
      <c r="T714" s="115"/>
      <c r="U714" s="115"/>
      <c r="V714" s="115">
        <v>3</v>
      </c>
      <c r="W714" s="115" t="s">
        <v>875</v>
      </c>
      <c r="X714" s="115"/>
      <c r="Y714" s="115"/>
      <c r="Z714" s="115"/>
      <c r="AA714" s="115"/>
      <c r="AB714" s="116" t="s">
        <v>1808</v>
      </c>
      <c r="AC714" s="138" t="s">
        <v>1780</v>
      </c>
      <c r="AD714" s="116"/>
      <c r="AE714" s="116"/>
      <c r="AF714" s="116"/>
      <c r="AG714" s="116"/>
      <c r="AH714" s="116"/>
      <c r="AI714" s="116"/>
      <c r="AJ714" s="136"/>
      <c r="AK714" s="116"/>
      <c r="AL714" s="116"/>
      <c r="AM714" s="116" t="s">
        <v>1809</v>
      </c>
      <c r="AN714" s="114" t="s">
        <v>1782</v>
      </c>
      <c r="AO714" s="57" t="s">
        <v>77</v>
      </c>
      <c r="AP714" s="57" t="s">
        <v>61</v>
      </c>
      <c r="AQ714" s="57" t="s">
        <v>1810</v>
      </c>
      <c r="AR714" s="159" t="s">
        <v>608</v>
      </c>
      <c r="AS714" s="156">
        <v>611</v>
      </c>
      <c r="AT714" s="245">
        <v>7319175.5199999996</v>
      </c>
      <c r="AU714" s="245">
        <v>7319175.5199999996</v>
      </c>
      <c r="AV714" s="245">
        <v>0</v>
      </c>
      <c r="AW714" s="245">
        <v>0</v>
      </c>
      <c r="AX714" s="245">
        <v>0</v>
      </c>
      <c r="AY714" s="245">
        <v>0</v>
      </c>
      <c r="AZ714" s="245">
        <v>0</v>
      </c>
      <c r="BA714" s="245">
        <v>0</v>
      </c>
      <c r="BB714" s="245">
        <v>7319175.5199999996</v>
      </c>
      <c r="BC714" s="245">
        <v>7319175.5199999996</v>
      </c>
      <c r="BD714" s="245">
        <f t="shared" si="145"/>
        <v>11724350</v>
      </c>
      <c r="BE714" s="245">
        <v>0</v>
      </c>
      <c r="BF714" s="245">
        <v>0</v>
      </c>
      <c r="BG714" s="245">
        <v>0</v>
      </c>
      <c r="BH714" s="245">
        <v>11724350</v>
      </c>
      <c r="BI714" s="245">
        <f t="shared" si="147"/>
        <v>11724350</v>
      </c>
      <c r="BJ714" s="245">
        <v>0</v>
      </c>
      <c r="BK714" s="245">
        <v>0</v>
      </c>
      <c r="BL714" s="245">
        <v>0</v>
      </c>
      <c r="BM714" s="245">
        <v>11724350</v>
      </c>
      <c r="BN714" s="245">
        <f>BO714+BP714+BQ714+BR714</f>
        <v>12817180</v>
      </c>
      <c r="BO714" s="245">
        <v>0</v>
      </c>
      <c r="BP714" s="245">
        <v>0</v>
      </c>
      <c r="BQ714" s="245">
        <v>0</v>
      </c>
      <c r="BR714" s="245">
        <v>12817180</v>
      </c>
      <c r="BS714" s="245">
        <f>BT714+BU714+BV714+BW714</f>
        <v>12817180</v>
      </c>
      <c r="BT714" s="245">
        <v>0</v>
      </c>
      <c r="BU714" s="245">
        <v>0</v>
      </c>
      <c r="BV714" s="245">
        <v>0</v>
      </c>
      <c r="BW714" s="245">
        <v>12817180</v>
      </c>
      <c r="BX714" s="245">
        <f>BY714+BZ714+CA714+CB714</f>
        <v>12817180</v>
      </c>
      <c r="BY714" s="245">
        <v>0</v>
      </c>
      <c r="BZ714" s="245">
        <v>0</v>
      </c>
      <c r="CA714" s="245">
        <v>0</v>
      </c>
      <c r="CB714" s="245">
        <v>12817180</v>
      </c>
      <c r="CC714" s="245">
        <f>CD714+CE714+CF714+CG714</f>
        <v>12817180</v>
      </c>
      <c r="CD714" s="245">
        <v>0</v>
      </c>
      <c r="CE714" s="245">
        <v>0</v>
      </c>
      <c r="CF714" s="245">
        <v>0</v>
      </c>
      <c r="CG714" s="245">
        <v>12817180</v>
      </c>
      <c r="CH714" s="245">
        <f>CI714+CJ714+CK714+CL714</f>
        <v>12817180</v>
      </c>
      <c r="CI714" s="245">
        <v>0</v>
      </c>
      <c r="CJ714" s="245">
        <v>0</v>
      </c>
      <c r="CK714" s="245">
        <v>0</v>
      </c>
      <c r="CL714" s="245">
        <v>12817180</v>
      </c>
      <c r="CM714" s="245">
        <f>CN714+CO714+CP714+CQ714</f>
        <v>12817180</v>
      </c>
      <c r="CN714" s="245">
        <v>0</v>
      </c>
      <c r="CO714" s="245">
        <v>0</v>
      </c>
      <c r="CP714" s="245">
        <v>0</v>
      </c>
      <c r="CQ714" s="245">
        <v>12817180</v>
      </c>
    </row>
    <row r="715" spans="1:95" ht="102" customHeight="1">
      <c r="A715" s="244">
        <v>611</v>
      </c>
      <c r="B715" s="17" t="s">
        <v>1777</v>
      </c>
      <c r="C715" s="123">
        <v>401000033</v>
      </c>
      <c r="D715" s="188" t="s">
        <v>108</v>
      </c>
      <c r="E715" s="113" t="s">
        <v>381</v>
      </c>
      <c r="F715" s="114"/>
      <c r="G715" s="114"/>
      <c r="H715" s="115">
        <v>3</v>
      </c>
      <c r="I715" s="114"/>
      <c r="J715" s="115">
        <v>17</v>
      </c>
      <c r="K715" s="115">
        <v>1</v>
      </c>
      <c r="L715" s="115">
        <v>3</v>
      </c>
      <c r="M715" s="154"/>
      <c r="N715" s="154"/>
      <c r="O715" s="154"/>
      <c r="P715" s="116" t="s">
        <v>255</v>
      </c>
      <c r="Q715" s="117" t="s">
        <v>1811</v>
      </c>
      <c r="R715" s="115"/>
      <c r="S715" s="115"/>
      <c r="T715" s="115" t="s">
        <v>1786</v>
      </c>
      <c r="U715" s="115"/>
      <c r="V715" s="115" t="s">
        <v>46</v>
      </c>
      <c r="W715" s="115" t="s">
        <v>45</v>
      </c>
      <c r="X715" s="115" t="s">
        <v>47</v>
      </c>
      <c r="Y715" s="115"/>
      <c r="Z715" s="115"/>
      <c r="AA715" s="115"/>
      <c r="AB715" s="116" t="s">
        <v>257</v>
      </c>
      <c r="AC715" s="138" t="s">
        <v>1812</v>
      </c>
      <c r="AD715" s="116"/>
      <c r="AE715" s="116"/>
      <c r="AF715" s="116"/>
      <c r="AG715" s="116"/>
      <c r="AH715" s="116"/>
      <c r="AI715" s="116"/>
      <c r="AJ715" s="136">
        <v>1</v>
      </c>
      <c r="AK715" s="116"/>
      <c r="AL715" s="116"/>
      <c r="AM715" s="116"/>
      <c r="AN715" s="136" t="s">
        <v>1813</v>
      </c>
      <c r="AO715" s="57" t="s">
        <v>77</v>
      </c>
      <c r="AP715" s="57" t="s">
        <v>80</v>
      </c>
      <c r="AQ715" s="57" t="s">
        <v>1814</v>
      </c>
      <c r="AR715" s="159" t="s">
        <v>608</v>
      </c>
      <c r="AS715" s="156">
        <v>111</v>
      </c>
      <c r="AT715" s="245">
        <v>7128123.0899999999</v>
      </c>
      <c r="AU715" s="245">
        <v>7128123.0899999999</v>
      </c>
      <c r="AV715" s="245">
        <v>0</v>
      </c>
      <c r="AW715" s="245">
        <v>0</v>
      </c>
      <c r="AX715" s="245">
        <v>0</v>
      </c>
      <c r="AY715" s="245">
        <v>0</v>
      </c>
      <c r="AZ715" s="245">
        <v>0</v>
      </c>
      <c r="BA715" s="245">
        <v>0</v>
      </c>
      <c r="BB715" s="245">
        <v>7128123.0899999999</v>
      </c>
      <c r="BC715" s="245">
        <v>7128123.0899999999</v>
      </c>
      <c r="BD715" s="245">
        <f t="shared" si="145"/>
        <v>7069923.4800000004</v>
      </c>
      <c r="BE715" s="245">
        <v>0</v>
      </c>
      <c r="BF715" s="245">
        <v>0</v>
      </c>
      <c r="BG715" s="245">
        <v>0</v>
      </c>
      <c r="BH715" s="245">
        <v>7069923.4800000004</v>
      </c>
      <c r="BI715" s="245">
        <f t="shared" si="147"/>
        <v>7069923.4800000004</v>
      </c>
      <c r="BJ715" s="245">
        <v>0</v>
      </c>
      <c r="BK715" s="245">
        <v>0</v>
      </c>
      <c r="BL715" s="245">
        <v>0</v>
      </c>
      <c r="BM715" s="245">
        <v>7069923.4800000004</v>
      </c>
      <c r="BN715" s="245">
        <f>BO715+BP715+BQ715+BR715</f>
        <v>7306020</v>
      </c>
      <c r="BO715" s="245">
        <v>0</v>
      </c>
      <c r="BP715" s="245">
        <v>0</v>
      </c>
      <c r="BQ715" s="245">
        <v>0</v>
      </c>
      <c r="BR715" s="245">
        <v>7306020</v>
      </c>
      <c r="BS715" s="245">
        <f>BT715+BU715+BV715+BW715</f>
        <v>7306020</v>
      </c>
      <c r="BT715" s="245">
        <v>0</v>
      </c>
      <c r="BU715" s="245">
        <v>0</v>
      </c>
      <c r="BV715" s="245">
        <v>0</v>
      </c>
      <c r="BW715" s="245">
        <v>7306020</v>
      </c>
      <c r="BX715" s="245">
        <f>BY715+BZ715+CA715+CB715</f>
        <v>7306020</v>
      </c>
      <c r="BY715" s="245">
        <v>0</v>
      </c>
      <c r="BZ715" s="245">
        <v>0</v>
      </c>
      <c r="CA715" s="245">
        <v>0</v>
      </c>
      <c r="CB715" s="245">
        <v>7306020</v>
      </c>
      <c r="CC715" s="245">
        <f>CD715+CE715+CF715+CG715</f>
        <v>7306020</v>
      </c>
      <c r="CD715" s="245">
        <v>0</v>
      </c>
      <c r="CE715" s="245">
        <v>0</v>
      </c>
      <c r="CF715" s="245">
        <v>0</v>
      </c>
      <c r="CG715" s="245">
        <v>7306020</v>
      </c>
      <c r="CH715" s="245">
        <f>CI715+CJ715+CK715+CL715</f>
        <v>7306020</v>
      </c>
      <c r="CI715" s="245">
        <v>0</v>
      </c>
      <c r="CJ715" s="245">
        <v>0</v>
      </c>
      <c r="CK715" s="245">
        <v>0</v>
      </c>
      <c r="CL715" s="245">
        <v>7306020</v>
      </c>
      <c r="CM715" s="245">
        <f>CN715+CO715+CP715+CQ715</f>
        <v>7306020</v>
      </c>
      <c r="CN715" s="245">
        <v>0</v>
      </c>
      <c r="CO715" s="245">
        <v>0</v>
      </c>
      <c r="CP715" s="245">
        <v>0</v>
      </c>
      <c r="CQ715" s="245">
        <v>7306020</v>
      </c>
    </row>
    <row r="716" spans="1:95" ht="375" customHeight="1">
      <c r="A716" s="244">
        <v>611</v>
      </c>
      <c r="B716" s="17" t="s">
        <v>1777</v>
      </c>
      <c r="C716" s="123">
        <v>401000033</v>
      </c>
      <c r="D716" s="188" t="s">
        <v>108</v>
      </c>
      <c r="E716" s="113" t="s">
        <v>381</v>
      </c>
      <c r="F716" s="114"/>
      <c r="G716" s="114"/>
      <c r="H716" s="115">
        <v>3</v>
      </c>
      <c r="I716" s="114"/>
      <c r="J716" s="115">
        <v>17</v>
      </c>
      <c r="K716" s="115">
        <v>1</v>
      </c>
      <c r="L716" s="115">
        <v>3</v>
      </c>
      <c r="M716" s="154"/>
      <c r="N716" s="154"/>
      <c r="O716" s="154"/>
      <c r="P716" s="116" t="s">
        <v>255</v>
      </c>
      <c r="Q716" s="117" t="s">
        <v>1811</v>
      </c>
      <c r="R716" s="115"/>
      <c r="S716" s="115"/>
      <c r="T716" s="115" t="s">
        <v>1786</v>
      </c>
      <c r="U716" s="115"/>
      <c r="V716" s="115" t="s">
        <v>46</v>
      </c>
      <c r="W716" s="115" t="s">
        <v>45</v>
      </c>
      <c r="X716" s="115" t="s">
        <v>47</v>
      </c>
      <c r="Y716" s="115"/>
      <c r="Z716" s="115"/>
      <c r="AA716" s="115"/>
      <c r="AB716" s="116" t="s">
        <v>257</v>
      </c>
      <c r="AC716" s="138" t="s">
        <v>1812</v>
      </c>
      <c r="AD716" s="116"/>
      <c r="AE716" s="116"/>
      <c r="AF716" s="116"/>
      <c r="AG716" s="116"/>
      <c r="AH716" s="116"/>
      <c r="AI716" s="116"/>
      <c r="AJ716" s="136">
        <v>1</v>
      </c>
      <c r="AK716" s="116"/>
      <c r="AL716" s="116"/>
      <c r="AM716" s="116"/>
      <c r="AN716" s="136" t="s">
        <v>1813</v>
      </c>
      <c r="AO716" s="57" t="s">
        <v>77</v>
      </c>
      <c r="AP716" s="57" t="s">
        <v>80</v>
      </c>
      <c r="AQ716" s="57" t="s">
        <v>1815</v>
      </c>
      <c r="AR716" s="159" t="s">
        <v>249</v>
      </c>
      <c r="AS716" s="156">
        <v>111</v>
      </c>
      <c r="AT716" s="245">
        <v>0</v>
      </c>
      <c r="AU716" s="245">
        <v>0</v>
      </c>
      <c r="AV716" s="245">
        <v>0</v>
      </c>
      <c r="AW716" s="245">
        <v>0</v>
      </c>
      <c r="AX716" s="245">
        <v>0</v>
      </c>
      <c r="AY716" s="245">
        <v>0</v>
      </c>
      <c r="AZ716" s="245">
        <v>0</v>
      </c>
      <c r="BA716" s="245">
        <v>0</v>
      </c>
      <c r="BB716" s="245">
        <v>0</v>
      </c>
      <c r="BC716" s="245">
        <v>0</v>
      </c>
      <c r="BD716" s="245">
        <f t="shared" si="145"/>
        <v>63388.08</v>
      </c>
      <c r="BE716" s="245">
        <v>0</v>
      </c>
      <c r="BF716" s="245">
        <v>63388.08</v>
      </c>
      <c r="BG716" s="245">
        <v>0</v>
      </c>
      <c r="BH716" s="245">
        <v>0</v>
      </c>
      <c r="BI716" s="245">
        <f t="shared" si="147"/>
        <v>63388.08</v>
      </c>
      <c r="BJ716" s="245">
        <v>0</v>
      </c>
      <c r="BK716" s="245">
        <v>63388.08</v>
      </c>
      <c r="BL716" s="245">
        <v>0</v>
      </c>
      <c r="BM716" s="245">
        <v>0</v>
      </c>
      <c r="BN716" s="245">
        <v>0</v>
      </c>
      <c r="BO716" s="245">
        <v>0</v>
      </c>
      <c r="BP716" s="245">
        <v>0</v>
      </c>
      <c r="BQ716" s="245">
        <v>0</v>
      </c>
      <c r="BR716" s="245">
        <v>0</v>
      </c>
      <c r="BS716" s="245">
        <v>0</v>
      </c>
      <c r="BT716" s="245">
        <v>0</v>
      </c>
      <c r="BU716" s="245">
        <v>0</v>
      </c>
      <c r="BV716" s="245">
        <v>0</v>
      </c>
      <c r="BW716" s="245">
        <v>0</v>
      </c>
      <c r="BX716" s="245">
        <v>0</v>
      </c>
      <c r="BY716" s="245">
        <v>0</v>
      </c>
      <c r="BZ716" s="245">
        <v>0</v>
      </c>
      <c r="CA716" s="245">
        <v>0</v>
      </c>
      <c r="CB716" s="245">
        <v>0</v>
      </c>
      <c r="CC716" s="245">
        <v>0</v>
      </c>
      <c r="CD716" s="245">
        <v>0</v>
      </c>
      <c r="CE716" s="245">
        <v>0</v>
      </c>
      <c r="CF716" s="245">
        <v>0</v>
      </c>
      <c r="CG716" s="245">
        <v>0</v>
      </c>
      <c r="CH716" s="245">
        <v>0</v>
      </c>
      <c r="CI716" s="245">
        <v>0</v>
      </c>
      <c r="CJ716" s="245">
        <v>0</v>
      </c>
      <c r="CK716" s="245">
        <v>0</v>
      </c>
      <c r="CL716" s="245">
        <v>0</v>
      </c>
      <c r="CM716" s="245">
        <v>0</v>
      </c>
      <c r="CN716" s="245">
        <v>0</v>
      </c>
      <c r="CO716" s="245">
        <v>0</v>
      </c>
      <c r="CP716" s="245">
        <v>0</v>
      </c>
      <c r="CQ716" s="245">
        <v>0</v>
      </c>
    </row>
    <row r="717" spans="1:95" ht="103.15" customHeight="1">
      <c r="A717" s="244">
        <v>611</v>
      </c>
      <c r="B717" s="17" t="s">
        <v>1777</v>
      </c>
      <c r="C717" s="123">
        <v>401000033</v>
      </c>
      <c r="D717" s="188" t="s">
        <v>108</v>
      </c>
      <c r="E717" s="113" t="s">
        <v>381</v>
      </c>
      <c r="F717" s="114"/>
      <c r="G717" s="114"/>
      <c r="H717" s="115">
        <v>3</v>
      </c>
      <c r="I717" s="114"/>
      <c r="J717" s="115">
        <v>17</v>
      </c>
      <c r="K717" s="115" t="s">
        <v>45</v>
      </c>
      <c r="L717" s="115" t="s">
        <v>47</v>
      </c>
      <c r="M717" s="154"/>
      <c r="N717" s="154"/>
      <c r="O717" s="154"/>
      <c r="P717" s="116" t="s">
        <v>255</v>
      </c>
      <c r="Q717" s="117" t="s">
        <v>1811</v>
      </c>
      <c r="R717" s="115"/>
      <c r="S717" s="115"/>
      <c r="T717" s="115" t="s">
        <v>1786</v>
      </c>
      <c r="U717" s="115"/>
      <c r="V717" s="115" t="s">
        <v>46</v>
      </c>
      <c r="W717" s="115" t="s">
        <v>45</v>
      </c>
      <c r="X717" s="115" t="s">
        <v>47</v>
      </c>
      <c r="Y717" s="115"/>
      <c r="Z717" s="115"/>
      <c r="AA717" s="115"/>
      <c r="AB717" s="116" t="s">
        <v>257</v>
      </c>
      <c r="AC717" s="138" t="s">
        <v>1812</v>
      </c>
      <c r="AD717" s="116"/>
      <c r="AE717" s="116"/>
      <c r="AF717" s="116"/>
      <c r="AG717" s="116"/>
      <c r="AH717" s="116"/>
      <c r="AI717" s="116"/>
      <c r="AJ717" s="136">
        <v>1</v>
      </c>
      <c r="AK717" s="116"/>
      <c r="AL717" s="116"/>
      <c r="AM717" s="116"/>
      <c r="AN717" s="136" t="s">
        <v>1813</v>
      </c>
      <c r="AO717" s="57" t="s">
        <v>77</v>
      </c>
      <c r="AP717" s="57" t="s">
        <v>80</v>
      </c>
      <c r="AQ717" s="57" t="s">
        <v>1814</v>
      </c>
      <c r="AR717" s="159" t="s">
        <v>608</v>
      </c>
      <c r="AS717" s="156">
        <v>119</v>
      </c>
      <c r="AT717" s="245">
        <v>2129136.91</v>
      </c>
      <c r="AU717" s="245">
        <v>2129136.91</v>
      </c>
      <c r="AV717" s="245">
        <v>0</v>
      </c>
      <c r="AW717" s="245">
        <v>0</v>
      </c>
      <c r="AX717" s="245">
        <v>0</v>
      </c>
      <c r="AY717" s="245">
        <v>0</v>
      </c>
      <c r="AZ717" s="245">
        <v>0</v>
      </c>
      <c r="BA717" s="245">
        <v>0</v>
      </c>
      <c r="BB717" s="245">
        <v>2129136.91</v>
      </c>
      <c r="BC717" s="245">
        <v>2129136.91</v>
      </c>
      <c r="BD717" s="245">
        <f t="shared" si="145"/>
        <v>2106466.12</v>
      </c>
      <c r="BE717" s="245">
        <v>0</v>
      </c>
      <c r="BF717" s="245">
        <v>0</v>
      </c>
      <c r="BG717" s="245">
        <v>0</v>
      </c>
      <c r="BH717" s="245">
        <v>2106466.12</v>
      </c>
      <c r="BI717" s="245">
        <f t="shared" si="147"/>
        <v>2106466.12</v>
      </c>
      <c r="BJ717" s="245">
        <v>0</v>
      </c>
      <c r="BK717" s="245">
        <v>0</v>
      </c>
      <c r="BL717" s="245">
        <v>0</v>
      </c>
      <c r="BM717" s="245">
        <v>2106466.12</v>
      </c>
      <c r="BN717" s="245">
        <f>BO717+BP717+BQ717+BR717</f>
        <v>2206420</v>
      </c>
      <c r="BO717" s="245">
        <v>0</v>
      </c>
      <c r="BP717" s="245">
        <v>0</v>
      </c>
      <c r="BQ717" s="245">
        <v>0</v>
      </c>
      <c r="BR717" s="245">
        <v>2206420</v>
      </c>
      <c r="BS717" s="245">
        <f>BT717+BU717+BV717+BW717</f>
        <v>2206420</v>
      </c>
      <c r="BT717" s="245">
        <v>0</v>
      </c>
      <c r="BU717" s="245">
        <v>0</v>
      </c>
      <c r="BV717" s="245">
        <v>0</v>
      </c>
      <c r="BW717" s="245">
        <v>2206420</v>
      </c>
      <c r="BX717" s="245">
        <f>BY717+BZ717+CA717+CB717</f>
        <v>2206420</v>
      </c>
      <c r="BY717" s="245">
        <v>0</v>
      </c>
      <c r="BZ717" s="245">
        <v>0</v>
      </c>
      <c r="CA717" s="245">
        <v>0</v>
      </c>
      <c r="CB717" s="245">
        <v>2206420</v>
      </c>
      <c r="CC717" s="245">
        <f>CD717+CE717+CF717+CG717</f>
        <v>2206420</v>
      </c>
      <c r="CD717" s="245">
        <v>0</v>
      </c>
      <c r="CE717" s="245">
        <v>0</v>
      </c>
      <c r="CF717" s="245">
        <v>0</v>
      </c>
      <c r="CG717" s="245">
        <v>2206420</v>
      </c>
      <c r="CH717" s="245">
        <f>CI717+CJ717+CK717+CL717</f>
        <v>2206420</v>
      </c>
      <c r="CI717" s="245">
        <v>0</v>
      </c>
      <c r="CJ717" s="245">
        <v>0</v>
      </c>
      <c r="CK717" s="245">
        <v>0</v>
      </c>
      <c r="CL717" s="245">
        <v>2206420</v>
      </c>
      <c r="CM717" s="245">
        <f>CN717+CO717+CP717+CQ717</f>
        <v>2206420</v>
      </c>
      <c r="CN717" s="245">
        <v>0</v>
      </c>
      <c r="CO717" s="245">
        <v>0</v>
      </c>
      <c r="CP717" s="245">
        <v>0</v>
      </c>
      <c r="CQ717" s="245">
        <v>2206420</v>
      </c>
    </row>
    <row r="718" spans="1:95" ht="375.6" customHeight="1">
      <c r="A718" s="244">
        <v>611</v>
      </c>
      <c r="B718" s="17" t="s">
        <v>1777</v>
      </c>
      <c r="C718" s="123">
        <v>401000033</v>
      </c>
      <c r="D718" s="188" t="s">
        <v>108</v>
      </c>
      <c r="E718" s="113" t="s">
        <v>381</v>
      </c>
      <c r="F718" s="114"/>
      <c r="G718" s="114"/>
      <c r="H718" s="115">
        <v>3</v>
      </c>
      <c r="I718" s="114"/>
      <c r="J718" s="115">
        <v>17</v>
      </c>
      <c r="K718" s="115">
        <v>1</v>
      </c>
      <c r="L718" s="115">
        <v>3</v>
      </c>
      <c r="M718" s="154"/>
      <c r="N718" s="154"/>
      <c r="O718" s="154"/>
      <c r="P718" s="116" t="s">
        <v>255</v>
      </c>
      <c r="Q718" s="117" t="s">
        <v>1811</v>
      </c>
      <c r="R718" s="115"/>
      <c r="S718" s="115"/>
      <c r="T718" s="115" t="s">
        <v>1786</v>
      </c>
      <c r="U718" s="115"/>
      <c r="V718" s="115" t="s">
        <v>46</v>
      </c>
      <c r="W718" s="115" t="s">
        <v>45</v>
      </c>
      <c r="X718" s="115" t="s">
        <v>47</v>
      </c>
      <c r="Y718" s="115"/>
      <c r="Z718" s="115"/>
      <c r="AA718" s="115"/>
      <c r="AB718" s="116" t="s">
        <v>257</v>
      </c>
      <c r="AC718" s="138" t="s">
        <v>1812</v>
      </c>
      <c r="AD718" s="116"/>
      <c r="AE718" s="116"/>
      <c r="AF718" s="116"/>
      <c r="AG718" s="116"/>
      <c r="AH718" s="116"/>
      <c r="AI718" s="116"/>
      <c r="AJ718" s="136">
        <v>1</v>
      </c>
      <c r="AK718" s="116"/>
      <c r="AL718" s="116"/>
      <c r="AM718" s="116"/>
      <c r="AN718" s="136" t="s">
        <v>1813</v>
      </c>
      <c r="AO718" s="57" t="s">
        <v>77</v>
      </c>
      <c r="AP718" s="57" t="s">
        <v>80</v>
      </c>
      <c r="AQ718" s="57" t="s">
        <v>1815</v>
      </c>
      <c r="AR718" s="159" t="s">
        <v>249</v>
      </c>
      <c r="AS718" s="156" t="s">
        <v>611</v>
      </c>
      <c r="AT718" s="245">
        <v>0</v>
      </c>
      <c r="AU718" s="245">
        <v>0</v>
      </c>
      <c r="AV718" s="245">
        <v>0</v>
      </c>
      <c r="AW718" s="245">
        <v>0</v>
      </c>
      <c r="AX718" s="245">
        <v>0</v>
      </c>
      <c r="AY718" s="245">
        <v>0</v>
      </c>
      <c r="AZ718" s="245">
        <v>0</v>
      </c>
      <c r="BA718" s="245">
        <v>0</v>
      </c>
      <c r="BB718" s="245">
        <v>0</v>
      </c>
      <c r="BC718" s="245">
        <v>0</v>
      </c>
      <c r="BD718" s="245">
        <f>BE718+BF718+BG718+BH718</f>
        <v>19143.2</v>
      </c>
      <c r="BE718" s="245">
        <v>0</v>
      </c>
      <c r="BF718" s="245">
        <v>19143.2</v>
      </c>
      <c r="BG718" s="245">
        <v>0</v>
      </c>
      <c r="BH718" s="245">
        <v>0</v>
      </c>
      <c r="BI718" s="245">
        <f t="shared" si="147"/>
        <v>19143.2</v>
      </c>
      <c r="BJ718" s="245">
        <v>0</v>
      </c>
      <c r="BK718" s="245">
        <v>19143.2</v>
      </c>
      <c r="BL718" s="245">
        <v>0</v>
      </c>
      <c r="BM718" s="245">
        <v>0</v>
      </c>
      <c r="BN718" s="245">
        <v>0</v>
      </c>
      <c r="BO718" s="245">
        <v>0</v>
      </c>
      <c r="BP718" s="245">
        <v>0</v>
      </c>
      <c r="BQ718" s="245">
        <v>0</v>
      </c>
      <c r="BR718" s="245">
        <v>0</v>
      </c>
      <c r="BS718" s="245">
        <v>0</v>
      </c>
      <c r="BT718" s="245">
        <v>0</v>
      </c>
      <c r="BU718" s="245">
        <v>0</v>
      </c>
      <c r="BV718" s="245">
        <v>0</v>
      </c>
      <c r="BW718" s="245">
        <v>0</v>
      </c>
      <c r="BX718" s="245">
        <v>0</v>
      </c>
      <c r="BY718" s="245">
        <v>0</v>
      </c>
      <c r="BZ718" s="245">
        <v>0</v>
      </c>
      <c r="CA718" s="245">
        <v>0</v>
      </c>
      <c r="CB718" s="245">
        <v>0</v>
      </c>
      <c r="CC718" s="245">
        <v>0</v>
      </c>
      <c r="CD718" s="245">
        <v>0</v>
      </c>
      <c r="CE718" s="245">
        <v>0</v>
      </c>
      <c r="CF718" s="245">
        <v>0</v>
      </c>
      <c r="CG718" s="245">
        <v>0</v>
      </c>
      <c r="CH718" s="245">
        <v>0</v>
      </c>
      <c r="CI718" s="245">
        <v>0</v>
      </c>
      <c r="CJ718" s="245">
        <v>0</v>
      </c>
      <c r="CK718" s="245">
        <v>0</v>
      </c>
      <c r="CL718" s="245">
        <v>0</v>
      </c>
      <c r="CM718" s="245">
        <v>0</v>
      </c>
      <c r="CN718" s="245">
        <v>0</v>
      </c>
      <c r="CO718" s="245">
        <v>0</v>
      </c>
      <c r="CP718" s="245">
        <v>0</v>
      </c>
      <c r="CQ718" s="245">
        <v>0</v>
      </c>
    </row>
    <row r="719" spans="1:95" ht="93" customHeight="1">
      <c r="A719" s="244">
        <v>611</v>
      </c>
      <c r="B719" s="17" t="s">
        <v>1777</v>
      </c>
      <c r="C719" s="123">
        <v>401000033</v>
      </c>
      <c r="D719" s="188" t="s">
        <v>108</v>
      </c>
      <c r="E719" s="113" t="s">
        <v>381</v>
      </c>
      <c r="F719" s="114"/>
      <c r="G719" s="114"/>
      <c r="H719" s="115">
        <v>3</v>
      </c>
      <c r="I719" s="114"/>
      <c r="J719" s="115">
        <v>17</v>
      </c>
      <c r="K719" s="115">
        <v>1</v>
      </c>
      <c r="L719" s="115">
        <v>3</v>
      </c>
      <c r="M719" s="154"/>
      <c r="N719" s="154"/>
      <c r="O719" s="154"/>
      <c r="P719" s="116" t="s">
        <v>255</v>
      </c>
      <c r="Q719" s="117" t="s">
        <v>1811</v>
      </c>
      <c r="R719" s="115"/>
      <c r="S719" s="115"/>
      <c r="T719" s="115" t="s">
        <v>1786</v>
      </c>
      <c r="U719" s="115"/>
      <c r="V719" s="115" t="s">
        <v>46</v>
      </c>
      <c r="W719" s="115" t="s">
        <v>45</v>
      </c>
      <c r="X719" s="115" t="s">
        <v>47</v>
      </c>
      <c r="Y719" s="115"/>
      <c r="Z719" s="115"/>
      <c r="AA719" s="115"/>
      <c r="AB719" s="116" t="s">
        <v>257</v>
      </c>
      <c r="AC719" s="138" t="s">
        <v>1812</v>
      </c>
      <c r="AD719" s="116"/>
      <c r="AE719" s="116"/>
      <c r="AF719" s="116"/>
      <c r="AG719" s="116"/>
      <c r="AH719" s="116"/>
      <c r="AI719" s="116"/>
      <c r="AJ719" s="136">
        <v>1</v>
      </c>
      <c r="AK719" s="116"/>
      <c r="AL719" s="116"/>
      <c r="AM719" s="116"/>
      <c r="AN719" s="136" t="s">
        <v>1813</v>
      </c>
      <c r="AO719" s="57" t="s">
        <v>77</v>
      </c>
      <c r="AP719" s="57" t="s">
        <v>80</v>
      </c>
      <c r="AQ719" s="57" t="s">
        <v>1814</v>
      </c>
      <c r="AR719" s="159" t="s">
        <v>608</v>
      </c>
      <c r="AS719" s="156">
        <v>244</v>
      </c>
      <c r="AT719" s="245">
        <v>2168792.6800000002</v>
      </c>
      <c r="AU719" s="245">
        <v>2168792.6800000002</v>
      </c>
      <c r="AV719" s="245">
        <v>0</v>
      </c>
      <c r="AW719" s="245">
        <v>0</v>
      </c>
      <c r="AX719" s="245">
        <v>0</v>
      </c>
      <c r="AY719" s="245">
        <v>0</v>
      </c>
      <c r="AZ719" s="245">
        <v>0</v>
      </c>
      <c r="BA719" s="245">
        <v>0</v>
      </c>
      <c r="BB719" s="245">
        <v>2168792.6800000002</v>
      </c>
      <c r="BC719" s="245">
        <v>2168792.6800000002</v>
      </c>
      <c r="BD719" s="245">
        <f t="shared" si="145"/>
        <v>1140000</v>
      </c>
      <c r="BE719" s="245">
        <v>0</v>
      </c>
      <c r="BF719" s="245">
        <v>0</v>
      </c>
      <c r="BG719" s="245">
        <v>0</v>
      </c>
      <c r="BH719" s="245">
        <v>1140000</v>
      </c>
      <c r="BI719" s="245">
        <f t="shared" si="147"/>
        <v>1140000</v>
      </c>
      <c r="BJ719" s="245">
        <v>0</v>
      </c>
      <c r="BK719" s="245">
        <v>0</v>
      </c>
      <c r="BL719" s="245">
        <v>0</v>
      </c>
      <c r="BM719" s="245">
        <v>1140000</v>
      </c>
      <c r="BN719" s="245">
        <f>BO719+BP719+BQ719+BR719</f>
        <v>1140000</v>
      </c>
      <c r="BO719" s="245">
        <v>0</v>
      </c>
      <c r="BP719" s="245">
        <v>0</v>
      </c>
      <c r="BQ719" s="245">
        <v>0</v>
      </c>
      <c r="BR719" s="245">
        <v>1140000</v>
      </c>
      <c r="BS719" s="245">
        <f>BT719+BU719+BV719+BW719</f>
        <v>1140000</v>
      </c>
      <c r="BT719" s="245">
        <v>0</v>
      </c>
      <c r="BU719" s="245">
        <v>0</v>
      </c>
      <c r="BV719" s="245">
        <v>0</v>
      </c>
      <c r="BW719" s="245">
        <v>1140000</v>
      </c>
      <c r="BX719" s="245">
        <f>BY719+BZ719+CA719+CB719</f>
        <v>1140000</v>
      </c>
      <c r="BY719" s="245">
        <v>0</v>
      </c>
      <c r="BZ719" s="245">
        <v>0</v>
      </c>
      <c r="CA719" s="245">
        <v>0</v>
      </c>
      <c r="CB719" s="245">
        <v>1140000</v>
      </c>
      <c r="CC719" s="245">
        <f>CD719+CE719+CF719+CG719</f>
        <v>1140000</v>
      </c>
      <c r="CD719" s="245">
        <v>0</v>
      </c>
      <c r="CE719" s="245">
        <v>0</v>
      </c>
      <c r="CF719" s="245">
        <v>0</v>
      </c>
      <c r="CG719" s="245">
        <v>1140000</v>
      </c>
      <c r="CH719" s="245">
        <f>CI719+CJ719+CK719+CL719</f>
        <v>1140000</v>
      </c>
      <c r="CI719" s="245">
        <v>0</v>
      </c>
      <c r="CJ719" s="245">
        <v>0</v>
      </c>
      <c r="CK719" s="245">
        <v>0</v>
      </c>
      <c r="CL719" s="245">
        <v>1140000</v>
      </c>
      <c r="CM719" s="245">
        <f>CN719+CO719+CP719+CQ719</f>
        <v>1140000</v>
      </c>
      <c r="CN719" s="245">
        <v>0</v>
      </c>
      <c r="CO719" s="245">
        <v>0</v>
      </c>
      <c r="CP719" s="245">
        <v>0</v>
      </c>
      <c r="CQ719" s="245">
        <v>1140000</v>
      </c>
    </row>
    <row r="720" spans="1:95" ht="127.9" customHeight="1">
      <c r="A720" s="244">
        <v>611</v>
      </c>
      <c r="B720" s="17" t="s">
        <v>1777</v>
      </c>
      <c r="C720" s="123">
        <v>401000034</v>
      </c>
      <c r="D720" s="188" t="s">
        <v>109</v>
      </c>
      <c r="E720" s="113" t="s">
        <v>1789</v>
      </c>
      <c r="F720" s="114"/>
      <c r="G720" s="114"/>
      <c r="H720" s="115">
        <v>1</v>
      </c>
      <c r="I720" s="114"/>
      <c r="J720" s="115">
        <v>9</v>
      </c>
      <c r="K720" s="115">
        <v>1</v>
      </c>
      <c r="L720" s="115" t="s">
        <v>1816</v>
      </c>
      <c r="M720" s="154"/>
      <c r="N720" s="154"/>
      <c r="O720" s="154"/>
      <c r="P720" s="116" t="s">
        <v>1792</v>
      </c>
      <c r="Q720" s="117" t="s">
        <v>1807</v>
      </c>
      <c r="R720" s="115"/>
      <c r="S720" s="115"/>
      <c r="T720" s="115"/>
      <c r="U720" s="115"/>
      <c r="V720" s="115" t="s">
        <v>47</v>
      </c>
      <c r="W720" s="115" t="s">
        <v>875</v>
      </c>
      <c r="X720" s="115"/>
      <c r="Y720" s="115"/>
      <c r="Z720" s="115"/>
      <c r="AA720" s="115"/>
      <c r="AB720" s="116" t="s">
        <v>1808</v>
      </c>
      <c r="AC720" s="138" t="s">
        <v>1780</v>
      </c>
      <c r="AD720" s="116"/>
      <c r="AE720" s="116"/>
      <c r="AF720" s="116"/>
      <c r="AG720" s="116"/>
      <c r="AH720" s="116"/>
      <c r="AI720" s="116"/>
      <c r="AJ720" s="116"/>
      <c r="AK720" s="116"/>
      <c r="AL720" s="116"/>
      <c r="AM720" s="136" t="s">
        <v>1817</v>
      </c>
      <c r="AN720" s="136" t="s">
        <v>1782</v>
      </c>
      <c r="AO720" s="57" t="s">
        <v>77</v>
      </c>
      <c r="AP720" s="57" t="s">
        <v>61</v>
      </c>
      <c r="AQ720" s="57" t="s">
        <v>1818</v>
      </c>
      <c r="AR720" s="159" t="s">
        <v>1819</v>
      </c>
      <c r="AS720" s="156">
        <v>113</v>
      </c>
      <c r="AT720" s="245">
        <v>1451860.45</v>
      </c>
      <c r="AU720" s="245">
        <v>1451860.45</v>
      </c>
      <c r="AV720" s="245">
        <v>0</v>
      </c>
      <c r="AW720" s="245">
        <v>0</v>
      </c>
      <c r="AX720" s="245">
        <v>0</v>
      </c>
      <c r="AY720" s="245">
        <v>0</v>
      </c>
      <c r="AZ720" s="245">
        <v>0</v>
      </c>
      <c r="BA720" s="245">
        <v>0</v>
      </c>
      <c r="BB720" s="245">
        <v>1451860.45</v>
      </c>
      <c r="BC720" s="245">
        <v>1451860.45</v>
      </c>
      <c r="BD720" s="245">
        <f t="shared" si="145"/>
        <v>3390368.62</v>
      </c>
      <c r="BE720" s="245">
        <v>0</v>
      </c>
      <c r="BF720" s="245">
        <v>0</v>
      </c>
      <c r="BG720" s="245">
        <v>0</v>
      </c>
      <c r="BH720" s="245">
        <v>3390368.62</v>
      </c>
      <c r="BI720" s="245">
        <f t="shared" si="147"/>
        <v>3390368.62</v>
      </c>
      <c r="BJ720" s="245">
        <v>0</v>
      </c>
      <c r="BK720" s="245">
        <v>0</v>
      </c>
      <c r="BL720" s="245">
        <v>0</v>
      </c>
      <c r="BM720" s="245">
        <v>3390368.62</v>
      </c>
      <c r="BN720" s="245">
        <f>BO720+BP720+BQ720+BR720</f>
        <v>4004890</v>
      </c>
      <c r="BO720" s="245">
        <v>0</v>
      </c>
      <c r="BP720" s="245">
        <v>0</v>
      </c>
      <c r="BQ720" s="245">
        <v>0</v>
      </c>
      <c r="BR720" s="245">
        <v>4004890</v>
      </c>
      <c r="BS720" s="245">
        <f>BT720+BU720+BV720+BW720</f>
        <v>4004890</v>
      </c>
      <c r="BT720" s="245">
        <v>0</v>
      </c>
      <c r="BU720" s="245">
        <v>0</v>
      </c>
      <c r="BV720" s="245">
        <v>0</v>
      </c>
      <c r="BW720" s="245">
        <v>4004890</v>
      </c>
      <c r="BX720" s="245">
        <f>BY720+BZ720+CA720+CB720</f>
        <v>3904890</v>
      </c>
      <c r="BY720" s="245">
        <v>0</v>
      </c>
      <c r="BZ720" s="245">
        <v>0</v>
      </c>
      <c r="CA720" s="245">
        <v>0</v>
      </c>
      <c r="CB720" s="245">
        <v>3904890</v>
      </c>
      <c r="CC720" s="245">
        <f>CD720+CE720+CF720+CG720</f>
        <v>3904890</v>
      </c>
      <c r="CD720" s="245">
        <v>0</v>
      </c>
      <c r="CE720" s="245">
        <v>0</v>
      </c>
      <c r="CF720" s="245">
        <v>0</v>
      </c>
      <c r="CG720" s="245">
        <v>3904890</v>
      </c>
      <c r="CH720" s="245">
        <f>CI720+CJ720+CK720+CL720</f>
        <v>3904890</v>
      </c>
      <c r="CI720" s="245">
        <v>0</v>
      </c>
      <c r="CJ720" s="245">
        <v>0</v>
      </c>
      <c r="CK720" s="245">
        <v>0</v>
      </c>
      <c r="CL720" s="245">
        <v>3904890</v>
      </c>
      <c r="CM720" s="245">
        <f>CN720+CO720+CP720+CQ720</f>
        <v>3904890</v>
      </c>
      <c r="CN720" s="245">
        <v>0</v>
      </c>
      <c r="CO720" s="245">
        <v>0</v>
      </c>
      <c r="CP720" s="245">
        <v>0</v>
      </c>
      <c r="CQ720" s="245">
        <v>3904890</v>
      </c>
    </row>
    <row r="721" spans="1:97" ht="128.44999999999999" customHeight="1">
      <c r="A721" s="244">
        <v>611</v>
      </c>
      <c r="B721" s="17" t="s">
        <v>1777</v>
      </c>
      <c r="C721" s="123">
        <v>401000034</v>
      </c>
      <c r="D721" s="188" t="s">
        <v>109</v>
      </c>
      <c r="E721" s="113" t="s">
        <v>1789</v>
      </c>
      <c r="F721" s="114"/>
      <c r="G721" s="114"/>
      <c r="H721" s="115" t="s">
        <v>45</v>
      </c>
      <c r="I721" s="114"/>
      <c r="J721" s="115">
        <v>9</v>
      </c>
      <c r="K721" s="115" t="s">
        <v>45</v>
      </c>
      <c r="L721" s="115" t="s">
        <v>1820</v>
      </c>
      <c r="M721" s="154"/>
      <c r="N721" s="154"/>
      <c r="O721" s="154"/>
      <c r="P721" s="116" t="s">
        <v>1792</v>
      </c>
      <c r="Q721" s="117" t="s">
        <v>1821</v>
      </c>
      <c r="R721" s="115"/>
      <c r="S721" s="115"/>
      <c r="T721" s="115" t="s">
        <v>1822</v>
      </c>
      <c r="U721" s="115"/>
      <c r="V721" s="115" t="s">
        <v>1823</v>
      </c>
      <c r="W721" s="115" t="s">
        <v>773</v>
      </c>
      <c r="X721" s="115" t="s">
        <v>1824</v>
      </c>
      <c r="Y721" s="115"/>
      <c r="Z721" s="115"/>
      <c r="AA721" s="115"/>
      <c r="AB721" s="116" t="s">
        <v>1825</v>
      </c>
      <c r="AC721" s="138" t="s">
        <v>1780</v>
      </c>
      <c r="AD721" s="116"/>
      <c r="AE721" s="116"/>
      <c r="AF721" s="116"/>
      <c r="AG721" s="116"/>
      <c r="AH721" s="116"/>
      <c r="AI721" s="116"/>
      <c r="AJ721" s="116"/>
      <c r="AK721" s="116"/>
      <c r="AL721" s="116"/>
      <c r="AM721" s="136" t="s">
        <v>1817</v>
      </c>
      <c r="AN721" s="136" t="s">
        <v>1782</v>
      </c>
      <c r="AO721" s="57" t="s">
        <v>77</v>
      </c>
      <c r="AP721" s="57" t="s">
        <v>61</v>
      </c>
      <c r="AQ721" s="57" t="s">
        <v>1818</v>
      </c>
      <c r="AR721" s="159" t="s">
        <v>1819</v>
      </c>
      <c r="AS721" s="156">
        <v>244</v>
      </c>
      <c r="AT721" s="245">
        <v>1121454</v>
      </c>
      <c r="AU721" s="245">
        <v>1121454</v>
      </c>
      <c r="AV721" s="245">
        <v>0</v>
      </c>
      <c r="AW721" s="245">
        <v>0</v>
      </c>
      <c r="AX721" s="245">
        <v>0</v>
      </c>
      <c r="AY721" s="245">
        <v>0</v>
      </c>
      <c r="AZ721" s="245">
        <v>0</v>
      </c>
      <c r="BA721" s="245">
        <v>0</v>
      </c>
      <c r="BB721" s="245">
        <v>1121454</v>
      </c>
      <c r="BC721" s="245">
        <v>1121454</v>
      </c>
      <c r="BD721" s="245">
        <f t="shared" si="145"/>
        <v>2006643.77</v>
      </c>
      <c r="BE721" s="245">
        <v>0</v>
      </c>
      <c r="BF721" s="245">
        <v>0</v>
      </c>
      <c r="BG721" s="245">
        <v>0</v>
      </c>
      <c r="BH721" s="245">
        <v>2006643.77</v>
      </c>
      <c r="BI721" s="245">
        <f t="shared" si="147"/>
        <v>2006643.77</v>
      </c>
      <c r="BJ721" s="245">
        <v>0</v>
      </c>
      <c r="BK721" s="245">
        <v>0</v>
      </c>
      <c r="BL721" s="245">
        <v>0</v>
      </c>
      <c r="BM721" s="245">
        <v>2006643.77</v>
      </c>
      <c r="BN721" s="245">
        <f>BO721+BP721+BQ721+BR721</f>
        <v>2266000</v>
      </c>
      <c r="BO721" s="245">
        <v>0</v>
      </c>
      <c r="BP721" s="245">
        <v>0</v>
      </c>
      <c r="BQ721" s="245">
        <v>0</v>
      </c>
      <c r="BR721" s="245">
        <v>2266000</v>
      </c>
      <c r="BS721" s="245">
        <f>BT721+BU721+BV721+BW721</f>
        <v>2266000</v>
      </c>
      <c r="BT721" s="245">
        <v>0</v>
      </c>
      <c r="BU721" s="245">
        <v>0</v>
      </c>
      <c r="BV721" s="245">
        <v>0</v>
      </c>
      <c r="BW721" s="245">
        <v>2266000</v>
      </c>
      <c r="BX721" s="245">
        <f>BY721+BZ721+CA721+CB721</f>
        <v>2016000</v>
      </c>
      <c r="BY721" s="245">
        <v>0</v>
      </c>
      <c r="BZ721" s="245">
        <v>0</v>
      </c>
      <c r="CA721" s="245">
        <v>0</v>
      </c>
      <c r="CB721" s="245">
        <v>2016000</v>
      </c>
      <c r="CC721" s="245">
        <f>CD721+CE721+CF721+CG721</f>
        <v>2016000</v>
      </c>
      <c r="CD721" s="245">
        <v>0</v>
      </c>
      <c r="CE721" s="245">
        <v>0</v>
      </c>
      <c r="CF721" s="245">
        <v>0</v>
      </c>
      <c r="CG721" s="245">
        <v>2016000</v>
      </c>
      <c r="CH721" s="245">
        <f>CI721+CJ721+CK721+CL721</f>
        <v>2016000</v>
      </c>
      <c r="CI721" s="245">
        <v>0</v>
      </c>
      <c r="CJ721" s="245">
        <v>0</v>
      </c>
      <c r="CK721" s="245">
        <v>0</v>
      </c>
      <c r="CL721" s="245">
        <v>2016000</v>
      </c>
      <c r="CM721" s="245">
        <f>CN721+CO721+CP721+CQ721</f>
        <v>2016000</v>
      </c>
      <c r="CN721" s="245">
        <v>0</v>
      </c>
      <c r="CO721" s="245">
        <v>0</v>
      </c>
      <c r="CP721" s="245">
        <v>0</v>
      </c>
      <c r="CQ721" s="245">
        <v>2016000</v>
      </c>
    </row>
    <row r="722" spans="1:97" ht="142.15" customHeight="1">
      <c r="A722" s="244">
        <v>611</v>
      </c>
      <c r="B722" s="17" t="s">
        <v>1777</v>
      </c>
      <c r="C722" s="123">
        <v>401000034</v>
      </c>
      <c r="D722" s="188" t="s">
        <v>109</v>
      </c>
      <c r="E722" s="113" t="s">
        <v>1789</v>
      </c>
      <c r="F722" s="114"/>
      <c r="G722" s="114"/>
      <c r="H722" s="115" t="s">
        <v>45</v>
      </c>
      <c r="I722" s="114"/>
      <c r="J722" s="115">
        <v>9</v>
      </c>
      <c r="K722" s="115" t="s">
        <v>45</v>
      </c>
      <c r="L722" s="115" t="s">
        <v>1826</v>
      </c>
      <c r="M722" s="154"/>
      <c r="N722" s="154"/>
      <c r="O722" s="154"/>
      <c r="P722" s="116" t="s">
        <v>1792</v>
      </c>
      <c r="Q722" s="117" t="s">
        <v>1827</v>
      </c>
      <c r="R722" s="115"/>
      <c r="S722" s="115"/>
      <c r="T722" s="115" t="s">
        <v>1822</v>
      </c>
      <c r="U722" s="115"/>
      <c r="V722" s="115" t="s">
        <v>1823</v>
      </c>
      <c r="W722" s="115" t="s">
        <v>773</v>
      </c>
      <c r="X722" s="115" t="s">
        <v>1824</v>
      </c>
      <c r="Y722" s="115"/>
      <c r="Z722" s="115"/>
      <c r="AA722" s="115"/>
      <c r="AB722" s="116" t="s">
        <v>1825</v>
      </c>
      <c r="AC722" s="138" t="s">
        <v>1828</v>
      </c>
      <c r="AD722" s="116"/>
      <c r="AE722" s="116"/>
      <c r="AF722" s="116"/>
      <c r="AG722" s="116"/>
      <c r="AH722" s="116"/>
      <c r="AI722" s="116"/>
      <c r="AJ722" s="114" t="s">
        <v>3589</v>
      </c>
      <c r="AK722" s="116"/>
      <c r="AL722" s="116"/>
      <c r="AM722" s="136"/>
      <c r="AN722" s="136" t="s">
        <v>1829</v>
      </c>
      <c r="AO722" s="57" t="s">
        <v>77</v>
      </c>
      <c r="AP722" s="57" t="s">
        <v>61</v>
      </c>
      <c r="AQ722" s="57" t="s">
        <v>1830</v>
      </c>
      <c r="AR722" s="159" t="s">
        <v>1831</v>
      </c>
      <c r="AS722" s="156">
        <v>633</v>
      </c>
      <c r="AT722" s="245">
        <v>0</v>
      </c>
      <c r="AU722" s="245">
        <v>0</v>
      </c>
      <c r="AV722" s="245">
        <v>0</v>
      </c>
      <c r="AW722" s="245">
        <v>0</v>
      </c>
      <c r="AX722" s="245">
        <v>0</v>
      </c>
      <c r="AY722" s="245">
        <v>0</v>
      </c>
      <c r="AZ722" s="245">
        <v>0</v>
      </c>
      <c r="BA722" s="245">
        <v>0</v>
      </c>
      <c r="BB722" s="245">
        <v>0</v>
      </c>
      <c r="BC722" s="245">
        <v>0</v>
      </c>
      <c r="BD722" s="245">
        <f t="shared" si="145"/>
        <v>22585690.140000001</v>
      </c>
      <c r="BE722" s="245">
        <v>0</v>
      </c>
      <c r="BF722" s="245">
        <v>0</v>
      </c>
      <c r="BG722" s="245">
        <v>0</v>
      </c>
      <c r="BH722" s="245">
        <v>22585690.140000001</v>
      </c>
      <c r="BI722" s="245">
        <f t="shared" si="147"/>
        <v>22585690.140000001</v>
      </c>
      <c r="BJ722" s="245">
        <v>0</v>
      </c>
      <c r="BK722" s="245">
        <v>0</v>
      </c>
      <c r="BL722" s="245">
        <v>0</v>
      </c>
      <c r="BM722" s="245">
        <v>22585690.140000001</v>
      </c>
      <c r="BN722" s="245">
        <v>0</v>
      </c>
      <c r="BO722" s="245">
        <v>0</v>
      </c>
      <c r="BP722" s="245">
        <v>0</v>
      </c>
      <c r="BQ722" s="245">
        <v>0</v>
      </c>
      <c r="BR722" s="245">
        <v>0</v>
      </c>
      <c r="BS722" s="245">
        <f t="shared" ref="BS722:BS726" si="148">BT722+BU722+BV722+BW722</f>
        <v>0</v>
      </c>
      <c r="BT722" s="245">
        <v>0</v>
      </c>
      <c r="BU722" s="245">
        <v>0</v>
      </c>
      <c r="BV722" s="245">
        <v>0</v>
      </c>
      <c r="BW722" s="245">
        <v>0</v>
      </c>
      <c r="BX722" s="245">
        <v>0</v>
      </c>
      <c r="BY722" s="245">
        <v>0</v>
      </c>
      <c r="BZ722" s="245">
        <v>0</v>
      </c>
      <c r="CA722" s="245">
        <v>0</v>
      </c>
      <c r="CB722" s="245">
        <v>0</v>
      </c>
      <c r="CC722" s="245">
        <v>0</v>
      </c>
      <c r="CD722" s="245">
        <v>0</v>
      </c>
      <c r="CE722" s="245">
        <v>0</v>
      </c>
      <c r="CF722" s="245">
        <v>0</v>
      </c>
      <c r="CG722" s="245">
        <v>0</v>
      </c>
      <c r="CH722" s="245">
        <v>0</v>
      </c>
      <c r="CI722" s="245">
        <v>0</v>
      </c>
      <c r="CJ722" s="245">
        <v>0</v>
      </c>
      <c r="CK722" s="245">
        <v>0</v>
      </c>
      <c r="CL722" s="245">
        <v>0</v>
      </c>
      <c r="CM722" s="245">
        <v>0</v>
      </c>
      <c r="CN722" s="245">
        <v>0</v>
      </c>
      <c r="CO722" s="245">
        <v>0</v>
      </c>
      <c r="CP722" s="245">
        <v>0</v>
      </c>
      <c r="CQ722" s="245">
        <v>0</v>
      </c>
    </row>
    <row r="723" spans="1:97" ht="127.9" customHeight="1">
      <c r="A723" s="244">
        <v>611</v>
      </c>
      <c r="B723" s="17" t="s">
        <v>1777</v>
      </c>
      <c r="C723" s="123">
        <v>401000034</v>
      </c>
      <c r="D723" s="188" t="s">
        <v>109</v>
      </c>
      <c r="E723" s="113" t="s">
        <v>1832</v>
      </c>
      <c r="F723" s="114"/>
      <c r="G723" s="114"/>
      <c r="H723" s="115">
        <v>1</v>
      </c>
      <c r="I723" s="114"/>
      <c r="J723" s="115">
        <v>9</v>
      </c>
      <c r="K723" s="115">
        <v>1</v>
      </c>
      <c r="L723" s="115">
        <v>4</v>
      </c>
      <c r="M723" s="154"/>
      <c r="N723" s="154"/>
      <c r="O723" s="154"/>
      <c r="P723" s="116" t="s">
        <v>1792</v>
      </c>
      <c r="Q723" s="117" t="s">
        <v>1807</v>
      </c>
      <c r="R723" s="115"/>
      <c r="S723" s="115"/>
      <c r="T723" s="115"/>
      <c r="U723" s="115"/>
      <c r="V723" s="115" t="s">
        <v>47</v>
      </c>
      <c r="W723" s="115" t="s">
        <v>1177</v>
      </c>
      <c r="X723" s="115" t="s">
        <v>1566</v>
      </c>
      <c r="Y723" s="115"/>
      <c r="Z723" s="115"/>
      <c r="AA723" s="115"/>
      <c r="AB723" s="116" t="s">
        <v>1808</v>
      </c>
      <c r="AC723" s="138" t="s">
        <v>1780</v>
      </c>
      <c r="AD723" s="116"/>
      <c r="AE723" s="116"/>
      <c r="AF723" s="116"/>
      <c r="AG723" s="116"/>
      <c r="AH723" s="116"/>
      <c r="AI723" s="116"/>
      <c r="AJ723" s="116"/>
      <c r="AK723" s="116"/>
      <c r="AL723" s="116"/>
      <c r="AM723" s="136" t="s">
        <v>1817</v>
      </c>
      <c r="AN723" s="136" t="s">
        <v>1782</v>
      </c>
      <c r="AO723" s="57" t="s">
        <v>77</v>
      </c>
      <c r="AP723" s="57" t="s">
        <v>61</v>
      </c>
      <c r="AQ723" s="57" t="s">
        <v>1833</v>
      </c>
      <c r="AR723" s="159" t="s">
        <v>1834</v>
      </c>
      <c r="AS723" s="156">
        <v>244</v>
      </c>
      <c r="AT723" s="245">
        <v>493020</v>
      </c>
      <c r="AU723" s="245">
        <v>493020</v>
      </c>
      <c r="AV723" s="245">
        <v>0</v>
      </c>
      <c r="AW723" s="245">
        <v>0</v>
      </c>
      <c r="AX723" s="245">
        <v>0</v>
      </c>
      <c r="AY723" s="245">
        <v>0</v>
      </c>
      <c r="AZ723" s="245">
        <v>0</v>
      </c>
      <c r="BA723" s="245">
        <v>0</v>
      </c>
      <c r="BB723" s="245">
        <v>493020</v>
      </c>
      <c r="BC723" s="245">
        <v>493020</v>
      </c>
      <c r="BD723" s="245">
        <f t="shared" si="145"/>
        <v>493020</v>
      </c>
      <c r="BE723" s="245">
        <v>0</v>
      </c>
      <c r="BF723" s="245">
        <v>0</v>
      </c>
      <c r="BG723" s="245">
        <v>0</v>
      </c>
      <c r="BH723" s="245">
        <v>493020</v>
      </c>
      <c r="BI723" s="245">
        <f t="shared" si="147"/>
        <v>493020</v>
      </c>
      <c r="BJ723" s="245">
        <v>0</v>
      </c>
      <c r="BK723" s="245">
        <v>0</v>
      </c>
      <c r="BL723" s="245">
        <v>0</v>
      </c>
      <c r="BM723" s="245">
        <v>493020</v>
      </c>
      <c r="BN723" s="245">
        <f>BO723+BP723+BQ723+BR723</f>
        <v>509500</v>
      </c>
      <c r="BO723" s="245">
        <v>0</v>
      </c>
      <c r="BP723" s="245">
        <v>0</v>
      </c>
      <c r="BQ723" s="245">
        <v>0</v>
      </c>
      <c r="BR723" s="245">
        <v>509500</v>
      </c>
      <c r="BS723" s="245">
        <f t="shared" si="148"/>
        <v>509500</v>
      </c>
      <c r="BT723" s="245">
        <v>0</v>
      </c>
      <c r="BU723" s="245">
        <v>0</v>
      </c>
      <c r="BV723" s="245">
        <v>0</v>
      </c>
      <c r="BW723" s="245">
        <v>509500</v>
      </c>
      <c r="BX723" s="245">
        <f>BY723+BZ723+CA723+CB723</f>
        <v>509500</v>
      </c>
      <c r="BY723" s="245">
        <v>0</v>
      </c>
      <c r="BZ723" s="245">
        <v>0</v>
      </c>
      <c r="CA723" s="245">
        <v>0</v>
      </c>
      <c r="CB723" s="245">
        <v>509500</v>
      </c>
      <c r="CC723" s="245">
        <f>CD723+CE723+CF723+CG723</f>
        <v>509500</v>
      </c>
      <c r="CD723" s="245">
        <v>0</v>
      </c>
      <c r="CE723" s="245">
        <v>0</v>
      </c>
      <c r="CF723" s="245">
        <v>0</v>
      </c>
      <c r="CG723" s="245">
        <v>509500</v>
      </c>
      <c r="CH723" s="245">
        <f>CI723+CJ723+CK723+CL723</f>
        <v>509500</v>
      </c>
      <c r="CI723" s="245">
        <v>0</v>
      </c>
      <c r="CJ723" s="245">
        <v>0</v>
      </c>
      <c r="CK723" s="245">
        <v>0</v>
      </c>
      <c r="CL723" s="245">
        <v>509500</v>
      </c>
      <c r="CM723" s="245">
        <f>CN723+CO723+CP723+CQ723</f>
        <v>509500</v>
      </c>
      <c r="CN723" s="245">
        <v>0</v>
      </c>
      <c r="CO723" s="245">
        <v>0</v>
      </c>
      <c r="CP723" s="245">
        <v>0</v>
      </c>
      <c r="CQ723" s="245">
        <v>509500</v>
      </c>
    </row>
    <row r="724" spans="1:97" ht="124.9" customHeight="1">
      <c r="A724" s="244">
        <v>611</v>
      </c>
      <c r="B724" s="17" t="s">
        <v>1777</v>
      </c>
      <c r="C724" s="123">
        <v>401000034</v>
      </c>
      <c r="D724" s="188" t="s">
        <v>109</v>
      </c>
      <c r="E724" s="113" t="s">
        <v>1832</v>
      </c>
      <c r="F724" s="114"/>
      <c r="G724" s="114"/>
      <c r="H724" s="115">
        <v>1</v>
      </c>
      <c r="I724" s="114"/>
      <c r="J724" s="115">
        <v>9</v>
      </c>
      <c r="K724" s="115">
        <v>1</v>
      </c>
      <c r="L724" s="115">
        <v>4</v>
      </c>
      <c r="M724" s="154"/>
      <c r="N724" s="154"/>
      <c r="O724" s="154"/>
      <c r="P724" s="116" t="s">
        <v>1792</v>
      </c>
      <c r="Q724" s="117" t="s">
        <v>1807</v>
      </c>
      <c r="R724" s="115"/>
      <c r="S724" s="115"/>
      <c r="T724" s="115"/>
      <c r="U724" s="115"/>
      <c r="V724" s="115" t="s">
        <v>47</v>
      </c>
      <c r="W724" s="115" t="s">
        <v>1177</v>
      </c>
      <c r="X724" s="115" t="s">
        <v>1566</v>
      </c>
      <c r="Y724" s="115"/>
      <c r="Z724" s="115"/>
      <c r="AA724" s="115"/>
      <c r="AB724" s="116" t="s">
        <v>1808</v>
      </c>
      <c r="AC724" s="138" t="s">
        <v>1780</v>
      </c>
      <c r="AD724" s="116"/>
      <c r="AE724" s="116"/>
      <c r="AF724" s="116"/>
      <c r="AG724" s="116"/>
      <c r="AH724" s="116"/>
      <c r="AI724" s="116"/>
      <c r="AJ724" s="116"/>
      <c r="AK724" s="116"/>
      <c r="AL724" s="116"/>
      <c r="AM724" s="136" t="s">
        <v>1817</v>
      </c>
      <c r="AN724" s="136" t="s">
        <v>1782</v>
      </c>
      <c r="AO724" s="57" t="s">
        <v>77</v>
      </c>
      <c r="AP724" s="57" t="s">
        <v>61</v>
      </c>
      <c r="AQ724" s="57" t="s">
        <v>1835</v>
      </c>
      <c r="AR724" s="159" t="s">
        <v>1836</v>
      </c>
      <c r="AS724" s="156">
        <v>244</v>
      </c>
      <c r="AT724" s="245">
        <v>0</v>
      </c>
      <c r="AU724" s="245">
        <v>0</v>
      </c>
      <c r="AV724" s="245">
        <v>0</v>
      </c>
      <c r="AW724" s="245">
        <v>0</v>
      </c>
      <c r="AX724" s="245">
        <v>0</v>
      </c>
      <c r="AY724" s="245">
        <v>0</v>
      </c>
      <c r="AZ724" s="245">
        <v>0</v>
      </c>
      <c r="BA724" s="245">
        <v>0</v>
      </c>
      <c r="BB724" s="245">
        <v>0</v>
      </c>
      <c r="BC724" s="245">
        <v>0</v>
      </c>
      <c r="BD724" s="245">
        <f t="shared" si="145"/>
        <v>0</v>
      </c>
      <c r="BE724" s="245">
        <v>0</v>
      </c>
      <c r="BF724" s="245">
        <v>0</v>
      </c>
      <c r="BG724" s="245">
        <v>0</v>
      </c>
      <c r="BH724" s="245">
        <v>0</v>
      </c>
      <c r="BI724" s="245">
        <f t="shared" si="147"/>
        <v>0</v>
      </c>
      <c r="BJ724" s="245">
        <v>0</v>
      </c>
      <c r="BK724" s="245">
        <v>0</v>
      </c>
      <c r="BL724" s="245">
        <v>0</v>
      </c>
      <c r="BM724" s="245">
        <v>0</v>
      </c>
      <c r="BN724" s="245">
        <f>BO724+BP724+BQ724+BR724</f>
        <v>56250</v>
      </c>
      <c r="BO724" s="245">
        <v>0</v>
      </c>
      <c r="BP724" s="245">
        <v>0</v>
      </c>
      <c r="BQ724" s="245">
        <v>0</v>
      </c>
      <c r="BR724" s="245">
        <v>56250</v>
      </c>
      <c r="BS724" s="245">
        <f t="shared" si="148"/>
        <v>56250</v>
      </c>
      <c r="BT724" s="245">
        <v>0</v>
      </c>
      <c r="BU724" s="245">
        <v>0</v>
      </c>
      <c r="BV724" s="245">
        <v>0</v>
      </c>
      <c r="BW724" s="245">
        <v>56250</v>
      </c>
      <c r="BX724" s="245">
        <f>BY724+BZ724+CA724+CB724</f>
        <v>56250</v>
      </c>
      <c r="BY724" s="245">
        <v>0</v>
      </c>
      <c r="BZ724" s="245">
        <v>0</v>
      </c>
      <c r="CA724" s="245">
        <v>0</v>
      </c>
      <c r="CB724" s="245">
        <v>56250</v>
      </c>
      <c r="CC724" s="245">
        <f>CD724+CE724+CF724+CG724</f>
        <v>56250</v>
      </c>
      <c r="CD724" s="245">
        <v>0</v>
      </c>
      <c r="CE724" s="245">
        <v>0</v>
      </c>
      <c r="CF724" s="245">
        <v>0</v>
      </c>
      <c r="CG724" s="245">
        <v>56250</v>
      </c>
      <c r="CH724" s="245">
        <f>CI724+CJ724+CK724+CL724</f>
        <v>56250</v>
      </c>
      <c r="CI724" s="245">
        <v>0</v>
      </c>
      <c r="CJ724" s="245">
        <v>0</v>
      </c>
      <c r="CK724" s="245">
        <v>0</v>
      </c>
      <c r="CL724" s="245">
        <v>56250</v>
      </c>
      <c r="CM724" s="245">
        <f>CN724+CO724+CP724+CQ724</f>
        <v>56250</v>
      </c>
      <c r="CN724" s="245">
        <v>0</v>
      </c>
      <c r="CO724" s="245">
        <v>0</v>
      </c>
      <c r="CP724" s="245">
        <v>0</v>
      </c>
      <c r="CQ724" s="245">
        <v>56250</v>
      </c>
    </row>
    <row r="725" spans="1:97" ht="409.5" customHeight="1">
      <c r="A725" s="465">
        <v>611</v>
      </c>
      <c r="B725" s="466" t="s">
        <v>1777</v>
      </c>
      <c r="C725" s="123">
        <v>401000034</v>
      </c>
      <c r="D725" s="19" t="s">
        <v>109</v>
      </c>
      <c r="E725" s="467" t="s">
        <v>1832</v>
      </c>
      <c r="F725" s="203"/>
      <c r="G725" s="203"/>
      <c r="H725" s="468" t="s">
        <v>45</v>
      </c>
      <c r="I725" s="469"/>
      <c r="J725" s="468">
        <v>9</v>
      </c>
      <c r="K725" s="468">
        <v>1</v>
      </c>
      <c r="L725" s="468" t="s">
        <v>1837</v>
      </c>
      <c r="M725" s="203"/>
      <c r="N725" s="203"/>
      <c r="O725" s="203"/>
      <c r="P725" s="55" t="s">
        <v>1792</v>
      </c>
      <c r="Q725" s="42" t="s">
        <v>256</v>
      </c>
      <c r="R725" s="203"/>
      <c r="S725" s="203"/>
      <c r="T725" s="468" t="s">
        <v>1786</v>
      </c>
      <c r="U725" s="468"/>
      <c r="V725" s="468" t="s">
        <v>523</v>
      </c>
      <c r="W725" s="468" t="s">
        <v>45</v>
      </c>
      <c r="X725" s="203"/>
      <c r="Y725" s="203"/>
      <c r="Z725" s="203"/>
      <c r="AA725" s="203"/>
      <c r="AB725" s="55" t="s">
        <v>257</v>
      </c>
      <c r="AC725" s="138" t="s">
        <v>1838</v>
      </c>
      <c r="AD725" s="55"/>
      <c r="AE725" s="55"/>
      <c r="AF725" s="55"/>
      <c r="AG725" s="55"/>
      <c r="AH725" s="55"/>
      <c r="AI725" s="55"/>
      <c r="AJ725" s="55" t="s">
        <v>1839</v>
      </c>
      <c r="AK725" s="55"/>
      <c r="AL725" s="55"/>
      <c r="AM725" s="136" t="s">
        <v>1840</v>
      </c>
      <c r="AN725" s="136" t="s">
        <v>1841</v>
      </c>
      <c r="AO725" s="241" t="s">
        <v>77</v>
      </c>
      <c r="AP725" s="241" t="s">
        <v>54</v>
      </c>
      <c r="AQ725" s="470" t="s">
        <v>1842</v>
      </c>
      <c r="AR725" s="17" t="s">
        <v>1843</v>
      </c>
      <c r="AS725" s="471">
        <v>633</v>
      </c>
      <c r="AT725" s="122">
        <v>2500000</v>
      </c>
      <c r="AU725" s="122">
        <v>2500000</v>
      </c>
      <c r="AV725" s="245">
        <v>0</v>
      </c>
      <c r="AW725" s="245">
        <v>0</v>
      </c>
      <c r="AX725" s="245">
        <v>0</v>
      </c>
      <c r="AY725" s="245">
        <v>0</v>
      </c>
      <c r="AZ725" s="245">
        <v>0</v>
      </c>
      <c r="BA725" s="245">
        <v>0</v>
      </c>
      <c r="BB725" s="122">
        <v>2500000</v>
      </c>
      <c r="BC725" s="122">
        <v>2500000</v>
      </c>
      <c r="BD725" s="245">
        <f t="shared" si="145"/>
        <v>1500000</v>
      </c>
      <c r="BE725" s="245">
        <v>0</v>
      </c>
      <c r="BF725" s="245">
        <v>0</v>
      </c>
      <c r="BG725" s="245">
        <v>0</v>
      </c>
      <c r="BH725" s="122">
        <v>1500000</v>
      </c>
      <c r="BI725" s="245">
        <f t="shared" si="147"/>
        <v>1500000</v>
      </c>
      <c r="BJ725" s="245">
        <v>0</v>
      </c>
      <c r="BK725" s="245">
        <v>0</v>
      </c>
      <c r="BL725" s="245">
        <v>0</v>
      </c>
      <c r="BM725" s="122">
        <v>1500000</v>
      </c>
      <c r="BN725" s="245">
        <f>BO725+BP725+BQ725+BR725</f>
        <v>3700000</v>
      </c>
      <c r="BO725" s="245">
        <v>0</v>
      </c>
      <c r="BP725" s="245">
        <v>0</v>
      </c>
      <c r="BQ725" s="245">
        <v>0</v>
      </c>
      <c r="BR725" s="122">
        <v>3700000</v>
      </c>
      <c r="BS725" s="245">
        <f t="shared" si="148"/>
        <v>3700000</v>
      </c>
      <c r="BT725" s="245">
        <v>0</v>
      </c>
      <c r="BU725" s="245">
        <v>0</v>
      </c>
      <c r="BV725" s="245">
        <v>0</v>
      </c>
      <c r="BW725" s="122">
        <v>3700000</v>
      </c>
      <c r="BX725" s="245">
        <f>BY725+BZ725+CA725+CB725</f>
        <v>1500000</v>
      </c>
      <c r="BY725" s="245">
        <v>0</v>
      </c>
      <c r="BZ725" s="245">
        <v>0</v>
      </c>
      <c r="CA725" s="245">
        <v>0</v>
      </c>
      <c r="CB725" s="122">
        <v>1500000</v>
      </c>
      <c r="CC725" s="245">
        <f>CD725+CE725+CF725+CG725</f>
        <v>1500000</v>
      </c>
      <c r="CD725" s="245">
        <v>0</v>
      </c>
      <c r="CE725" s="245">
        <v>0</v>
      </c>
      <c r="CF725" s="245">
        <v>0</v>
      </c>
      <c r="CG725" s="122">
        <v>1500000</v>
      </c>
      <c r="CH725" s="245">
        <f>CI725+CJ725+CK725+CL725</f>
        <v>1500000</v>
      </c>
      <c r="CI725" s="245">
        <v>0</v>
      </c>
      <c r="CJ725" s="245">
        <v>0</v>
      </c>
      <c r="CK725" s="245">
        <v>0</v>
      </c>
      <c r="CL725" s="122">
        <v>1500000</v>
      </c>
      <c r="CM725" s="245">
        <f>CN725+CO725+CP725+CQ725</f>
        <v>1500000</v>
      </c>
      <c r="CN725" s="245">
        <v>0</v>
      </c>
      <c r="CO725" s="245">
        <v>0</v>
      </c>
      <c r="CP725" s="245">
        <v>0</v>
      </c>
      <c r="CQ725" s="122">
        <v>1500000</v>
      </c>
    </row>
    <row r="726" spans="1:97" ht="226.9" customHeight="1">
      <c r="A726" s="465">
        <v>611</v>
      </c>
      <c r="B726" s="466" t="s">
        <v>1777</v>
      </c>
      <c r="C726" s="123">
        <v>401000034</v>
      </c>
      <c r="D726" s="19" t="s">
        <v>109</v>
      </c>
      <c r="E726" s="467" t="s">
        <v>1832</v>
      </c>
      <c r="F726" s="203"/>
      <c r="G726" s="203"/>
      <c r="H726" s="468" t="s">
        <v>45</v>
      </c>
      <c r="I726" s="469"/>
      <c r="J726" s="468">
        <v>9</v>
      </c>
      <c r="K726" s="468">
        <v>1</v>
      </c>
      <c r="L726" s="468" t="s">
        <v>1837</v>
      </c>
      <c r="M726" s="203"/>
      <c r="N726" s="203"/>
      <c r="O726" s="203"/>
      <c r="P726" s="55" t="s">
        <v>1792</v>
      </c>
      <c r="Q726" s="42" t="s">
        <v>256</v>
      </c>
      <c r="R726" s="203"/>
      <c r="S726" s="203"/>
      <c r="T726" s="468" t="s">
        <v>1786</v>
      </c>
      <c r="U726" s="468"/>
      <c r="V726" s="468" t="s">
        <v>523</v>
      </c>
      <c r="W726" s="468" t="s">
        <v>45</v>
      </c>
      <c r="X726" s="203"/>
      <c r="Y726" s="203"/>
      <c r="Z726" s="203"/>
      <c r="AA726" s="203"/>
      <c r="AB726" s="55" t="s">
        <v>257</v>
      </c>
      <c r="AC726" s="138" t="s">
        <v>1844</v>
      </c>
      <c r="AD726" s="55"/>
      <c r="AE726" s="55"/>
      <c r="AF726" s="55"/>
      <c r="AG726" s="55"/>
      <c r="AH726" s="55"/>
      <c r="AI726" s="55"/>
      <c r="AJ726" s="472" t="s">
        <v>3589</v>
      </c>
      <c r="AK726" s="55"/>
      <c r="AL726" s="55"/>
      <c r="AM726" s="136"/>
      <c r="AN726" s="114" t="s">
        <v>1845</v>
      </c>
      <c r="AO726" s="241" t="s">
        <v>77</v>
      </c>
      <c r="AP726" s="241" t="s">
        <v>54</v>
      </c>
      <c r="AQ726" s="470" t="s">
        <v>1846</v>
      </c>
      <c r="AR726" s="17" t="s">
        <v>1847</v>
      </c>
      <c r="AS726" s="471">
        <v>633</v>
      </c>
      <c r="AT726" s="122">
        <v>0</v>
      </c>
      <c r="AU726" s="122">
        <v>0</v>
      </c>
      <c r="AV726" s="245">
        <v>0</v>
      </c>
      <c r="AW726" s="245">
        <v>0</v>
      </c>
      <c r="AX726" s="245">
        <v>0</v>
      </c>
      <c r="AY726" s="245">
        <v>0</v>
      </c>
      <c r="AZ726" s="245">
        <v>0</v>
      </c>
      <c r="BA726" s="245">
        <v>0</v>
      </c>
      <c r="BB726" s="122">
        <v>0</v>
      </c>
      <c r="BC726" s="122">
        <v>0</v>
      </c>
      <c r="BD726" s="245">
        <f t="shared" si="145"/>
        <v>5500000</v>
      </c>
      <c r="BE726" s="245">
        <v>0</v>
      </c>
      <c r="BF726" s="245">
        <v>0</v>
      </c>
      <c r="BG726" s="245">
        <v>0</v>
      </c>
      <c r="BH726" s="122">
        <v>5500000</v>
      </c>
      <c r="BI726" s="245">
        <f t="shared" si="147"/>
        <v>5500000</v>
      </c>
      <c r="BJ726" s="245">
        <v>0</v>
      </c>
      <c r="BK726" s="245">
        <v>0</v>
      </c>
      <c r="BL726" s="245">
        <v>0</v>
      </c>
      <c r="BM726" s="122">
        <v>5500000</v>
      </c>
      <c r="BN726" s="245">
        <v>0</v>
      </c>
      <c r="BO726" s="245">
        <v>0</v>
      </c>
      <c r="BP726" s="245">
        <v>0</v>
      </c>
      <c r="BQ726" s="245">
        <v>0</v>
      </c>
      <c r="BR726" s="122">
        <v>0</v>
      </c>
      <c r="BS726" s="245">
        <f t="shared" si="148"/>
        <v>0</v>
      </c>
      <c r="BT726" s="245">
        <v>0</v>
      </c>
      <c r="BU726" s="245">
        <v>0</v>
      </c>
      <c r="BV726" s="245">
        <v>0</v>
      </c>
      <c r="BW726" s="122">
        <v>0</v>
      </c>
      <c r="BX726" s="245">
        <v>0</v>
      </c>
      <c r="BY726" s="245">
        <v>0</v>
      </c>
      <c r="BZ726" s="245">
        <v>0</v>
      </c>
      <c r="CA726" s="245">
        <v>0</v>
      </c>
      <c r="CB726" s="122">
        <v>0</v>
      </c>
      <c r="CC726" s="245">
        <v>0</v>
      </c>
      <c r="CD726" s="245">
        <v>0</v>
      </c>
      <c r="CE726" s="245">
        <v>0</v>
      </c>
      <c r="CF726" s="245">
        <v>0</v>
      </c>
      <c r="CG726" s="122">
        <v>0</v>
      </c>
      <c r="CH726" s="245">
        <v>0</v>
      </c>
      <c r="CI726" s="245">
        <v>0</v>
      </c>
      <c r="CJ726" s="245">
        <v>0</v>
      </c>
      <c r="CK726" s="245">
        <v>0</v>
      </c>
      <c r="CL726" s="122">
        <v>0</v>
      </c>
      <c r="CM726" s="245">
        <v>0</v>
      </c>
      <c r="CN726" s="245">
        <v>0</v>
      </c>
      <c r="CO726" s="245">
        <v>0</v>
      </c>
      <c r="CP726" s="245">
        <v>0</v>
      </c>
      <c r="CQ726" s="122">
        <v>0</v>
      </c>
    </row>
    <row r="727" spans="1:97" ht="137.44999999999999" customHeight="1">
      <c r="A727" s="465">
        <v>611</v>
      </c>
      <c r="B727" s="466" t="s">
        <v>1777</v>
      </c>
      <c r="C727" s="123">
        <v>402000001</v>
      </c>
      <c r="D727" s="19" t="s">
        <v>48</v>
      </c>
      <c r="E727" s="467" t="s">
        <v>1848</v>
      </c>
      <c r="F727" s="203"/>
      <c r="G727" s="203"/>
      <c r="H727" s="468">
        <v>6</v>
      </c>
      <c r="I727" s="469"/>
      <c r="J727" s="468">
        <v>23</v>
      </c>
      <c r="K727" s="468">
        <v>3</v>
      </c>
      <c r="L727" s="203"/>
      <c r="M727" s="203"/>
      <c r="N727" s="203"/>
      <c r="O727" s="203"/>
      <c r="P727" s="55" t="s">
        <v>422</v>
      </c>
      <c r="Q727" s="42" t="s">
        <v>1849</v>
      </c>
      <c r="R727" s="203"/>
      <c r="S727" s="203"/>
      <c r="T727" s="203"/>
      <c r="U727" s="203"/>
      <c r="V727" s="468" t="s">
        <v>77</v>
      </c>
      <c r="W727" s="468" t="s">
        <v>45</v>
      </c>
      <c r="X727" s="473" t="s">
        <v>64</v>
      </c>
      <c r="Y727" s="203"/>
      <c r="Z727" s="203"/>
      <c r="AA727" s="203"/>
      <c r="AB727" s="55" t="s">
        <v>424</v>
      </c>
      <c r="AC727" s="138" t="s">
        <v>891</v>
      </c>
      <c r="AD727" s="55"/>
      <c r="AE727" s="55"/>
      <c r="AF727" s="55"/>
      <c r="AG727" s="55"/>
      <c r="AH727" s="55"/>
      <c r="AI727" s="55"/>
      <c r="AJ727" s="55"/>
      <c r="AK727" s="55"/>
      <c r="AL727" s="55"/>
      <c r="AM727" s="136" t="s">
        <v>1850</v>
      </c>
      <c r="AN727" s="136" t="s">
        <v>1851</v>
      </c>
      <c r="AO727" s="241" t="s">
        <v>77</v>
      </c>
      <c r="AP727" s="241" t="s">
        <v>80</v>
      </c>
      <c r="AQ727" s="470" t="s">
        <v>1852</v>
      </c>
      <c r="AR727" s="17" t="s">
        <v>55</v>
      </c>
      <c r="AS727" s="471">
        <v>122</v>
      </c>
      <c r="AT727" s="122">
        <v>171263.75</v>
      </c>
      <c r="AU727" s="122">
        <v>171263.75</v>
      </c>
      <c r="AV727" s="245">
        <v>0</v>
      </c>
      <c r="AW727" s="245">
        <v>0</v>
      </c>
      <c r="AX727" s="245">
        <v>0</v>
      </c>
      <c r="AY727" s="245">
        <v>0</v>
      </c>
      <c r="AZ727" s="245">
        <v>0</v>
      </c>
      <c r="BA727" s="245">
        <v>0</v>
      </c>
      <c r="BB727" s="122">
        <v>171263.75</v>
      </c>
      <c r="BC727" s="122">
        <v>171263.75</v>
      </c>
      <c r="BD727" s="245">
        <f t="shared" si="145"/>
        <v>152648.13</v>
      </c>
      <c r="BE727" s="245">
        <v>0</v>
      </c>
      <c r="BF727" s="245">
        <v>0</v>
      </c>
      <c r="BG727" s="245">
        <v>0</v>
      </c>
      <c r="BH727" s="122">
        <v>152648.13</v>
      </c>
      <c r="BI727" s="245">
        <f t="shared" si="147"/>
        <v>152648.13</v>
      </c>
      <c r="BJ727" s="245">
        <v>0</v>
      </c>
      <c r="BK727" s="245">
        <v>0</v>
      </c>
      <c r="BL727" s="245">
        <v>0</v>
      </c>
      <c r="BM727" s="122">
        <v>152648.13</v>
      </c>
      <c r="BN727" s="245">
        <f t="shared" ref="BN727:BN733" si="149">BO727+BP727+BQ727+BR727</f>
        <v>155307.5</v>
      </c>
      <c r="BO727" s="245">
        <v>0</v>
      </c>
      <c r="BP727" s="245">
        <v>0</v>
      </c>
      <c r="BQ727" s="245">
        <v>0</v>
      </c>
      <c r="BR727" s="122">
        <v>155307.5</v>
      </c>
      <c r="BS727" s="245">
        <f>BT727+BU727+BV727+BW727</f>
        <v>155307.5</v>
      </c>
      <c r="BT727" s="245">
        <v>0</v>
      </c>
      <c r="BU727" s="245">
        <v>0</v>
      </c>
      <c r="BV727" s="245">
        <v>0</v>
      </c>
      <c r="BW727" s="122">
        <v>155307.5</v>
      </c>
      <c r="BX727" s="245">
        <f t="shared" ref="BX727:BX732" si="150">BY727+BZ727+CA727+CB727</f>
        <v>155307.5</v>
      </c>
      <c r="BY727" s="245">
        <v>0</v>
      </c>
      <c r="BZ727" s="245">
        <v>0</v>
      </c>
      <c r="CA727" s="245">
        <v>0</v>
      </c>
      <c r="CB727" s="122">
        <v>155307.5</v>
      </c>
      <c r="CC727" s="245">
        <f t="shared" ref="CC727:CC732" si="151">CD727+CE727+CF727+CG727</f>
        <v>155307.5</v>
      </c>
      <c r="CD727" s="245">
        <v>0</v>
      </c>
      <c r="CE727" s="245">
        <v>0</v>
      </c>
      <c r="CF727" s="245">
        <v>0</v>
      </c>
      <c r="CG727" s="122">
        <v>155307.5</v>
      </c>
      <c r="CH727" s="245">
        <f t="shared" ref="CH727:CH732" si="152">CI727+CJ727+CK727+CL727</f>
        <v>155307.5</v>
      </c>
      <c r="CI727" s="245">
        <v>0</v>
      </c>
      <c r="CJ727" s="245">
        <v>0</v>
      </c>
      <c r="CK727" s="245">
        <v>0</v>
      </c>
      <c r="CL727" s="122">
        <v>155307.5</v>
      </c>
      <c r="CM727" s="245">
        <f>CN727+CO727+CP727+CQ727</f>
        <v>155307.5</v>
      </c>
      <c r="CN727" s="245">
        <v>0</v>
      </c>
      <c r="CO727" s="245">
        <v>0</v>
      </c>
      <c r="CP727" s="245">
        <v>0</v>
      </c>
      <c r="CQ727" s="122">
        <v>155307.5</v>
      </c>
    </row>
    <row r="728" spans="1:97" ht="137.44999999999999" customHeight="1">
      <c r="A728" s="465">
        <v>611</v>
      </c>
      <c r="B728" s="466" t="s">
        <v>1777</v>
      </c>
      <c r="C728" s="123">
        <v>402000001</v>
      </c>
      <c r="D728" s="19" t="s">
        <v>48</v>
      </c>
      <c r="E728" s="467" t="s">
        <v>1848</v>
      </c>
      <c r="F728" s="203"/>
      <c r="G728" s="203"/>
      <c r="H728" s="468">
        <v>6</v>
      </c>
      <c r="I728" s="469"/>
      <c r="J728" s="468">
        <v>23</v>
      </c>
      <c r="K728" s="468">
        <v>3</v>
      </c>
      <c r="L728" s="203"/>
      <c r="M728" s="203"/>
      <c r="N728" s="203"/>
      <c r="O728" s="203"/>
      <c r="P728" s="55" t="s">
        <v>422</v>
      </c>
      <c r="Q728" s="42" t="s">
        <v>1849</v>
      </c>
      <c r="R728" s="203"/>
      <c r="S728" s="203"/>
      <c r="T728" s="203"/>
      <c r="U728" s="203"/>
      <c r="V728" s="468" t="s">
        <v>77</v>
      </c>
      <c r="W728" s="468" t="s">
        <v>45</v>
      </c>
      <c r="X728" s="473" t="s">
        <v>64</v>
      </c>
      <c r="Y728" s="203"/>
      <c r="Z728" s="203"/>
      <c r="AA728" s="203"/>
      <c r="AB728" s="55" t="s">
        <v>424</v>
      </c>
      <c r="AC728" s="138" t="s">
        <v>891</v>
      </c>
      <c r="AD728" s="55"/>
      <c r="AE728" s="55"/>
      <c r="AF728" s="55"/>
      <c r="AG728" s="55"/>
      <c r="AH728" s="55"/>
      <c r="AI728" s="55"/>
      <c r="AJ728" s="55"/>
      <c r="AK728" s="55"/>
      <c r="AL728" s="55"/>
      <c r="AM728" s="136" t="s">
        <v>1850</v>
      </c>
      <c r="AN728" s="136" t="s">
        <v>1851</v>
      </c>
      <c r="AO728" s="241" t="s">
        <v>77</v>
      </c>
      <c r="AP728" s="241" t="s">
        <v>80</v>
      </c>
      <c r="AQ728" s="470" t="s">
        <v>1852</v>
      </c>
      <c r="AR728" s="17" t="s">
        <v>55</v>
      </c>
      <c r="AS728" s="471">
        <v>129</v>
      </c>
      <c r="AT728" s="122">
        <v>51721.29</v>
      </c>
      <c r="AU728" s="122">
        <v>51721.29</v>
      </c>
      <c r="AV728" s="245">
        <v>0</v>
      </c>
      <c r="AW728" s="245">
        <v>0</v>
      </c>
      <c r="AX728" s="245">
        <v>0</v>
      </c>
      <c r="AY728" s="245">
        <v>0</v>
      </c>
      <c r="AZ728" s="245">
        <v>0</v>
      </c>
      <c r="BA728" s="245">
        <v>0</v>
      </c>
      <c r="BB728" s="122">
        <v>51721.29</v>
      </c>
      <c r="BC728" s="122">
        <v>51721.29</v>
      </c>
      <c r="BD728" s="245">
        <f t="shared" si="145"/>
        <v>46089.5</v>
      </c>
      <c r="BE728" s="245">
        <v>0</v>
      </c>
      <c r="BF728" s="245">
        <v>0</v>
      </c>
      <c r="BG728" s="245">
        <v>0</v>
      </c>
      <c r="BH728" s="122">
        <v>46089.5</v>
      </c>
      <c r="BI728" s="245">
        <f t="shared" si="147"/>
        <v>46089.5</v>
      </c>
      <c r="BJ728" s="245">
        <v>0</v>
      </c>
      <c r="BK728" s="245">
        <v>0</v>
      </c>
      <c r="BL728" s="245">
        <v>0</v>
      </c>
      <c r="BM728" s="122">
        <v>46089.5</v>
      </c>
      <c r="BN728" s="245">
        <f t="shared" si="149"/>
        <v>46902.5</v>
      </c>
      <c r="BO728" s="245">
        <v>0</v>
      </c>
      <c r="BP728" s="245">
        <v>0</v>
      </c>
      <c r="BQ728" s="245">
        <v>0</v>
      </c>
      <c r="BR728" s="122">
        <v>46902.5</v>
      </c>
      <c r="BS728" s="245">
        <f>BT728+BU728+BV728+BW728</f>
        <v>46902.5</v>
      </c>
      <c r="BT728" s="245">
        <v>0</v>
      </c>
      <c r="BU728" s="245">
        <v>0</v>
      </c>
      <c r="BV728" s="245">
        <v>0</v>
      </c>
      <c r="BW728" s="122">
        <v>46902.5</v>
      </c>
      <c r="BX728" s="245">
        <f t="shared" si="150"/>
        <v>46902.5</v>
      </c>
      <c r="BY728" s="245">
        <v>0</v>
      </c>
      <c r="BZ728" s="245">
        <v>0</v>
      </c>
      <c r="CA728" s="245">
        <v>0</v>
      </c>
      <c r="CB728" s="122">
        <v>46902.5</v>
      </c>
      <c r="CC728" s="245">
        <f t="shared" si="151"/>
        <v>46902.5</v>
      </c>
      <c r="CD728" s="245">
        <v>0</v>
      </c>
      <c r="CE728" s="245">
        <v>0</v>
      </c>
      <c r="CF728" s="245">
        <v>0</v>
      </c>
      <c r="CG728" s="122">
        <v>46902.5</v>
      </c>
      <c r="CH728" s="245">
        <f t="shared" si="152"/>
        <v>46902.5</v>
      </c>
      <c r="CI728" s="245">
        <v>0</v>
      </c>
      <c r="CJ728" s="245">
        <v>0</v>
      </c>
      <c r="CK728" s="245">
        <v>0</v>
      </c>
      <c r="CL728" s="122">
        <v>46902.5</v>
      </c>
      <c r="CM728" s="245">
        <f>CN728+CO728+CP728+CQ728</f>
        <v>46902.5</v>
      </c>
      <c r="CN728" s="245">
        <v>0</v>
      </c>
      <c r="CO728" s="245">
        <v>0</v>
      </c>
      <c r="CP728" s="245">
        <v>0</v>
      </c>
      <c r="CQ728" s="122">
        <v>46902.5</v>
      </c>
    </row>
    <row r="729" spans="1:97" ht="101.45" customHeight="1">
      <c r="A729" s="465">
        <v>611</v>
      </c>
      <c r="B729" s="466" t="s">
        <v>1777</v>
      </c>
      <c r="C729" s="123">
        <v>402000001</v>
      </c>
      <c r="D729" s="19" t="s">
        <v>48</v>
      </c>
      <c r="E729" s="467" t="s">
        <v>1853</v>
      </c>
      <c r="F729" s="203"/>
      <c r="G729" s="203"/>
      <c r="H729" s="468" t="s">
        <v>47</v>
      </c>
      <c r="I729" s="469"/>
      <c r="J729" s="468">
        <v>17</v>
      </c>
      <c r="K729" s="468" t="s">
        <v>45</v>
      </c>
      <c r="L729" s="468" t="s">
        <v>47</v>
      </c>
      <c r="M729" s="203"/>
      <c r="N729" s="203"/>
      <c r="O729" s="203"/>
      <c r="P729" s="55" t="s">
        <v>255</v>
      </c>
      <c r="Q729" s="42" t="s">
        <v>1811</v>
      </c>
      <c r="R729" s="203"/>
      <c r="S729" s="203"/>
      <c r="T729" s="468" t="s">
        <v>1786</v>
      </c>
      <c r="U729" s="468"/>
      <c r="V729" s="468" t="s">
        <v>46</v>
      </c>
      <c r="W729" s="468" t="s">
        <v>45</v>
      </c>
      <c r="X729" s="468" t="s">
        <v>47</v>
      </c>
      <c r="Y729" s="203"/>
      <c r="Z729" s="203"/>
      <c r="AA729" s="203"/>
      <c r="AB729" s="55" t="s">
        <v>257</v>
      </c>
      <c r="AC729" s="138" t="s">
        <v>1854</v>
      </c>
      <c r="AD729" s="55"/>
      <c r="AE729" s="55"/>
      <c r="AF729" s="55"/>
      <c r="AG729" s="55"/>
      <c r="AH729" s="55"/>
      <c r="AI729" s="55"/>
      <c r="AJ729" s="55"/>
      <c r="AK729" s="55"/>
      <c r="AL729" s="55"/>
      <c r="AM729" s="136" t="s">
        <v>1855</v>
      </c>
      <c r="AN729" s="136" t="s">
        <v>1856</v>
      </c>
      <c r="AO729" s="241" t="s">
        <v>77</v>
      </c>
      <c r="AP729" s="241" t="s">
        <v>80</v>
      </c>
      <c r="AQ729" s="470" t="s">
        <v>1852</v>
      </c>
      <c r="AR729" s="17" t="s">
        <v>55</v>
      </c>
      <c r="AS729" s="471">
        <v>244</v>
      </c>
      <c r="AT729" s="122">
        <v>568000</v>
      </c>
      <c r="AU729" s="122">
        <v>568000</v>
      </c>
      <c r="AV729" s="245">
        <v>0</v>
      </c>
      <c r="AW729" s="245">
        <v>0</v>
      </c>
      <c r="AX729" s="245">
        <v>0</v>
      </c>
      <c r="AY729" s="245">
        <v>0</v>
      </c>
      <c r="AZ729" s="245">
        <v>0</v>
      </c>
      <c r="BA729" s="245">
        <v>0</v>
      </c>
      <c r="BB729" s="122">
        <v>568000</v>
      </c>
      <c r="BC729" s="122">
        <v>568000</v>
      </c>
      <c r="BD729" s="245">
        <f t="shared" si="145"/>
        <v>553190.43000000005</v>
      </c>
      <c r="BE729" s="245">
        <v>0</v>
      </c>
      <c r="BF729" s="245">
        <v>0</v>
      </c>
      <c r="BG729" s="245">
        <v>0</v>
      </c>
      <c r="BH729" s="122">
        <v>553190.43000000005</v>
      </c>
      <c r="BI729" s="245">
        <f t="shared" si="147"/>
        <v>553190.43000000005</v>
      </c>
      <c r="BJ729" s="245">
        <v>0</v>
      </c>
      <c r="BK729" s="245">
        <v>0</v>
      </c>
      <c r="BL729" s="245">
        <v>0</v>
      </c>
      <c r="BM729" s="122">
        <v>553190.43000000005</v>
      </c>
      <c r="BN729" s="245">
        <f t="shared" si="149"/>
        <v>568880</v>
      </c>
      <c r="BO729" s="245">
        <v>0</v>
      </c>
      <c r="BP729" s="245">
        <v>0</v>
      </c>
      <c r="BQ729" s="245">
        <v>0</v>
      </c>
      <c r="BR729" s="122">
        <v>568880</v>
      </c>
      <c r="BS729" s="245">
        <f t="shared" ref="BS729:BS732" si="153">BT729+BU729+BV729+BW729</f>
        <v>568880</v>
      </c>
      <c r="BT729" s="245">
        <v>0</v>
      </c>
      <c r="BU729" s="245">
        <v>0</v>
      </c>
      <c r="BV729" s="245">
        <v>0</v>
      </c>
      <c r="BW729" s="122">
        <v>568880</v>
      </c>
      <c r="BX729" s="245">
        <f t="shared" si="150"/>
        <v>568880</v>
      </c>
      <c r="BY729" s="245">
        <v>0</v>
      </c>
      <c r="BZ729" s="245">
        <v>0</v>
      </c>
      <c r="CA729" s="245">
        <v>0</v>
      </c>
      <c r="CB729" s="122">
        <v>568880</v>
      </c>
      <c r="CC729" s="245">
        <f t="shared" si="151"/>
        <v>568880</v>
      </c>
      <c r="CD729" s="245">
        <v>0</v>
      </c>
      <c r="CE729" s="245">
        <v>0</v>
      </c>
      <c r="CF729" s="245">
        <v>0</v>
      </c>
      <c r="CG729" s="122">
        <v>568880</v>
      </c>
      <c r="CH729" s="245">
        <f t="shared" si="152"/>
        <v>568880</v>
      </c>
      <c r="CI729" s="245">
        <v>0</v>
      </c>
      <c r="CJ729" s="245">
        <v>0</v>
      </c>
      <c r="CK729" s="245">
        <v>0</v>
      </c>
      <c r="CL729" s="122">
        <v>568880</v>
      </c>
      <c r="CM729" s="245">
        <f t="shared" ref="CM729:CM732" si="154">CN729+CO729+CP729+CQ729</f>
        <v>568880</v>
      </c>
      <c r="CN729" s="245">
        <v>0</v>
      </c>
      <c r="CO729" s="245">
        <v>0</v>
      </c>
      <c r="CP729" s="245">
        <v>0</v>
      </c>
      <c r="CQ729" s="122">
        <v>568880</v>
      </c>
    </row>
    <row r="730" spans="1:97" ht="97.15" customHeight="1">
      <c r="A730" s="465">
        <v>611</v>
      </c>
      <c r="B730" s="466" t="s">
        <v>1777</v>
      </c>
      <c r="C730" s="123">
        <v>402000001</v>
      </c>
      <c r="D730" s="19" t="s">
        <v>48</v>
      </c>
      <c r="E730" s="467" t="s">
        <v>1853</v>
      </c>
      <c r="F730" s="203"/>
      <c r="G730" s="203"/>
      <c r="H730" s="474">
        <v>3</v>
      </c>
      <c r="I730" s="469"/>
      <c r="J730" s="468">
        <v>17</v>
      </c>
      <c r="K730" s="474">
        <v>1</v>
      </c>
      <c r="L730" s="474">
        <v>3</v>
      </c>
      <c r="M730" s="203"/>
      <c r="N730" s="203"/>
      <c r="O730" s="203"/>
      <c r="P730" s="55" t="s">
        <v>255</v>
      </c>
      <c r="Q730" s="42" t="s">
        <v>1811</v>
      </c>
      <c r="R730" s="203"/>
      <c r="S730" s="203"/>
      <c r="T730" s="468" t="s">
        <v>1786</v>
      </c>
      <c r="U730" s="468"/>
      <c r="V730" s="468" t="s">
        <v>46</v>
      </c>
      <c r="W730" s="468" t="s">
        <v>45</v>
      </c>
      <c r="X730" s="468" t="s">
        <v>47</v>
      </c>
      <c r="Y730" s="203"/>
      <c r="Z730" s="203"/>
      <c r="AA730" s="203"/>
      <c r="AB730" s="55" t="s">
        <v>257</v>
      </c>
      <c r="AC730" s="138" t="s">
        <v>1854</v>
      </c>
      <c r="AD730" s="55"/>
      <c r="AE730" s="55"/>
      <c r="AF730" s="55"/>
      <c r="AG730" s="55"/>
      <c r="AH730" s="55"/>
      <c r="AI730" s="55"/>
      <c r="AJ730" s="55"/>
      <c r="AK730" s="55"/>
      <c r="AL730" s="55"/>
      <c r="AM730" s="136" t="s">
        <v>1857</v>
      </c>
      <c r="AN730" s="136" t="s">
        <v>1856</v>
      </c>
      <c r="AO730" s="241" t="s">
        <v>77</v>
      </c>
      <c r="AP730" s="241" t="s">
        <v>80</v>
      </c>
      <c r="AQ730" s="470" t="s">
        <v>1852</v>
      </c>
      <c r="AR730" s="17" t="s">
        <v>55</v>
      </c>
      <c r="AS730" s="471">
        <v>852</v>
      </c>
      <c r="AT730" s="122">
        <v>3000</v>
      </c>
      <c r="AU730" s="122">
        <v>3000</v>
      </c>
      <c r="AV730" s="245">
        <v>0</v>
      </c>
      <c r="AW730" s="245">
        <v>0</v>
      </c>
      <c r="AX730" s="245">
        <v>0</v>
      </c>
      <c r="AY730" s="245">
        <v>0</v>
      </c>
      <c r="AZ730" s="245">
        <v>0</v>
      </c>
      <c r="BA730" s="245">
        <v>0</v>
      </c>
      <c r="BB730" s="122">
        <v>3000</v>
      </c>
      <c r="BC730" s="122">
        <v>3000</v>
      </c>
      <c r="BD730" s="245">
        <f t="shared" si="145"/>
        <v>3000</v>
      </c>
      <c r="BE730" s="245">
        <v>0</v>
      </c>
      <c r="BF730" s="245">
        <v>0</v>
      </c>
      <c r="BG730" s="245">
        <v>0</v>
      </c>
      <c r="BH730" s="122">
        <v>3000</v>
      </c>
      <c r="BI730" s="245">
        <f t="shared" si="147"/>
        <v>3000</v>
      </c>
      <c r="BJ730" s="245">
        <v>0</v>
      </c>
      <c r="BK730" s="245">
        <v>0</v>
      </c>
      <c r="BL730" s="245">
        <v>0</v>
      </c>
      <c r="BM730" s="122">
        <v>3000</v>
      </c>
      <c r="BN730" s="245">
        <f t="shared" si="149"/>
        <v>2120</v>
      </c>
      <c r="BO730" s="245">
        <v>0</v>
      </c>
      <c r="BP730" s="245">
        <v>0</v>
      </c>
      <c r="BQ730" s="245">
        <v>0</v>
      </c>
      <c r="BR730" s="122">
        <v>2120</v>
      </c>
      <c r="BS730" s="245">
        <f t="shared" si="153"/>
        <v>2120</v>
      </c>
      <c r="BT730" s="245">
        <v>0</v>
      </c>
      <c r="BU730" s="245">
        <v>0</v>
      </c>
      <c r="BV730" s="245">
        <v>0</v>
      </c>
      <c r="BW730" s="122">
        <v>2120</v>
      </c>
      <c r="BX730" s="245">
        <f t="shared" si="150"/>
        <v>2120</v>
      </c>
      <c r="BY730" s="245">
        <v>0</v>
      </c>
      <c r="BZ730" s="245">
        <v>0</v>
      </c>
      <c r="CA730" s="245">
        <v>0</v>
      </c>
      <c r="CB730" s="122">
        <v>2120</v>
      </c>
      <c r="CC730" s="245">
        <f t="shared" si="151"/>
        <v>2120</v>
      </c>
      <c r="CD730" s="245">
        <v>0</v>
      </c>
      <c r="CE730" s="245">
        <v>0</v>
      </c>
      <c r="CF730" s="245">
        <v>0</v>
      </c>
      <c r="CG730" s="122">
        <v>2120</v>
      </c>
      <c r="CH730" s="245">
        <f t="shared" si="152"/>
        <v>2120</v>
      </c>
      <c r="CI730" s="245">
        <v>0</v>
      </c>
      <c r="CJ730" s="245">
        <v>0</v>
      </c>
      <c r="CK730" s="245">
        <v>0</v>
      </c>
      <c r="CL730" s="122">
        <v>2120</v>
      </c>
      <c r="CM730" s="245">
        <f t="shared" si="154"/>
        <v>2120</v>
      </c>
      <c r="CN730" s="245">
        <v>0</v>
      </c>
      <c r="CO730" s="245">
        <v>0</v>
      </c>
      <c r="CP730" s="245">
        <v>0</v>
      </c>
      <c r="CQ730" s="122">
        <v>2120</v>
      </c>
    </row>
    <row r="731" spans="1:97" ht="336" customHeight="1">
      <c r="A731" s="465">
        <v>611</v>
      </c>
      <c r="B731" s="466" t="s">
        <v>1777</v>
      </c>
      <c r="C731" s="123">
        <v>402000001</v>
      </c>
      <c r="D731" s="19" t="s">
        <v>48</v>
      </c>
      <c r="E731" s="467" t="s">
        <v>1858</v>
      </c>
      <c r="F731" s="203"/>
      <c r="G731" s="203"/>
      <c r="H731" s="473" t="s">
        <v>1859</v>
      </c>
      <c r="I731" s="469"/>
      <c r="J731" s="473" t="s">
        <v>1860</v>
      </c>
      <c r="K731" s="473" t="s">
        <v>1861</v>
      </c>
      <c r="L731" s="468" t="s">
        <v>563</v>
      </c>
      <c r="M731" s="203"/>
      <c r="N731" s="203"/>
      <c r="O731" s="203"/>
      <c r="P731" s="55" t="s">
        <v>1862</v>
      </c>
      <c r="Q731" s="42" t="s">
        <v>1863</v>
      </c>
      <c r="R731" s="203"/>
      <c r="S731" s="203"/>
      <c r="T731" s="468" t="s">
        <v>1822</v>
      </c>
      <c r="U731" s="468"/>
      <c r="V731" s="473" t="s">
        <v>1864</v>
      </c>
      <c r="W731" s="473" t="s">
        <v>1865</v>
      </c>
      <c r="X731" s="473" t="s">
        <v>1866</v>
      </c>
      <c r="Y731" s="203"/>
      <c r="Z731" s="203"/>
      <c r="AA731" s="203"/>
      <c r="AB731" s="55" t="s">
        <v>1867</v>
      </c>
      <c r="AC731" s="138" t="s">
        <v>1868</v>
      </c>
      <c r="AD731" s="55"/>
      <c r="AE731" s="55"/>
      <c r="AF731" s="55"/>
      <c r="AG731" s="55"/>
      <c r="AH731" s="55"/>
      <c r="AI731" s="55"/>
      <c r="AJ731" s="136" t="s">
        <v>1869</v>
      </c>
      <c r="AK731" s="55"/>
      <c r="AL731" s="55"/>
      <c r="AM731" s="55"/>
      <c r="AN731" s="136" t="s">
        <v>1870</v>
      </c>
      <c r="AO731" s="241" t="s">
        <v>77</v>
      </c>
      <c r="AP731" s="241" t="s">
        <v>80</v>
      </c>
      <c r="AQ731" s="470" t="s">
        <v>1871</v>
      </c>
      <c r="AR731" s="17" t="s">
        <v>75</v>
      </c>
      <c r="AS731" s="471">
        <v>129</v>
      </c>
      <c r="AT731" s="122">
        <v>2025709.01</v>
      </c>
      <c r="AU731" s="122">
        <v>2025709.01</v>
      </c>
      <c r="AV731" s="245">
        <v>0</v>
      </c>
      <c r="AW731" s="245">
        <v>0</v>
      </c>
      <c r="AX731" s="245">
        <v>0</v>
      </c>
      <c r="AY731" s="245">
        <v>0</v>
      </c>
      <c r="AZ731" s="245">
        <v>0</v>
      </c>
      <c r="BA731" s="245">
        <v>0</v>
      </c>
      <c r="BB731" s="122">
        <v>2025709.01</v>
      </c>
      <c r="BC731" s="122">
        <v>2025709.01</v>
      </c>
      <c r="BD731" s="245">
        <f t="shared" si="145"/>
        <v>2087636.47</v>
      </c>
      <c r="BE731" s="245">
        <v>0</v>
      </c>
      <c r="BF731" s="245">
        <v>0</v>
      </c>
      <c r="BG731" s="245">
        <v>0</v>
      </c>
      <c r="BH731" s="122">
        <v>2087636.47</v>
      </c>
      <c r="BI731" s="245">
        <f t="shared" si="147"/>
        <v>2087636.47</v>
      </c>
      <c r="BJ731" s="245">
        <v>0</v>
      </c>
      <c r="BK731" s="245">
        <v>0</v>
      </c>
      <c r="BL731" s="245">
        <v>0</v>
      </c>
      <c r="BM731" s="122">
        <v>2087636.47</v>
      </c>
      <c r="BN731" s="245">
        <f t="shared" si="149"/>
        <v>2140280</v>
      </c>
      <c r="BO731" s="245">
        <v>0</v>
      </c>
      <c r="BP731" s="245">
        <v>0</v>
      </c>
      <c r="BQ731" s="245">
        <v>0</v>
      </c>
      <c r="BR731" s="122">
        <v>2140280</v>
      </c>
      <c r="BS731" s="245">
        <f t="shared" si="153"/>
        <v>2140280</v>
      </c>
      <c r="BT731" s="245">
        <v>0</v>
      </c>
      <c r="BU731" s="245">
        <v>0</v>
      </c>
      <c r="BV731" s="245">
        <v>0</v>
      </c>
      <c r="BW731" s="122">
        <v>2140280</v>
      </c>
      <c r="BX731" s="245">
        <f t="shared" si="150"/>
        <v>2140280</v>
      </c>
      <c r="BY731" s="245">
        <v>0</v>
      </c>
      <c r="BZ731" s="245">
        <v>0</v>
      </c>
      <c r="CA731" s="245">
        <v>0</v>
      </c>
      <c r="CB731" s="122">
        <v>2140280</v>
      </c>
      <c r="CC731" s="245">
        <f t="shared" si="151"/>
        <v>2140280</v>
      </c>
      <c r="CD731" s="245">
        <v>0</v>
      </c>
      <c r="CE731" s="245">
        <v>0</v>
      </c>
      <c r="CF731" s="245">
        <v>0</v>
      </c>
      <c r="CG731" s="122">
        <v>2140280</v>
      </c>
      <c r="CH731" s="245">
        <f t="shared" si="152"/>
        <v>2140280</v>
      </c>
      <c r="CI731" s="245">
        <v>0</v>
      </c>
      <c r="CJ731" s="245">
        <v>0</v>
      </c>
      <c r="CK731" s="245">
        <v>0</v>
      </c>
      <c r="CL731" s="122">
        <v>2140280</v>
      </c>
      <c r="CM731" s="245">
        <f t="shared" si="154"/>
        <v>2140280</v>
      </c>
      <c r="CN731" s="245">
        <v>0</v>
      </c>
      <c r="CO731" s="245">
        <v>0</v>
      </c>
      <c r="CP731" s="245">
        <v>0</v>
      </c>
      <c r="CQ731" s="122">
        <v>2140280</v>
      </c>
    </row>
    <row r="732" spans="1:97" ht="337.15" customHeight="1">
      <c r="A732" s="465">
        <v>611</v>
      </c>
      <c r="B732" s="466" t="s">
        <v>1777</v>
      </c>
      <c r="C732" s="123">
        <v>402000002</v>
      </c>
      <c r="D732" s="19" t="s">
        <v>49</v>
      </c>
      <c r="E732" s="467" t="s">
        <v>1858</v>
      </c>
      <c r="F732" s="203"/>
      <c r="G732" s="203"/>
      <c r="H732" s="473" t="s">
        <v>1859</v>
      </c>
      <c r="I732" s="469"/>
      <c r="J732" s="473" t="s">
        <v>1872</v>
      </c>
      <c r="K732" s="473" t="s">
        <v>1873</v>
      </c>
      <c r="L732" s="468" t="s">
        <v>563</v>
      </c>
      <c r="M732" s="203"/>
      <c r="N732" s="203"/>
      <c r="O732" s="203"/>
      <c r="P732" s="55" t="s">
        <v>1874</v>
      </c>
      <c r="Q732" s="42" t="s">
        <v>1875</v>
      </c>
      <c r="R732" s="203"/>
      <c r="S732" s="203"/>
      <c r="T732" s="468" t="s">
        <v>1822</v>
      </c>
      <c r="U732" s="468"/>
      <c r="V732" s="473" t="s">
        <v>1876</v>
      </c>
      <c r="W732" s="473" t="s">
        <v>1865</v>
      </c>
      <c r="X732" s="473" t="s">
        <v>1877</v>
      </c>
      <c r="Y732" s="203"/>
      <c r="Z732" s="203"/>
      <c r="AA732" s="203"/>
      <c r="AB732" s="55" t="s">
        <v>1878</v>
      </c>
      <c r="AC732" s="138" t="s">
        <v>1868</v>
      </c>
      <c r="AD732" s="55"/>
      <c r="AE732" s="55"/>
      <c r="AF732" s="55"/>
      <c r="AG732" s="55"/>
      <c r="AH732" s="55"/>
      <c r="AI732" s="55"/>
      <c r="AJ732" s="136" t="s">
        <v>1869</v>
      </c>
      <c r="AK732" s="55"/>
      <c r="AL732" s="55"/>
      <c r="AM732" s="55"/>
      <c r="AN732" s="136" t="s">
        <v>1870</v>
      </c>
      <c r="AO732" s="241" t="s">
        <v>77</v>
      </c>
      <c r="AP732" s="241" t="s">
        <v>80</v>
      </c>
      <c r="AQ732" s="470" t="s">
        <v>1871</v>
      </c>
      <c r="AR732" s="17" t="s">
        <v>75</v>
      </c>
      <c r="AS732" s="471">
        <v>121</v>
      </c>
      <c r="AT732" s="122">
        <v>6858990.9900000002</v>
      </c>
      <c r="AU732" s="122">
        <v>6858990.9900000002</v>
      </c>
      <c r="AV732" s="245">
        <v>0</v>
      </c>
      <c r="AW732" s="245">
        <v>0</v>
      </c>
      <c r="AX732" s="245">
        <v>0</v>
      </c>
      <c r="AY732" s="245">
        <v>0</v>
      </c>
      <c r="AZ732" s="245">
        <v>0</v>
      </c>
      <c r="BA732" s="245">
        <v>0</v>
      </c>
      <c r="BB732" s="122">
        <v>6858990.9900000002</v>
      </c>
      <c r="BC732" s="122">
        <v>6858990.9900000002</v>
      </c>
      <c r="BD732" s="245">
        <f t="shared" si="145"/>
        <v>6963972.3399999999</v>
      </c>
      <c r="BE732" s="245">
        <v>0</v>
      </c>
      <c r="BF732" s="245">
        <v>0</v>
      </c>
      <c r="BG732" s="245">
        <v>0</v>
      </c>
      <c r="BH732" s="122">
        <v>6963972.3399999999</v>
      </c>
      <c r="BI732" s="245">
        <f t="shared" si="147"/>
        <v>6963972.3399999999</v>
      </c>
      <c r="BJ732" s="245">
        <v>0</v>
      </c>
      <c r="BK732" s="245">
        <v>0</v>
      </c>
      <c r="BL732" s="245">
        <v>0</v>
      </c>
      <c r="BM732" s="122">
        <v>6963972.3399999999</v>
      </c>
      <c r="BN732" s="245">
        <f t="shared" si="149"/>
        <v>7087000</v>
      </c>
      <c r="BO732" s="245">
        <v>0</v>
      </c>
      <c r="BP732" s="245">
        <v>0</v>
      </c>
      <c r="BQ732" s="245">
        <v>0</v>
      </c>
      <c r="BR732" s="122">
        <v>7087000</v>
      </c>
      <c r="BS732" s="245">
        <f t="shared" si="153"/>
        <v>7087000</v>
      </c>
      <c r="BT732" s="245">
        <v>0</v>
      </c>
      <c r="BU732" s="245">
        <v>0</v>
      </c>
      <c r="BV732" s="245">
        <v>0</v>
      </c>
      <c r="BW732" s="122">
        <v>7087000</v>
      </c>
      <c r="BX732" s="245">
        <f t="shared" si="150"/>
        <v>7087000</v>
      </c>
      <c r="BY732" s="245">
        <v>0</v>
      </c>
      <c r="BZ732" s="245">
        <v>0</v>
      </c>
      <c r="CA732" s="245">
        <v>0</v>
      </c>
      <c r="CB732" s="122">
        <v>7087000</v>
      </c>
      <c r="CC732" s="245">
        <f t="shared" si="151"/>
        <v>7087000</v>
      </c>
      <c r="CD732" s="245">
        <v>0</v>
      </c>
      <c r="CE732" s="245">
        <v>0</v>
      </c>
      <c r="CF732" s="245">
        <v>0</v>
      </c>
      <c r="CG732" s="122">
        <v>7087000</v>
      </c>
      <c r="CH732" s="245">
        <f t="shared" si="152"/>
        <v>7087000</v>
      </c>
      <c r="CI732" s="245">
        <v>0</v>
      </c>
      <c r="CJ732" s="245">
        <v>0</v>
      </c>
      <c r="CK732" s="245">
        <v>0</v>
      </c>
      <c r="CL732" s="122">
        <v>7087000</v>
      </c>
      <c r="CM732" s="245">
        <f t="shared" si="154"/>
        <v>7087000</v>
      </c>
      <c r="CN732" s="245">
        <v>0</v>
      </c>
      <c r="CO732" s="245">
        <v>0</v>
      </c>
      <c r="CP732" s="245">
        <v>0</v>
      </c>
      <c r="CQ732" s="122">
        <v>7087000</v>
      </c>
    </row>
    <row r="733" spans="1:97" ht="372" customHeight="1">
      <c r="A733" s="465">
        <v>611</v>
      </c>
      <c r="B733" s="466" t="s">
        <v>1777</v>
      </c>
      <c r="C733" s="123">
        <v>402000002</v>
      </c>
      <c r="D733" s="19" t="s">
        <v>49</v>
      </c>
      <c r="E733" s="467" t="s">
        <v>1858</v>
      </c>
      <c r="F733" s="203"/>
      <c r="G733" s="203"/>
      <c r="H733" s="473" t="s">
        <v>1859</v>
      </c>
      <c r="I733" s="469"/>
      <c r="J733" s="473" t="s">
        <v>1872</v>
      </c>
      <c r="K733" s="473" t="s">
        <v>1873</v>
      </c>
      <c r="L733" s="468" t="s">
        <v>563</v>
      </c>
      <c r="M733" s="203"/>
      <c r="N733" s="203"/>
      <c r="O733" s="203"/>
      <c r="P733" s="55" t="s">
        <v>1874</v>
      </c>
      <c r="Q733" s="42" t="s">
        <v>1875</v>
      </c>
      <c r="R733" s="203"/>
      <c r="S733" s="203"/>
      <c r="T733" s="468" t="s">
        <v>1822</v>
      </c>
      <c r="U733" s="468"/>
      <c r="V733" s="473" t="s">
        <v>1876</v>
      </c>
      <c r="W733" s="473" t="s">
        <v>1865</v>
      </c>
      <c r="X733" s="473" t="s">
        <v>1877</v>
      </c>
      <c r="Y733" s="203"/>
      <c r="Z733" s="203"/>
      <c r="AA733" s="203"/>
      <c r="AB733" s="55" t="s">
        <v>1878</v>
      </c>
      <c r="AC733" s="138" t="s">
        <v>1879</v>
      </c>
      <c r="AD733" s="55"/>
      <c r="AE733" s="55"/>
      <c r="AF733" s="55"/>
      <c r="AG733" s="55"/>
      <c r="AH733" s="55"/>
      <c r="AI733" s="55"/>
      <c r="AJ733" s="136" t="s">
        <v>1869</v>
      </c>
      <c r="AK733" s="55"/>
      <c r="AL733" s="55"/>
      <c r="AM733" s="55"/>
      <c r="AN733" s="136" t="s">
        <v>1870</v>
      </c>
      <c r="AO733" s="241" t="s">
        <v>77</v>
      </c>
      <c r="AP733" s="241" t="s">
        <v>80</v>
      </c>
      <c r="AQ733" s="470" t="s">
        <v>1815</v>
      </c>
      <c r="AR733" s="17" t="s">
        <v>249</v>
      </c>
      <c r="AS733" s="471">
        <v>121</v>
      </c>
      <c r="AT733" s="122">
        <v>0</v>
      </c>
      <c r="AU733" s="122">
        <v>0</v>
      </c>
      <c r="AV733" s="245">
        <v>0</v>
      </c>
      <c r="AW733" s="245">
        <v>0</v>
      </c>
      <c r="AX733" s="245">
        <v>0</v>
      </c>
      <c r="AY733" s="245">
        <v>0</v>
      </c>
      <c r="AZ733" s="245">
        <v>0</v>
      </c>
      <c r="BA733" s="245">
        <v>0</v>
      </c>
      <c r="BB733" s="122">
        <v>0</v>
      </c>
      <c r="BC733" s="122">
        <v>0</v>
      </c>
      <c r="BD733" s="245">
        <f t="shared" si="145"/>
        <v>80222.399999999994</v>
      </c>
      <c r="BE733" s="245">
        <v>0</v>
      </c>
      <c r="BF733" s="245">
        <v>80222.399999999994</v>
      </c>
      <c r="BG733" s="245">
        <v>0</v>
      </c>
      <c r="BH733" s="122">
        <v>0</v>
      </c>
      <c r="BI733" s="245">
        <f t="shared" si="147"/>
        <v>80222.399999999994</v>
      </c>
      <c r="BJ733" s="245">
        <v>0</v>
      </c>
      <c r="BK733" s="245">
        <v>80222.399999999994</v>
      </c>
      <c r="BL733" s="245">
        <v>0</v>
      </c>
      <c r="BM733" s="122">
        <v>0</v>
      </c>
      <c r="BN733" s="245">
        <f t="shared" si="149"/>
        <v>0</v>
      </c>
      <c r="BO733" s="245">
        <v>0</v>
      </c>
      <c r="BP733" s="245">
        <v>0</v>
      </c>
      <c r="BQ733" s="245">
        <v>0</v>
      </c>
      <c r="BR733" s="122">
        <v>0</v>
      </c>
      <c r="BS733" s="245">
        <v>0</v>
      </c>
      <c r="BT733" s="245">
        <v>0</v>
      </c>
      <c r="BU733" s="245">
        <v>0</v>
      </c>
      <c r="BV733" s="245">
        <v>0</v>
      </c>
      <c r="BW733" s="122">
        <v>0</v>
      </c>
      <c r="BX733" s="245">
        <v>0</v>
      </c>
      <c r="BY733" s="245">
        <v>0</v>
      </c>
      <c r="BZ733" s="245">
        <v>0</v>
      </c>
      <c r="CA733" s="245">
        <v>0</v>
      </c>
      <c r="CB733" s="122">
        <v>0</v>
      </c>
      <c r="CC733" s="245">
        <v>0</v>
      </c>
      <c r="CD733" s="245">
        <v>0</v>
      </c>
      <c r="CE733" s="245">
        <v>0</v>
      </c>
      <c r="CF733" s="245">
        <v>0</v>
      </c>
      <c r="CG733" s="122">
        <v>0</v>
      </c>
      <c r="CH733" s="245">
        <v>0</v>
      </c>
      <c r="CI733" s="245">
        <v>0</v>
      </c>
      <c r="CJ733" s="245">
        <v>0</v>
      </c>
      <c r="CK733" s="245">
        <v>0</v>
      </c>
      <c r="CL733" s="122">
        <v>0</v>
      </c>
      <c r="CM733" s="245">
        <v>0</v>
      </c>
      <c r="CN733" s="245">
        <v>0</v>
      </c>
      <c r="CO733" s="245">
        <v>0</v>
      </c>
      <c r="CP733" s="245">
        <v>0</v>
      </c>
      <c r="CQ733" s="122">
        <v>0</v>
      </c>
    </row>
    <row r="734" spans="1:97" ht="316.89999999999998" customHeight="1">
      <c r="A734" s="465">
        <v>611</v>
      </c>
      <c r="B734" s="466" t="s">
        <v>1777</v>
      </c>
      <c r="C734" s="123">
        <v>402000002</v>
      </c>
      <c r="D734" s="19" t="s">
        <v>49</v>
      </c>
      <c r="E734" s="467" t="s">
        <v>1880</v>
      </c>
      <c r="F734" s="203"/>
      <c r="G734" s="203"/>
      <c r="H734" s="473"/>
      <c r="I734" s="469"/>
      <c r="J734" s="473"/>
      <c r="K734" s="473"/>
      <c r="L734" s="468"/>
      <c r="M734" s="203"/>
      <c r="N734" s="203"/>
      <c r="O734" s="203"/>
      <c r="P734" s="55" t="s">
        <v>1881</v>
      </c>
      <c r="Q734" s="42" t="s">
        <v>439</v>
      </c>
      <c r="R734" s="203"/>
      <c r="S734" s="203"/>
      <c r="T734" s="468"/>
      <c r="U734" s="468"/>
      <c r="V734" s="473"/>
      <c r="W734" s="473"/>
      <c r="X734" s="473" t="s">
        <v>440</v>
      </c>
      <c r="Y734" s="203"/>
      <c r="Z734" s="203"/>
      <c r="AA734" s="203"/>
      <c r="AB734" s="55" t="s">
        <v>1882</v>
      </c>
      <c r="AC734" s="475" t="s">
        <v>900</v>
      </c>
      <c r="AD734" s="55"/>
      <c r="AE734" s="55"/>
      <c r="AF734" s="55"/>
      <c r="AG734" s="55"/>
      <c r="AH734" s="55"/>
      <c r="AI734" s="55"/>
      <c r="AJ734" s="55" t="s">
        <v>1883</v>
      </c>
      <c r="AK734" s="55"/>
      <c r="AL734" s="55"/>
      <c r="AM734" s="55"/>
      <c r="AN734" s="55" t="s">
        <v>1884</v>
      </c>
      <c r="AO734" s="241" t="s">
        <v>51</v>
      </c>
      <c r="AP734" s="241" t="s">
        <v>52</v>
      </c>
      <c r="AQ734" s="470" t="s">
        <v>444</v>
      </c>
      <c r="AR734" s="17" t="s">
        <v>445</v>
      </c>
      <c r="AS734" s="471">
        <v>121</v>
      </c>
      <c r="AT734" s="122">
        <v>0</v>
      </c>
      <c r="AU734" s="122">
        <v>0</v>
      </c>
      <c r="AV734" s="245">
        <v>0</v>
      </c>
      <c r="AW734" s="245">
        <v>0</v>
      </c>
      <c r="AX734" s="245">
        <v>0</v>
      </c>
      <c r="AY734" s="245">
        <v>0</v>
      </c>
      <c r="AZ734" s="245">
        <v>0</v>
      </c>
      <c r="BA734" s="245">
        <v>0</v>
      </c>
      <c r="BB734" s="122">
        <v>0</v>
      </c>
      <c r="BC734" s="122">
        <v>0</v>
      </c>
      <c r="BD734" s="245">
        <f t="shared" si="145"/>
        <v>81375.41</v>
      </c>
      <c r="BE734" s="122">
        <v>81375.41</v>
      </c>
      <c r="BF734" s="245">
        <v>0</v>
      </c>
      <c r="BG734" s="245">
        <v>0</v>
      </c>
      <c r="BH734" s="122">
        <v>0</v>
      </c>
      <c r="BI734" s="245">
        <f t="shared" si="147"/>
        <v>81375.41</v>
      </c>
      <c r="BJ734" s="245">
        <v>81375.41</v>
      </c>
      <c r="BK734" s="245">
        <v>0</v>
      </c>
      <c r="BL734" s="245">
        <v>0</v>
      </c>
      <c r="BM734" s="122">
        <v>0</v>
      </c>
      <c r="BN734" s="245">
        <v>0</v>
      </c>
      <c r="BO734" s="245">
        <v>0</v>
      </c>
      <c r="BP734" s="245">
        <v>0</v>
      </c>
      <c r="BQ734" s="245">
        <v>0</v>
      </c>
      <c r="BR734" s="122">
        <v>0</v>
      </c>
      <c r="BS734" s="245">
        <v>0</v>
      </c>
      <c r="BT734" s="245">
        <v>0</v>
      </c>
      <c r="BU734" s="245">
        <v>0</v>
      </c>
      <c r="BV734" s="245">
        <v>0</v>
      </c>
      <c r="BW734" s="122">
        <v>0</v>
      </c>
      <c r="BX734" s="245">
        <v>0</v>
      </c>
      <c r="BY734" s="245">
        <v>0</v>
      </c>
      <c r="BZ734" s="245">
        <v>0</v>
      </c>
      <c r="CA734" s="245">
        <v>0</v>
      </c>
      <c r="CB734" s="122">
        <v>0</v>
      </c>
      <c r="CC734" s="245">
        <v>0</v>
      </c>
      <c r="CD734" s="245">
        <v>0</v>
      </c>
      <c r="CE734" s="245">
        <v>0</v>
      </c>
      <c r="CF734" s="245">
        <v>0</v>
      </c>
      <c r="CG734" s="122">
        <v>0</v>
      </c>
      <c r="CH734" s="245">
        <v>0</v>
      </c>
      <c r="CI734" s="245">
        <v>0</v>
      </c>
      <c r="CJ734" s="245">
        <v>0</v>
      </c>
      <c r="CK734" s="245">
        <v>0</v>
      </c>
      <c r="CL734" s="122">
        <v>0</v>
      </c>
      <c r="CM734" s="245">
        <v>0</v>
      </c>
      <c r="CN734" s="245">
        <v>0</v>
      </c>
      <c r="CO734" s="245">
        <v>0</v>
      </c>
      <c r="CP734" s="245">
        <v>0</v>
      </c>
      <c r="CQ734" s="122">
        <v>0</v>
      </c>
    </row>
    <row r="735" spans="1:97" ht="307.89999999999998" customHeight="1">
      <c r="A735" s="465">
        <v>611</v>
      </c>
      <c r="B735" s="466" t="s">
        <v>1777</v>
      </c>
      <c r="C735" s="123">
        <v>402000001</v>
      </c>
      <c r="D735" s="19" t="s">
        <v>48</v>
      </c>
      <c r="E735" s="467" t="s">
        <v>1880</v>
      </c>
      <c r="F735" s="203"/>
      <c r="G735" s="203"/>
      <c r="H735" s="473"/>
      <c r="I735" s="469"/>
      <c r="J735" s="473"/>
      <c r="K735" s="473"/>
      <c r="L735" s="468"/>
      <c r="M735" s="203"/>
      <c r="N735" s="203"/>
      <c r="O735" s="203"/>
      <c r="P735" s="55" t="s">
        <v>1881</v>
      </c>
      <c r="Q735" s="42" t="s">
        <v>439</v>
      </c>
      <c r="R735" s="203"/>
      <c r="S735" s="203"/>
      <c r="T735" s="468"/>
      <c r="U735" s="468"/>
      <c r="V735" s="473"/>
      <c r="W735" s="473"/>
      <c r="X735" s="473" t="s">
        <v>440</v>
      </c>
      <c r="Y735" s="203"/>
      <c r="Z735" s="203"/>
      <c r="AA735" s="203"/>
      <c r="AB735" s="55" t="s">
        <v>1882</v>
      </c>
      <c r="AC735" s="475" t="s">
        <v>900</v>
      </c>
      <c r="AD735" s="55"/>
      <c r="AE735" s="55"/>
      <c r="AF735" s="55"/>
      <c r="AG735" s="55"/>
      <c r="AH735" s="55"/>
      <c r="AI735" s="55"/>
      <c r="AJ735" s="55" t="s">
        <v>1883</v>
      </c>
      <c r="AK735" s="55"/>
      <c r="AL735" s="55"/>
      <c r="AM735" s="55"/>
      <c r="AN735" s="55" t="s">
        <v>1884</v>
      </c>
      <c r="AO735" s="241" t="s">
        <v>51</v>
      </c>
      <c r="AP735" s="241" t="s">
        <v>52</v>
      </c>
      <c r="AQ735" s="470" t="s">
        <v>444</v>
      </c>
      <c r="AR735" s="17" t="s">
        <v>445</v>
      </c>
      <c r="AS735" s="471">
        <v>129</v>
      </c>
      <c r="AT735" s="122">
        <v>0</v>
      </c>
      <c r="AU735" s="122">
        <v>0</v>
      </c>
      <c r="AV735" s="245">
        <v>0</v>
      </c>
      <c r="AW735" s="245">
        <v>0</v>
      </c>
      <c r="AX735" s="245">
        <v>0</v>
      </c>
      <c r="AY735" s="245">
        <v>0</v>
      </c>
      <c r="AZ735" s="245">
        <v>0</v>
      </c>
      <c r="BA735" s="245">
        <v>0</v>
      </c>
      <c r="BB735" s="122">
        <v>0</v>
      </c>
      <c r="BC735" s="122">
        <v>0</v>
      </c>
      <c r="BD735" s="245">
        <f t="shared" si="145"/>
        <v>24575.38</v>
      </c>
      <c r="BE735" s="122">
        <v>24575.38</v>
      </c>
      <c r="BF735" s="245">
        <v>0</v>
      </c>
      <c r="BG735" s="245">
        <v>0</v>
      </c>
      <c r="BH735" s="122">
        <v>0</v>
      </c>
      <c r="BI735" s="245">
        <f t="shared" si="147"/>
        <v>24575.38</v>
      </c>
      <c r="BJ735" s="245">
        <v>24575.38</v>
      </c>
      <c r="BK735" s="245">
        <v>0</v>
      </c>
      <c r="BL735" s="245">
        <v>0</v>
      </c>
      <c r="BM735" s="122">
        <v>0</v>
      </c>
      <c r="BN735" s="245">
        <v>0</v>
      </c>
      <c r="BO735" s="245">
        <v>0</v>
      </c>
      <c r="BP735" s="245">
        <v>0</v>
      </c>
      <c r="BQ735" s="245">
        <v>0</v>
      </c>
      <c r="BR735" s="122">
        <v>0</v>
      </c>
      <c r="BS735" s="245">
        <v>0</v>
      </c>
      <c r="BT735" s="245">
        <v>0</v>
      </c>
      <c r="BU735" s="245">
        <v>0</v>
      </c>
      <c r="BV735" s="245">
        <v>0</v>
      </c>
      <c r="BW735" s="122">
        <v>0</v>
      </c>
      <c r="BX735" s="245">
        <v>0</v>
      </c>
      <c r="BY735" s="245">
        <v>0</v>
      </c>
      <c r="BZ735" s="245">
        <v>0</v>
      </c>
      <c r="CA735" s="245">
        <v>0</v>
      </c>
      <c r="CB735" s="122">
        <v>0</v>
      </c>
      <c r="CC735" s="245">
        <v>0</v>
      </c>
      <c r="CD735" s="245">
        <v>0</v>
      </c>
      <c r="CE735" s="245">
        <v>0</v>
      </c>
      <c r="CF735" s="245">
        <v>0</v>
      </c>
      <c r="CG735" s="122">
        <v>0</v>
      </c>
      <c r="CH735" s="245">
        <v>0</v>
      </c>
      <c r="CI735" s="245">
        <v>0</v>
      </c>
      <c r="CJ735" s="245">
        <v>0</v>
      </c>
      <c r="CK735" s="245">
        <v>0</v>
      </c>
      <c r="CL735" s="122">
        <v>0</v>
      </c>
      <c r="CM735" s="245">
        <v>0</v>
      </c>
      <c r="CN735" s="245">
        <v>0</v>
      </c>
      <c r="CO735" s="245">
        <v>0</v>
      </c>
      <c r="CP735" s="245">
        <v>0</v>
      </c>
      <c r="CQ735" s="122">
        <v>0</v>
      </c>
    </row>
    <row r="736" spans="1:97" s="189" customFormat="1" ht="24.95" customHeight="1">
      <c r="A736" s="392" t="s">
        <v>1885</v>
      </c>
      <c r="B736" s="390"/>
      <c r="C736" s="393"/>
      <c r="D736" s="393"/>
      <c r="E736" s="393"/>
      <c r="F736" s="393"/>
      <c r="G736" s="393"/>
      <c r="H736" s="393"/>
      <c r="I736" s="393"/>
      <c r="J736" s="393"/>
      <c r="K736" s="393"/>
      <c r="L736" s="393"/>
      <c r="M736" s="393"/>
      <c r="N736" s="393"/>
      <c r="O736" s="393"/>
      <c r="P736" s="393"/>
      <c r="Q736" s="393"/>
      <c r="R736" s="393"/>
      <c r="S736" s="393"/>
      <c r="T736" s="393"/>
      <c r="U736" s="393"/>
      <c r="V736" s="393"/>
      <c r="W736" s="393"/>
      <c r="X736" s="393"/>
      <c r="Y736" s="393"/>
      <c r="Z736" s="393"/>
      <c r="AA736" s="393"/>
      <c r="AB736" s="393"/>
      <c r="AC736" s="393"/>
      <c r="AD736" s="393"/>
      <c r="AE736" s="393"/>
      <c r="AF736" s="393"/>
      <c r="AG736" s="393"/>
      <c r="AH736" s="393"/>
      <c r="AI736" s="393"/>
      <c r="AJ736" s="393"/>
      <c r="AK736" s="393"/>
      <c r="AL736" s="393"/>
      <c r="AM736" s="393"/>
      <c r="AN736" s="393"/>
      <c r="AO736" s="393"/>
      <c r="AP736" s="393"/>
      <c r="AQ736" s="393"/>
      <c r="AR736" s="393"/>
      <c r="AS736" s="394"/>
      <c r="AT736" s="200">
        <v>221327330.25999999</v>
      </c>
      <c r="AU736" s="200">
        <v>221327330.25999999</v>
      </c>
      <c r="AV736" s="200">
        <v>0</v>
      </c>
      <c r="AW736" s="200">
        <v>0</v>
      </c>
      <c r="AX736" s="200">
        <v>0</v>
      </c>
      <c r="AY736" s="200">
        <v>0</v>
      </c>
      <c r="AZ736" s="200">
        <v>0</v>
      </c>
      <c r="BA736" s="200">
        <v>0</v>
      </c>
      <c r="BB736" s="200">
        <v>221327330.25999999</v>
      </c>
      <c r="BC736" s="200">
        <v>221327330.25999999</v>
      </c>
      <c r="BD736" s="200">
        <f>SUM(BD699:BD735)</f>
        <v>262391466.25</v>
      </c>
      <c r="BE736" s="200">
        <f t="shared" ref="BE736:CQ736" si="155">SUM(BE699:BE735)</f>
        <v>105950.79000000001</v>
      </c>
      <c r="BF736" s="200">
        <f t="shared" si="155"/>
        <v>1425135.2599999998</v>
      </c>
      <c r="BG736" s="200">
        <f t="shared" si="155"/>
        <v>0</v>
      </c>
      <c r="BH736" s="200">
        <f t="shared" si="155"/>
        <v>260860380.19999999</v>
      </c>
      <c r="BI736" s="200">
        <f t="shared" si="155"/>
        <v>262391466.25</v>
      </c>
      <c r="BJ736" s="200">
        <f t="shared" si="155"/>
        <v>105950.79000000001</v>
      </c>
      <c r="BK736" s="200">
        <f t="shared" si="155"/>
        <v>1425135.2599999998</v>
      </c>
      <c r="BL736" s="200">
        <f t="shared" si="155"/>
        <v>0</v>
      </c>
      <c r="BM736" s="200">
        <f t="shared" si="155"/>
        <v>260860380.19999999</v>
      </c>
      <c r="BN736" s="200">
        <f t="shared" si="155"/>
        <v>239367520</v>
      </c>
      <c r="BO736" s="200">
        <f t="shared" si="155"/>
        <v>0</v>
      </c>
      <c r="BP736" s="200">
        <f t="shared" si="155"/>
        <v>0</v>
      </c>
      <c r="BQ736" s="200">
        <f t="shared" si="155"/>
        <v>0</v>
      </c>
      <c r="BR736" s="200">
        <f t="shared" si="155"/>
        <v>239367520</v>
      </c>
      <c r="BS736" s="200">
        <f t="shared" si="155"/>
        <v>252965483.22000003</v>
      </c>
      <c r="BT736" s="200">
        <f t="shared" si="155"/>
        <v>0</v>
      </c>
      <c r="BU736" s="200">
        <f t="shared" si="155"/>
        <v>0</v>
      </c>
      <c r="BV736" s="200">
        <f t="shared" si="155"/>
        <v>0</v>
      </c>
      <c r="BW736" s="200">
        <f t="shared" si="155"/>
        <v>252965483.22000003</v>
      </c>
      <c r="BX736" s="200">
        <f t="shared" si="155"/>
        <v>226436350</v>
      </c>
      <c r="BY736" s="200">
        <f t="shared" si="155"/>
        <v>0</v>
      </c>
      <c r="BZ736" s="200">
        <f t="shared" si="155"/>
        <v>0</v>
      </c>
      <c r="CA736" s="200">
        <f t="shared" si="155"/>
        <v>0</v>
      </c>
      <c r="CB736" s="200">
        <f t="shared" si="155"/>
        <v>226436350</v>
      </c>
      <c r="CC736" s="200">
        <f t="shared" si="155"/>
        <v>226436350</v>
      </c>
      <c r="CD736" s="200">
        <f t="shared" si="155"/>
        <v>0</v>
      </c>
      <c r="CE736" s="200">
        <f t="shared" si="155"/>
        <v>0</v>
      </c>
      <c r="CF736" s="200">
        <f t="shared" si="155"/>
        <v>0</v>
      </c>
      <c r="CG736" s="200">
        <f t="shared" si="155"/>
        <v>226436350</v>
      </c>
      <c r="CH736" s="200">
        <f t="shared" si="155"/>
        <v>226436350</v>
      </c>
      <c r="CI736" s="200">
        <f t="shared" si="155"/>
        <v>0</v>
      </c>
      <c r="CJ736" s="200">
        <f t="shared" si="155"/>
        <v>0</v>
      </c>
      <c r="CK736" s="200">
        <f t="shared" si="155"/>
        <v>0</v>
      </c>
      <c r="CL736" s="200">
        <f t="shared" si="155"/>
        <v>226436350</v>
      </c>
      <c r="CM736" s="200">
        <f t="shared" si="155"/>
        <v>226436350</v>
      </c>
      <c r="CN736" s="200">
        <f t="shared" si="155"/>
        <v>0</v>
      </c>
      <c r="CO736" s="200">
        <f t="shared" si="155"/>
        <v>0</v>
      </c>
      <c r="CP736" s="200">
        <f t="shared" si="155"/>
        <v>0</v>
      </c>
      <c r="CQ736" s="200">
        <f t="shared" si="155"/>
        <v>226436350</v>
      </c>
      <c r="CR736" s="438">
        <f>IF(BD736=BE736+BF736+BG736+BH736,1,0)</f>
        <v>1</v>
      </c>
      <c r="CS736" s="438">
        <f>IF(BI736=BJ736+BK736+BL736+BM736,1,0)</f>
        <v>1</v>
      </c>
    </row>
    <row r="737" spans="1:95" ht="24.95" customHeight="1">
      <c r="A737" s="366">
        <v>617</v>
      </c>
      <c r="B737" s="139" t="s">
        <v>1886</v>
      </c>
      <c r="C737" s="367">
        <v>401000007</v>
      </c>
      <c r="D737" s="141" t="s">
        <v>285</v>
      </c>
      <c r="E737" s="142" t="s">
        <v>1887</v>
      </c>
      <c r="F737" s="143"/>
      <c r="G737" s="143"/>
      <c r="H737" s="144">
        <v>3</v>
      </c>
      <c r="I737" s="246"/>
      <c r="J737" s="144" t="s">
        <v>522</v>
      </c>
      <c r="K737" s="144" t="s">
        <v>45</v>
      </c>
      <c r="L737" s="144" t="s">
        <v>286</v>
      </c>
      <c r="M737" s="145"/>
      <c r="N737" s="145"/>
      <c r="O737" s="145"/>
      <c r="P737" s="146" t="s">
        <v>255</v>
      </c>
      <c r="Q737" s="147" t="s">
        <v>1888</v>
      </c>
      <c r="R737" s="145"/>
      <c r="S737" s="145"/>
      <c r="T737" s="145" t="s">
        <v>47</v>
      </c>
      <c r="U737" s="145"/>
      <c r="V737" s="145" t="s">
        <v>523</v>
      </c>
      <c r="W737" s="145" t="s">
        <v>45</v>
      </c>
      <c r="X737" s="145"/>
      <c r="Y737" s="145"/>
      <c r="Z737" s="145"/>
      <c r="AA737" s="145"/>
      <c r="AB737" s="146" t="s">
        <v>257</v>
      </c>
      <c r="AC737" s="247" t="s">
        <v>1889</v>
      </c>
      <c r="AD737" s="248"/>
      <c r="AE737" s="248"/>
      <c r="AF737" s="248"/>
      <c r="AG737" s="248"/>
      <c r="AH737" s="249"/>
      <c r="AI737" s="248"/>
      <c r="AJ737" s="248"/>
      <c r="AK737" s="248"/>
      <c r="AL737" s="248"/>
      <c r="AM737" s="248" t="s">
        <v>1890</v>
      </c>
      <c r="AN737" s="250" t="s">
        <v>1891</v>
      </c>
      <c r="AO737" s="150" t="s">
        <v>51</v>
      </c>
      <c r="AP737" s="150" t="s">
        <v>52</v>
      </c>
      <c r="AQ737" s="150" t="s">
        <v>1892</v>
      </c>
      <c r="AR737" s="151" t="s">
        <v>1893</v>
      </c>
      <c r="AS737" s="152" t="s">
        <v>53</v>
      </c>
      <c r="AT737" s="251">
        <v>285835.76</v>
      </c>
      <c r="AU737" s="251">
        <v>186455.03</v>
      </c>
      <c r="AV737" s="251">
        <v>0</v>
      </c>
      <c r="AW737" s="251">
        <v>0</v>
      </c>
      <c r="AX737" s="251">
        <v>0</v>
      </c>
      <c r="AY737" s="251">
        <v>0</v>
      </c>
      <c r="AZ737" s="251">
        <v>0</v>
      </c>
      <c r="BA737" s="122">
        <v>0</v>
      </c>
      <c r="BB737" s="251">
        <v>285835.76</v>
      </c>
      <c r="BC737" s="251">
        <v>186455.03</v>
      </c>
      <c r="BD737" s="251">
        <v>345037.53</v>
      </c>
      <c r="BE737" s="122">
        <v>0</v>
      </c>
      <c r="BF737" s="251">
        <v>0</v>
      </c>
      <c r="BG737" s="122">
        <v>0</v>
      </c>
      <c r="BH737" s="251">
        <v>345037.53</v>
      </c>
      <c r="BI737" s="251">
        <v>345037.53</v>
      </c>
      <c r="BJ737" s="251">
        <v>0</v>
      </c>
      <c r="BK737" s="251">
        <v>0</v>
      </c>
      <c r="BL737" s="251">
        <v>0</v>
      </c>
      <c r="BM737" s="251">
        <v>345037.53</v>
      </c>
      <c r="BN737" s="251">
        <v>125000</v>
      </c>
      <c r="BO737" s="122">
        <v>0</v>
      </c>
      <c r="BP737" s="122">
        <v>0</v>
      </c>
      <c r="BQ737" s="122">
        <v>0</v>
      </c>
      <c r="BR737" s="251">
        <v>125000</v>
      </c>
      <c r="BS737" s="251">
        <v>125000</v>
      </c>
      <c r="BT737" s="122">
        <v>0</v>
      </c>
      <c r="BU737" s="122">
        <v>0</v>
      </c>
      <c r="BV737" s="122">
        <v>0</v>
      </c>
      <c r="BW737" s="251">
        <v>125000</v>
      </c>
      <c r="BX737" s="251">
        <v>125000</v>
      </c>
      <c r="BY737" s="122">
        <v>0</v>
      </c>
      <c r="BZ737" s="122">
        <v>0</v>
      </c>
      <c r="CA737" s="122">
        <v>0</v>
      </c>
      <c r="CB737" s="251">
        <v>125000</v>
      </c>
      <c r="CC737" s="251">
        <v>125000</v>
      </c>
      <c r="CD737" s="122">
        <v>0</v>
      </c>
      <c r="CE737" s="122">
        <v>0</v>
      </c>
      <c r="CF737" s="122">
        <v>0</v>
      </c>
      <c r="CG737" s="251">
        <v>125000</v>
      </c>
      <c r="CH737" s="251">
        <v>125000</v>
      </c>
      <c r="CI737" s="122">
        <v>0</v>
      </c>
      <c r="CJ737" s="122">
        <v>0</v>
      </c>
      <c r="CK737" s="122">
        <v>0</v>
      </c>
      <c r="CL737" s="251">
        <v>125000</v>
      </c>
      <c r="CM737" s="251">
        <v>125000</v>
      </c>
      <c r="CN737" s="122">
        <v>0</v>
      </c>
      <c r="CO737" s="122">
        <v>0</v>
      </c>
      <c r="CP737" s="122">
        <v>0</v>
      </c>
      <c r="CQ737" s="251">
        <v>125000</v>
      </c>
    </row>
    <row r="738" spans="1:95" ht="24.95" customHeight="1">
      <c r="A738" s="244">
        <v>617</v>
      </c>
      <c r="B738" s="17" t="s">
        <v>1886</v>
      </c>
      <c r="C738" s="263">
        <v>401000007</v>
      </c>
      <c r="D738" s="19" t="s">
        <v>285</v>
      </c>
      <c r="E738" s="113" t="s">
        <v>1887</v>
      </c>
      <c r="F738" s="114"/>
      <c r="G738" s="114"/>
      <c r="H738" s="115">
        <v>3</v>
      </c>
      <c r="I738" s="157"/>
      <c r="J738" s="115" t="s">
        <v>522</v>
      </c>
      <c r="K738" s="115" t="s">
        <v>45</v>
      </c>
      <c r="L738" s="115" t="s">
        <v>286</v>
      </c>
      <c r="M738" s="154"/>
      <c r="N738" s="154"/>
      <c r="O738" s="154"/>
      <c r="P738" s="116" t="s">
        <v>255</v>
      </c>
      <c r="Q738" s="117" t="s">
        <v>1888</v>
      </c>
      <c r="R738" s="154"/>
      <c r="S738" s="154"/>
      <c r="T738" s="154" t="s">
        <v>47</v>
      </c>
      <c r="U738" s="154"/>
      <c r="V738" s="154" t="s">
        <v>523</v>
      </c>
      <c r="W738" s="154" t="s">
        <v>45</v>
      </c>
      <c r="X738" s="154"/>
      <c r="Y738" s="154"/>
      <c r="Z738" s="154"/>
      <c r="AA738" s="154"/>
      <c r="AB738" s="116" t="s">
        <v>257</v>
      </c>
      <c r="AC738" s="252" t="s">
        <v>1889</v>
      </c>
      <c r="AD738" s="253"/>
      <c r="AE738" s="253"/>
      <c r="AF738" s="253"/>
      <c r="AG738" s="253"/>
      <c r="AH738" s="254"/>
      <c r="AI738" s="253"/>
      <c r="AJ738" s="253"/>
      <c r="AK738" s="253"/>
      <c r="AL738" s="253"/>
      <c r="AM738" s="253" t="s">
        <v>1890</v>
      </c>
      <c r="AN738" s="255" t="s">
        <v>1891</v>
      </c>
      <c r="AO738" s="57" t="s">
        <v>51</v>
      </c>
      <c r="AP738" s="57" t="s">
        <v>52</v>
      </c>
      <c r="AQ738" s="57" t="s">
        <v>1892</v>
      </c>
      <c r="AR738" s="18" t="s">
        <v>1893</v>
      </c>
      <c r="AS738" s="156" t="s">
        <v>192</v>
      </c>
      <c r="AT738" s="122">
        <v>0</v>
      </c>
      <c r="AU738" s="122">
        <v>0</v>
      </c>
      <c r="AV738" s="122">
        <v>0</v>
      </c>
      <c r="AW738" s="122">
        <v>0</v>
      </c>
      <c r="AX738" s="122">
        <v>0</v>
      </c>
      <c r="AY738" s="122">
        <v>0</v>
      </c>
      <c r="AZ738" s="122">
        <v>0</v>
      </c>
      <c r="BA738" s="122">
        <v>0</v>
      </c>
      <c r="BB738" s="122">
        <v>0</v>
      </c>
      <c r="BC738" s="122">
        <v>0</v>
      </c>
      <c r="BD738" s="122">
        <v>76079.009999999995</v>
      </c>
      <c r="BE738" s="122">
        <v>0</v>
      </c>
      <c r="BF738" s="122">
        <v>0</v>
      </c>
      <c r="BG738" s="122">
        <v>0</v>
      </c>
      <c r="BH738" s="122">
        <v>76079.009999999995</v>
      </c>
      <c r="BI738" s="122">
        <v>76079.009999999995</v>
      </c>
      <c r="BJ738" s="122">
        <v>0</v>
      </c>
      <c r="BK738" s="122">
        <v>0</v>
      </c>
      <c r="BL738" s="122">
        <v>0</v>
      </c>
      <c r="BM738" s="122">
        <v>76079.009999999995</v>
      </c>
      <c r="BN738" s="122">
        <v>75000</v>
      </c>
      <c r="BO738" s="122">
        <v>0</v>
      </c>
      <c r="BP738" s="122">
        <v>0</v>
      </c>
      <c r="BQ738" s="122">
        <v>0</v>
      </c>
      <c r="BR738" s="122">
        <v>75000</v>
      </c>
      <c r="BS738" s="122">
        <v>75000</v>
      </c>
      <c r="BT738" s="122">
        <v>0</v>
      </c>
      <c r="BU738" s="122">
        <v>0</v>
      </c>
      <c r="BV738" s="122">
        <v>0</v>
      </c>
      <c r="BW738" s="122">
        <v>75000</v>
      </c>
      <c r="BX738" s="122">
        <v>75000</v>
      </c>
      <c r="BY738" s="122">
        <v>0</v>
      </c>
      <c r="BZ738" s="122">
        <v>0</v>
      </c>
      <c r="CA738" s="122">
        <v>0</v>
      </c>
      <c r="CB738" s="122">
        <v>75000</v>
      </c>
      <c r="CC738" s="122">
        <v>75000</v>
      </c>
      <c r="CD738" s="122">
        <v>0</v>
      </c>
      <c r="CE738" s="122">
        <v>0</v>
      </c>
      <c r="CF738" s="122">
        <v>0</v>
      </c>
      <c r="CG738" s="122">
        <v>75000</v>
      </c>
      <c r="CH738" s="122">
        <v>75000</v>
      </c>
      <c r="CI738" s="122">
        <v>0</v>
      </c>
      <c r="CJ738" s="122">
        <v>0</v>
      </c>
      <c r="CK738" s="122">
        <v>0</v>
      </c>
      <c r="CL738" s="122">
        <v>75000</v>
      </c>
      <c r="CM738" s="122">
        <v>75000</v>
      </c>
      <c r="CN738" s="122">
        <v>0</v>
      </c>
      <c r="CO738" s="122">
        <v>0</v>
      </c>
      <c r="CP738" s="122">
        <v>0</v>
      </c>
      <c r="CQ738" s="122">
        <v>75000</v>
      </c>
    </row>
    <row r="739" spans="1:95" ht="24.95" customHeight="1">
      <c r="A739" s="244">
        <v>617</v>
      </c>
      <c r="B739" s="17" t="s">
        <v>1886</v>
      </c>
      <c r="C739" s="263">
        <v>401000003</v>
      </c>
      <c r="D739" s="19" t="s">
        <v>1894</v>
      </c>
      <c r="E739" s="113" t="s">
        <v>1895</v>
      </c>
      <c r="F739" s="114"/>
      <c r="G739" s="114"/>
      <c r="H739" s="115" t="s">
        <v>47</v>
      </c>
      <c r="I739" s="157"/>
      <c r="J739" s="115" t="s">
        <v>522</v>
      </c>
      <c r="K739" s="115" t="s">
        <v>45</v>
      </c>
      <c r="L739" s="115" t="s">
        <v>47</v>
      </c>
      <c r="M739" s="154"/>
      <c r="N739" s="154"/>
      <c r="O739" s="154"/>
      <c r="P739" s="116" t="s">
        <v>255</v>
      </c>
      <c r="Q739" s="117" t="s">
        <v>1888</v>
      </c>
      <c r="R739" s="154"/>
      <c r="S739" s="154"/>
      <c r="T739" s="154" t="s">
        <v>47</v>
      </c>
      <c r="U739" s="154"/>
      <c r="V739" s="154" t="s">
        <v>523</v>
      </c>
      <c r="W739" s="154" t="s">
        <v>45</v>
      </c>
      <c r="X739" s="154"/>
      <c r="Y739" s="154"/>
      <c r="Z739" s="154"/>
      <c r="AA739" s="154"/>
      <c r="AB739" s="116" t="s">
        <v>257</v>
      </c>
      <c r="AC739" s="117" t="s">
        <v>1896</v>
      </c>
      <c r="AD739" s="57"/>
      <c r="AE739" s="57"/>
      <c r="AF739" s="256"/>
      <c r="AG739" s="57"/>
      <c r="AH739" s="257"/>
      <c r="AI739" s="257"/>
      <c r="AJ739" s="258"/>
      <c r="AK739" s="258"/>
      <c r="AL739" s="258"/>
      <c r="AM739" s="116" t="s">
        <v>1897</v>
      </c>
      <c r="AN739" s="118" t="s">
        <v>1898</v>
      </c>
      <c r="AO739" s="57" t="s">
        <v>51</v>
      </c>
      <c r="AP739" s="57" t="s">
        <v>52</v>
      </c>
      <c r="AQ739" s="57" t="s">
        <v>287</v>
      </c>
      <c r="AR739" s="18" t="s">
        <v>288</v>
      </c>
      <c r="AS739" s="156" t="s">
        <v>53</v>
      </c>
      <c r="AT739" s="122">
        <v>45131.519999999997</v>
      </c>
      <c r="AU739" s="122">
        <v>45131.519999999997</v>
      </c>
      <c r="AV739" s="122">
        <v>0</v>
      </c>
      <c r="AW739" s="122">
        <v>0</v>
      </c>
      <c r="AX739" s="122">
        <v>0</v>
      </c>
      <c r="AY739" s="122">
        <v>0</v>
      </c>
      <c r="AZ739" s="122">
        <v>0</v>
      </c>
      <c r="BA739" s="122">
        <v>0</v>
      </c>
      <c r="BB739" s="122">
        <v>45131.519999999997</v>
      </c>
      <c r="BC739" s="122">
        <v>45131.519999999997</v>
      </c>
      <c r="BD739" s="122">
        <v>45131.519999999997</v>
      </c>
      <c r="BE739" s="122">
        <v>0</v>
      </c>
      <c r="BF739" s="122">
        <v>0</v>
      </c>
      <c r="BG739" s="122">
        <v>0</v>
      </c>
      <c r="BH739" s="122">
        <v>45131.519999999997</v>
      </c>
      <c r="BI739" s="122">
        <v>45131.519999999997</v>
      </c>
      <c r="BJ739" s="122">
        <v>0</v>
      </c>
      <c r="BK739" s="122">
        <v>0</v>
      </c>
      <c r="BL739" s="122">
        <v>0</v>
      </c>
      <c r="BM739" s="122">
        <v>45131.519999999997</v>
      </c>
      <c r="BN739" s="122">
        <v>46830</v>
      </c>
      <c r="BO739" s="122">
        <v>0</v>
      </c>
      <c r="BP739" s="122">
        <v>0</v>
      </c>
      <c r="BQ739" s="122">
        <v>0</v>
      </c>
      <c r="BR739" s="122">
        <v>46830</v>
      </c>
      <c r="BS739" s="122">
        <v>46830</v>
      </c>
      <c r="BT739" s="122">
        <v>0</v>
      </c>
      <c r="BU739" s="122">
        <v>0</v>
      </c>
      <c r="BV739" s="122">
        <v>0</v>
      </c>
      <c r="BW739" s="122">
        <v>46830</v>
      </c>
      <c r="BX739" s="122">
        <v>48720</v>
      </c>
      <c r="BY739" s="122">
        <v>0</v>
      </c>
      <c r="BZ739" s="122">
        <v>0</v>
      </c>
      <c r="CA739" s="122">
        <v>0</v>
      </c>
      <c r="CB739" s="122">
        <v>48720</v>
      </c>
      <c r="CC739" s="122">
        <v>48720</v>
      </c>
      <c r="CD739" s="122">
        <v>0</v>
      </c>
      <c r="CE739" s="122">
        <v>0</v>
      </c>
      <c r="CF739" s="122">
        <v>0</v>
      </c>
      <c r="CG739" s="122">
        <v>48720</v>
      </c>
      <c r="CH739" s="122">
        <v>48720</v>
      </c>
      <c r="CI739" s="122">
        <v>0</v>
      </c>
      <c r="CJ739" s="122">
        <v>0</v>
      </c>
      <c r="CK739" s="122">
        <v>0</v>
      </c>
      <c r="CL739" s="122">
        <v>48720</v>
      </c>
      <c r="CM739" s="122">
        <v>48720</v>
      </c>
      <c r="CN739" s="122">
        <v>0</v>
      </c>
      <c r="CO739" s="122">
        <v>0</v>
      </c>
      <c r="CP739" s="122">
        <v>0</v>
      </c>
      <c r="CQ739" s="122">
        <v>48720</v>
      </c>
    </row>
    <row r="740" spans="1:95" ht="24.95" customHeight="1">
      <c r="A740" s="244">
        <v>617</v>
      </c>
      <c r="B740" s="17" t="s">
        <v>1899</v>
      </c>
      <c r="C740" s="123">
        <v>404030001</v>
      </c>
      <c r="D740" s="19" t="s">
        <v>1900</v>
      </c>
      <c r="E740" s="113" t="s">
        <v>1887</v>
      </c>
      <c r="F740" s="157"/>
      <c r="G740" s="157"/>
      <c r="H740" s="154">
        <v>4</v>
      </c>
      <c r="I740" s="157"/>
      <c r="J740" s="154">
        <v>19</v>
      </c>
      <c r="K740" s="154">
        <v>5</v>
      </c>
      <c r="L740" s="154"/>
      <c r="M740" s="154"/>
      <c r="N740" s="154">
        <v>2</v>
      </c>
      <c r="O740" s="154"/>
      <c r="P740" s="116" t="s">
        <v>255</v>
      </c>
      <c r="Q740" s="117" t="s">
        <v>1901</v>
      </c>
      <c r="R740" s="154"/>
      <c r="S740" s="154"/>
      <c r="T740" s="154" t="s">
        <v>563</v>
      </c>
      <c r="U740" s="154"/>
      <c r="V740" s="115" t="s">
        <v>1902</v>
      </c>
      <c r="W740" s="154" t="s">
        <v>312</v>
      </c>
      <c r="X740" s="154"/>
      <c r="Y740" s="154"/>
      <c r="Z740" s="154"/>
      <c r="AA740" s="154"/>
      <c r="AB740" s="116" t="s">
        <v>1903</v>
      </c>
      <c r="AC740" s="252" t="s">
        <v>1904</v>
      </c>
      <c r="AD740" s="253"/>
      <c r="AE740" s="253"/>
      <c r="AF740" s="253"/>
      <c r="AG740" s="253"/>
      <c r="AH740" s="254"/>
      <c r="AI740" s="254"/>
      <c r="AJ740" s="254"/>
      <c r="AK740" s="259"/>
      <c r="AL740" s="260"/>
      <c r="AM740" s="261" t="s">
        <v>1905</v>
      </c>
      <c r="AN740" s="255" t="s">
        <v>1906</v>
      </c>
      <c r="AO740" s="57" t="s">
        <v>51</v>
      </c>
      <c r="AP740" s="57" t="s">
        <v>52</v>
      </c>
      <c r="AQ740" s="57" t="s">
        <v>1907</v>
      </c>
      <c r="AR740" s="18" t="s">
        <v>1908</v>
      </c>
      <c r="AS740" s="156" t="s">
        <v>53</v>
      </c>
      <c r="AT740" s="122">
        <v>0</v>
      </c>
      <c r="AU740" s="122">
        <v>0</v>
      </c>
      <c r="AV740" s="122">
        <v>0</v>
      </c>
      <c r="AW740" s="122">
        <v>0</v>
      </c>
      <c r="AX740" s="122">
        <v>0</v>
      </c>
      <c r="AY740" s="122">
        <v>0</v>
      </c>
      <c r="AZ740" s="122">
        <v>0</v>
      </c>
      <c r="BA740" s="122">
        <v>0</v>
      </c>
      <c r="BB740" s="122">
        <v>0</v>
      </c>
      <c r="BC740" s="122">
        <v>0</v>
      </c>
      <c r="BD740" s="122">
        <v>700000</v>
      </c>
      <c r="BE740" s="122">
        <v>0</v>
      </c>
      <c r="BF740" s="122">
        <v>0</v>
      </c>
      <c r="BG740" s="122">
        <v>0</v>
      </c>
      <c r="BH740" s="122">
        <v>700000</v>
      </c>
      <c r="BI740" s="122">
        <v>700000</v>
      </c>
      <c r="BJ740" s="122">
        <v>0</v>
      </c>
      <c r="BK740" s="122">
        <v>0</v>
      </c>
      <c r="BL740" s="122">
        <v>0</v>
      </c>
      <c r="BM740" s="122">
        <v>700000</v>
      </c>
      <c r="BN740" s="122">
        <v>700000</v>
      </c>
      <c r="BO740" s="122">
        <v>0</v>
      </c>
      <c r="BP740" s="122">
        <v>0</v>
      </c>
      <c r="BQ740" s="122">
        <v>0</v>
      </c>
      <c r="BR740" s="122">
        <v>700000</v>
      </c>
      <c r="BS740" s="122">
        <v>700000</v>
      </c>
      <c r="BT740" s="122">
        <v>0</v>
      </c>
      <c r="BU740" s="122">
        <v>0</v>
      </c>
      <c r="BV740" s="122">
        <v>0</v>
      </c>
      <c r="BW740" s="122">
        <v>700000</v>
      </c>
      <c r="BX740" s="122">
        <v>700000</v>
      </c>
      <c r="BY740" s="122">
        <v>0</v>
      </c>
      <c r="BZ740" s="122">
        <v>0</v>
      </c>
      <c r="CA740" s="122">
        <v>0</v>
      </c>
      <c r="CB740" s="122">
        <v>700000</v>
      </c>
      <c r="CC740" s="122">
        <v>700000</v>
      </c>
      <c r="CD740" s="122">
        <v>0</v>
      </c>
      <c r="CE740" s="122">
        <v>0</v>
      </c>
      <c r="CF740" s="122">
        <v>0</v>
      </c>
      <c r="CG740" s="122">
        <v>700000</v>
      </c>
      <c r="CH740" s="122">
        <v>700000</v>
      </c>
      <c r="CI740" s="122">
        <v>0</v>
      </c>
      <c r="CJ740" s="122">
        <v>0</v>
      </c>
      <c r="CK740" s="122">
        <v>0</v>
      </c>
      <c r="CL740" s="122">
        <v>700000</v>
      </c>
      <c r="CM740" s="122">
        <v>700000</v>
      </c>
      <c r="CN740" s="122">
        <v>0</v>
      </c>
      <c r="CO740" s="122">
        <v>0</v>
      </c>
      <c r="CP740" s="122">
        <v>0</v>
      </c>
      <c r="CQ740" s="122">
        <v>700000</v>
      </c>
    </row>
    <row r="741" spans="1:95" ht="24.95" customHeight="1">
      <c r="A741" s="244">
        <v>617</v>
      </c>
      <c r="B741" s="17" t="s">
        <v>1899</v>
      </c>
      <c r="C741" s="123">
        <v>401000040</v>
      </c>
      <c r="D741" s="466" t="s">
        <v>112</v>
      </c>
      <c r="E741" s="113" t="s">
        <v>1887</v>
      </c>
      <c r="F741" s="157"/>
      <c r="G741" s="157"/>
      <c r="H741" s="154">
        <v>3</v>
      </c>
      <c r="I741" s="157"/>
      <c r="J741" s="154" t="s">
        <v>522</v>
      </c>
      <c r="K741" s="154" t="s">
        <v>45</v>
      </c>
      <c r="L741" s="154">
        <v>25</v>
      </c>
      <c r="M741" s="154"/>
      <c r="N741" s="154"/>
      <c r="O741" s="154"/>
      <c r="P741" s="116" t="s">
        <v>255</v>
      </c>
      <c r="Q741" s="117" t="s">
        <v>1888</v>
      </c>
      <c r="R741" s="154"/>
      <c r="S741" s="154"/>
      <c r="T741" s="154">
        <v>3</v>
      </c>
      <c r="U741" s="154"/>
      <c r="V741" s="154">
        <v>12</v>
      </c>
      <c r="W741" s="154">
        <v>1</v>
      </c>
      <c r="X741" s="154">
        <v>15</v>
      </c>
      <c r="Y741" s="154"/>
      <c r="Z741" s="154"/>
      <c r="AA741" s="154"/>
      <c r="AB741" s="116" t="s">
        <v>257</v>
      </c>
      <c r="AC741" s="252" t="s">
        <v>1909</v>
      </c>
      <c r="AD741" s="253"/>
      <c r="AE741" s="253"/>
      <c r="AF741" s="253"/>
      <c r="AG741" s="253"/>
      <c r="AH741" s="253"/>
      <c r="AI741" s="253"/>
      <c r="AJ741" s="254"/>
      <c r="AK741" s="253"/>
      <c r="AL741" s="253"/>
      <c r="AM741" s="261" t="s">
        <v>1910</v>
      </c>
      <c r="AN741" s="255" t="s">
        <v>1911</v>
      </c>
      <c r="AO741" s="57" t="s">
        <v>51</v>
      </c>
      <c r="AP741" s="57" t="s">
        <v>52</v>
      </c>
      <c r="AQ741" s="57" t="s">
        <v>639</v>
      </c>
      <c r="AR741" s="18" t="s">
        <v>637</v>
      </c>
      <c r="AS741" s="156" t="s">
        <v>53</v>
      </c>
      <c r="AT741" s="122">
        <v>0</v>
      </c>
      <c r="AU741" s="122">
        <v>0</v>
      </c>
      <c r="AV741" s="122">
        <v>0</v>
      </c>
      <c r="AW741" s="122">
        <v>0</v>
      </c>
      <c r="AX741" s="122">
        <v>0</v>
      </c>
      <c r="AY741" s="122">
        <v>0</v>
      </c>
      <c r="AZ741" s="122">
        <v>0</v>
      </c>
      <c r="BA741" s="122">
        <v>0</v>
      </c>
      <c r="BB741" s="122">
        <v>0</v>
      </c>
      <c r="BC741" s="122">
        <v>0</v>
      </c>
      <c r="BD741" s="122">
        <v>33933.599999999999</v>
      </c>
      <c r="BE741" s="122">
        <v>0</v>
      </c>
      <c r="BF741" s="122">
        <v>0</v>
      </c>
      <c r="BG741" s="122">
        <v>0</v>
      </c>
      <c r="BH741" s="122">
        <v>33933.599999999999</v>
      </c>
      <c r="BI741" s="122">
        <v>33933.599999999999</v>
      </c>
      <c r="BJ741" s="122">
        <v>0</v>
      </c>
      <c r="BK741" s="122">
        <v>0</v>
      </c>
      <c r="BL741" s="122">
        <v>0</v>
      </c>
      <c r="BM741" s="122">
        <v>33933.599999999999</v>
      </c>
      <c r="BN741" s="122">
        <v>0</v>
      </c>
      <c r="BO741" s="122">
        <v>0</v>
      </c>
      <c r="BP741" s="122">
        <v>0</v>
      </c>
      <c r="BQ741" s="122">
        <v>0</v>
      </c>
      <c r="BR741" s="122">
        <v>0</v>
      </c>
      <c r="BS741" s="122">
        <v>0</v>
      </c>
      <c r="BT741" s="122">
        <v>0</v>
      </c>
      <c r="BU741" s="122">
        <v>0</v>
      </c>
      <c r="BV741" s="122">
        <v>0</v>
      </c>
      <c r="BW741" s="122">
        <v>0</v>
      </c>
      <c r="BX741" s="122">
        <v>0</v>
      </c>
      <c r="BY741" s="122">
        <v>0</v>
      </c>
      <c r="BZ741" s="122">
        <v>0</v>
      </c>
      <c r="CA741" s="122">
        <v>0</v>
      </c>
      <c r="CB741" s="122">
        <v>0</v>
      </c>
      <c r="CC741" s="122">
        <v>0</v>
      </c>
      <c r="CD741" s="122">
        <v>0</v>
      </c>
      <c r="CE741" s="122">
        <v>0</v>
      </c>
      <c r="CF741" s="122">
        <v>0</v>
      </c>
      <c r="CG741" s="122">
        <v>0</v>
      </c>
      <c r="CH741" s="122">
        <v>0</v>
      </c>
      <c r="CI741" s="122">
        <v>0</v>
      </c>
      <c r="CJ741" s="122">
        <v>0</v>
      </c>
      <c r="CK741" s="122">
        <v>0</v>
      </c>
      <c r="CL741" s="122">
        <v>0</v>
      </c>
      <c r="CM741" s="122">
        <v>0</v>
      </c>
      <c r="CN741" s="122">
        <v>0</v>
      </c>
      <c r="CO741" s="122">
        <v>0</v>
      </c>
      <c r="CP741" s="122">
        <v>0</v>
      </c>
      <c r="CQ741" s="122">
        <v>0</v>
      </c>
    </row>
    <row r="742" spans="1:95" ht="24.95" customHeight="1">
      <c r="A742" s="244">
        <v>617</v>
      </c>
      <c r="B742" s="17" t="s">
        <v>1886</v>
      </c>
      <c r="C742" s="263">
        <v>402000025</v>
      </c>
      <c r="D742" s="19" t="s">
        <v>1912</v>
      </c>
      <c r="E742" s="113" t="s">
        <v>1913</v>
      </c>
      <c r="F742" s="114"/>
      <c r="G742" s="114"/>
      <c r="H742" s="115">
        <v>1</v>
      </c>
      <c r="I742" s="157"/>
      <c r="J742" s="115">
        <v>2</v>
      </c>
      <c r="K742" s="115"/>
      <c r="L742" s="115">
        <v>2</v>
      </c>
      <c r="M742" s="154"/>
      <c r="N742" s="154">
        <v>3</v>
      </c>
      <c r="O742" s="154"/>
      <c r="P742" s="116" t="s">
        <v>255</v>
      </c>
      <c r="Q742" s="117" t="s">
        <v>1914</v>
      </c>
      <c r="R742" s="154"/>
      <c r="S742" s="154"/>
      <c r="T742" s="154" t="s">
        <v>47</v>
      </c>
      <c r="U742" s="154"/>
      <c r="V742" s="154" t="s">
        <v>523</v>
      </c>
      <c r="W742" s="154" t="s">
        <v>45</v>
      </c>
      <c r="X742" s="154"/>
      <c r="Y742" s="154"/>
      <c r="Z742" s="154"/>
      <c r="AA742" s="154"/>
      <c r="AB742" s="116" t="s">
        <v>257</v>
      </c>
      <c r="AC742" s="117" t="s">
        <v>1915</v>
      </c>
      <c r="AD742" s="203"/>
      <c r="AE742" s="203"/>
      <c r="AF742" s="203"/>
      <c r="AG742" s="203"/>
      <c r="AH742" s="203"/>
      <c r="AI742" s="203"/>
      <c r="AJ742" s="261" t="s">
        <v>1916</v>
      </c>
      <c r="AK742" s="261" t="s">
        <v>1916</v>
      </c>
      <c r="AL742" s="203"/>
      <c r="AM742" s="203"/>
      <c r="AN742" s="262" t="s">
        <v>1917</v>
      </c>
      <c r="AO742" s="57" t="s">
        <v>51</v>
      </c>
      <c r="AP742" s="57" t="s">
        <v>52</v>
      </c>
      <c r="AQ742" s="57" t="s">
        <v>536</v>
      </c>
      <c r="AR742" s="18" t="s">
        <v>537</v>
      </c>
      <c r="AS742" s="156" t="s">
        <v>53</v>
      </c>
      <c r="AT742" s="122">
        <v>899920</v>
      </c>
      <c r="AU742" s="122">
        <v>899920</v>
      </c>
      <c r="AV742" s="122">
        <v>0</v>
      </c>
      <c r="AW742" s="122">
        <v>0</v>
      </c>
      <c r="AX742" s="122">
        <v>0</v>
      </c>
      <c r="AY742" s="122">
        <v>0</v>
      </c>
      <c r="AZ742" s="122">
        <v>0</v>
      </c>
      <c r="BA742" s="122">
        <v>0</v>
      </c>
      <c r="BB742" s="122">
        <v>899920</v>
      </c>
      <c r="BC742" s="122">
        <v>899920</v>
      </c>
      <c r="BD742" s="122">
        <v>125474.6</v>
      </c>
      <c r="BE742" s="122">
        <v>0</v>
      </c>
      <c r="BF742" s="122">
        <v>0</v>
      </c>
      <c r="BG742" s="122">
        <v>0</v>
      </c>
      <c r="BH742" s="122">
        <v>125474.6</v>
      </c>
      <c r="BI742" s="122">
        <v>125474.6</v>
      </c>
      <c r="BJ742" s="122">
        <v>0</v>
      </c>
      <c r="BK742" s="122">
        <v>0</v>
      </c>
      <c r="BL742" s="122">
        <v>0</v>
      </c>
      <c r="BM742" s="122">
        <v>125474.6</v>
      </c>
      <c r="BN742" s="122">
        <v>0</v>
      </c>
      <c r="BO742" s="122">
        <v>0</v>
      </c>
      <c r="BP742" s="122">
        <v>0</v>
      </c>
      <c r="BQ742" s="122">
        <v>0</v>
      </c>
      <c r="BR742" s="122">
        <v>0</v>
      </c>
      <c r="BS742" s="122">
        <v>0</v>
      </c>
      <c r="BT742" s="122">
        <v>0</v>
      </c>
      <c r="BU742" s="122">
        <v>0</v>
      </c>
      <c r="BV742" s="122">
        <v>0</v>
      </c>
      <c r="BW742" s="122">
        <v>0</v>
      </c>
      <c r="BX742" s="122">
        <v>0</v>
      </c>
      <c r="BY742" s="122">
        <v>0</v>
      </c>
      <c r="BZ742" s="122">
        <v>0</v>
      </c>
      <c r="CA742" s="122">
        <v>0</v>
      </c>
      <c r="CB742" s="122">
        <v>0</v>
      </c>
      <c r="CC742" s="122">
        <v>0</v>
      </c>
      <c r="CD742" s="122">
        <v>0</v>
      </c>
      <c r="CE742" s="122">
        <v>0</v>
      </c>
      <c r="CF742" s="122">
        <v>0</v>
      </c>
      <c r="CG742" s="122">
        <v>0</v>
      </c>
      <c r="CH742" s="122">
        <v>0</v>
      </c>
      <c r="CI742" s="122">
        <v>0</v>
      </c>
      <c r="CJ742" s="122">
        <v>0</v>
      </c>
      <c r="CK742" s="122">
        <v>0</v>
      </c>
      <c r="CL742" s="122">
        <v>0</v>
      </c>
      <c r="CM742" s="122">
        <v>0</v>
      </c>
      <c r="CN742" s="122">
        <v>0</v>
      </c>
      <c r="CO742" s="122">
        <v>0</v>
      </c>
      <c r="CP742" s="122">
        <v>0</v>
      </c>
      <c r="CQ742" s="122">
        <v>0</v>
      </c>
    </row>
    <row r="743" spans="1:95" ht="24.95" customHeight="1">
      <c r="A743" s="244">
        <v>617</v>
      </c>
      <c r="B743" s="17" t="s">
        <v>1886</v>
      </c>
      <c r="C743" s="263">
        <v>401000001</v>
      </c>
      <c r="D743" s="19" t="s">
        <v>44</v>
      </c>
      <c r="E743" s="113" t="s">
        <v>1887</v>
      </c>
      <c r="F743" s="114"/>
      <c r="G743" s="114"/>
      <c r="H743" s="115">
        <v>3</v>
      </c>
      <c r="I743" s="157"/>
      <c r="J743" s="115" t="s">
        <v>522</v>
      </c>
      <c r="K743" s="115" t="s">
        <v>45</v>
      </c>
      <c r="L743" s="115"/>
      <c r="M743" s="154" t="s">
        <v>47</v>
      </c>
      <c r="N743" s="154"/>
      <c r="O743" s="154"/>
      <c r="P743" s="116" t="s">
        <v>1918</v>
      </c>
      <c r="Q743" s="117" t="s">
        <v>1888</v>
      </c>
      <c r="R743" s="154"/>
      <c r="S743" s="154"/>
      <c r="T743" s="154" t="s">
        <v>47</v>
      </c>
      <c r="U743" s="154"/>
      <c r="V743" s="154" t="s">
        <v>523</v>
      </c>
      <c r="W743" s="154" t="s">
        <v>45</v>
      </c>
      <c r="X743" s="154"/>
      <c r="Y743" s="154"/>
      <c r="Z743" s="154"/>
      <c r="AA743" s="154"/>
      <c r="AB743" s="116" t="s">
        <v>257</v>
      </c>
      <c r="AC743" s="252" t="s">
        <v>1909</v>
      </c>
      <c r="AD743" s="253"/>
      <c r="AE743" s="253"/>
      <c r="AF743" s="253"/>
      <c r="AG743" s="253"/>
      <c r="AH743" s="253"/>
      <c r="AI743" s="253"/>
      <c r="AJ743" s="254"/>
      <c r="AK743" s="253"/>
      <c r="AL743" s="253"/>
      <c r="AM743" s="261" t="s">
        <v>1910</v>
      </c>
      <c r="AN743" s="255" t="s">
        <v>1911</v>
      </c>
      <c r="AO743" s="57" t="s">
        <v>51</v>
      </c>
      <c r="AP743" s="57" t="s">
        <v>52</v>
      </c>
      <c r="AQ743" s="57" t="s">
        <v>1919</v>
      </c>
      <c r="AR743" s="18" t="s">
        <v>434</v>
      </c>
      <c r="AS743" s="156" t="s">
        <v>283</v>
      </c>
      <c r="AT743" s="122">
        <v>934913</v>
      </c>
      <c r="AU743" s="122">
        <v>934913</v>
      </c>
      <c r="AV743" s="122">
        <v>0</v>
      </c>
      <c r="AW743" s="122">
        <v>0</v>
      </c>
      <c r="AX743" s="122">
        <v>0</v>
      </c>
      <c r="AY743" s="122">
        <v>0</v>
      </c>
      <c r="AZ743" s="122">
        <v>0</v>
      </c>
      <c r="BA743" s="122">
        <v>0</v>
      </c>
      <c r="BB743" s="122">
        <v>934913</v>
      </c>
      <c r="BC743" s="122">
        <v>934913</v>
      </c>
      <c r="BD743" s="122">
        <v>720466.85</v>
      </c>
      <c r="BE743" s="122">
        <v>0</v>
      </c>
      <c r="BF743" s="122">
        <v>0</v>
      </c>
      <c r="BG743" s="122">
        <v>0</v>
      </c>
      <c r="BH743" s="122">
        <v>720466.85</v>
      </c>
      <c r="BI743" s="122">
        <v>720466.85</v>
      </c>
      <c r="BJ743" s="122">
        <v>0</v>
      </c>
      <c r="BK743" s="122">
        <v>0</v>
      </c>
      <c r="BL743" s="122">
        <v>0</v>
      </c>
      <c r="BM743" s="122">
        <v>720466.85</v>
      </c>
      <c r="BN743" s="122">
        <v>0</v>
      </c>
      <c r="BO743" s="122">
        <v>0</v>
      </c>
      <c r="BP743" s="122">
        <v>0</v>
      </c>
      <c r="BQ743" s="122">
        <v>0</v>
      </c>
      <c r="BR743" s="122">
        <v>0</v>
      </c>
      <c r="BS743" s="122">
        <v>0</v>
      </c>
      <c r="BT743" s="122">
        <v>0</v>
      </c>
      <c r="BU743" s="122">
        <v>0</v>
      </c>
      <c r="BV743" s="122">
        <v>0</v>
      </c>
      <c r="BW743" s="122">
        <v>0</v>
      </c>
      <c r="BX743" s="122">
        <v>0</v>
      </c>
      <c r="BY743" s="122">
        <v>0</v>
      </c>
      <c r="BZ743" s="122">
        <v>0</v>
      </c>
      <c r="CA743" s="122">
        <v>0</v>
      </c>
      <c r="CB743" s="122">
        <v>0</v>
      </c>
      <c r="CC743" s="122">
        <v>0</v>
      </c>
      <c r="CD743" s="122">
        <v>0</v>
      </c>
      <c r="CE743" s="122">
        <v>0</v>
      </c>
      <c r="CF743" s="122">
        <v>0</v>
      </c>
      <c r="CG743" s="122">
        <v>0</v>
      </c>
      <c r="CH743" s="122">
        <v>0</v>
      </c>
      <c r="CI743" s="122">
        <v>0</v>
      </c>
      <c r="CJ743" s="122">
        <v>0</v>
      </c>
      <c r="CK743" s="122">
        <v>0</v>
      </c>
      <c r="CL743" s="122">
        <v>0</v>
      </c>
      <c r="CM743" s="122">
        <v>0</v>
      </c>
      <c r="CN743" s="122">
        <v>0</v>
      </c>
      <c r="CO743" s="122">
        <v>0</v>
      </c>
      <c r="CP743" s="122">
        <v>0</v>
      </c>
      <c r="CQ743" s="122">
        <v>0</v>
      </c>
    </row>
    <row r="744" spans="1:95" ht="24.95" customHeight="1">
      <c r="A744" s="244">
        <v>617</v>
      </c>
      <c r="B744" s="17" t="s">
        <v>1886</v>
      </c>
      <c r="C744" s="263">
        <v>401000001</v>
      </c>
      <c r="D744" s="19" t="s">
        <v>44</v>
      </c>
      <c r="E744" s="113" t="s">
        <v>1887</v>
      </c>
      <c r="F744" s="114"/>
      <c r="G744" s="114"/>
      <c r="H744" s="115">
        <v>3</v>
      </c>
      <c r="I744" s="157"/>
      <c r="J744" s="115" t="s">
        <v>522</v>
      </c>
      <c r="K744" s="115" t="s">
        <v>45</v>
      </c>
      <c r="L744" s="115"/>
      <c r="M744" s="154" t="s">
        <v>47</v>
      </c>
      <c r="N744" s="154"/>
      <c r="O744" s="154"/>
      <c r="P744" s="116" t="s">
        <v>1918</v>
      </c>
      <c r="Q744" s="117" t="s">
        <v>1888</v>
      </c>
      <c r="R744" s="154"/>
      <c r="S744" s="154"/>
      <c r="T744" s="154" t="s">
        <v>47</v>
      </c>
      <c r="U744" s="154"/>
      <c r="V744" s="154" t="s">
        <v>523</v>
      </c>
      <c r="W744" s="154" t="s">
        <v>45</v>
      </c>
      <c r="X744" s="154"/>
      <c r="Y744" s="154"/>
      <c r="Z744" s="154"/>
      <c r="AA744" s="154"/>
      <c r="AB744" s="116" t="s">
        <v>257</v>
      </c>
      <c r="AC744" s="252" t="s">
        <v>1909</v>
      </c>
      <c r="AD744" s="253"/>
      <c r="AE744" s="253"/>
      <c r="AF744" s="253"/>
      <c r="AG744" s="253"/>
      <c r="AH744" s="253"/>
      <c r="AI744" s="253"/>
      <c r="AJ744" s="254"/>
      <c r="AK744" s="253"/>
      <c r="AL744" s="253"/>
      <c r="AM744" s="261" t="s">
        <v>1910</v>
      </c>
      <c r="AN744" s="255" t="s">
        <v>1911</v>
      </c>
      <c r="AO744" s="57" t="s">
        <v>51</v>
      </c>
      <c r="AP744" s="57" t="s">
        <v>52</v>
      </c>
      <c r="AQ744" s="57" t="s">
        <v>1920</v>
      </c>
      <c r="AR744" s="18" t="s">
        <v>1921</v>
      </c>
      <c r="AS744" s="156" t="s">
        <v>59</v>
      </c>
      <c r="AT744" s="122">
        <v>0</v>
      </c>
      <c r="AU744" s="122">
        <v>0</v>
      </c>
      <c r="AV744" s="122">
        <v>0</v>
      </c>
      <c r="AW744" s="122">
        <v>0</v>
      </c>
      <c r="AX744" s="122">
        <v>0</v>
      </c>
      <c r="AY744" s="122">
        <v>0</v>
      </c>
      <c r="AZ744" s="122">
        <v>0</v>
      </c>
      <c r="BA744" s="122">
        <v>0</v>
      </c>
      <c r="BB744" s="122">
        <v>0</v>
      </c>
      <c r="BC744" s="122">
        <v>0</v>
      </c>
      <c r="BD744" s="122">
        <v>0</v>
      </c>
      <c r="BE744" s="122">
        <v>0</v>
      </c>
      <c r="BF744" s="122">
        <v>0</v>
      </c>
      <c r="BG744" s="122">
        <v>0</v>
      </c>
      <c r="BH744" s="122">
        <v>0</v>
      </c>
      <c r="BI744" s="122">
        <v>0</v>
      </c>
      <c r="BJ744" s="122">
        <v>0</v>
      </c>
      <c r="BK744" s="122">
        <v>0</v>
      </c>
      <c r="BL744" s="122">
        <v>0</v>
      </c>
      <c r="BM744" s="122">
        <v>0</v>
      </c>
      <c r="BN744" s="122">
        <v>0</v>
      </c>
      <c r="BO744" s="122">
        <v>0</v>
      </c>
      <c r="BP744" s="122">
        <v>0</v>
      </c>
      <c r="BQ744" s="122">
        <v>0</v>
      </c>
      <c r="BR744" s="122">
        <v>0</v>
      </c>
      <c r="BS744" s="122">
        <v>0</v>
      </c>
      <c r="BT744" s="122">
        <v>0</v>
      </c>
      <c r="BU744" s="122">
        <v>0</v>
      </c>
      <c r="BV744" s="122">
        <v>0</v>
      </c>
      <c r="BW744" s="122">
        <v>0</v>
      </c>
      <c r="BX744" s="122">
        <v>0</v>
      </c>
      <c r="BY744" s="122">
        <v>0</v>
      </c>
      <c r="BZ744" s="122">
        <v>0</v>
      </c>
      <c r="CA744" s="122">
        <v>0</v>
      </c>
      <c r="CB744" s="122">
        <v>0</v>
      </c>
      <c r="CC744" s="122">
        <v>0</v>
      </c>
      <c r="CD744" s="122">
        <v>0</v>
      </c>
      <c r="CE744" s="122">
        <v>0</v>
      </c>
      <c r="CF744" s="122">
        <v>0</v>
      </c>
      <c r="CG744" s="122">
        <v>0</v>
      </c>
      <c r="CH744" s="122">
        <v>0</v>
      </c>
      <c r="CI744" s="122">
        <v>0</v>
      </c>
      <c r="CJ744" s="122">
        <v>0</v>
      </c>
      <c r="CK744" s="122">
        <v>0</v>
      </c>
      <c r="CL744" s="122">
        <v>0</v>
      </c>
      <c r="CM744" s="122">
        <v>0</v>
      </c>
      <c r="CN744" s="122">
        <v>0</v>
      </c>
      <c r="CO744" s="122">
        <v>0</v>
      </c>
      <c r="CP744" s="122">
        <v>0</v>
      </c>
      <c r="CQ744" s="122">
        <v>0</v>
      </c>
    </row>
    <row r="745" spans="1:95" ht="24.95" customHeight="1">
      <c r="A745" s="244">
        <v>617</v>
      </c>
      <c r="B745" s="17" t="s">
        <v>1886</v>
      </c>
      <c r="C745" s="263">
        <v>402000002</v>
      </c>
      <c r="D745" s="19" t="s">
        <v>49</v>
      </c>
      <c r="E745" s="113" t="s">
        <v>1922</v>
      </c>
      <c r="F745" s="114"/>
      <c r="G745" s="114"/>
      <c r="H745" s="115"/>
      <c r="I745" s="157"/>
      <c r="J745" s="115"/>
      <c r="K745" s="115"/>
      <c r="L745" s="115"/>
      <c r="M745" s="154"/>
      <c r="N745" s="154"/>
      <c r="O745" s="154"/>
      <c r="P745" s="116">
        <v>44355</v>
      </c>
      <c r="Q745" s="117" t="s">
        <v>1923</v>
      </c>
      <c r="R745" s="154"/>
      <c r="S745" s="154"/>
      <c r="T745" s="154"/>
      <c r="U745" s="154"/>
      <c r="V745" s="154"/>
      <c r="W745" s="115"/>
      <c r="X745" s="115" t="s">
        <v>440</v>
      </c>
      <c r="Y745" s="154"/>
      <c r="Z745" s="154"/>
      <c r="AA745" s="154"/>
      <c r="AB745" s="116" t="s">
        <v>899</v>
      </c>
      <c r="AC745" s="117" t="s">
        <v>1924</v>
      </c>
      <c r="AD745" s="116"/>
      <c r="AE745" s="116"/>
      <c r="AF745" s="116"/>
      <c r="AG745" s="116"/>
      <c r="AH745" s="116"/>
      <c r="AI745" s="116"/>
      <c r="AJ745" s="131">
        <v>1</v>
      </c>
      <c r="AK745" s="116"/>
      <c r="AL745" s="116"/>
      <c r="AM745" s="116"/>
      <c r="AN745" s="116" t="s">
        <v>901</v>
      </c>
      <c r="AO745" s="57" t="s">
        <v>51</v>
      </c>
      <c r="AP745" s="57" t="s">
        <v>52</v>
      </c>
      <c r="AQ745" s="57" t="s">
        <v>444</v>
      </c>
      <c r="AR745" s="18" t="s">
        <v>445</v>
      </c>
      <c r="AS745" s="156" t="s">
        <v>60</v>
      </c>
      <c r="AT745" s="122">
        <v>0</v>
      </c>
      <c r="AU745" s="122">
        <v>0</v>
      </c>
      <c r="AV745" s="122">
        <v>0</v>
      </c>
      <c r="AW745" s="122">
        <v>0</v>
      </c>
      <c r="AX745" s="122">
        <v>0</v>
      </c>
      <c r="AY745" s="122">
        <v>0</v>
      </c>
      <c r="AZ745" s="122">
        <v>0</v>
      </c>
      <c r="BA745" s="122">
        <v>0</v>
      </c>
      <c r="BB745" s="122">
        <v>0</v>
      </c>
      <c r="BC745" s="122">
        <v>0</v>
      </c>
      <c r="BD745" s="122">
        <v>337902</v>
      </c>
      <c r="BE745" s="122">
        <v>337902</v>
      </c>
      <c r="BF745" s="122">
        <v>0</v>
      </c>
      <c r="BG745" s="122">
        <v>0</v>
      </c>
      <c r="BH745" s="122">
        <v>0</v>
      </c>
      <c r="BI745" s="122">
        <v>337902</v>
      </c>
      <c r="BJ745" s="122">
        <v>337902</v>
      </c>
      <c r="BK745" s="122">
        <v>0</v>
      </c>
      <c r="BL745" s="122">
        <v>0</v>
      </c>
      <c r="BM745" s="122">
        <v>0</v>
      </c>
      <c r="BN745" s="122">
        <v>0</v>
      </c>
      <c r="BO745" s="122">
        <v>0</v>
      </c>
      <c r="BP745" s="122">
        <v>0</v>
      </c>
      <c r="BQ745" s="122">
        <v>0</v>
      </c>
      <c r="BR745" s="122">
        <v>0</v>
      </c>
      <c r="BS745" s="122">
        <v>0</v>
      </c>
      <c r="BT745" s="122">
        <v>0</v>
      </c>
      <c r="BU745" s="122">
        <v>0</v>
      </c>
      <c r="BV745" s="122">
        <v>0</v>
      </c>
      <c r="BW745" s="122">
        <v>0</v>
      </c>
      <c r="BX745" s="122">
        <v>0</v>
      </c>
      <c r="BY745" s="122">
        <v>0</v>
      </c>
      <c r="BZ745" s="122">
        <v>0</v>
      </c>
      <c r="CA745" s="122">
        <v>0</v>
      </c>
      <c r="CB745" s="122">
        <v>0</v>
      </c>
      <c r="CC745" s="122">
        <v>0</v>
      </c>
      <c r="CD745" s="122">
        <v>0</v>
      </c>
      <c r="CE745" s="122">
        <v>0</v>
      </c>
      <c r="CF745" s="122">
        <v>0</v>
      </c>
      <c r="CG745" s="122">
        <v>0</v>
      </c>
      <c r="CH745" s="122">
        <v>0</v>
      </c>
      <c r="CI745" s="122">
        <v>0</v>
      </c>
      <c r="CJ745" s="122">
        <v>0</v>
      </c>
      <c r="CK745" s="122">
        <v>0</v>
      </c>
      <c r="CL745" s="122">
        <v>0</v>
      </c>
      <c r="CM745" s="122">
        <v>0</v>
      </c>
      <c r="CN745" s="122">
        <v>0</v>
      </c>
      <c r="CO745" s="122">
        <v>0</v>
      </c>
      <c r="CP745" s="122">
        <v>0</v>
      </c>
      <c r="CQ745" s="122">
        <v>0</v>
      </c>
    </row>
    <row r="746" spans="1:95" ht="24.95" customHeight="1">
      <c r="A746" s="244">
        <v>617</v>
      </c>
      <c r="B746" s="17" t="s">
        <v>1886</v>
      </c>
      <c r="C746" s="263">
        <v>402000001</v>
      </c>
      <c r="D746" s="19" t="s">
        <v>48</v>
      </c>
      <c r="E746" s="113" t="s">
        <v>1922</v>
      </c>
      <c r="F746" s="114"/>
      <c r="G746" s="114"/>
      <c r="H746" s="115"/>
      <c r="I746" s="157"/>
      <c r="J746" s="115"/>
      <c r="K746" s="115"/>
      <c r="L746" s="115"/>
      <c r="M746" s="154"/>
      <c r="N746" s="154"/>
      <c r="O746" s="154"/>
      <c r="P746" s="116">
        <v>44355</v>
      </c>
      <c r="Q746" s="117" t="s">
        <v>1923</v>
      </c>
      <c r="R746" s="154"/>
      <c r="S746" s="154"/>
      <c r="T746" s="154"/>
      <c r="U746" s="154"/>
      <c r="V746" s="154"/>
      <c r="W746" s="154"/>
      <c r="X746" s="115" t="s">
        <v>440</v>
      </c>
      <c r="Y746" s="154"/>
      <c r="Z746" s="154"/>
      <c r="AA746" s="154"/>
      <c r="AB746" s="116" t="s">
        <v>899</v>
      </c>
      <c r="AC746" s="117" t="s">
        <v>1924</v>
      </c>
      <c r="AD746" s="116"/>
      <c r="AE746" s="116"/>
      <c r="AF746" s="116"/>
      <c r="AG746" s="116"/>
      <c r="AH746" s="116"/>
      <c r="AI746" s="116"/>
      <c r="AJ746" s="131">
        <v>1</v>
      </c>
      <c r="AK746" s="116"/>
      <c r="AL746" s="116"/>
      <c r="AM746" s="116"/>
      <c r="AN746" s="116" t="s">
        <v>901</v>
      </c>
      <c r="AO746" s="57" t="s">
        <v>51</v>
      </c>
      <c r="AP746" s="57" t="s">
        <v>52</v>
      </c>
      <c r="AQ746" s="57" t="s">
        <v>444</v>
      </c>
      <c r="AR746" s="18" t="s">
        <v>445</v>
      </c>
      <c r="AS746" s="156" t="s">
        <v>57</v>
      </c>
      <c r="AT746" s="122">
        <v>0</v>
      </c>
      <c r="AU746" s="122">
        <v>0</v>
      </c>
      <c r="AV746" s="122">
        <v>0</v>
      </c>
      <c r="AW746" s="122">
        <v>0</v>
      </c>
      <c r="AX746" s="122">
        <v>0</v>
      </c>
      <c r="AY746" s="122">
        <v>0</v>
      </c>
      <c r="AZ746" s="122">
        <v>0</v>
      </c>
      <c r="BA746" s="122">
        <v>0</v>
      </c>
      <c r="BB746" s="122">
        <v>0</v>
      </c>
      <c r="BC746" s="122">
        <v>0</v>
      </c>
      <c r="BD746" s="122">
        <v>102046.41</v>
      </c>
      <c r="BE746" s="122">
        <v>102046.41</v>
      </c>
      <c r="BF746" s="122">
        <v>0</v>
      </c>
      <c r="BG746" s="122">
        <v>0</v>
      </c>
      <c r="BH746" s="122">
        <v>0</v>
      </c>
      <c r="BI746" s="122">
        <v>102046.41</v>
      </c>
      <c r="BJ746" s="122">
        <v>102046.41</v>
      </c>
      <c r="BK746" s="122">
        <v>0</v>
      </c>
      <c r="BL746" s="122">
        <v>0</v>
      </c>
      <c r="BM746" s="122">
        <v>0</v>
      </c>
      <c r="BN746" s="122">
        <v>0</v>
      </c>
      <c r="BO746" s="122">
        <v>0</v>
      </c>
      <c r="BP746" s="122">
        <v>0</v>
      </c>
      <c r="BQ746" s="122">
        <v>0</v>
      </c>
      <c r="BR746" s="122">
        <v>0</v>
      </c>
      <c r="BS746" s="122">
        <v>0</v>
      </c>
      <c r="BT746" s="122">
        <v>0</v>
      </c>
      <c r="BU746" s="122">
        <v>0</v>
      </c>
      <c r="BV746" s="122">
        <v>0</v>
      </c>
      <c r="BW746" s="122">
        <v>0</v>
      </c>
      <c r="BX746" s="122">
        <v>0</v>
      </c>
      <c r="BY746" s="122">
        <v>0</v>
      </c>
      <c r="BZ746" s="122">
        <v>0</v>
      </c>
      <c r="CA746" s="122">
        <v>0</v>
      </c>
      <c r="CB746" s="122">
        <v>0</v>
      </c>
      <c r="CC746" s="122">
        <v>0</v>
      </c>
      <c r="CD746" s="122">
        <v>0</v>
      </c>
      <c r="CE746" s="122">
        <v>0</v>
      </c>
      <c r="CF746" s="122">
        <v>0</v>
      </c>
      <c r="CG746" s="122">
        <v>0</v>
      </c>
      <c r="CH746" s="122">
        <v>0</v>
      </c>
      <c r="CI746" s="122">
        <v>0</v>
      </c>
      <c r="CJ746" s="122">
        <v>0</v>
      </c>
      <c r="CK746" s="122">
        <v>0</v>
      </c>
      <c r="CL746" s="122">
        <v>0</v>
      </c>
      <c r="CM746" s="122">
        <v>0</v>
      </c>
      <c r="CN746" s="122">
        <v>0</v>
      </c>
      <c r="CO746" s="122">
        <v>0</v>
      </c>
      <c r="CP746" s="122">
        <v>0</v>
      </c>
      <c r="CQ746" s="122">
        <v>0</v>
      </c>
    </row>
    <row r="747" spans="1:95" ht="24.95" customHeight="1">
      <c r="A747" s="244">
        <v>617</v>
      </c>
      <c r="B747" s="17" t="s">
        <v>1886</v>
      </c>
      <c r="C747" s="263">
        <v>401000006</v>
      </c>
      <c r="D747" s="19" t="s">
        <v>1925</v>
      </c>
      <c r="E747" s="113" t="s">
        <v>1887</v>
      </c>
      <c r="F747" s="114"/>
      <c r="G747" s="114"/>
      <c r="H747" s="115">
        <v>3</v>
      </c>
      <c r="I747" s="157"/>
      <c r="J747" s="115" t="s">
        <v>522</v>
      </c>
      <c r="K747" s="115" t="s">
        <v>45</v>
      </c>
      <c r="L747" s="115" t="s">
        <v>1926</v>
      </c>
      <c r="M747" s="154"/>
      <c r="N747" s="154"/>
      <c r="O747" s="154"/>
      <c r="P747" s="116" t="s">
        <v>255</v>
      </c>
      <c r="Q747" s="117" t="s">
        <v>1927</v>
      </c>
      <c r="R747" s="154"/>
      <c r="S747" s="154"/>
      <c r="T747" s="154" t="s">
        <v>563</v>
      </c>
      <c r="U747" s="154"/>
      <c r="V747" s="115" t="s">
        <v>1928</v>
      </c>
      <c r="W747" s="115" t="s">
        <v>1929</v>
      </c>
      <c r="X747" s="154" t="s">
        <v>1930</v>
      </c>
      <c r="Y747" s="154" t="s">
        <v>1931</v>
      </c>
      <c r="Z747" s="154"/>
      <c r="AA747" s="154"/>
      <c r="AB747" s="116" t="s">
        <v>1932</v>
      </c>
      <c r="AC747" s="252" t="s">
        <v>1933</v>
      </c>
      <c r="AD747" s="254"/>
      <c r="AE747" s="254"/>
      <c r="AF747" s="254"/>
      <c r="AG747" s="254"/>
      <c r="AH747" s="254"/>
      <c r="AI747" s="254"/>
      <c r="AJ747" s="254"/>
      <c r="AK747" s="254"/>
      <c r="AL747" s="254"/>
      <c r="AM747" s="264" t="s">
        <v>1934</v>
      </c>
      <c r="AN747" s="259" t="s">
        <v>1935</v>
      </c>
      <c r="AO747" s="57" t="s">
        <v>66</v>
      </c>
      <c r="AP747" s="57" t="s">
        <v>97</v>
      </c>
      <c r="AQ747" s="57" t="s">
        <v>1936</v>
      </c>
      <c r="AR747" s="18" t="s">
        <v>1937</v>
      </c>
      <c r="AS747" s="156" t="s">
        <v>53</v>
      </c>
      <c r="AT747" s="122">
        <v>40500309.210000001</v>
      </c>
      <c r="AU747" s="122">
        <v>40500309.210000001</v>
      </c>
      <c r="AV747" s="122">
        <v>0</v>
      </c>
      <c r="AW747" s="122">
        <v>0</v>
      </c>
      <c r="AX747" s="122">
        <v>40500309.210000001</v>
      </c>
      <c r="AY747" s="122">
        <v>40500309.210000001</v>
      </c>
      <c r="AZ747" s="122">
        <v>0</v>
      </c>
      <c r="BA747" s="122">
        <v>0</v>
      </c>
      <c r="BB747" s="122">
        <v>0</v>
      </c>
      <c r="BC747" s="122">
        <v>0</v>
      </c>
      <c r="BD747" s="122">
        <v>71189792.349999994</v>
      </c>
      <c r="BE747" s="122">
        <v>0</v>
      </c>
      <c r="BF747" s="122">
        <v>71189792.349999994</v>
      </c>
      <c r="BG747" s="122">
        <v>0</v>
      </c>
      <c r="BH747" s="122">
        <v>0</v>
      </c>
      <c r="BI747" s="122">
        <v>71189792.349999994</v>
      </c>
      <c r="BJ747" s="122">
        <v>0</v>
      </c>
      <c r="BK747" s="122">
        <v>71189792.349999994</v>
      </c>
      <c r="BL747" s="122">
        <v>0</v>
      </c>
      <c r="BM747" s="122">
        <v>0</v>
      </c>
      <c r="BN747" s="122">
        <v>0</v>
      </c>
      <c r="BO747" s="122">
        <v>0</v>
      </c>
      <c r="BP747" s="122">
        <v>0</v>
      </c>
      <c r="BQ747" s="122">
        <v>0</v>
      </c>
      <c r="BR747" s="122">
        <v>0</v>
      </c>
      <c r="BS747" s="122">
        <v>0</v>
      </c>
      <c r="BT747" s="122">
        <v>0</v>
      </c>
      <c r="BU747" s="122">
        <v>0</v>
      </c>
      <c r="BV747" s="122">
        <v>0</v>
      </c>
      <c r="BW747" s="122">
        <v>0</v>
      </c>
      <c r="BX747" s="122">
        <v>0</v>
      </c>
      <c r="BY747" s="122">
        <v>0</v>
      </c>
      <c r="BZ747" s="122">
        <v>0</v>
      </c>
      <c r="CA747" s="122">
        <v>0</v>
      </c>
      <c r="CB747" s="122">
        <v>0</v>
      </c>
      <c r="CC747" s="122">
        <v>0</v>
      </c>
      <c r="CD747" s="122">
        <v>0</v>
      </c>
      <c r="CE747" s="122">
        <v>0</v>
      </c>
      <c r="CF747" s="122">
        <v>0</v>
      </c>
      <c r="CG747" s="122">
        <v>0</v>
      </c>
      <c r="CH747" s="122">
        <v>0</v>
      </c>
      <c r="CI747" s="122">
        <v>0</v>
      </c>
      <c r="CJ747" s="122">
        <v>0</v>
      </c>
      <c r="CK747" s="122">
        <v>0</v>
      </c>
      <c r="CL747" s="122">
        <v>0</v>
      </c>
      <c r="CM747" s="122">
        <v>0</v>
      </c>
      <c r="CN747" s="122">
        <v>0</v>
      </c>
      <c r="CO747" s="122">
        <v>0</v>
      </c>
      <c r="CP747" s="122">
        <v>0</v>
      </c>
      <c r="CQ747" s="122">
        <v>0</v>
      </c>
    </row>
    <row r="748" spans="1:95" ht="24.95" customHeight="1">
      <c r="A748" s="244">
        <v>617</v>
      </c>
      <c r="B748" s="17" t="s">
        <v>1886</v>
      </c>
      <c r="C748" s="263">
        <v>401000006</v>
      </c>
      <c r="D748" s="19" t="s">
        <v>1925</v>
      </c>
      <c r="E748" s="113" t="s">
        <v>1887</v>
      </c>
      <c r="F748" s="114"/>
      <c r="G748" s="114"/>
      <c r="H748" s="115">
        <v>3</v>
      </c>
      <c r="I748" s="157"/>
      <c r="J748" s="115" t="s">
        <v>522</v>
      </c>
      <c r="K748" s="115" t="s">
        <v>45</v>
      </c>
      <c r="L748" s="115" t="s">
        <v>1926</v>
      </c>
      <c r="M748" s="154"/>
      <c r="N748" s="154"/>
      <c r="O748" s="154"/>
      <c r="P748" s="116" t="s">
        <v>255</v>
      </c>
      <c r="Q748" s="117" t="s">
        <v>1927</v>
      </c>
      <c r="R748" s="154"/>
      <c r="S748" s="154"/>
      <c r="T748" s="154" t="s">
        <v>563</v>
      </c>
      <c r="U748" s="154"/>
      <c r="V748" s="115" t="s">
        <v>1928</v>
      </c>
      <c r="W748" s="115" t="s">
        <v>1929</v>
      </c>
      <c r="X748" s="154" t="s">
        <v>1930</v>
      </c>
      <c r="Y748" s="154" t="s">
        <v>1931</v>
      </c>
      <c r="Z748" s="154"/>
      <c r="AA748" s="154"/>
      <c r="AB748" s="116" t="s">
        <v>1938</v>
      </c>
      <c r="AC748" s="252" t="s">
        <v>1909</v>
      </c>
      <c r="AD748" s="253"/>
      <c r="AE748" s="253"/>
      <c r="AF748" s="253"/>
      <c r="AG748" s="253"/>
      <c r="AH748" s="253"/>
      <c r="AI748" s="253"/>
      <c r="AJ748" s="254"/>
      <c r="AK748" s="254"/>
      <c r="AL748" s="253"/>
      <c r="AM748" s="261" t="s">
        <v>1939</v>
      </c>
      <c r="AN748" s="255" t="s">
        <v>1911</v>
      </c>
      <c r="AO748" s="57" t="s">
        <v>66</v>
      </c>
      <c r="AP748" s="57" t="s">
        <v>97</v>
      </c>
      <c r="AQ748" s="57" t="s">
        <v>1936</v>
      </c>
      <c r="AR748" s="18" t="s">
        <v>1940</v>
      </c>
      <c r="AS748" s="156" t="s">
        <v>53</v>
      </c>
      <c r="AT748" s="122">
        <v>2131595.2200000002</v>
      </c>
      <c r="AU748" s="122">
        <v>2131595.2200000002</v>
      </c>
      <c r="AV748" s="122">
        <v>0</v>
      </c>
      <c r="AW748" s="122">
        <v>0</v>
      </c>
      <c r="AX748" s="122">
        <v>0</v>
      </c>
      <c r="AY748" s="122">
        <v>0</v>
      </c>
      <c r="AZ748" s="122">
        <v>0</v>
      </c>
      <c r="BA748" s="122">
        <v>0</v>
      </c>
      <c r="BB748" s="122">
        <v>2131595.2200000002</v>
      </c>
      <c r="BC748" s="122">
        <v>2131595.2200000002</v>
      </c>
      <c r="BD748" s="122">
        <v>3746831.18</v>
      </c>
      <c r="BE748" s="122">
        <v>0</v>
      </c>
      <c r="BF748" s="122">
        <v>0</v>
      </c>
      <c r="BG748" s="122">
        <v>0</v>
      </c>
      <c r="BH748" s="122">
        <v>3746831.18</v>
      </c>
      <c r="BI748" s="122">
        <v>3746831.18</v>
      </c>
      <c r="BJ748" s="122">
        <v>0</v>
      </c>
      <c r="BK748" s="122">
        <v>0</v>
      </c>
      <c r="BL748" s="122">
        <v>0</v>
      </c>
      <c r="BM748" s="122">
        <v>3746831.18</v>
      </c>
      <c r="BN748" s="122">
        <v>0</v>
      </c>
      <c r="BO748" s="122">
        <v>0</v>
      </c>
      <c r="BP748" s="122">
        <v>0</v>
      </c>
      <c r="BQ748" s="122">
        <v>0</v>
      </c>
      <c r="BR748" s="122">
        <v>0</v>
      </c>
      <c r="BS748" s="122">
        <v>0</v>
      </c>
      <c r="BT748" s="122">
        <v>0</v>
      </c>
      <c r="BU748" s="122">
        <v>0</v>
      </c>
      <c r="BV748" s="122">
        <v>0</v>
      </c>
      <c r="BW748" s="122">
        <v>0</v>
      </c>
      <c r="BX748" s="122">
        <v>0</v>
      </c>
      <c r="BY748" s="122">
        <v>0</v>
      </c>
      <c r="BZ748" s="122">
        <v>0</v>
      </c>
      <c r="CA748" s="122">
        <v>0</v>
      </c>
      <c r="CB748" s="122">
        <v>0</v>
      </c>
      <c r="CC748" s="122">
        <v>0</v>
      </c>
      <c r="CD748" s="122">
        <v>0</v>
      </c>
      <c r="CE748" s="122">
        <v>0</v>
      </c>
      <c r="CF748" s="122">
        <v>0</v>
      </c>
      <c r="CG748" s="122">
        <v>0</v>
      </c>
      <c r="CH748" s="122">
        <v>0</v>
      </c>
      <c r="CI748" s="122">
        <v>0</v>
      </c>
      <c r="CJ748" s="122">
        <v>0</v>
      </c>
      <c r="CK748" s="122">
        <v>0</v>
      </c>
      <c r="CL748" s="122">
        <v>0</v>
      </c>
      <c r="CM748" s="122">
        <v>0</v>
      </c>
      <c r="CN748" s="122">
        <v>0</v>
      </c>
      <c r="CO748" s="122">
        <v>0</v>
      </c>
      <c r="CP748" s="122">
        <v>0</v>
      </c>
      <c r="CQ748" s="122">
        <v>0</v>
      </c>
    </row>
    <row r="749" spans="1:95" ht="24.95" customHeight="1">
      <c r="A749" s="244">
        <v>617</v>
      </c>
      <c r="B749" s="17" t="s">
        <v>1886</v>
      </c>
      <c r="C749" s="263">
        <v>401000006</v>
      </c>
      <c r="D749" s="19" t="s">
        <v>110</v>
      </c>
      <c r="E749" s="113" t="s">
        <v>1887</v>
      </c>
      <c r="F749" s="114"/>
      <c r="G749" s="114"/>
      <c r="H749" s="115" t="s">
        <v>47</v>
      </c>
      <c r="I749" s="157"/>
      <c r="J749" s="115" t="s">
        <v>522</v>
      </c>
      <c r="K749" s="115" t="s">
        <v>45</v>
      </c>
      <c r="L749" s="115" t="s">
        <v>1926</v>
      </c>
      <c r="M749" s="154"/>
      <c r="N749" s="154"/>
      <c r="O749" s="154"/>
      <c r="P749" s="116" t="s">
        <v>255</v>
      </c>
      <c r="Q749" s="117" t="s">
        <v>1914</v>
      </c>
      <c r="R749" s="154"/>
      <c r="S749" s="154"/>
      <c r="T749" s="154" t="s">
        <v>47</v>
      </c>
      <c r="U749" s="154"/>
      <c r="V749" s="154" t="s">
        <v>523</v>
      </c>
      <c r="W749" s="154" t="s">
        <v>45</v>
      </c>
      <c r="X749" s="154"/>
      <c r="Y749" s="154"/>
      <c r="Z749" s="154"/>
      <c r="AA749" s="154"/>
      <c r="AB749" s="116" t="s">
        <v>257</v>
      </c>
      <c r="AC749" s="117" t="s">
        <v>1941</v>
      </c>
      <c r="AD749" s="203"/>
      <c r="AE749" s="203"/>
      <c r="AF749" s="203"/>
      <c r="AG749" s="203"/>
      <c r="AH749" s="203"/>
      <c r="AI749" s="203"/>
      <c r="AJ749" s="203"/>
      <c r="AK749" s="203"/>
      <c r="AL749" s="203"/>
      <c r="AM749" s="114" t="s">
        <v>1942</v>
      </c>
      <c r="AN749" s="114" t="s">
        <v>1943</v>
      </c>
      <c r="AO749" s="57" t="s">
        <v>66</v>
      </c>
      <c r="AP749" s="57" t="s">
        <v>97</v>
      </c>
      <c r="AQ749" s="57" t="s">
        <v>1944</v>
      </c>
      <c r="AR749" s="18" t="s">
        <v>1945</v>
      </c>
      <c r="AS749" s="156" t="s">
        <v>53</v>
      </c>
      <c r="AT749" s="122">
        <v>6002675.5700000003</v>
      </c>
      <c r="AU749" s="122">
        <v>6002675.5700000003</v>
      </c>
      <c r="AV749" s="122">
        <v>0</v>
      </c>
      <c r="AW749" s="122">
        <v>0</v>
      </c>
      <c r="AX749" s="122">
        <v>0</v>
      </c>
      <c r="AY749" s="122">
        <v>0</v>
      </c>
      <c r="AZ749" s="122">
        <v>0</v>
      </c>
      <c r="BA749" s="122">
        <v>0</v>
      </c>
      <c r="BB749" s="122">
        <v>6002675.5700000003</v>
      </c>
      <c r="BC749" s="122">
        <v>6002675.5700000003</v>
      </c>
      <c r="BD749" s="122">
        <v>11948940.550000001</v>
      </c>
      <c r="BE749" s="122">
        <v>0</v>
      </c>
      <c r="BF749" s="122">
        <v>0</v>
      </c>
      <c r="BG749" s="122">
        <v>0</v>
      </c>
      <c r="BH749" s="122">
        <v>11948940.550000001</v>
      </c>
      <c r="BI749" s="122">
        <v>11927940.550000001</v>
      </c>
      <c r="BJ749" s="122">
        <v>0</v>
      </c>
      <c r="BK749" s="122">
        <v>0</v>
      </c>
      <c r="BL749" s="122">
        <v>0</v>
      </c>
      <c r="BM749" s="122">
        <v>11927940.550000001</v>
      </c>
      <c r="BN749" s="122">
        <v>16225982.4</v>
      </c>
      <c r="BO749" s="122">
        <v>0</v>
      </c>
      <c r="BP749" s="122">
        <v>0</v>
      </c>
      <c r="BQ749" s="122">
        <v>0</v>
      </c>
      <c r="BR749" s="122">
        <v>16225982.4</v>
      </c>
      <c r="BS749" s="122">
        <v>14524818.119999999</v>
      </c>
      <c r="BT749" s="122">
        <v>0</v>
      </c>
      <c r="BU749" s="122">
        <v>0</v>
      </c>
      <c r="BV749" s="122">
        <v>0</v>
      </c>
      <c r="BW749" s="122">
        <v>14524818.119999999</v>
      </c>
      <c r="BX749" s="122">
        <v>14661770</v>
      </c>
      <c r="BY749" s="122">
        <v>0</v>
      </c>
      <c r="BZ749" s="122">
        <v>0</v>
      </c>
      <c r="CA749" s="122">
        <v>0</v>
      </c>
      <c r="CB749" s="122">
        <v>14661770</v>
      </c>
      <c r="CC749" s="122">
        <v>14661770</v>
      </c>
      <c r="CD749" s="122">
        <v>0</v>
      </c>
      <c r="CE749" s="122">
        <v>0</v>
      </c>
      <c r="CF749" s="122">
        <v>0</v>
      </c>
      <c r="CG749" s="122">
        <v>14661770</v>
      </c>
      <c r="CH749" s="122">
        <v>14661770</v>
      </c>
      <c r="CI749" s="122">
        <v>0</v>
      </c>
      <c r="CJ749" s="122">
        <v>0</v>
      </c>
      <c r="CK749" s="122">
        <v>0</v>
      </c>
      <c r="CL749" s="122">
        <v>14661770</v>
      </c>
      <c r="CM749" s="122">
        <v>14661770</v>
      </c>
      <c r="CN749" s="122">
        <v>0</v>
      </c>
      <c r="CO749" s="122">
        <v>0</v>
      </c>
      <c r="CP749" s="122">
        <v>0</v>
      </c>
      <c r="CQ749" s="122">
        <v>14661770</v>
      </c>
    </row>
    <row r="750" spans="1:95" ht="24.95" customHeight="1">
      <c r="A750" s="244">
        <v>617</v>
      </c>
      <c r="B750" s="17" t="s">
        <v>1886</v>
      </c>
      <c r="C750" s="263">
        <v>401000006</v>
      </c>
      <c r="D750" s="19" t="s">
        <v>110</v>
      </c>
      <c r="E750" s="113" t="s">
        <v>1887</v>
      </c>
      <c r="F750" s="114"/>
      <c r="G750" s="114"/>
      <c r="H750" s="115" t="s">
        <v>47</v>
      </c>
      <c r="I750" s="157"/>
      <c r="J750" s="115" t="s">
        <v>522</v>
      </c>
      <c r="K750" s="115" t="s">
        <v>45</v>
      </c>
      <c r="L750" s="115" t="s">
        <v>1926</v>
      </c>
      <c r="M750" s="154"/>
      <c r="N750" s="154"/>
      <c r="O750" s="154"/>
      <c r="P750" s="116" t="s">
        <v>255</v>
      </c>
      <c r="Q750" s="117" t="s">
        <v>1914</v>
      </c>
      <c r="R750" s="154"/>
      <c r="S750" s="154"/>
      <c r="T750" s="154" t="s">
        <v>47</v>
      </c>
      <c r="U750" s="154"/>
      <c r="V750" s="154" t="s">
        <v>523</v>
      </c>
      <c r="W750" s="154" t="s">
        <v>45</v>
      </c>
      <c r="X750" s="154"/>
      <c r="Y750" s="154"/>
      <c r="Z750" s="154"/>
      <c r="AA750" s="154"/>
      <c r="AB750" s="116" t="s">
        <v>257</v>
      </c>
      <c r="AC750" s="117" t="s">
        <v>1941</v>
      </c>
      <c r="AD750" s="203"/>
      <c r="AE750" s="203"/>
      <c r="AF750" s="203"/>
      <c r="AG750" s="203"/>
      <c r="AH750" s="203"/>
      <c r="AI750" s="203"/>
      <c r="AJ750" s="203"/>
      <c r="AK750" s="203"/>
      <c r="AL750" s="203"/>
      <c r="AM750" s="114" t="s">
        <v>1946</v>
      </c>
      <c r="AN750" s="114" t="s">
        <v>1935</v>
      </c>
      <c r="AO750" s="57" t="s">
        <v>66</v>
      </c>
      <c r="AP750" s="57" t="s">
        <v>97</v>
      </c>
      <c r="AQ750" s="57" t="s">
        <v>1944</v>
      </c>
      <c r="AR750" s="18" t="s">
        <v>1945</v>
      </c>
      <c r="AS750" s="156" t="s">
        <v>53</v>
      </c>
      <c r="AT750" s="122">
        <v>5205126.28</v>
      </c>
      <c r="AU750" s="122">
        <v>5205126.28</v>
      </c>
      <c r="AV750" s="122">
        <v>0</v>
      </c>
      <c r="AW750" s="122">
        <v>0</v>
      </c>
      <c r="AX750" s="122">
        <v>0</v>
      </c>
      <c r="AY750" s="122">
        <v>0</v>
      </c>
      <c r="AZ750" s="122">
        <v>0</v>
      </c>
      <c r="BA750" s="122">
        <v>0</v>
      </c>
      <c r="BB750" s="122">
        <v>5205126.28</v>
      </c>
      <c r="BC750" s="122">
        <v>5205126.28</v>
      </c>
      <c r="BD750" s="122">
        <v>5385772.6500000004</v>
      </c>
      <c r="BE750" s="122">
        <v>0</v>
      </c>
      <c r="BF750" s="122">
        <v>0</v>
      </c>
      <c r="BG750" s="122">
        <v>0</v>
      </c>
      <c r="BH750" s="122">
        <v>5385772.6500000004</v>
      </c>
      <c r="BI750" s="122">
        <v>5385772.6500000004</v>
      </c>
      <c r="BJ750" s="122">
        <v>0</v>
      </c>
      <c r="BK750" s="122">
        <v>0</v>
      </c>
      <c r="BL750" s="122">
        <v>0</v>
      </c>
      <c r="BM750" s="122">
        <v>5385772.6500000004</v>
      </c>
      <c r="BN750" s="122">
        <v>12930020</v>
      </c>
      <c r="BO750" s="122">
        <v>0</v>
      </c>
      <c r="BP750" s="122">
        <v>0</v>
      </c>
      <c r="BQ750" s="122">
        <v>0</v>
      </c>
      <c r="BR750" s="122">
        <v>12930020</v>
      </c>
      <c r="BS750" s="122">
        <v>12902979.939999999</v>
      </c>
      <c r="BT750" s="122">
        <v>0</v>
      </c>
      <c r="BU750" s="122">
        <v>0</v>
      </c>
      <c r="BV750" s="122">
        <v>0</v>
      </c>
      <c r="BW750" s="122">
        <v>12902979.939999999</v>
      </c>
      <c r="BX750" s="122">
        <v>5408010</v>
      </c>
      <c r="BY750" s="122">
        <v>0</v>
      </c>
      <c r="BZ750" s="122">
        <v>0</v>
      </c>
      <c r="CA750" s="122">
        <v>0</v>
      </c>
      <c r="CB750" s="122">
        <v>5408010</v>
      </c>
      <c r="CC750" s="122">
        <v>5408010</v>
      </c>
      <c r="CD750" s="122">
        <v>0</v>
      </c>
      <c r="CE750" s="122">
        <v>0</v>
      </c>
      <c r="CF750" s="122">
        <v>0</v>
      </c>
      <c r="CG750" s="122">
        <v>5408010</v>
      </c>
      <c r="CH750" s="122">
        <v>5408010</v>
      </c>
      <c r="CI750" s="122">
        <v>0</v>
      </c>
      <c r="CJ750" s="122">
        <v>0</v>
      </c>
      <c r="CK750" s="122">
        <v>0</v>
      </c>
      <c r="CL750" s="122">
        <v>5408010</v>
      </c>
      <c r="CM750" s="122">
        <v>5408010</v>
      </c>
      <c r="CN750" s="122">
        <v>0</v>
      </c>
      <c r="CO750" s="122">
        <v>0</v>
      </c>
      <c r="CP750" s="122">
        <v>0</v>
      </c>
      <c r="CQ750" s="122">
        <v>5408010</v>
      </c>
    </row>
    <row r="751" spans="1:95" ht="24.95" customHeight="1">
      <c r="A751" s="244">
        <v>617</v>
      </c>
      <c r="B751" s="17" t="s">
        <v>1886</v>
      </c>
      <c r="C751" s="263">
        <v>401000006</v>
      </c>
      <c r="D751" s="19" t="s">
        <v>1925</v>
      </c>
      <c r="E751" s="113" t="s">
        <v>1887</v>
      </c>
      <c r="F751" s="114"/>
      <c r="G751" s="114"/>
      <c r="H751" s="115" t="s">
        <v>47</v>
      </c>
      <c r="I751" s="157"/>
      <c r="J751" s="115" t="s">
        <v>522</v>
      </c>
      <c r="K751" s="115" t="s">
        <v>45</v>
      </c>
      <c r="L751" s="115" t="s">
        <v>1926</v>
      </c>
      <c r="M751" s="154"/>
      <c r="N751" s="154"/>
      <c r="O751" s="154"/>
      <c r="P751" s="116" t="s">
        <v>255</v>
      </c>
      <c r="Q751" s="117" t="s">
        <v>1914</v>
      </c>
      <c r="R751" s="154"/>
      <c r="S751" s="154"/>
      <c r="T751" s="154" t="s">
        <v>47</v>
      </c>
      <c r="U751" s="154"/>
      <c r="V751" s="154" t="s">
        <v>523</v>
      </c>
      <c r="W751" s="154" t="s">
        <v>45</v>
      </c>
      <c r="X751" s="154"/>
      <c r="Y751" s="154"/>
      <c r="Z751" s="154"/>
      <c r="AA751" s="154"/>
      <c r="AB751" s="116" t="s">
        <v>257</v>
      </c>
      <c r="AC751" s="265" t="s">
        <v>1933</v>
      </c>
      <c r="AD751" s="253"/>
      <c r="AE751" s="253"/>
      <c r="AF751" s="253"/>
      <c r="AG751" s="253"/>
      <c r="AH751" s="253"/>
      <c r="AI751" s="253"/>
      <c r="AJ751" s="254"/>
      <c r="AK751" s="254"/>
      <c r="AL751" s="254"/>
      <c r="AM751" s="264" t="s">
        <v>1934</v>
      </c>
      <c r="AN751" s="259" t="s">
        <v>1935</v>
      </c>
      <c r="AO751" s="57" t="s">
        <v>66</v>
      </c>
      <c r="AP751" s="57" t="s">
        <v>97</v>
      </c>
      <c r="AQ751" s="57" t="s">
        <v>1947</v>
      </c>
      <c r="AR751" s="18" t="s">
        <v>1948</v>
      </c>
      <c r="AS751" s="156" t="s">
        <v>53</v>
      </c>
      <c r="AT751" s="122">
        <v>200000</v>
      </c>
      <c r="AU751" s="122">
        <v>200000</v>
      </c>
      <c r="AV751" s="122">
        <v>0</v>
      </c>
      <c r="AW751" s="122">
        <v>0</v>
      </c>
      <c r="AX751" s="122">
        <v>0</v>
      </c>
      <c r="AY751" s="122">
        <v>0</v>
      </c>
      <c r="AZ751" s="122">
        <v>0</v>
      </c>
      <c r="BA751" s="122">
        <v>0</v>
      </c>
      <c r="BB751" s="122">
        <v>200000</v>
      </c>
      <c r="BC751" s="122">
        <v>200000</v>
      </c>
      <c r="BD751" s="122">
        <v>120000</v>
      </c>
      <c r="BE751" s="122">
        <v>0</v>
      </c>
      <c r="BF751" s="122">
        <v>0</v>
      </c>
      <c r="BG751" s="122">
        <v>0</v>
      </c>
      <c r="BH751" s="122">
        <v>120000</v>
      </c>
      <c r="BI751" s="122">
        <v>120000</v>
      </c>
      <c r="BJ751" s="122">
        <v>0</v>
      </c>
      <c r="BK751" s="122">
        <v>0</v>
      </c>
      <c r="BL751" s="122">
        <v>0</v>
      </c>
      <c r="BM751" s="122">
        <v>120000</v>
      </c>
      <c r="BN751" s="122">
        <v>0</v>
      </c>
      <c r="BO751" s="122">
        <v>0</v>
      </c>
      <c r="BP751" s="122">
        <v>0</v>
      </c>
      <c r="BQ751" s="122">
        <v>0</v>
      </c>
      <c r="BR751" s="122">
        <v>0</v>
      </c>
      <c r="BS751" s="122">
        <v>20020</v>
      </c>
      <c r="BT751" s="122">
        <v>0</v>
      </c>
      <c r="BU751" s="122">
        <v>0</v>
      </c>
      <c r="BV751" s="122">
        <v>0</v>
      </c>
      <c r="BW751" s="122">
        <v>20020</v>
      </c>
      <c r="BX751" s="122">
        <v>0</v>
      </c>
      <c r="BY751" s="122">
        <v>0</v>
      </c>
      <c r="BZ751" s="122">
        <v>0</v>
      </c>
      <c r="CA751" s="122">
        <v>0</v>
      </c>
      <c r="CB751" s="122">
        <v>0</v>
      </c>
      <c r="CC751" s="122">
        <v>0</v>
      </c>
      <c r="CD751" s="122">
        <v>0</v>
      </c>
      <c r="CE751" s="122">
        <v>0</v>
      </c>
      <c r="CF751" s="122">
        <v>0</v>
      </c>
      <c r="CG751" s="122">
        <v>0</v>
      </c>
      <c r="CH751" s="122">
        <v>0</v>
      </c>
      <c r="CI751" s="122">
        <v>0</v>
      </c>
      <c r="CJ751" s="122">
        <v>0</v>
      </c>
      <c r="CK751" s="122">
        <v>0</v>
      </c>
      <c r="CL751" s="122">
        <v>0</v>
      </c>
      <c r="CM751" s="122">
        <v>0</v>
      </c>
      <c r="CN751" s="122">
        <v>0</v>
      </c>
      <c r="CO751" s="122">
        <v>0</v>
      </c>
      <c r="CP751" s="122">
        <v>0</v>
      </c>
      <c r="CQ751" s="122">
        <v>0</v>
      </c>
    </row>
    <row r="752" spans="1:95" ht="24.95" customHeight="1">
      <c r="A752" s="244">
        <v>617</v>
      </c>
      <c r="B752" s="17" t="s">
        <v>1886</v>
      </c>
      <c r="C752" s="263">
        <v>401000006</v>
      </c>
      <c r="D752" s="19" t="s">
        <v>110</v>
      </c>
      <c r="E752" s="113" t="s">
        <v>1887</v>
      </c>
      <c r="F752" s="114"/>
      <c r="G752" s="114"/>
      <c r="H752" s="115" t="s">
        <v>47</v>
      </c>
      <c r="I752" s="157"/>
      <c r="J752" s="115" t="s">
        <v>522</v>
      </c>
      <c r="K752" s="115" t="s">
        <v>45</v>
      </c>
      <c r="L752" s="115" t="s">
        <v>1926</v>
      </c>
      <c r="M752" s="154"/>
      <c r="N752" s="154"/>
      <c r="O752" s="154"/>
      <c r="P752" s="116" t="s">
        <v>255</v>
      </c>
      <c r="Q752" s="117" t="s">
        <v>1914</v>
      </c>
      <c r="R752" s="154"/>
      <c r="S752" s="154"/>
      <c r="T752" s="154" t="s">
        <v>47</v>
      </c>
      <c r="U752" s="154"/>
      <c r="V752" s="154" t="s">
        <v>523</v>
      </c>
      <c r="W752" s="154" t="s">
        <v>45</v>
      </c>
      <c r="X752" s="154"/>
      <c r="Y752" s="154"/>
      <c r="Z752" s="154"/>
      <c r="AA752" s="154"/>
      <c r="AB752" s="116" t="s">
        <v>257</v>
      </c>
      <c r="AC752" s="265" t="s">
        <v>1933</v>
      </c>
      <c r="AD752" s="253"/>
      <c r="AE752" s="253"/>
      <c r="AF752" s="253"/>
      <c r="AG752" s="253"/>
      <c r="AH752" s="253"/>
      <c r="AI752" s="253"/>
      <c r="AJ752" s="254"/>
      <c r="AK752" s="254"/>
      <c r="AL752" s="254"/>
      <c r="AM752" s="264" t="s">
        <v>1934</v>
      </c>
      <c r="AN752" s="259" t="s">
        <v>1935</v>
      </c>
      <c r="AO752" s="57" t="s">
        <v>66</v>
      </c>
      <c r="AP752" s="57" t="s">
        <v>97</v>
      </c>
      <c r="AQ752" s="57" t="s">
        <v>1949</v>
      </c>
      <c r="AR752" s="18" t="s">
        <v>1950</v>
      </c>
      <c r="AS752" s="156" t="s">
        <v>53</v>
      </c>
      <c r="AT752" s="122">
        <v>29869181.140000001</v>
      </c>
      <c r="AU752" s="122">
        <v>29869181.140000001</v>
      </c>
      <c r="AV752" s="122">
        <v>0</v>
      </c>
      <c r="AW752" s="122">
        <v>0</v>
      </c>
      <c r="AX752" s="122">
        <v>0</v>
      </c>
      <c r="AY752" s="122">
        <v>0</v>
      </c>
      <c r="AZ752" s="122">
        <v>0</v>
      </c>
      <c r="BA752" s="122">
        <v>0</v>
      </c>
      <c r="BB752" s="122">
        <v>29869181.140000001</v>
      </c>
      <c r="BC752" s="122">
        <v>29869181.140000001</v>
      </c>
      <c r="BD752" s="122">
        <v>11345896.470000001</v>
      </c>
      <c r="BE752" s="122">
        <v>0</v>
      </c>
      <c r="BF752" s="122">
        <v>0</v>
      </c>
      <c r="BG752" s="122">
        <v>0</v>
      </c>
      <c r="BH752" s="122">
        <v>11345896.470000001</v>
      </c>
      <c r="BI752" s="122">
        <v>11345896.470000001</v>
      </c>
      <c r="BJ752" s="122">
        <v>0</v>
      </c>
      <c r="BK752" s="122">
        <v>0</v>
      </c>
      <c r="BL752" s="122">
        <v>0</v>
      </c>
      <c r="BM752" s="122">
        <v>11345896.470000001</v>
      </c>
      <c r="BN752" s="122">
        <v>72457820</v>
      </c>
      <c r="BO752" s="122">
        <v>0</v>
      </c>
      <c r="BP752" s="122">
        <v>0</v>
      </c>
      <c r="BQ752" s="122">
        <v>0</v>
      </c>
      <c r="BR752" s="122">
        <v>72457820</v>
      </c>
      <c r="BS752" s="122">
        <v>72457820</v>
      </c>
      <c r="BT752" s="122">
        <v>0</v>
      </c>
      <c r="BU752" s="122">
        <v>0</v>
      </c>
      <c r="BV752" s="122">
        <v>0</v>
      </c>
      <c r="BW752" s="122">
        <v>72457820</v>
      </c>
      <c r="BX752" s="122">
        <v>83156130</v>
      </c>
      <c r="BY752" s="122">
        <v>0</v>
      </c>
      <c r="BZ752" s="122">
        <v>0</v>
      </c>
      <c r="CA752" s="122">
        <v>0</v>
      </c>
      <c r="CB752" s="122">
        <v>83156130</v>
      </c>
      <c r="CC752" s="122">
        <v>83156130</v>
      </c>
      <c r="CD752" s="122">
        <v>0</v>
      </c>
      <c r="CE752" s="122">
        <v>0</v>
      </c>
      <c r="CF752" s="122">
        <v>0</v>
      </c>
      <c r="CG752" s="122">
        <v>83156130</v>
      </c>
      <c r="CH752" s="122">
        <v>83156130</v>
      </c>
      <c r="CI752" s="122">
        <v>0</v>
      </c>
      <c r="CJ752" s="122">
        <v>0</v>
      </c>
      <c r="CK752" s="122">
        <v>0</v>
      </c>
      <c r="CL752" s="122">
        <v>83156130</v>
      </c>
      <c r="CM752" s="122">
        <v>83156130</v>
      </c>
      <c r="CN752" s="122">
        <v>0</v>
      </c>
      <c r="CO752" s="122">
        <v>0</v>
      </c>
      <c r="CP752" s="122">
        <v>0</v>
      </c>
      <c r="CQ752" s="122">
        <v>83156130</v>
      </c>
    </row>
    <row r="753" spans="1:95" ht="24.95" customHeight="1">
      <c r="A753" s="244">
        <v>617</v>
      </c>
      <c r="B753" s="17" t="s">
        <v>1886</v>
      </c>
      <c r="C753" s="263">
        <v>401000006</v>
      </c>
      <c r="D753" s="19" t="s">
        <v>110</v>
      </c>
      <c r="E753" s="113" t="s">
        <v>1887</v>
      </c>
      <c r="F753" s="114"/>
      <c r="G753" s="114"/>
      <c r="H753" s="115" t="s">
        <v>47</v>
      </c>
      <c r="I753" s="157"/>
      <c r="J753" s="115" t="s">
        <v>522</v>
      </c>
      <c r="K753" s="115" t="s">
        <v>45</v>
      </c>
      <c r="L753" s="115" t="s">
        <v>1926</v>
      </c>
      <c r="M753" s="154"/>
      <c r="N753" s="154"/>
      <c r="O753" s="154"/>
      <c r="P753" s="116" t="s">
        <v>255</v>
      </c>
      <c r="Q753" s="117" t="s">
        <v>1914</v>
      </c>
      <c r="R753" s="154"/>
      <c r="S753" s="154"/>
      <c r="T753" s="154" t="s">
        <v>47</v>
      </c>
      <c r="U753" s="154"/>
      <c r="V753" s="154" t="s">
        <v>523</v>
      </c>
      <c r="W753" s="154" t="s">
        <v>45</v>
      </c>
      <c r="X753" s="154"/>
      <c r="Y753" s="154"/>
      <c r="Z753" s="154"/>
      <c r="AA753" s="154"/>
      <c r="AB753" s="116" t="s">
        <v>257</v>
      </c>
      <c r="AC753" s="265" t="s">
        <v>1933</v>
      </c>
      <c r="AD753" s="253"/>
      <c r="AE753" s="253"/>
      <c r="AF753" s="253"/>
      <c r="AG753" s="253"/>
      <c r="AH753" s="253"/>
      <c r="AI753" s="253"/>
      <c r="AJ753" s="254"/>
      <c r="AK753" s="254"/>
      <c r="AL753" s="254"/>
      <c r="AM753" s="264" t="s">
        <v>1934</v>
      </c>
      <c r="AN753" s="259" t="s">
        <v>1935</v>
      </c>
      <c r="AO753" s="57" t="s">
        <v>66</v>
      </c>
      <c r="AP753" s="57" t="s">
        <v>97</v>
      </c>
      <c r="AQ753" s="57" t="s">
        <v>1951</v>
      </c>
      <c r="AR753" s="18" t="s">
        <v>1950</v>
      </c>
      <c r="AS753" s="156" t="s">
        <v>53</v>
      </c>
      <c r="AT753" s="122">
        <v>1823784.55</v>
      </c>
      <c r="AU753" s="122">
        <v>1823784.55</v>
      </c>
      <c r="AV753" s="122">
        <v>0</v>
      </c>
      <c r="AW753" s="122">
        <v>0</v>
      </c>
      <c r="AX753" s="122">
        <v>0</v>
      </c>
      <c r="AY753" s="122">
        <v>0</v>
      </c>
      <c r="AZ753" s="122">
        <v>0</v>
      </c>
      <c r="BA753" s="122">
        <v>0</v>
      </c>
      <c r="BB753" s="122">
        <v>1823784.55</v>
      </c>
      <c r="BC753" s="122">
        <v>1823784.55</v>
      </c>
      <c r="BD753" s="122">
        <v>0</v>
      </c>
      <c r="BE753" s="122">
        <v>0</v>
      </c>
      <c r="BF753" s="122">
        <v>0</v>
      </c>
      <c r="BG753" s="122">
        <v>0</v>
      </c>
      <c r="BH753" s="122">
        <v>0</v>
      </c>
      <c r="BI753" s="122">
        <v>0</v>
      </c>
      <c r="BJ753" s="122">
        <v>0</v>
      </c>
      <c r="BK753" s="122">
        <v>0</v>
      </c>
      <c r="BL753" s="122">
        <v>0</v>
      </c>
      <c r="BM753" s="122">
        <v>0</v>
      </c>
      <c r="BN753" s="122">
        <v>0</v>
      </c>
      <c r="BO753" s="122">
        <v>0</v>
      </c>
      <c r="BP753" s="122">
        <v>0</v>
      </c>
      <c r="BQ753" s="122">
        <v>0</v>
      </c>
      <c r="BR753" s="122">
        <v>0</v>
      </c>
      <c r="BS753" s="122">
        <v>0</v>
      </c>
      <c r="BT753" s="122">
        <v>0</v>
      </c>
      <c r="BU753" s="122">
        <v>0</v>
      </c>
      <c r="BV753" s="122">
        <v>0</v>
      </c>
      <c r="BW753" s="122">
        <v>0</v>
      </c>
      <c r="BX753" s="122">
        <v>0</v>
      </c>
      <c r="BY753" s="122">
        <v>0</v>
      </c>
      <c r="BZ753" s="122">
        <v>0</v>
      </c>
      <c r="CA753" s="122">
        <v>0</v>
      </c>
      <c r="CB753" s="122"/>
      <c r="CC753" s="122">
        <v>0</v>
      </c>
      <c r="CD753" s="122">
        <v>0</v>
      </c>
      <c r="CE753" s="122">
        <v>0</v>
      </c>
      <c r="CF753" s="122">
        <v>0</v>
      </c>
      <c r="CG753" s="122"/>
      <c r="CH753" s="122">
        <v>0</v>
      </c>
      <c r="CI753" s="122">
        <v>0</v>
      </c>
      <c r="CJ753" s="122">
        <v>0</v>
      </c>
      <c r="CK753" s="122">
        <v>0</v>
      </c>
      <c r="CL753" s="122"/>
      <c r="CM753" s="122">
        <v>0</v>
      </c>
      <c r="CN753" s="122">
        <v>0</v>
      </c>
      <c r="CO753" s="122">
        <v>0</v>
      </c>
      <c r="CP753" s="122">
        <v>0</v>
      </c>
      <c r="CQ753" s="122"/>
    </row>
    <row r="754" spans="1:95" ht="24.95" customHeight="1">
      <c r="A754" s="244">
        <v>617</v>
      </c>
      <c r="B754" s="17" t="s">
        <v>1886</v>
      </c>
      <c r="C754" s="263">
        <v>401000006</v>
      </c>
      <c r="D754" s="19" t="s">
        <v>1925</v>
      </c>
      <c r="E754" s="113" t="s">
        <v>1887</v>
      </c>
      <c r="F754" s="114"/>
      <c r="G754" s="114"/>
      <c r="H754" s="115" t="s">
        <v>47</v>
      </c>
      <c r="I754" s="157"/>
      <c r="J754" s="115" t="s">
        <v>522</v>
      </c>
      <c r="K754" s="115" t="s">
        <v>45</v>
      </c>
      <c r="L754" s="115" t="s">
        <v>1926</v>
      </c>
      <c r="M754" s="154"/>
      <c r="N754" s="154"/>
      <c r="O754" s="154"/>
      <c r="P754" s="116" t="s">
        <v>255</v>
      </c>
      <c r="Q754" s="117" t="s">
        <v>1914</v>
      </c>
      <c r="R754" s="154"/>
      <c r="S754" s="154"/>
      <c r="T754" s="154" t="s">
        <v>47</v>
      </c>
      <c r="U754" s="154"/>
      <c r="V754" s="154" t="s">
        <v>523</v>
      </c>
      <c r="W754" s="154" t="s">
        <v>45</v>
      </c>
      <c r="X754" s="154"/>
      <c r="Y754" s="154"/>
      <c r="Z754" s="154"/>
      <c r="AA754" s="154"/>
      <c r="AB754" s="116" t="s">
        <v>257</v>
      </c>
      <c r="AC754" s="265" t="s">
        <v>1933</v>
      </c>
      <c r="AD754" s="253"/>
      <c r="AE754" s="253"/>
      <c r="AF754" s="253"/>
      <c r="AG754" s="253"/>
      <c r="AH754" s="253"/>
      <c r="AI754" s="253"/>
      <c r="AJ754" s="254"/>
      <c r="AK754" s="254"/>
      <c r="AL754" s="254"/>
      <c r="AM754" s="264" t="s">
        <v>1934</v>
      </c>
      <c r="AN754" s="259" t="s">
        <v>1935</v>
      </c>
      <c r="AO754" s="57" t="s">
        <v>66</v>
      </c>
      <c r="AP754" s="57" t="s">
        <v>97</v>
      </c>
      <c r="AQ754" s="57" t="s">
        <v>1952</v>
      </c>
      <c r="AR754" s="18" t="s">
        <v>1953</v>
      </c>
      <c r="AS754" s="156" t="s">
        <v>53</v>
      </c>
      <c r="AT754" s="122">
        <v>1881026</v>
      </c>
      <c r="AU754" s="122">
        <v>1881026</v>
      </c>
      <c r="AV754" s="122">
        <v>0</v>
      </c>
      <c r="AW754" s="122">
        <v>0</v>
      </c>
      <c r="AX754" s="122">
        <v>0</v>
      </c>
      <c r="AY754" s="122">
        <v>0</v>
      </c>
      <c r="AZ754" s="122">
        <v>0</v>
      </c>
      <c r="BA754" s="122">
        <v>0</v>
      </c>
      <c r="BB754" s="122">
        <v>1881026</v>
      </c>
      <c r="BC754" s="122">
        <v>1881026</v>
      </c>
      <c r="BD754" s="122">
        <v>0</v>
      </c>
      <c r="BE754" s="122">
        <v>0</v>
      </c>
      <c r="BF754" s="122">
        <v>0</v>
      </c>
      <c r="BG754" s="122">
        <v>0</v>
      </c>
      <c r="BH754" s="122">
        <v>0</v>
      </c>
      <c r="BI754" s="122">
        <v>0</v>
      </c>
      <c r="BJ754" s="122">
        <v>0</v>
      </c>
      <c r="BK754" s="122">
        <v>0</v>
      </c>
      <c r="BL754" s="122">
        <v>0</v>
      </c>
      <c r="BM754" s="122">
        <v>0</v>
      </c>
      <c r="BN754" s="122">
        <v>0</v>
      </c>
      <c r="BO754" s="122">
        <v>0</v>
      </c>
      <c r="BP754" s="122">
        <v>0</v>
      </c>
      <c r="BQ754" s="122">
        <v>0</v>
      </c>
      <c r="BR754" s="122">
        <v>0</v>
      </c>
      <c r="BS754" s="122">
        <v>0</v>
      </c>
      <c r="BT754" s="122">
        <v>0</v>
      </c>
      <c r="BU754" s="122">
        <v>0</v>
      </c>
      <c r="BV754" s="122">
        <v>0</v>
      </c>
      <c r="BW754" s="122">
        <v>0</v>
      </c>
      <c r="BX754" s="122">
        <v>0</v>
      </c>
      <c r="BY754" s="122">
        <v>0</v>
      </c>
      <c r="BZ754" s="122">
        <v>0</v>
      </c>
      <c r="CA754" s="122">
        <v>0</v>
      </c>
      <c r="CB754" s="122">
        <v>0</v>
      </c>
      <c r="CC754" s="122">
        <v>0</v>
      </c>
      <c r="CD754" s="122">
        <v>0</v>
      </c>
      <c r="CE754" s="122">
        <v>0</v>
      </c>
      <c r="CF754" s="122">
        <v>0</v>
      </c>
      <c r="CG754" s="122">
        <v>0</v>
      </c>
      <c r="CH754" s="122">
        <v>0</v>
      </c>
      <c r="CI754" s="122">
        <v>0</v>
      </c>
      <c r="CJ754" s="122">
        <v>0</v>
      </c>
      <c r="CK754" s="122">
        <v>0</v>
      </c>
      <c r="CL754" s="122">
        <v>0</v>
      </c>
      <c r="CM754" s="122">
        <v>0</v>
      </c>
      <c r="CN754" s="122">
        <v>0</v>
      </c>
      <c r="CO754" s="122">
        <v>0</v>
      </c>
      <c r="CP754" s="122">
        <v>0</v>
      </c>
      <c r="CQ754" s="122">
        <v>0</v>
      </c>
    </row>
    <row r="755" spans="1:95" ht="24.95" customHeight="1">
      <c r="A755" s="244">
        <v>617</v>
      </c>
      <c r="B755" s="17" t="s">
        <v>1886</v>
      </c>
      <c r="C755" s="263">
        <v>401000007</v>
      </c>
      <c r="D755" s="19" t="s">
        <v>114</v>
      </c>
      <c r="E755" s="113" t="s">
        <v>1887</v>
      </c>
      <c r="F755" s="114"/>
      <c r="G755" s="114"/>
      <c r="H755" s="115" t="s">
        <v>47</v>
      </c>
      <c r="I755" s="157"/>
      <c r="J755" s="115" t="s">
        <v>522</v>
      </c>
      <c r="K755" s="115" t="s">
        <v>45</v>
      </c>
      <c r="L755" s="115" t="s">
        <v>286</v>
      </c>
      <c r="M755" s="154"/>
      <c r="N755" s="154"/>
      <c r="O755" s="154"/>
      <c r="P755" s="116" t="s">
        <v>255</v>
      </c>
      <c r="Q755" s="117" t="s">
        <v>1914</v>
      </c>
      <c r="R755" s="154"/>
      <c r="S755" s="154"/>
      <c r="T755" s="154" t="s">
        <v>47</v>
      </c>
      <c r="U755" s="154"/>
      <c r="V755" s="154" t="s">
        <v>523</v>
      </c>
      <c r="W755" s="154" t="s">
        <v>45</v>
      </c>
      <c r="X755" s="154"/>
      <c r="Y755" s="154"/>
      <c r="Z755" s="154"/>
      <c r="AA755" s="154"/>
      <c r="AB755" s="116" t="s">
        <v>257</v>
      </c>
      <c r="AC755" s="117" t="s">
        <v>1889</v>
      </c>
      <c r="AD755" s="258"/>
      <c r="AE755" s="258"/>
      <c r="AF755" s="258"/>
      <c r="AG755" s="258"/>
      <c r="AH755" s="258"/>
      <c r="AI755" s="258"/>
      <c r="AJ755" s="258"/>
      <c r="AK755" s="258"/>
      <c r="AL755" s="258"/>
      <c r="AM755" s="114" t="s">
        <v>1890</v>
      </c>
      <c r="AN755" s="114" t="s">
        <v>1891</v>
      </c>
      <c r="AO755" s="57" t="s">
        <v>80</v>
      </c>
      <c r="AP755" s="57" t="s">
        <v>51</v>
      </c>
      <c r="AQ755" s="57" t="s">
        <v>1954</v>
      </c>
      <c r="AR755" s="18" t="s">
        <v>1955</v>
      </c>
      <c r="AS755" s="156" t="s">
        <v>273</v>
      </c>
      <c r="AT755" s="122">
        <v>636600</v>
      </c>
      <c r="AU755" s="122">
        <v>636600</v>
      </c>
      <c r="AV755" s="122">
        <v>0</v>
      </c>
      <c r="AW755" s="122">
        <v>0</v>
      </c>
      <c r="AX755" s="122">
        <v>0</v>
      </c>
      <c r="AY755" s="122">
        <v>0</v>
      </c>
      <c r="AZ755" s="122">
        <v>0</v>
      </c>
      <c r="BA755" s="122">
        <v>0</v>
      </c>
      <c r="BB755" s="122">
        <v>636600</v>
      </c>
      <c r="BC755" s="122">
        <v>636600</v>
      </c>
      <c r="BD755" s="122">
        <v>585000</v>
      </c>
      <c r="BE755" s="122">
        <v>0</v>
      </c>
      <c r="BF755" s="122">
        <v>0</v>
      </c>
      <c r="BG755" s="122">
        <v>0</v>
      </c>
      <c r="BH755" s="122">
        <v>585000</v>
      </c>
      <c r="BI755" s="122">
        <v>585000</v>
      </c>
      <c r="BJ755" s="122">
        <v>0</v>
      </c>
      <c r="BK755" s="122">
        <v>0</v>
      </c>
      <c r="BL755" s="122">
        <v>0</v>
      </c>
      <c r="BM755" s="122">
        <v>585000</v>
      </c>
      <c r="BN755" s="122">
        <v>580000</v>
      </c>
      <c r="BO755" s="122">
        <v>0</v>
      </c>
      <c r="BP755" s="122">
        <v>0</v>
      </c>
      <c r="BQ755" s="122">
        <v>0</v>
      </c>
      <c r="BR755" s="122">
        <v>580000</v>
      </c>
      <c r="BS755" s="122">
        <v>580000</v>
      </c>
      <c r="BT755" s="122">
        <v>0</v>
      </c>
      <c r="BU755" s="122">
        <v>0</v>
      </c>
      <c r="BV755" s="122">
        <v>0</v>
      </c>
      <c r="BW755" s="122">
        <v>580000</v>
      </c>
      <c r="BX755" s="122">
        <v>580000</v>
      </c>
      <c r="BY755" s="122">
        <v>0</v>
      </c>
      <c r="BZ755" s="122">
        <v>0</v>
      </c>
      <c r="CA755" s="122">
        <v>0</v>
      </c>
      <c r="CB755" s="122">
        <v>580000</v>
      </c>
      <c r="CC755" s="122">
        <v>580000</v>
      </c>
      <c r="CD755" s="122">
        <v>0</v>
      </c>
      <c r="CE755" s="122">
        <v>0</v>
      </c>
      <c r="CF755" s="122">
        <v>0</v>
      </c>
      <c r="CG755" s="122">
        <v>580000</v>
      </c>
      <c r="CH755" s="122">
        <v>580000</v>
      </c>
      <c r="CI755" s="122">
        <v>0</v>
      </c>
      <c r="CJ755" s="122">
        <v>0</v>
      </c>
      <c r="CK755" s="122">
        <v>0</v>
      </c>
      <c r="CL755" s="122">
        <v>580000</v>
      </c>
      <c r="CM755" s="122">
        <v>580000</v>
      </c>
      <c r="CN755" s="122">
        <v>0</v>
      </c>
      <c r="CO755" s="122">
        <v>0</v>
      </c>
      <c r="CP755" s="122">
        <v>0</v>
      </c>
      <c r="CQ755" s="122">
        <v>580000</v>
      </c>
    </row>
    <row r="756" spans="1:95" ht="24.95" customHeight="1">
      <c r="A756" s="244">
        <v>617</v>
      </c>
      <c r="B756" s="17" t="s">
        <v>1886</v>
      </c>
      <c r="C756" s="263">
        <v>401000007</v>
      </c>
      <c r="D756" s="19" t="s">
        <v>114</v>
      </c>
      <c r="E756" s="113" t="s">
        <v>1887</v>
      </c>
      <c r="F756" s="114"/>
      <c r="G756" s="114"/>
      <c r="H756" s="115" t="s">
        <v>47</v>
      </c>
      <c r="I756" s="157"/>
      <c r="J756" s="115" t="s">
        <v>522</v>
      </c>
      <c r="K756" s="115" t="s">
        <v>45</v>
      </c>
      <c r="L756" s="115" t="s">
        <v>286</v>
      </c>
      <c r="M756" s="154"/>
      <c r="N756" s="154"/>
      <c r="O756" s="154"/>
      <c r="P756" s="116" t="s">
        <v>255</v>
      </c>
      <c r="Q756" s="117" t="s">
        <v>1914</v>
      </c>
      <c r="R756" s="154"/>
      <c r="S756" s="154"/>
      <c r="T756" s="154" t="s">
        <v>47</v>
      </c>
      <c r="U756" s="154"/>
      <c r="V756" s="154" t="s">
        <v>523</v>
      </c>
      <c r="W756" s="154" t="s">
        <v>45</v>
      </c>
      <c r="X756" s="154"/>
      <c r="Y756" s="154"/>
      <c r="Z756" s="154"/>
      <c r="AA756" s="154"/>
      <c r="AB756" s="116" t="s">
        <v>257</v>
      </c>
      <c r="AC756" s="117" t="s">
        <v>1889</v>
      </c>
      <c r="AD756" s="258"/>
      <c r="AE756" s="258"/>
      <c r="AF756" s="258"/>
      <c r="AG756" s="258"/>
      <c r="AH756" s="258"/>
      <c r="AI756" s="258"/>
      <c r="AJ756" s="258"/>
      <c r="AK756" s="258"/>
      <c r="AL756" s="258"/>
      <c r="AM756" s="114" t="s">
        <v>1890</v>
      </c>
      <c r="AN756" s="114" t="s">
        <v>1891</v>
      </c>
      <c r="AO756" s="57" t="s">
        <v>80</v>
      </c>
      <c r="AP756" s="57" t="s">
        <v>51</v>
      </c>
      <c r="AQ756" s="57" t="s">
        <v>1954</v>
      </c>
      <c r="AR756" s="18" t="s">
        <v>1955</v>
      </c>
      <c r="AS756" s="156" t="s">
        <v>53</v>
      </c>
      <c r="AT756" s="122">
        <v>779773.8</v>
      </c>
      <c r="AU756" s="122">
        <v>779773.8</v>
      </c>
      <c r="AV756" s="122">
        <v>0</v>
      </c>
      <c r="AW756" s="122">
        <v>0</v>
      </c>
      <c r="AX756" s="122">
        <v>0</v>
      </c>
      <c r="AY756" s="122">
        <v>0</v>
      </c>
      <c r="AZ756" s="122">
        <v>0</v>
      </c>
      <c r="BA756" s="122">
        <v>0</v>
      </c>
      <c r="BB756" s="122">
        <v>779773.8</v>
      </c>
      <c r="BC756" s="122">
        <v>779773.8</v>
      </c>
      <c r="BD756" s="122">
        <v>777688.08</v>
      </c>
      <c r="BE756" s="122">
        <v>0</v>
      </c>
      <c r="BF756" s="122">
        <v>0</v>
      </c>
      <c r="BG756" s="122">
        <v>0</v>
      </c>
      <c r="BH756" s="122">
        <v>777688.08</v>
      </c>
      <c r="BI756" s="122">
        <v>777688.08</v>
      </c>
      <c r="BJ756" s="122">
        <v>0</v>
      </c>
      <c r="BK756" s="122">
        <v>0</v>
      </c>
      <c r="BL756" s="122">
        <v>0</v>
      </c>
      <c r="BM756" s="122">
        <v>777688.08</v>
      </c>
      <c r="BN756" s="122">
        <v>1100000</v>
      </c>
      <c r="BO756" s="122">
        <v>0</v>
      </c>
      <c r="BP756" s="122">
        <v>0</v>
      </c>
      <c r="BQ756" s="122">
        <v>0</v>
      </c>
      <c r="BR756" s="122">
        <v>1100000</v>
      </c>
      <c r="BS756" s="122">
        <v>1100000</v>
      </c>
      <c r="BT756" s="122">
        <v>0</v>
      </c>
      <c r="BU756" s="122">
        <v>0</v>
      </c>
      <c r="BV756" s="122">
        <v>0</v>
      </c>
      <c r="BW756" s="122">
        <v>1100000</v>
      </c>
      <c r="BX756" s="122">
        <v>1100000</v>
      </c>
      <c r="BY756" s="122">
        <v>0</v>
      </c>
      <c r="BZ756" s="122">
        <v>0</v>
      </c>
      <c r="CA756" s="122">
        <v>0</v>
      </c>
      <c r="CB756" s="122">
        <v>1100000</v>
      </c>
      <c r="CC756" s="122">
        <v>1100000</v>
      </c>
      <c r="CD756" s="122">
        <v>0</v>
      </c>
      <c r="CE756" s="122">
        <v>0</v>
      </c>
      <c r="CF756" s="122">
        <v>0</v>
      </c>
      <c r="CG756" s="122">
        <v>1100000</v>
      </c>
      <c r="CH756" s="122">
        <v>1100000</v>
      </c>
      <c r="CI756" s="122">
        <v>0</v>
      </c>
      <c r="CJ756" s="122">
        <v>0</v>
      </c>
      <c r="CK756" s="122">
        <v>0</v>
      </c>
      <c r="CL756" s="122">
        <v>1100000</v>
      </c>
      <c r="CM756" s="122">
        <v>1100000</v>
      </c>
      <c r="CN756" s="122">
        <v>0</v>
      </c>
      <c r="CO756" s="122">
        <v>0</v>
      </c>
      <c r="CP756" s="122">
        <v>0</v>
      </c>
      <c r="CQ756" s="122">
        <v>1100000</v>
      </c>
    </row>
    <row r="757" spans="1:95" ht="24.95" customHeight="1">
      <c r="A757" s="244" t="s">
        <v>1956</v>
      </c>
      <c r="B757" s="17" t="s">
        <v>1886</v>
      </c>
      <c r="C757" s="263"/>
      <c r="D757" s="19" t="s">
        <v>285</v>
      </c>
      <c r="E757" s="113"/>
      <c r="F757" s="114"/>
      <c r="G757" s="114"/>
      <c r="H757" s="115"/>
      <c r="I757" s="157"/>
      <c r="J757" s="115"/>
      <c r="K757" s="115"/>
      <c r="L757" s="115"/>
      <c r="M757" s="154"/>
      <c r="N757" s="154"/>
      <c r="O757" s="154"/>
      <c r="P757" s="116"/>
      <c r="Q757" s="117"/>
      <c r="R757" s="154"/>
      <c r="S757" s="154"/>
      <c r="T757" s="154"/>
      <c r="U757" s="154"/>
      <c r="V757" s="154"/>
      <c r="W757" s="154"/>
      <c r="X757" s="154"/>
      <c r="Y757" s="154"/>
      <c r="Z757" s="154"/>
      <c r="AA757" s="154"/>
      <c r="AB757" s="116"/>
      <c r="AC757" s="117"/>
      <c r="AD757" s="258"/>
      <c r="AE757" s="258"/>
      <c r="AF757" s="258"/>
      <c r="AG757" s="258"/>
      <c r="AH757" s="258"/>
      <c r="AI757" s="258"/>
      <c r="AJ757" s="258"/>
      <c r="AK757" s="258"/>
      <c r="AL757" s="258"/>
      <c r="AM757" s="114"/>
      <c r="AN757" s="114"/>
      <c r="AO757" s="57" t="s">
        <v>80</v>
      </c>
      <c r="AP757" s="57" t="s">
        <v>51</v>
      </c>
      <c r="AQ757" s="57" t="s">
        <v>820</v>
      </c>
      <c r="AR757" s="18"/>
      <c r="AS757" s="156" t="s">
        <v>629</v>
      </c>
      <c r="AT757" s="122"/>
      <c r="AU757" s="122"/>
      <c r="AV757" s="122"/>
      <c r="AW757" s="122"/>
      <c r="AX757" s="122"/>
      <c r="AY757" s="122"/>
      <c r="AZ757" s="122"/>
      <c r="BA757" s="122"/>
      <c r="BB757" s="122"/>
      <c r="BC757" s="122"/>
      <c r="BD757" s="122"/>
      <c r="BE757" s="122"/>
      <c r="BF757" s="122"/>
      <c r="BG757" s="122"/>
      <c r="BH757" s="122"/>
      <c r="BI757" s="122"/>
      <c r="BJ757" s="122"/>
      <c r="BK757" s="122"/>
      <c r="BL757" s="122"/>
      <c r="BM757" s="122"/>
      <c r="BN757" s="122"/>
      <c r="BO757" s="122"/>
      <c r="BP757" s="122"/>
      <c r="BQ757" s="122"/>
      <c r="BR757" s="122"/>
      <c r="BS757" s="122">
        <v>2285232</v>
      </c>
      <c r="BT757" s="122"/>
      <c r="BU757" s="122"/>
      <c r="BV757" s="122">
        <v>2285232</v>
      </c>
      <c r="BW757" s="122">
        <v>0</v>
      </c>
      <c r="BX757" s="122"/>
      <c r="BY757" s="122"/>
      <c r="BZ757" s="122"/>
      <c r="CA757" s="122"/>
      <c r="CB757" s="122"/>
      <c r="CC757" s="122"/>
      <c r="CD757" s="122"/>
      <c r="CE757" s="122"/>
      <c r="CF757" s="122"/>
      <c r="CG757" s="122"/>
      <c r="CH757" s="122"/>
      <c r="CI757" s="122"/>
      <c r="CJ757" s="122"/>
      <c r="CK757" s="122"/>
      <c r="CL757" s="122"/>
      <c r="CM757" s="122"/>
      <c r="CN757" s="122"/>
      <c r="CO757" s="122"/>
      <c r="CP757" s="122"/>
      <c r="CQ757" s="122"/>
    </row>
    <row r="758" spans="1:95" ht="24.95" customHeight="1">
      <c r="A758" s="244">
        <v>617</v>
      </c>
      <c r="B758" s="17" t="s">
        <v>1886</v>
      </c>
      <c r="C758" s="263">
        <v>401000035</v>
      </c>
      <c r="D758" s="19" t="s">
        <v>116</v>
      </c>
      <c r="E758" s="113" t="s">
        <v>1887</v>
      </c>
      <c r="F758" s="114"/>
      <c r="G758" s="114"/>
      <c r="H758" s="115" t="s">
        <v>47</v>
      </c>
      <c r="I758" s="157"/>
      <c r="J758" s="115" t="s">
        <v>522</v>
      </c>
      <c r="K758" s="115" t="s">
        <v>45</v>
      </c>
      <c r="L758" s="115" t="s">
        <v>1957</v>
      </c>
      <c r="M758" s="154"/>
      <c r="N758" s="154"/>
      <c r="O758" s="154"/>
      <c r="P758" s="116" t="s">
        <v>255</v>
      </c>
      <c r="Q758" s="117" t="s">
        <v>1958</v>
      </c>
      <c r="R758" s="154"/>
      <c r="S758" s="154"/>
      <c r="T758" s="154" t="s">
        <v>310</v>
      </c>
      <c r="U758" s="154"/>
      <c r="V758" s="154" t="s">
        <v>311</v>
      </c>
      <c r="W758" s="154" t="s">
        <v>312</v>
      </c>
      <c r="X758" s="115" t="s">
        <v>1959</v>
      </c>
      <c r="Y758" s="154"/>
      <c r="Z758" s="154"/>
      <c r="AA758" s="154"/>
      <c r="AB758" s="116" t="s">
        <v>1960</v>
      </c>
      <c r="AC758" s="117" t="s">
        <v>1909</v>
      </c>
      <c r="AD758" s="203"/>
      <c r="AE758" s="203"/>
      <c r="AF758" s="203"/>
      <c r="AG758" s="203"/>
      <c r="AH758" s="203"/>
      <c r="AI758" s="203"/>
      <c r="AJ758" s="203"/>
      <c r="AK758" s="203"/>
      <c r="AL758" s="203"/>
      <c r="AM758" s="116" t="s">
        <v>1961</v>
      </c>
      <c r="AN758" s="116" t="s">
        <v>1911</v>
      </c>
      <c r="AO758" s="57" t="s">
        <v>80</v>
      </c>
      <c r="AP758" s="57" t="s">
        <v>54</v>
      </c>
      <c r="AQ758" s="57" t="s">
        <v>1158</v>
      </c>
      <c r="AR758" s="18" t="s">
        <v>1163</v>
      </c>
      <c r="AS758" s="156" t="s">
        <v>53</v>
      </c>
      <c r="AT758" s="122">
        <v>3347116</v>
      </c>
      <c r="AU758" s="122">
        <v>3347116</v>
      </c>
      <c r="AV758" s="122">
        <v>0</v>
      </c>
      <c r="AW758" s="122">
        <v>0</v>
      </c>
      <c r="AX758" s="122">
        <v>0</v>
      </c>
      <c r="AY758" s="122">
        <v>0</v>
      </c>
      <c r="AZ758" s="122">
        <v>3347116</v>
      </c>
      <c r="BA758" s="122">
        <v>3347116</v>
      </c>
      <c r="BB758" s="122">
        <v>0</v>
      </c>
      <c r="BC758" s="122">
        <v>0</v>
      </c>
      <c r="BD758" s="122">
        <v>0</v>
      </c>
      <c r="BE758" s="122">
        <v>0</v>
      </c>
      <c r="BF758" s="122">
        <v>0</v>
      </c>
      <c r="BG758" s="122">
        <v>0</v>
      </c>
      <c r="BH758" s="122">
        <v>0</v>
      </c>
      <c r="BI758" s="122">
        <v>0</v>
      </c>
      <c r="BJ758" s="122">
        <v>0</v>
      </c>
      <c r="BK758" s="122">
        <v>0</v>
      </c>
      <c r="BL758" s="122">
        <v>0</v>
      </c>
      <c r="BM758" s="122">
        <v>0</v>
      </c>
      <c r="BN758" s="122">
        <v>0</v>
      </c>
      <c r="BO758" s="122">
        <v>0</v>
      </c>
      <c r="BP758" s="122">
        <v>0</v>
      </c>
      <c r="BQ758" s="122">
        <v>0</v>
      </c>
      <c r="BR758" s="122">
        <v>0</v>
      </c>
      <c r="BS758" s="122">
        <v>0</v>
      </c>
      <c r="BT758" s="122">
        <v>0</v>
      </c>
      <c r="BU758" s="122">
        <v>0</v>
      </c>
      <c r="BV758" s="122">
        <v>0</v>
      </c>
      <c r="BW758" s="122">
        <v>0</v>
      </c>
      <c r="BX758" s="122">
        <v>0</v>
      </c>
      <c r="BY758" s="122">
        <v>0</v>
      </c>
      <c r="BZ758" s="122">
        <v>0</v>
      </c>
      <c r="CA758" s="122">
        <v>0</v>
      </c>
      <c r="CB758" s="122">
        <v>0</v>
      </c>
      <c r="CC758" s="122">
        <v>0</v>
      </c>
      <c r="CD758" s="122">
        <v>0</v>
      </c>
      <c r="CE758" s="122">
        <v>0</v>
      </c>
      <c r="CF758" s="122">
        <v>0</v>
      </c>
      <c r="CG758" s="122">
        <v>0</v>
      </c>
      <c r="CH758" s="122">
        <v>0</v>
      </c>
      <c r="CI758" s="122">
        <v>0</v>
      </c>
      <c r="CJ758" s="122">
        <v>0</v>
      </c>
      <c r="CK758" s="122">
        <v>0</v>
      </c>
      <c r="CL758" s="122">
        <v>0</v>
      </c>
      <c r="CM758" s="122">
        <v>0</v>
      </c>
      <c r="CN758" s="122">
        <v>0</v>
      </c>
      <c r="CO758" s="122">
        <v>0</v>
      </c>
      <c r="CP758" s="122">
        <v>0</v>
      </c>
      <c r="CQ758" s="122">
        <v>0</v>
      </c>
    </row>
    <row r="759" spans="1:95" ht="24.95" customHeight="1">
      <c r="A759" s="244">
        <v>617</v>
      </c>
      <c r="B759" s="17" t="s">
        <v>1886</v>
      </c>
      <c r="C759" s="263">
        <v>401000035</v>
      </c>
      <c r="D759" s="19" t="s">
        <v>116</v>
      </c>
      <c r="E759" s="113" t="s">
        <v>1887</v>
      </c>
      <c r="F759" s="114"/>
      <c r="G759" s="114"/>
      <c r="H759" s="115" t="s">
        <v>47</v>
      </c>
      <c r="I759" s="157"/>
      <c r="J759" s="115" t="s">
        <v>522</v>
      </c>
      <c r="K759" s="115" t="s">
        <v>45</v>
      </c>
      <c r="L759" s="115" t="s">
        <v>1957</v>
      </c>
      <c r="M759" s="154"/>
      <c r="N759" s="154"/>
      <c r="O759" s="154"/>
      <c r="P759" s="116" t="s">
        <v>255</v>
      </c>
      <c r="Q759" s="117" t="s">
        <v>1958</v>
      </c>
      <c r="R759" s="154"/>
      <c r="S759" s="154"/>
      <c r="T759" s="154" t="s">
        <v>312</v>
      </c>
      <c r="U759" s="154"/>
      <c r="V759" s="154" t="s">
        <v>311</v>
      </c>
      <c r="W759" s="154" t="s">
        <v>312</v>
      </c>
      <c r="X759" s="115" t="s">
        <v>1959</v>
      </c>
      <c r="Y759" s="154"/>
      <c r="Z759" s="154"/>
      <c r="AA759" s="154"/>
      <c r="AB759" s="116" t="s">
        <v>1960</v>
      </c>
      <c r="AC759" s="117" t="s">
        <v>1962</v>
      </c>
      <c r="AD759" s="266"/>
      <c r="AE759" s="266"/>
      <c r="AF759" s="266"/>
      <c r="AG759" s="266"/>
      <c r="AH759" s="266"/>
      <c r="AI759" s="266"/>
      <c r="AJ759" s="266"/>
      <c r="AK759" s="266"/>
      <c r="AL759" s="266"/>
      <c r="AM759" s="116" t="s">
        <v>1963</v>
      </c>
      <c r="AN759" s="114" t="s">
        <v>1911</v>
      </c>
      <c r="AO759" s="57" t="s">
        <v>80</v>
      </c>
      <c r="AP759" s="57" t="s">
        <v>54</v>
      </c>
      <c r="AQ759" s="57" t="s">
        <v>1162</v>
      </c>
      <c r="AR759" s="18" t="s">
        <v>1163</v>
      </c>
      <c r="AS759" s="156" t="s">
        <v>53</v>
      </c>
      <c r="AT759" s="122">
        <v>21819625.199999999</v>
      </c>
      <c r="AU759" s="122">
        <v>21819625.199999999</v>
      </c>
      <c r="AV759" s="122">
        <v>0</v>
      </c>
      <c r="AW759" s="122">
        <v>0</v>
      </c>
      <c r="AX759" s="122">
        <v>11999793.869999999</v>
      </c>
      <c r="AY759" s="122">
        <v>11999793.869999999</v>
      </c>
      <c r="AZ759" s="122">
        <v>0</v>
      </c>
      <c r="BA759" s="122">
        <v>0</v>
      </c>
      <c r="BB759" s="122">
        <v>9819831.3300000001</v>
      </c>
      <c r="BC759" s="122">
        <v>9819831.3300000001</v>
      </c>
      <c r="BD759" s="122">
        <v>0</v>
      </c>
      <c r="BE759" s="122">
        <v>0</v>
      </c>
      <c r="BF759" s="122">
        <v>0</v>
      </c>
      <c r="BG759" s="122">
        <v>0</v>
      </c>
      <c r="BH759" s="122">
        <v>0</v>
      </c>
      <c r="BI759" s="122">
        <v>0</v>
      </c>
      <c r="BJ759" s="122">
        <v>0</v>
      </c>
      <c r="BK759" s="122">
        <v>0</v>
      </c>
      <c r="BL759" s="122">
        <v>0</v>
      </c>
      <c r="BM759" s="122">
        <v>0</v>
      </c>
      <c r="BN759" s="122">
        <v>0</v>
      </c>
      <c r="BO759" s="122">
        <v>0</v>
      </c>
      <c r="BP759" s="122">
        <v>0</v>
      </c>
      <c r="BQ759" s="122">
        <v>0</v>
      </c>
      <c r="BR759" s="122">
        <v>0</v>
      </c>
      <c r="BS759" s="122">
        <v>0</v>
      </c>
      <c r="BT759" s="122">
        <v>0</v>
      </c>
      <c r="BU759" s="122">
        <v>0</v>
      </c>
      <c r="BV759" s="122">
        <v>0</v>
      </c>
      <c r="BW759" s="122">
        <v>0</v>
      </c>
      <c r="BX759" s="122">
        <v>0</v>
      </c>
      <c r="BY759" s="122">
        <v>0</v>
      </c>
      <c r="BZ759" s="122">
        <v>0</v>
      </c>
      <c r="CA759" s="122">
        <v>0</v>
      </c>
      <c r="CB759" s="122">
        <v>0</v>
      </c>
      <c r="CC759" s="122">
        <v>0</v>
      </c>
      <c r="CD759" s="122">
        <v>0</v>
      </c>
      <c r="CE759" s="122">
        <v>0</v>
      </c>
      <c r="CF759" s="122">
        <v>0</v>
      </c>
      <c r="CG759" s="122">
        <v>0</v>
      </c>
      <c r="CH759" s="122">
        <v>0</v>
      </c>
      <c r="CI759" s="122">
        <v>0</v>
      </c>
      <c r="CJ759" s="122">
        <v>0</v>
      </c>
      <c r="CK759" s="122">
        <v>0</v>
      </c>
      <c r="CL759" s="122">
        <v>0</v>
      </c>
      <c r="CM759" s="122">
        <v>0</v>
      </c>
      <c r="CN759" s="122">
        <v>0</v>
      </c>
      <c r="CO759" s="122">
        <v>0</v>
      </c>
      <c r="CP759" s="122">
        <v>0</v>
      </c>
      <c r="CQ759" s="122">
        <v>0</v>
      </c>
    </row>
    <row r="760" spans="1:95" ht="24.95" customHeight="1">
      <c r="A760" s="244">
        <v>617</v>
      </c>
      <c r="B760" s="17" t="s">
        <v>1886</v>
      </c>
      <c r="C760" s="263">
        <v>401000035</v>
      </c>
      <c r="D760" s="19" t="s">
        <v>116</v>
      </c>
      <c r="E760" s="113" t="s">
        <v>1887</v>
      </c>
      <c r="F760" s="114"/>
      <c r="G760" s="114"/>
      <c r="H760" s="115" t="s">
        <v>47</v>
      </c>
      <c r="I760" s="157"/>
      <c r="J760" s="115" t="s">
        <v>522</v>
      </c>
      <c r="K760" s="115" t="s">
        <v>45</v>
      </c>
      <c r="L760" s="115" t="s">
        <v>1957</v>
      </c>
      <c r="M760" s="154"/>
      <c r="N760" s="154"/>
      <c r="O760" s="154"/>
      <c r="P760" s="116" t="s">
        <v>255</v>
      </c>
      <c r="Q760" s="117" t="s">
        <v>1964</v>
      </c>
      <c r="R760" s="154"/>
      <c r="S760" s="154"/>
      <c r="T760" s="154" t="s">
        <v>310</v>
      </c>
      <c r="U760" s="154"/>
      <c r="V760" s="154" t="s">
        <v>311</v>
      </c>
      <c r="W760" s="154" t="s">
        <v>312</v>
      </c>
      <c r="X760" s="115" t="s">
        <v>1965</v>
      </c>
      <c r="Y760" s="154"/>
      <c r="Z760" s="154"/>
      <c r="AA760" s="154"/>
      <c r="AB760" s="116" t="s">
        <v>1966</v>
      </c>
      <c r="AC760" s="117" t="s">
        <v>1967</v>
      </c>
      <c r="AD760" s="258"/>
      <c r="AE760" s="258"/>
      <c r="AF760" s="258"/>
      <c r="AG760" s="258"/>
      <c r="AH760" s="258"/>
      <c r="AI760" s="258"/>
      <c r="AJ760" s="258"/>
      <c r="AK760" s="258"/>
      <c r="AL760" s="258"/>
      <c r="AM760" s="114" t="s">
        <v>1968</v>
      </c>
      <c r="AN760" s="114" t="s">
        <v>1969</v>
      </c>
      <c r="AO760" s="57" t="s">
        <v>80</v>
      </c>
      <c r="AP760" s="57" t="s">
        <v>54</v>
      </c>
      <c r="AQ760" s="57" t="s">
        <v>1970</v>
      </c>
      <c r="AR760" s="18" t="s">
        <v>1971</v>
      </c>
      <c r="AS760" s="156" t="s">
        <v>53</v>
      </c>
      <c r="AT760" s="122">
        <v>0</v>
      </c>
      <c r="AU760" s="122">
        <v>0</v>
      </c>
      <c r="AV760" s="122">
        <v>0</v>
      </c>
      <c r="AW760" s="122">
        <v>0</v>
      </c>
      <c r="AX760" s="122">
        <v>0</v>
      </c>
      <c r="AY760" s="122">
        <v>0</v>
      </c>
      <c r="AZ760" s="122">
        <v>0</v>
      </c>
      <c r="BA760" s="122">
        <v>0</v>
      </c>
      <c r="BB760" s="122">
        <v>0</v>
      </c>
      <c r="BC760" s="122">
        <v>0</v>
      </c>
      <c r="BD760" s="122">
        <v>1500000</v>
      </c>
      <c r="BE760" s="122">
        <v>0</v>
      </c>
      <c r="BF760" s="122">
        <v>0</v>
      </c>
      <c r="BG760" s="122">
        <v>1500000</v>
      </c>
      <c r="BH760" s="122">
        <v>0</v>
      </c>
      <c r="BI760" s="122">
        <v>1500000</v>
      </c>
      <c r="BJ760" s="122">
        <v>0</v>
      </c>
      <c r="BK760" s="122">
        <v>0</v>
      </c>
      <c r="BL760" s="122">
        <v>1500000</v>
      </c>
      <c r="BM760" s="122">
        <v>0</v>
      </c>
      <c r="BN760" s="122">
        <v>0</v>
      </c>
      <c r="BO760" s="122">
        <v>0</v>
      </c>
      <c r="BP760" s="122">
        <v>0</v>
      </c>
      <c r="BQ760" s="122">
        <v>0</v>
      </c>
      <c r="BR760" s="122">
        <v>0</v>
      </c>
      <c r="BS760" s="122">
        <v>0</v>
      </c>
      <c r="BT760" s="122">
        <v>0</v>
      </c>
      <c r="BU760" s="122">
        <v>0</v>
      </c>
      <c r="BV760" s="122">
        <v>0</v>
      </c>
      <c r="BW760" s="122">
        <v>0</v>
      </c>
      <c r="BX760" s="122">
        <v>0</v>
      </c>
      <c r="BY760" s="122">
        <v>0</v>
      </c>
      <c r="BZ760" s="122">
        <v>0</v>
      </c>
      <c r="CA760" s="122">
        <v>0</v>
      </c>
      <c r="CB760" s="122">
        <v>0</v>
      </c>
      <c r="CC760" s="122">
        <v>0</v>
      </c>
      <c r="CD760" s="122">
        <v>0</v>
      </c>
      <c r="CE760" s="122">
        <v>0</v>
      </c>
      <c r="CF760" s="122">
        <v>0</v>
      </c>
      <c r="CG760" s="122">
        <v>0</v>
      </c>
      <c r="CH760" s="122">
        <v>0</v>
      </c>
      <c r="CI760" s="122">
        <v>0</v>
      </c>
      <c r="CJ760" s="122">
        <v>0</v>
      </c>
      <c r="CK760" s="122">
        <v>0</v>
      </c>
      <c r="CL760" s="122">
        <v>0</v>
      </c>
      <c r="CM760" s="122">
        <v>0</v>
      </c>
      <c r="CN760" s="122">
        <v>0</v>
      </c>
      <c r="CO760" s="122">
        <v>0</v>
      </c>
      <c r="CP760" s="122">
        <v>0</v>
      </c>
      <c r="CQ760" s="122">
        <v>0</v>
      </c>
    </row>
    <row r="761" spans="1:95" ht="24.95" customHeight="1">
      <c r="A761" s="244">
        <v>617</v>
      </c>
      <c r="B761" s="17" t="s">
        <v>1886</v>
      </c>
      <c r="C761" s="263">
        <v>401000035</v>
      </c>
      <c r="D761" s="19" t="s">
        <v>116</v>
      </c>
      <c r="E761" s="113" t="s">
        <v>1887</v>
      </c>
      <c r="F761" s="114"/>
      <c r="G761" s="114"/>
      <c r="H761" s="115" t="s">
        <v>47</v>
      </c>
      <c r="I761" s="157"/>
      <c r="J761" s="115" t="s">
        <v>522</v>
      </c>
      <c r="K761" s="115" t="s">
        <v>45</v>
      </c>
      <c r="L761" s="115" t="s">
        <v>1957</v>
      </c>
      <c r="M761" s="154"/>
      <c r="N761" s="154"/>
      <c r="O761" s="154"/>
      <c r="P761" s="116" t="s">
        <v>255</v>
      </c>
      <c r="Q761" s="117" t="s">
        <v>1964</v>
      </c>
      <c r="R761" s="154"/>
      <c r="S761" s="154"/>
      <c r="T761" s="154" t="s">
        <v>310</v>
      </c>
      <c r="U761" s="154"/>
      <c r="V761" s="154" t="s">
        <v>311</v>
      </c>
      <c r="W761" s="154" t="s">
        <v>312</v>
      </c>
      <c r="X761" s="115" t="s">
        <v>1965</v>
      </c>
      <c r="Y761" s="154"/>
      <c r="Z761" s="154"/>
      <c r="AA761" s="154"/>
      <c r="AB761" s="116" t="s">
        <v>1966</v>
      </c>
      <c r="AC761" s="117" t="s">
        <v>1967</v>
      </c>
      <c r="AD761" s="258"/>
      <c r="AE761" s="258"/>
      <c r="AF761" s="258"/>
      <c r="AG761" s="258"/>
      <c r="AH761" s="258"/>
      <c r="AI761" s="258"/>
      <c r="AJ761" s="258"/>
      <c r="AK761" s="258"/>
      <c r="AL761" s="258"/>
      <c r="AM761" s="114" t="s">
        <v>1968</v>
      </c>
      <c r="AN761" s="114" t="s">
        <v>1969</v>
      </c>
      <c r="AO761" s="57" t="s">
        <v>80</v>
      </c>
      <c r="AP761" s="57" t="s">
        <v>54</v>
      </c>
      <c r="AQ761" s="57" t="s">
        <v>1972</v>
      </c>
      <c r="AR761" s="18" t="s">
        <v>1971</v>
      </c>
      <c r="AS761" s="156" t="s">
        <v>53</v>
      </c>
      <c r="AT761" s="122">
        <v>0</v>
      </c>
      <c r="AU761" s="122">
        <v>0</v>
      </c>
      <c r="AV761" s="122">
        <v>0</v>
      </c>
      <c r="AW761" s="122">
        <v>0</v>
      </c>
      <c r="AX761" s="122">
        <v>0</v>
      </c>
      <c r="AY761" s="122">
        <v>0</v>
      </c>
      <c r="AZ761" s="122">
        <v>0</v>
      </c>
      <c r="BA761" s="122">
        <v>0</v>
      </c>
      <c r="BB761" s="122">
        <v>0</v>
      </c>
      <c r="BC761" s="122">
        <v>0</v>
      </c>
      <c r="BD761" s="122">
        <v>7470000</v>
      </c>
      <c r="BE761" s="122">
        <v>0</v>
      </c>
      <c r="BF761" s="122">
        <v>4033800</v>
      </c>
      <c r="BG761" s="122">
        <v>0</v>
      </c>
      <c r="BH761" s="122">
        <v>3436200</v>
      </c>
      <c r="BI761" s="122">
        <v>7470000</v>
      </c>
      <c r="BJ761" s="122">
        <v>0</v>
      </c>
      <c r="BK761" s="122">
        <v>4033800</v>
      </c>
      <c r="BL761" s="122">
        <v>0</v>
      </c>
      <c r="BM761" s="122">
        <v>3436200</v>
      </c>
      <c r="BN761" s="122">
        <v>0</v>
      </c>
      <c r="BO761" s="122">
        <v>0</v>
      </c>
      <c r="BP761" s="122">
        <v>0</v>
      </c>
      <c r="BQ761" s="122">
        <v>0</v>
      </c>
      <c r="BR761" s="122">
        <v>0</v>
      </c>
      <c r="BS761" s="122">
        <v>0</v>
      </c>
      <c r="BT761" s="122">
        <v>0</v>
      </c>
      <c r="BU761" s="122">
        <v>0</v>
      </c>
      <c r="BV761" s="122">
        <v>0</v>
      </c>
      <c r="BW761" s="122">
        <v>0</v>
      </c>
      <c r="BX761" s="122">
        <v>0</v>
      </c>
      <c r="BY761" s="122">
        <v>0</v>
      </c>
      <c r="BZ761" s="122">
        <v>0</v>
      </c>
      <c r="CA761" s="122">
        <v>0</v>
      </c>
      <c r="CB761" s="122">
        <v>0</v>
      </c>
      <c r="CC761" s="122">
        <v>0</v>
      </c>
      <c r="CD761" s="122">
        <v>0</v>
      </c>
      <c r="CE761" s="122">
        <v>0</v>
      </c>
      <c r="CF761" s="122">
        <v>0</v>
      </c>
      <c r="CG761" s="122">
        <v>0</v>
      </c>
      <c r="CH761" s="122">
        <v>0</v>
      </c>
      <c r="CI761" s="122">
        <v>0</v>
      </c>
      <c r="CJ761" s="122">
        <v>0</v>
      </c>
      <c r="CK761" s="122">
        <v>0</v>
      </c>
      <c r="CL761" s="122">
        <v>0</v>
      </c>
      <c r="CM761" s="122">
        <v>0</v>
      </c>
      <c r="CN761" s="122">
        <v>0</v>
      </c>
      <c r="CO761" s="122">
        <v>0</v>
      </c>
      <c r="CP761" s="122">
        <v>0</v>
      </c>
      <c r="CQ761" s="122">
        <v>0</v>
      </c>
    </row>
    <row r="762" spans="1:95" ht="24.95" customHeight="1">
      <c r="A762" s="244">
        <v>617</v>
      </c>
      <c r="B762" s="17" t="s">
        <v>1886</v>
      </c>
      <c r="C762" s="263">
        <v>401000035</v>
      </c>
      <c r="D762" s="19" t="s">
        <v>116</v>
      </c>
      <c r="E762" s="113" t="s">
        <v>1887</v>
      </c>
      <c r="F762" s="114"/>
      <c r="G762" s="114"/>
      <c r="H762" s="115">
        <v>3</v>
      </c>
      <c r="I762" s="157"/>
      <c r="J762" s="115" t="s">
        <v>522</v>
      </c>
      <c r="K762" s="115" t="s">
        <v>45</v>
      </c>
      <c r="L762" s="115" t="s">
        <v>1957</v>
      </c>
      <c r="M762" s="154"/>
      <c r="N762" s="154"/>
      <c r="O762" s="154"/>
      <c r="P762" s="116" t="s">
        <v>255</v>
      </c>
      <c r="Q762" s="117" t="s">
        <v>1973</v>
      </c>
      <c r="R762" s="154"/>
      <c r="S762" s="154"/>
      <c r="T762" s="154" t="s">
        <v>310</v>
      </c>
      <c r="U762" s="154"/>
      <c r="V762" s="154" t="s">
        <v>1974</v>
      </c>
      <c r="W762" s="154" t="s">
        <v>312</v>
      </c>
      <c r="X762" s="115" t="s">
        <v>1975</v>
      </c>
      <c r="Y762" s="154"/>
      <c r="Z762" s="154"/>
      <c r="AA762" s="154"/>
      <c r="AB762" s="116" t="s">
        <v>1976</v>
      </c>
      <c r="AC762" s="252" t="s">
        <v>1909</v>
      </c>
      <c r="AD762" s="253"/>
      <c r="AE762" s="253"/>
      <c r="AF762" s="253"/>
      <c r="AG762" s="253"/>
      <c r="AH762" s="253"/>
      <c r="AI762" s="253"/>
      <c r="AJ762" s="254"/>
      <c r="AK762" s="254"/>
      <c r="AL762" s="253"/>
      <c r="AM762" s="261" t="s">
        <v>1939</v>
      </c>
      <c r="AN762" s="255" t="s">
        <v>1911</v>
      </c>
      <c r="AO762" s="57" t="s">
        <v>80</v>
      </c>
      <c r="AP762" s="57" t="s">
        <v>54</v>
      </c>
      <c r="AQ762" s="57" t="s">
        <v>1977</v>
      </c>
      <c r="AR762" s="18" t="s">
        <v>1978</v>
      </c>
      <c r="AS762" s="156" t="s">
        <v>53</v>
      </c>
      <c r="AT762" s="122">
        <v>17900000</v>
      </c>
      <c r="AU762" s="122">
        <v>841300</v>
      </c>
      <c r="AV762" s="122">
        <v>0</v>
      </c>
      <c r="AW762" s="122">
        <v>0</v>
      </c>
      <c r="AX762" s="122">
        <v>17005000</v>
      </c>
      <c r="AY762" s="122">
        <v>0</v>
      </c>
      <c r="AZ762" s="122">
        <v>0</v>
      </c>
      <c r="BA762" s="122">
        <v>0</v>
      </c>
      <c r="BB762" s="122">
        <v>895000</v>
      </c>
      <c r="BC762" s="122">
        <v>841300</v>
      </c>
      <c r="BD762" s="122">
        <v>15984700</v>
      </c>
      <c r="BE762" s="122">
        <v>0</v>
      </c>
      <c r="BF762" s="122">
        <v>15984700</v>
      </c>
      <c r="BG762" s="122">
        <v>0</v>
      </c>
      <c r="BH762" s="122">
        <v>0</v>
      </c>
      <c r="BI762" s="122">
        <v>15984700</v>
      </c>
      <c r="BJ762" s="122">
        <v>0</v>
      </c>
      <c r="BK762" s="122">
        <v>15984700</v>
      </c>
      <c r="BL762" s="122">
        <v>0</v>
      </c>
      <c r="BM762" s="122">
        <v>0</v>
      </c>
      <c r="BN762" s="122">
        <v>0</v>
      </c>
      <c r="BO762" s="122">
        <v>0</v>
      </c>
      <c r="BP762" s="122">
        <v>0</v>
      </c>
      <c r="BQ762" s="122">
        <v>0</v>
      </c>
      <c r="BR762" s="122">
        <v>0</v>
      </c>
      <c r="BS762" s="122">
        <v>0</v>
      </c>
      <c r="BT762" s="122">
        <v>0</v>
      </c>
      <c r="BU762" s="122">
        <v>0</v>
      </c>
      <c r="BV762" s="122">
        <v>0</v>
      </c>
      <c r="BW762" s="122">
        <v>0</v>
      </c>
      <c r="BX762" s="122">
        <v>0</v>
      </c>
      <c r="BY762" s="122">
        <v>0</v>
      </c>
      <c r="BZ762" s="122">
        <v>0</v>
      </c>
      <c r="CA762" s="122">
        <v>0</v>
      </c>
      <c r="CB762" s="122">
        <v>0</v>
      </c>
      <c r="CC762" s="122">
        <v>0</v>
      </c>
      <c r="CD762" s="122">
        <v>0</v>
      </c>
      <c r="CE762" s="122">
        <v>0</v>
      </c>
      <c r="CF762" s="122">
        <v>0</v>
      </c>
      <c r="CG762" s="122">
        <v>0</v>
      </c>
      <c r="CH762" s="122">
        <v>0</v>
      </c>
      <c r="CI762" s="122">
        <v>0</v>
      </c>
      <c r="CJ762" s="122">
        <v>0</v>
      </c>
      <c r="CK762" s="122">
        <v>0</v>
      </c>
      <c r="CL762" s="122">
        <v>0</v>
      </c>
      <c r="CM762" s="122">
        <v>0</v>
      </c>
      <c r="CN762" s="122">
        <v>0</v>
      </c>
      <c r="CO762" s="122">
        <v>0</v>
      </c>
      <c r="CP762" s="122">
        <v>0</v>
      </c>
      <c r="CQ762" s="122">
        <v>0</v>
      </c>
    </row>
    <row r="763" spans="1:95" ht="24.95" customHeight="1">
      <c r="A763" s="244">
        <v>617</v>
      </c>
      <c r="B763" s="17" t="s">
        <v>1886</v>
      </c>
      <c r="C763" s="263">
        <v>401000040</v>
      </c>
      <c r="D763" s="19" t="s">
        <v>112</v>
      </c>
      <c r="E763" s="113" t="s">
        <v>1887</v>
      </c>
      <c r="F763" s="114"/>
      <c r="G763" s="114"/>
      <c r="H763" s="115">
        <v>3</v>
      </c>
      <c r="I763" s="157"/>
      <c r="J763" s="115" t="s">
        <v>522</v>
      </c>
      <c r="K763" s="115" t="s">
        <v>45</v>
      </c>
      <c r="L763" s="115">
        <v>25</v>
      </c>
      <c r="M763" s="154"/>
      <c r="N763" s="154"/>
      <c r="O763" s="154"/>
      <c r="P763" s="116" t="s">
        <v>255</v>
      </c>
      <c r="Q763" s="117" t="s">
        <v>1888</v>
      </c>
      <c r="R763" s="154"/>
      <c r="S763" s="154"/>
      <c r="T763" s="154" t="s">
        <v>47</v>
      </c>
      <c r="U763" s="154"/>
      <c r="V763" s="154" t="s">
        <v>523</v>
      </c>
      <c r="W763" s="154" t="s">
        <v>45</v>
      </c>
      <c r="X763" s="154"/>
      <c r="Y763" s="154"/>
      <c r="Z763" s="154"/>
      <c r="AA763" s="154"/>
      <c r="AB763" s="116" t="s">
        <v>257</v>
      </c>
      <c r="AC763" s="252" t="s">
        <v>1909</v>
      </c>
      <c r="AD763" s="253"/>
      <c r="AE763" s="253"/>
      <c r="AF763" s="253"/>
      <c r="AG763" s="253"/>
      <c r="AH763" s="253"/>
      <c r="AI763" s="253"/>
      <c r="AJ763" s="254"/>
      <c r="AK763" s="254"/>
      <c r="AL763" s="253"/>
      <c r="AM763" s="261" t="s">
        <v>1939</v>
      </c>
      <c r="AN763" s="255" t="s">
        <v>1911</v>
      </c>
      <c r="AO763" s="57" t="s">
        <v>80</v>
      </c>
      <c r="AP763" s="57" t="s">
        <v>54</v>
      </c>
      <c r="AQ763" s="57" t="s">
        <v>1150</v>
      </c>
      <c r="AR763" s="18" t="s">
        <v>1151</v>
      </c>
      <c r="AS763" s="156" t="s">
        <v>53</v>
      </c>
      <c r="AT763" s="122">
        <v>2292642.65</v>
      </c>
      <c r="AU763" s="122">
        <v>2292642.65</v>
      </c>
      <c r="AV763" s="122">
        <v>0</v>
      </c>
      <c r="AW763" s="122">
        <v>0</v>
      </c>
      <c r="AX763" s="122">
        <v>0</v>
      </c>
      <c r="AY763" s="122">
        <v>0</v>
      </c>
      <c r="AZ763" s="122">
        <v>0</v>
      </c>
      <c r="BA763" s="122">
        <v>0</v>
      </c>
      <c r="BB763" s="122">
        <v>2292642.65</v>
      </c>
      <c r="BC763" s="122">
        <v>2292642.65</v>
      </c>
      <c r="BD763" s="122">
        <v>3907391.06</v>
      </c>
      <c r="BE763" s="122">
        <v>0</v>
      </c>
      <c r="BF763" s="122">
        <v>0</v>
      </c>
      <c r="BG763" s="122">
        <v>0</v>
      </c>
      <c r="BH763" s="122">
        <v>3907391.06</v>
      </c>
      <c r="BI763" s="122">
        <v>3907391.06</v>
      </c>
      <c r="BJ763" s="122">
        <v>0</v>
      </c>
      <c r="BK763" s="122">
        <v>0</v>
      </c>
      <c r="BL763" s="122">
        <v>0</v>
      </c>
      <c r="BM763" s="122">
        <v>3907391.06</v>
      </c>
      <c r="BN763" s="122">
        <v>2748710</v>
      </c>
      <c r="BO763" s="122">
        <v>0</v>
      </c>
      <c r="BP763" s="122">
        <v>0</v>
      </c>
      <c r="BQ763" s="122">
        <v>0</v>
      </c>
      <c r="BR763" s="122">
        <v>2748710</v>
      </c>
      <c r="BS763" s="122">
        <v>2748710</v>
      </c>
      <c r="BT763" s="122">
        <v>0</v>
      </c>
      <c r="BU763" s="122">
        <v>0</v>
      </c>
      <c r="BV763" s="122">
        <v>0</v>
      </c>
      <c r="BW763" s="122">
        <v>2748710</v>
      </c>
      <c r="BX763" s="122">
        <v>2350270</v>
      </c>
      <c r="BY763" s="122">
        <v>0</v>
      </c>
      <c r="BZ763" s="122">
        <v>0</v>
      </c>
      <c r="CA763" s="122">
        <v>0</v>
      </c>
      <c r="CB763" s="122">
        <v>2350270</v>
      </c>
      <c r="CC763" s="122">
        <v>2350270</v>
      </c>
      <c r="CD763" s="122">
        <v>0</v>
      </c>
      <c r="CE763" s="122">
        <v>0</v>
      </c>
      <c r="CF763" s="122">
        <v>0</v>
      </c>
      <c r="CG763" s="122">
        <v>2350270</v>
      </c>
      <c r="CH763" s="122">
        <v>2350270</v>
      </c>
      <c r="CI763" s="122">
        <v>0</v>
      </c>
      <c r="CJ763" s="122">
        <v>0</v>
      </c>
      <c r="CK763" s="122">
        <v>0</v>
      </c>
      <c r="CL763" s="122">
        <v>2350270</v>
      </c>
      <c r="CM763" s="122">
        <v>2350270</v>
      </c>
      <c r="CN763" s="122">
        <v>0</v>
      </c>
      <c r="CO763" s="122">
        <v>0</v>
      </c>
      <c r="CP763" s="122">
        <v>0</v>
      </c>
      <c r="CQ763" s="122">
        <v>2350270</v>
      </c>
    </row>
    <row r="764" spans="1:95" ht="24.95" customHeight="1">
      <c r="A764" s="244">
        <v>617</v>
      </c>
      <c r="B764" s="17" t="s">
        <v>1886</v>
      </c>
      <c r="C764" s="263">
        <v>401000040</v>
      </c>
      <c r="D764" s="19" t="s">
        <v>112</v>
      </c>
      <c r="E764" s="113" t="s">
        <v>1887</v>
      </c>
      <c r="F764" s="114"/>
      <c r="G764" s="114"/>
      <c r="H764" s="115">
        <v>3</v>
      </c>
      <c r="I764" s="157"/>
      <c r="J764" s="115" t="s">
        <v>522</v>
      </c>
      <c r="K764" s="115" t="s">
        <v>45</v>
      </c>
      <c r="L764" s="115">
        <v>25</v>
      </c>
      <c r="M764" s="154"/>
      <c r="N764" s="154"/>
      <c r="O764" s="154"/>
      <c r="P764" s="116" t="s">
        <v>255</v>
      </c>
      <c r="Q764" s="117" t="s">
        <v>1888</v>
      </c>
      <c r="R764" s="154"/>
      <c r="S764" s="154"/>
      <c r="T764" s="154" t="s">
        <v>47</v>
      </c>
      <c r="U764" s="154"/>
      <c r="V764" s="154" t="s">
        <v>523</v>
      </c>
      <c r="W764" s="154" t="s">
        <v>45</v>
      </c>
      <c r="X764" s="154"/>
      <c r="Y764" s="154"/>
      <c r="Z764" s="154"/>
      <c r="AA764" s="154"/>
      <c r="AB764" s="116" t="s">
        <v>257</v>
      </c>
      <c r="AC764" s="117" t="s">
        <v>1979</v>
      </c>
      <c r="AD764" s="267"/>
      <c r="AE764" s="267"/>
      <c r="AF764" s="267"/>
      <c r="AG764" s="267"/>
      <c r="AH764" s="267"/>
      <c r="AI764" s="267"/>
      <c r="AJ764" s="267"/>
      <c r="AK764" s="267"/>
      <c r="AL764" s="267"/>
      <c r="AM764" s="116" t="s">
        <v>1980</v>
      </c>
      <c r="AN764" s="116" t="s">
        <v>1981</v>
      </c>
      <c r="AO764" s="57" t="s">
        <v>80</v>
      </c>
      <c r="AP764" s="57" t="s">
        <v>54</v>
      </c>
      <c r="AQ764" s="57" t="s">
        <v>1150</v>
      </c>
      <c r="AR764" s="18" t="s">
        <v>1151</v>
      </c>
      <c r="AS764" s="156" t="s">
        <v>53</v>
      </c>
      <c r="AT764" s="122">
        <v>13168876.58</v>
      </c>
      <c r="AU764" s="122">
        <v>13168876.58</v>
      </c>
      <c r="AV764" s="122">
        <v>0</v>
      </c>
      <c r="AW764" s="122">
        <v>0</v>
      </c>
      <c r="AX764" s="122">
        <v>0</v>
      </c>
      <c r="AY764" s="122">
        <v>0</v>
      </c>
      <c r="AZ764" s="122">
        <v>0</v>
      </c>
      <c r="BA764" s="122">
        <v>0</v>
      </c>
      <c r="BB764" s="122">
        <v>13168876.58</v>
      </c>
      <c r="BC764" s="122">
        <v>13168876.58</v>
      </c>
      <c r="BD764" s="122">
        <v>21314958.120000001</v>
      </c>
      <c r="BE764" s="122">
        <v>0</v>
      </c>
      <c r="BF764" s="122">
        <v>0</v>
      </c>
      <c r="BG764" s="122">
        <v>0</v>
      </c>
      <c r="BH764" s="122">
        <v>21314958.120000001</v>
      </c>
      <c r="BI764" s="122">
        <v>21094065.09</v>
      </c>
      <c r="BJ764" s="122">
        <v>0</v>
      </c>
      <c r="BK764" s="122">
        <v>0</v>
      </c>
      <c r="BL764" s="122">
        <v>0</v>
      </c>
      <c r="BM764" s="122">
        <v>21094065.09</v>
      </c>
      <c r="BN764" s="122">
        <v>33459198</v>
      </c>
      <c r="BO764" s="122">
        <v>0</v>
      </c>
      <c r="BP764" s="122">
        <v>0</v>
      </c>
      <c r="BQ764" s="122">
        <v>0</v>
      </c>
      <c r="BR764" s="122">
        <v>33459198</v>
      </c>
      <c r="BS764" s="122">
        <v>40086803.549999997</v>
      </c>
      <c r="BT764" s="122">
        <v>0</v>
      </c>
      <c r="BU764" s="122">
        <v>0</v>
      </c>
      <c r="BV764" s="122">
        <v>0</v>
      </c>
      <c r="BW764" s="122">
        <v>40086803.549999997</v>
      </c>
      <c r="BX764" s="122">
        <v>19328582.800000001</v>
      </c>
      <c r="BY764" s="122">
        <v>0</v>
      </c>
      <c r="BZ764" s="122">
        <v>0</v>
      </c>
      <c r="CA764" s="122">
        <v>0</v>
      </c>
      <c r="CB764" s="122">
        <v>19328582.800000001</v>
      </c>
      <c r="CC764" s="122">
        <v>19328582.800000001</v>
      </c>
      <c r="CD764" s="122">
        <v>0</v>
      </c>
      <c r="CE764" s="122">
        <v>0</v>
      </c>
      <c r="CF764" s="122">
        <v>0</v>
      </c>
      <c r="CG764" s="122">
        <v>19328582.800000001</v>
      </c>
      <c r="CH764" s="122">
        <v>19328582.800000001</v>
      </c>
      <c r="CI764" s="122">
        <v>0</v>
      </c>
      <c r="CJ764" s="122">
        <v>0</v>
      </c>
      <c r="CK764" s="122">
        <v>0</v>
      </c>
      <c r="CL764" s="122">
        <v>19328582.800000001</v>
      </c>
      <c r="CM764" s="122">
        <v>19328582.800000001</v>
      </c>
      <c r="CN764" s="122">
        <v>0</v>
      </c>
      <c r="CO764" s="122">
        <v>0</v>
      </c>
      <c r="CP764" s="122">
        <v>0</v>
      </c>
      <c r="CQ764" s="122">
        <v>19328582.800000001</v>
      </c>
    </row>
    <row r="765" spans="1:95" ht="24.95" customHeight="1">
      <c r="A765" s="244">
        <v>617</v>
      </c>
      <c r="B765" s="17" t="s">
        <v>1886</v>
      </c>
      <c r="C765" s="263">
        <v>401000040</v>
      </c>
      <c r="D765" s="19" t="s">
        <v>112</v>
      </c>
      <c r="E765" s="113" t="s">
        <v>1887</v>
      </c>
      <c r="F765" s="114"/>
      <c r="G765" s="114"/>
      <c r="H765" s="115">
        <v>3</v>
      </c>
      <c r="I765" s="157"/>
      <c r="J765" s="115" t="s">
        <v>522</v>
      </c>
      <c r="K765" s="115" t="s">
        <v>45</v>
      </c>
      <c r="L765" s="115">
        <v>25</v>
      </c>
      <c r="M765" s="154"/>
      <c r="N765" s="154"/>
      <c r="O765" s="154"/>
      <c r="P765" s="116" t="s">
        <v>255</v>
      </c>
      <c r="Q765" s="117" t="s">
        <v>1888</v>
      </c>
      <c r="R765" s="154"/>
      <c r="S765" s="154"/>
      <c r="T765" s="154" t="s">
        <v>47</v>
      </c>
      <c r="U765" s="154"/>
      <c r="V765" s="154" t="s">
        <v>523</v>
      </c>
      <c r="W765" s="154" t="s">
        <v>45</v>
      </c>
      <c r="X765" s="154"/>
      <c r="Y765" s="154"/>
      <c r="Z765" s="154"/>
      <c r="AA765" s="154"/>
      <c r="AB765" s="116" t="s">
        <v>257</v>
      </c>
      <c r="AC765" s="117" t="s">
        <v>1979</v>
      </c>
      <c r="AD765" s="267"/>
      <c r="AE765" s="267"/>
      <c r="AF765" s="267"/>
      <c r="AG765" s="267"/>
      <c r="AH765" s="267"/>
      <c r="AI765" s="267"/>
      <c r="AJ765" s="267"/>
      <c r="AK765" s="267"/>
      <c r="AL765" s="267"/>
      <c r="AM765" s="116" t="s">
        <v>1980</v>
      </c>
      <c r="AN765" s="116" t="s">
        <v>1981</v>
      </c>
      <c r="AO765" s="57" t="s">
        <v>80</v>
      </c>
      <c r="AP765" s="57" t="s">
        <v>54</v>
      </c>
      <c r="AQ765" s="57" t="s">
        <v>1150</v>
      </c>
      <c r="AR765" s="18" t="s">
        <v>1151</v>
      </c>
      <c r="AS765" s="156" t="s">
        <v>53</v>
      </c>
      <c r="AT765" s="122">
        <v>140916</v>
      </c>
      <c r="AU765" s="122">
        <v>140916</v>
      </c>
      <c r="AV765" s="122">
        <v>0</v>
      </c>
      <c r="AW765" s="122">
        <v>0</v>
      </c>
      <c r="AX765" s="122">
        <v>0</v>
      </c>
      <c r="AY765" s="122">
        <v>0</v>
      </c>
      <c r="AZ765" s="122">
        <v>0</v>
      </c>
      <c r="BA765" s="122">
        <v>0</v>
      </c>
      <c r="BB765" s="122">
        <v>140916</v>
      </c>
      <c r="BC765" s="122">
        <v>140916</v>
      </c>
      <c r="BD765" s="122">
        <v>25618.26</v>
      </c>
      <c r="BE765" s="122">
        <v>0</v>
      </c>
      <c r="BF765" s="122">
        <v>0</v>
      </c>
      <c r="BG765" s="122">
        <v>0</v>
      </c>
      <c r="BH765" s="122">
        <v>25618.26</v>
      </c>
      <c r="BI765" s="122">
        <v>25618.26</v>
      </c>
      <c r="BJ765" s="122">
        <v>0</v>
      </c>
      <c r="BK765" s="122">
        <v>0</v>
      </c>
      <c r="BL765" s="122">
        <v>0</v>
      </c>
      <c r="BM765" s="122">
        <v>25618.26</v>
      </c>
      <c r="BN765" s="122">
        <v>34640</v>
      </c>
      <c r="BO765" s="122">
        <v>0</v>
      </c>
      <c r="BP765" s="122">
        <v>0</v>
      </c>
      <c r="BQ765" s="122">
        <v>0</v>
      </c>
      <c r="BR765" s="122">
        <v>34640</v>
      </c>
      <c r="BS765" s="122">
        <v>34640</v>
      </c>
      <c r="BT765" s="122">
        <v>0</v>
      </c>
      <c r="BU765" s="122">
        <v>0</v>
      </c>
      <c r="BV765" s="122">
        <v>0</v>
      </c>
      <c r="BW765" s="122">
        <v>34640</v>
      </c>
      <c r="BX765" s="122">
        <v>36360</v>
      </c>
      <c r="BY765" s="122">
        <v>0</v>
      </c>
      <c r="BZ765" s="122">
        <v>0</v>
      </c>
      <c r="CA765" s="122">
        <v>0</v>
      </c>
      <c r="CB765" s="122">
        <v>36360</v>
      </c>
      <c r="CC765" s="122">
        <v>36360</v>
      </c>
      <c r="CD765" s="122">
        <v>0</v>
      </c>
      <c r="CE765" s="122">
        <v>0</v>
      </c>
      <c r="CF765" s="122">
        <v>0</v>
      </c>
      <c r="CG765" s="122">
        <v>36360</v>
      </c>
      <c r="CH765" s="122">
        <v>36360</v>
      </c>
      <c r="CI765" s="122">
        <v>0</v>
      </c>
      <c r="CJ765" s="122">
        <v>0</v>
      </c>
      <c r="CK765" s="122">
        <v>0</v>
      </c>
      <c r="CL765" s="122">
        <v>36360</v>
      </c>
      <c r="CM765" s="122">
        <v>36360</v>
      </c>
      <c r="CN765" s="122">
        <v>0</v>
      </c>
      <c r="CO765" s="122">
        <v>0</v>
      </c>
      <c r="CP765" s="122">
        <v>0</v>
      </c>
      <c r="CQ765" s="122">
        <v>36360</v>
      </c>
    </row>
    <row r="766" spans="1:95" ht="24.95" customHeight="1">
      <c r="A766" s="244">
        <v>617</v>
      </c>
      <c r="B766" s="17" t="s">
        <v>1886</v>
      </c>
      <c r="C766" s="263">
        <v>401000040</v>
      </c>
      <c r="D766" s="19" t="s">
        <v>112</v>
      </c>
      <c r="E766" s="113" t="s">
        <v>1887</v>
      </c>
      <c r="F766" s="114"/>
      <c r="G766" s="114"/>
      <c r="H766" s="115">
        <v>3</v>
      </c>
      <c r="I766" s="157"/>
      <c r="J766" s="115" t="s">
        <v>522</v>
      </c>
      <c r="K766" s="115" t="s">
        <v>45</v>
      </c>
      <c r="L766" s="115">
        <v>25</v>
      </c>
      <c r="M766" s="154"/>
      <c r="N766" s="154"/>
      <c r="O766" s="154"/>
      <c r="P766" s="116" t="s">
        <v>255</v>
      </c>
      <c r="Q766" s="117" t="s">
        <v>1888</v>
      </c>
      <c r="R766" s="154"/>
      <c r="S766" s="154"/>
      <c r="T766" s="154" t="s">
        <v>47</v>
      </c>
      <c r="U766" s="154"/>
      <c r="V766" s="154" t="s">
        <v>523</v>
      </c>
      <c r="W766" s="154" t="s">
        <v>45</v>
      </c>
      <c r="X766" s="154"/>
      <c r="Y766" s="154"/>
      <c r="Z766" s="154"/>
      <c r="AA766" s="154"/>
      <c r="AB766" s="116" t="s">
        <v>257</v>
      </c>
      <c r="AC766" s="252" t="s">
        <v>1909</v>
      </c>
      <c r="AD766" s="253"/>
      <c r="AE766" s="253"/>
      <c r="AF766" s="253"/>
      <c r="AG766" s="253"/>
      <c r="AH766" s="253"/>
      <c r="AI766" s="253"/>
      <c r="AJ766" s="254"/>
      <c r="AK766" s="254"/>
      <c r="AL766" s="253"/>
      <c r="AM766" s="261" t="s">
        <v>1939</v>
      </c>
      <c r="AN766" s="255" t="s">
        <v>1911</v>
      </c>
      <c r="AO766" s="57" t="s">
        <v>80</v>
      </c>
      <c r="AP766" s="57" t="s">
        <v>54</v>
      </c>
      <c r="AQ766" s="57" t="s">
        <v>1150</v>
      </c>
      <c r="AR766" s="18" t="s">
        <v>1151</v>
      </c>
      <c r="AS766" s="156" t="s">
        <v>192</v>
      </c>
      <c r="AT766" s="122">
        <v>0</v>
      </c>
      <c r="AU766" s="122">
        <v>0</v>
      </c>
      <c r="AV766" s="122">
        <v>0</v>
      </c>
      <c r="AW766" s="122">
        <v>0</v>
      </c>
      <c r="AX766" s="122">
        <v>0</v>
      </c>
      <c r="AY766" s="122">
        <v>0</v>
      </c>
      <c r="AZ766" s="122">
        <v>0</v>
      </c>
      <c r="BA766" s="122">
        <v>0</v>
      </c>
      <c r="BB766" s="122">
        <v>0</v>
      </c>
      <c r="BC766" s="122">
        <v>0</v>
      </c>
      <c r="BD766" s="122">
        <v>145797.37</v>
      </c>
      <c r="BE766" s="122">
        <v>0</v>
      </c>
      <c r="BF766" s="122">
        <v>0</v>
      </c>
      <c r="BG766" s="122">
        <v>0</v>
      </c>
      <c r="BH766" s="122">
        <v>145797.37</v>
      </c>
      <c r="BI766" s="122">
        <v>120050.98</v>
      </c>
      <c r="BJ766" s="122">
        <v>0</v>
      </c>
      <c r="BK766" s="122">
        <v>0</v>
      </c>
      <c r="BL766" s="122">
        <v>0</v>
      </c>
      <c r="BM766" s="122">
        <v>120050.98</v>
      </c>
      <c r="BN766" s="122">
        <v>101479.6</v>
      </c>
      <c r="BO766" s="122">
        <v>0</v>
      </c>
      <c r="BP766" s="122">
        <v>0</v>
      </c>
      <c r="BQ766" s="122">
        <v>0</v>
      </c>
      <c r="BR766" s="122">
        <v>101479.6</v>
      </c>
      <c r="BS766" s="122">
        <v>101479.6</v>
      </c>
      <c r="BT766" s="122">
        <v>0</v>
      </c>
      <c r="BU766" s="122">
        <v>0</v>
      </c>
      <c r="BV766" s="122">
        <v>0</v>
      </c>
      <c r="BW766" s="122">
        <v>101479.6</v>
      </c>
      <c r="BX766" s="122">
        <v>99997.2</v>
      </c>
      <c r="BY766" s="122">
        <v>0</v>
      </c>
      <c r="BZ766" s="122">
        <v>0</v>
      </c>
      <c r="CA766" s="122">
        <v>0</v>
      </c>
      <c r="CB766" s="122">
        <v>99997.2</v>
      </c>
      <c r="CC766" s="122">
        <v>99997.2</v>
      </c>
      <c r="CD766" s="122">
        <v>0</v>
      </c>
      <c r="CE766" s="122">
        <v>0</v>
      </c>
      <c r="CF766" s="122">
        <v>0</v>
      </c>
      <c r="CG766" s="122">
        <v>99997.2</v>
      </c>
      <c r="CH766" s="122">
        <v>99997.2</v>
      </c>
      <c r="CI766" s="122">
        <v>0</v>
      </c>
      <c r="CJ766" s="122">
        <v>0</v>
      </c>
      <c r="CK766" s="122">
        <v>0</v>
      </c>
      <c r="CL766" s="122">
        <v>99997.2</v>
      </c>
      <c r="CM766" s="122">
        <v>99997.2</v>
      </c>
      <c r="CN766" s="122">
        <v>0</v>
      </c>
      <c r="CO766" s="122">
        <v>0</v>
      </c>
      <c r="CP766" s="122">
        <v>0</v>
      </c>
      <c r="CQ766" s="122">
        <v>99997.2</v>
      </c>
    </row>
    <row r="767" spans="1:95" ht="24.95" customHeight="1">
      <c r="A767" s="244">
        <v>617</v>
      </c>
      <c r="B767" s="17" t="s">
        <v>1886</v>
      </c>
      <c r="C767" s="263">
        <v>401000040</v>
      </c>
      <c r="D767" s="19" t="s">
        <v>112</v>
      </c>
      <c r="E767" s="113" t="s">
        <v>1887</v>
      </c>
      <c r="F767" s="114"/>
      <c r="G767" s="114"/>
      <c r="H767" s="115">
        <v>3</v>
      </c>
      <c r="I767" s="157"/>
      <c r="J767" s="115" t="s">
        <v>522</v>
      </c>
      <c r="K767" s="115" t="s">
        <v>45</v>
      </c>
      <c r="L767" s="115">
        <v>25</v>
      </c>
      <c r="M767" s="154"/>
      <c r="N767" s="154"/>
      <c r="O767" s="154"/>
      <c r="P767" s="116" t="s">
        <v>255</v>
      </c>
      <c r="Q767" s="117" t="s">
        <v>1888</v>
      </c>
      <c r="R767" s="154"/>
      <c r="S767" s="154"/>
      <c r="T767" s="154" t="s">
        <v>47</v>
      </c>
      <c r="U767" s="154"/>
      <c r="V767" s="154" t="s">
        <v>523</v>
      </c>
      <c r="W767" s="154" t="s">
        <v>45</v>
      </c>
      <c r="X767" s="154"/>
      <c r="Y767" s="154"/>
      <c r="Z767" s="154"/>
      <c r="AA767" s="154"/>
      <c r="AB767" s="116" t="s">
        <v>257</v>
      </c>
      <c r="AC767" s="252" t="s">
        <v>1909</v>
      </c>
      <c r="AD767" s="253"/>
      <c r="AE767" s="253"/>
      <c r="AF767" s="253"/>
      <c r="AG767" s="253"/>
      <c r="AH767" s="253"/>
      <c r="AI767" s="253"/>
      <c r="AJ767" s="254"/>
      <c r="AK767" s="254"/>
      <c r="AL767" s="253"/>
      <c r="AM767" s="261" t="s">
        <v>1939</v>
      </c>
      <c r="AN767" s="255" t="s">
        <v>1911</v>
      </c>
      <c r="AO767" s="57" t="s">
        <v>80</v>
      </c>
      <c r="AP767" s="57" t="s">
        <v>54</v>
      </c>
      <c r="AQ767" s="57" t="s">
        <v>1064</v>
      </c>
      <c r="AR767" s="18" t="s">
        <v>1065</v>
      </c>
      <c r="AS767" s="156" t="s">
        <v>53</v>
      </c>
      <c r="AT767" s="122">
        <v>0</v>
      </c>
      <c r="AU767" s="122">
        <v>0</v>
      </c>
      <c r="AV767" s="122">
        <v>0</v>
      </c>
      <c r="AW767" s="122">
        <v>0</v>
      </c>
      <c r="AX767" s="122">
        <v>0</v>
      </c>
      <c r="AY767" s="122">
        <v>0</v>
      </c>
      <c r="AZ767" s="122">
        <v>0</v>
      </c>
      <c r="BA767" s="122">
        <v>0</v>
      </c>
      <c r="BB767" s="122">
        <v>0</v>
      </c>
      <c r="BC767" s="122">
        <v>0</v>
      </c>
      <c r="BD767" s="122">
        <v>0</v>
      </c>
      <c r="BE767" s="122">
        <v>0</v>
      </c>
      <c r="BF767" s="122">
        <v>0</v>
      </c>
      <c r="BG767" s="122">
        <v>0</v>
      </c>
      <c r="BH767" s="122">
        <v>0</v>
      </c>
      <c r="BI767" s="122">
        <v>0</v>
      </c>
      <c r="BJ767" s="122">
        <v>0</v>
      </c>
      <c r="BK767" s="122">
        <v>0</v>
      </c>
      <c r="BL767" s="122">
        <v>0</v>
      </c>
      <c r="BM767" s="122">
        <v>0</v>
      </c>
      <c r="BN767" s="122">
        <v>0</v>
      </c>
      <c r="BO767" s="122">
        <v>0</v>
      </c>
      <c r="BP767" s="122">
        <v>0</v>
      </c>
      <c r="BQ767" s="122">
        <v>0</v>
      </c>
      <c r="BR767" s="122">
        <v>0</v>
      </c>
      <c r="BS767" s="122">
        <v>0</v>
      </c>
      <c r="BT767" s="122">
        <v>0</v>
      </c>
      <c r="BU767" s="122">
        <v>0</v>
      </c>
      <c r="BV767" s="122">
        <v>0</v>
      </c>
      <c r="BW767" s="122">
        <v>0</v>
      </c>
      <c r="BX767" s="122">
        <v>0</v>
      </c>
      <c r="BY767" s="122">
        <v>0</v>
      </c>
      <c r="BZ767" s="122">
        <v>0</v>
      </c>
      <c r="CA767" s="122">
        <v>0</v>
      </c>
      <c r="CB767" s="122">
        <v>0</v>
      </c>
      <c r="CC767" s="122">
        <v>0</v>
      </c>
      <c r="CD767" s="122">
        <v>0</v>
      </c>
      <c r="CE767" s="122">
        <v>0</v>
      </c>
      <c r="CF767" s="122">
        <v>0</v>
      </c>
      <c r="CG767" s="122">
        <v>0</v>
      </c>
      <c r="CH767" s="122">
        <v>0</v>
      </c>
      <c r="CI767" s="122">
        <v>0</v>
      </c>
      <c r="CJ767" s="122">
        <v>0</v>
      </c>
      <c r="CK767" s="122">
        <v>0</v>
      </c>
      <c r="CL767" s="122">
        <v>0</v>
      </c>
      <c r="CM767" s="122">
        <v>0</v>
      </c>
      <c r="CN767" s="122">
        <v>0</v>
      </c>
      <c r="CO767" s="122">
        <v>0</v>
      </c>
      <c r="CP767" s="122">
        <v>0</v>
      </c>
      <c r="CQ767" s="122">
        <v>0</v>
      </c>
    </row>
    <row r="768" spans="1:95" ht="24.95" customHeight="1">
      <c r="A768" s="244">
        <v>617</v>
      </c>
      <c r="B768" s="17" t="s">
        <v>1886</v>
      </c>
      <c r="C768" s="263">
        <v>401000040</v>
      </c>
      <c r="D768" s="19" t="s">
        <v>112</v>
      </c>
      <c r="E768" s="113" t="s">
        <v>1887</v>
      </c>
      <c r="F768" s="114"/>
      <c r="G768" s="114"/>
      <c r="H768" s="115" t="s">
        <v>47</v>
      </c>
      <c r="I768" s="157"/>
      <c r="J768" s="115" t="s">
        <v>522</v>
      </c>
      <c r="K768" s="115" t="s">
        <v>45</v>
      </c>
      <c r="L768" s="115" t="s">
        <v>1982</v>
      </c>
      <c r="M768" s="154"/>
      <c r="N768" s="154"/>
      <c r="O768" s="154"/>
      <c r="P768" s="116" t="s">
        <v>255</v>
      </c>
      <c r="Q768" s="117" t="s">
        <v>1914</v>
      </c>
      <c r="R768" s="154"/>
      <c r="S768" s="154"/>
      <c r="T768" s="154" t="s">
        <v>47</v>
      </c>
      <c r="U768" s="154"/>
      <c r="V768" s="154" t="s">
        <v>523</v>
      </c>
      <c r="W768" s="154" t="s">
        <v>45</v>
      </c>
      <c r="X768" s="154"/>
      <c r="Y768" s="154"/>
      <c r="Z768" s="154"/>
      <c r="AA768" s="154"/>
      <c r="AB768" s="116" t="s">
        <v>257</v>
      </c>
      <c r="AC768" s="252" t="s">
        <v>1983</v>
      </c>
      <c r="AD768" s="253"/>
      <c r="AE768" s="253"/>
      <c r="AF768" s="253"/>
      <c r="AG768" s="253"/>
      <c r="AH768" s="261"/>
      <c r="AI768" s="261"/>
      <c r="AJ768" s="261"/>
      <c r="AK768" s="261"/>
      <c r="AL768" s="253"/>
      <c r="AM768" s="253" t="s">
        <v>1984</v>
      </c>
      <c r="AN768" s="259" t="s">
        <v>1985</v>
      </c>
      <c r="AO768" s="57" t="s">
        <v>80</v>
      </c>
      <c r="AP768" s="57" t="s">
        <v>54</v>
      </c>
      <c r="AQ768" s="57" t="s">
        <v>1986</v>
      </c>
      <c r="AR768" s="18" t="s">
        <v>1987</v>
      </c>
      <c r="AS768" s="156" t="s">
        <v>53</v>
      </c>
      <c r="AT768" s="122">
        <v>1414810</v>
      </c>
      <c r="AU768" s="122">
        <v>1414810</v>
      </c>
      <c r="AV768" s="122">
        <v>0</v>
      </c>
      <c r="AW768" s="122">
        <v>0</v>
      </c>
      <c r="AX768" s="122">
        <v>0</v>
      </c>
      <c r="AY768" s="122">
        <v>0</v>
      </c>
      <c r="AZ768" s="122">
        <v>0</v>
      </c>
      <c r="BA768" s="122">
        <v>0</v>
      </c>
      <c r="BB768" s="122">
        <v>1414810</v>
      </c>
      <c r="BC768" s="122">
        <v>1414810</v>
      </c>
      <c r="BD768" s="122">
        <v>1547592.8</v>
      </c>
      <c r="BE768" s="122">
        <v>0</v>
      </c>
      <c r="BF768" s="122">
        <v>0</v>
      </c>
      <c r="BG768" s="122">
        <v>0</v>
      </c>
      <c r="BH768" s="122">
        <v>1547592.8</v>
      </c>
      <c r="BI768" s="122">
        <v>1547592.8</v>
      </c>
      <c r="BJ768" s="122">
        <v>0</v>
      </c>
      <c r="BK768" s="122">
        <v>0</v>
      </c>
      <c r="BL768" s="122">
        <v>0</v>
      </c>
      <c r="BM768" s="122">
        <v>1547592.8</v>
      </c>
      <c r="BN768" s="122">
        <v>941720</v>
      </c>
      <c r="BO768" s="122">
        <v>0</v>
      </c>
      <c r="BP768" s="122">
        <v>0</v>
      </c>
      <c r="BQ768" s="122">
        <v>0</v>
      </c>
      <c r="BR768" s="122">
        <v>941720</v>
      </c>
      <c r="BS768" s="122">
        <v>941720</v>
      </c>
      <c r="BT768" s="122">
        <v>0</v>
      </c>
      <c r="BU768" s="122">
        <v>0</v>
      </c>
      <c r="BV768" s="122">
        <v>0</v>
      </c>
      <c r="BW768" s="122">
        <v>941720</v>
      </c>
      <c r="BX768" s="122">
        <v>941720</v>
      </c>
      <c r="BY768" s="122">
        <v>0</v>
      </c>
      <c r="BZ768" s="122">
        <v>0</v>
      </c>
      <c r="CA768" s="122">
        <v>0</v>
      </c>
      <c r="CB768" s="122">
        <v>941720</v>
      </c>
      <c r="CC768" s="122">
        <v>941720</v>
      </c>
      <c r="CD768" s="122">
        <v>0</v>
      </c>
      <c r="CE768" s="122">
        <v>0</v>
      </c>
      <c r="CF768" s="122">
        <v>0</v>
      </c>
      <c r="CG768" s="122">
        <v>941720</v>
      </c>
      <c r="CH768" s="122">
        <v>941720</v>
      </c>
      <c r="CI768" s="122">
        <v>0</v>
      </c>
      <c r="CJ768" s="122">
        <v>0</v>
      </c>
      <c r="CK768" s="122">
        <v>0</v>
      </c>
      <c r="CL768" s="122">
        <v>941720</v>
      </c>
      <c r="CM768" s="122">
        <v>941720</v>
      </c>
      <c r="CN768" s="122">
        <v>0</v>
      </c>
      <c r="CO768" s="122">
        <v>0</v>
      </c>
      <c r="CP768" s="122">
        <v>0</v>
      </c>
      <c r="CQ768" s="122">
        <v>941720</v>
      </c>
    </row>
    <row r="769" spans="1:95" ht="24.95" customHeight="1">
      <c r="A769" s="244">
        <v>617</v>
      </c>
      <c r="B769" s="17" t="s">
        <v>1886</v>
      </c>
      <c r="C769" s="263">
        <v>401000040</v>
      </c>
      <c r="D769" s="19" t="s">
        <v>112</v>
      </c>
      <c r="E769" s="113" t="s">
        <v>1887</v>
      </c>
      <c r="F769" s="114"/>
      <c r="G769" s="114"/>
      <c r="H769" s="115">
        <v>3</v>
      </c>
      <c r="I769" s="157"/>
      <c r="J769" s="115" t="s">
        <v>522</v>
      </c>
      <c r="K769" s="115" t="s">
        <v>45</v>
      </c>
      <c r="L769" s="115">
        <v>25</v>
      </c>
      <c r="M769" s="154"/>
      <c r="N769" s="154"/>
      <c r="O769" s="154"/>
      <c r="P769" s="116" t="s">
        <v>255</v>
      </c>
      <c r="Q769" s="117" t="s">
        <v>1988</v>
      </c>
      <c r="R769" s="154"/>
      <c r="S769" s="154"/>
      <c r="T769" s="154" t="s">
        <v>172</v>
      </c>
      <c r="U769" s="154"/>
      <c r="V769" s="115" t="s">
        <v>1989</v>
      </c>
      <c r="W769" s="115" t="s">
        <v>174</v>
      </c>
      <c r="X769" s="115" t="s">
        <v>1990</v>
      </c>
      <c r="Y769" s="154"/>
      <c r="Z769" s="154"/>
      <c r="AA769" s="154"/>
      <c r="AB769" s="116" t="s">
        <v>1991</v>
      </c>
      <c r="AC769" s="252" t="s">
        <v>1909</v>
      </c>
      <c r="AD769" s="253"/>
      <c r="AE769" s="253"/>
      <c r="AF769" s="253"/>
      <c r="AG769" s="253"/>
      <c r="AH769" s="253"/>
      <c r="AI769" s="253"/>
      <c r="AJ769" s="254"/>
      <c r="AK769" s="254"/>
      <c r="AL769" s="253"/>
      <c r="AM769" s="261" t="s">
        <v>1992</v>
      </c>
      <c r="AN769" s="255" t="s">
        <v>1911</v>
      </c>
      <c r="AO769" s="57" t="s">
        <v>80</v>
      </c>
      <c r="AP769" s="57" t="s">
        <v>54</v>
      </c>
      <c r="AQ769" s="57" t="s">
        <v>1993</v>
      </c>
      <c r="AR769" s="18" t="s">
        <v>1994</v>
      </c>
      <c r="AS769" s="156" t="s">
        <v>53</v>
      </c>
      <c r="AT769" s="122">
        <v>15476080</v>
      </c>
      <c r="AU769" s="122">
        <v>15476080</v>
      </c>
      <c r="AV769" s="122">
        <v>0</v>
      </c>
      <c r="AW769" s="122">
        <v>0</v>
      </c>
      <c r="AX769" s="122">
        <v>15476080</v>
      </c>
      <c r="AY769" s="122">
        <v>15476080</v>
      </c>
      <c r="AZ769" s="122">
        <v>0</v>
      </c>
      <c r="BA769" s="122">
        <v>0</v>
      </c>
      <c r="BB769" s="122">
        <v>0</v>
      </c>
      <c r="BC769" s="122">
        <v>0</v>
      </c>
      <c r="BD769" s="122">
        <v>15476080</v>
      </c>
      <c r="BE769" s="122">
        <v>0</v>
      </c>
      <c r="BF769" s="122">
        <v>15476080</v>
      </c>
      <c r="BG769" s="122">
        <v>0</v>
      </c>
      <c r="BH769" s="122">
        <v>0</v>
      </c>
      <c r="BI769" s="122">
        <v>15476080</v>
      </c>
      <c r="BJ769" s="122">
        <v>0</v>
      </c>
      <c r="BK769" s="122">
        <v>15476080</v>
      </c>
      <c r="BL769" s="122">
        <v>0</v>
      </c>
      <c r="BM769" s="122">
        <v>0</v>
      </c>
      <c r="BN769" s="122">
        <v>15476080</v>
      </c>
      <c r="BO769" s="122">
        <v>0</v>
      </c>
      <c r="BP769" s="122">
        <v>15476080</v>
      </c>
      <c r="BQ769" s="122">
        <v>0</v>
      </c>
      <c r="BR769" s="122">
        <v>0</v>
      </c>
      <c r="BS769" s="122">
        <v>15476080</v>
      </c>
      <c r="BT769" s="122">
        <v>0</v>
      </c>
      <c r="BU769" s="122">
        <v>15476080</v>
      </c>
      <c r="BV769" s="122">
        <v>0</v>
      </c>
      <c r="BW769" s="122">
        <v>0</v>
      </c>
      <c r="BX769" s="122">
        <v>9476080</v>
      </c>
      <c r="BY769" s="122">
        <v>0</v>
      </c>
      <c r="BZ769" s="122">
        <v>9476080</v>
      </c>
      <c r="CA769" s="122">
        <v>0</v>
      </c>
      <c r="CB769" s="122"/>
      <c r="CC769" s="122">
        <v>9476080</v>
      </c>
      <c r="CD769" s="122">
        <v>0</v>
      </c>
      <c r="CE769" s="122">
        <v>9476080</v>
      </c>
      <c r="CF769" s="122">
        <v>0</v>
      </c>
      <c r="CG769" s="122"/>
      <c r="CH769" s="122">
        <v>9476080</v>
      </c>
      <c r="CI769" s="122">
        <v>0</v>
      </c>
      <c r="CJ769" s="122">
        <v>9476080</v>
      </c>
      <c r="CK769" s="122">
        <v>0</v>
      </c>
      <c r="CL769" s="122"/>
      <c r="CM769" s="122">
        <v>9476080</v>
      </c>
      <c r="CN769" s="122">
        <v>0</v>
      </c>
      <c r="CO769" s="122">
        <v>9476080</v>
      </c>
      <c r="CP769" s="122">
        <v>0</v>
      </c>
      <c r="CQ769" s="122"/>
    </row>
    <row r="770" spans="1:95" ht="24.95" customHeight="1">
      <c r="A770" s="244">
        <v>617</v>
      </c>
      <c r="B770" s="17" t="s">
        <v>1886</v>
      </c>
      <c r="C770" s="263">
        <v>401000040</v>
      </c>
      <c r="D770" s="19" t="s">
        <v>112</v>
      </c>
      <c r="E770" s="113" t="s">
        <v>1887</v>
      </c>
      <c r="F770" s="114"/>
      <c r="G770" s="114"/>
      <c r="H770" s="115">
        <v>3</v>
      </c>
      <c r="I770" s="157"/>
      <c r="J770" s="115" t="s">
        <v>522</v>
      </c>
      <c r="K770" s="115" t="s">
        <v>45</v>
      </c>
      <c r="L770" s="115">
        <v>25</v>
      </c>
      <c r="M770" s="154"/>
      <c r="N770" s="154"/>
      <c r="O770" s="154"/>
      <c r="P770" s="116" t="s">
        <v>255</v>
      </c>
      <c r="Q770" s="117" t="s">
        <v>1888</v>
      </c>
      <c r="R770" s="154"/>
      <c r="S770" s="154"/>
      <c r="T770" s="154">
        <v>3</v>
      </c>
      <c r="U770" s="154"/>
      <c r="V770" s="154">
        <v>12</v>
      </c>
      <c r="W770" s="154">
        <v>1</v>
      </c>
      <c r="X770" s="154">
        <v>15</v>
      </c>
      <c r="Y770" s="154"/>
      <c r="Z770" s="154"/>
      <c r="AA770" s="154"/>
      <c r="AB770" s="116" t="s">
        <v>257</v>
      </c>
      <c r="AC770" s="268" t="s">
        <v>1995</v>
      </c>
      <c r="AD770" s="253"/>
      <c r="AE770" s="253"/>
      <c r="AF770" s="253"/>
      <c r="AG770" s="253"/>
      <c r="AH770" s="254"/>
      <c r="AI770" s="254"/>
      <c r="AJ770" s="261" t="s">
        <v>1996</v>
      </c>
      <c r="AK770" s="261"/>
      <c r="AL770" s="254"/>
      <c r="AM770" s="261" t="s">
        <v>1997</v>
      </c>
      <c r="AN770" s="255" t="s">
        <v>1998</v>
      </c>
      <c r="AO770" s="57" t="s">
        <v>80</v>
      </c>
      <c r="AP770" s="57" t="s">
        <v>54</v>
      </c>
      <c r="AQ770" s="57" t="s">
        <v>1951</v>
      </c>
      <c r="AR770" s="18" t="s">
        <v>1999</v>
      </c>
      <c r="AS770" s="156" t="s">
        <v>53</v>
      </c>
      <c r="AT770" s="122">
        <v>495000</v>
      </c>
      <c r="AU770" s="122">
        <v>495000</v>
      </c>
      <c r="AV770" s="122">
        <v>0</v>
      </c>
      <c r="AW770" s="122">
        <v>0</v>
      </c>
      <c r="AX770" s="122">
        <v>0</v>
      </c>
      <c r="AY770" s="122">
        <v>0</v>
      </c>
      <c r="AZ770" s="122">
        <v>0</v>
      </c>
      <c r="BA770" s="122">
        <v>0</v>
      </c>
      <c r="BB770" s="122">
        <v>495000</v>
      </c>
      <c r="BC770" s="122">
        <v>495000</v>
      </c>
      <c r="BD770" s="122">
        <v>0</v>
      </c>
      <c r="BE770" s="122">
        <v>0</v>
      </c>
      <c r="BF770" s="122">
        <v>0</v>
      </c>
      <c r="BG770" s="122">
        <v>0</v>
      </c>
      <c r="BH770" s="122">
        <v>0</v>
      </c>
      <c r="BI770" s="122">
        <v>0</v>
      </c>
      <c r="BJ770" s="122">
        <v>0</v>
      </c>
      <c r="BK770" s="122">
        <v>0</v>
      </c>
      <c r="BL770" s="122">
        <v>0</v>
      </c>
      <c r="BM770" s="122">
        <v>0</v>
      </c>
      <c r="BN770" s="122">
        <v>0</v>
      </c>
      <c r="BO770" s="122">
        <v>0</v>
      </c>
      <c r="BP770" s="122">
        <v>0</v>
      </c>
      <c r="BQ770" s="122">
        <v>0</v>
      </c>
      <c r="BR770" s="122">
        <v>0</v>
      </c>
      <c r="BS770" s="122">
        <v>0</v>
      </c>
      <c r="BT770" s="122">
        <v>0</v>
      </c>
      <c r="BU770" s="122">
        <v>0</v>
      </c>
      <c r="BV770" s="122">
        <v>0</v>
      </c>
      <c r="BW770" s="122">
        <v>0</v>
      </c>
      <c r="BX770" s="122">
        <v>0</v>
      </c>
      <c r="BY770" s="122">
        <v>0</v>
      </c>
      <c r="BZ770" s="122">
        <v>0</v>
      </c>
      <c r="CA770" s="122">
        <v>0</v>
      </c>
      <c r="CB770" s="122">
        <v>0</v>
      </c>
      <c r="CC770" s="122">
        <v>0</v>
      </c>
      <c r="CD770" s="122">
        <v>0</v>
      </c>
      <c r="CE770" s="122">
        <v>0</v>
      </c>
      <c r="CF770" s="122">
        <v>0</v>
      </c>
      <c r="CG770" s="122">
        <v>0</v>
      </c>
      <c r="CH770" s="122">
        <v>0</v>
      </c>
      <c r="CI770" s="122">
        <v>0</v>
      </c>
      <c r="CJ770" s="122">
        <v>0</v>
      </c>
      <c r="CK770" s="122">
        <v>0</v>
      </c>
      <c r="CL770" s="122">
        <v>0</v>
      </c>
      <c r="CM770" s="122">
        <v>0</v>
      </c>
      <c r="CN770" s="122">
        <v>0</v>
      </c>
      <c r="CO770" s="122">
        <v>0</v>
      </c>
      <c r="CP770" s="122">
        <v>0</v>
      </c>
      <c r="CQ770" s="122">
        <v>0</v>
      </c>
    </row>
    <row r="771" spans="1:95" ht="24.95" customHeight="1">
      <c r="A771" s="244">
        <v>617</v>
      </c>
      <c r="B771" s="17" t="s">
        <v>1886</v>
      </c>
      <c r="C771" s="263">
        <v>402000001</v>
      </c>
      <c r="D771" s="19" t="s">
        <v>48</v>
      </c>
      <c r="E771" s="113" t="s">
        <v>2000</v>
      </c>
      <c r="F771" s="114"/>
      <c r="G771" s="114"/>
      <c r="H771" s="115" t="s">
        <v>286</v>
      </c>
      <c r="I771" s="157"/>
      <c r="J771" s="115" t="s">
        <v>975</v>
      </c>
      <c r="K771" s="115" t="s">
        <v>47</v>
      </c>
      <c r="L771" s="115"/>
      <c r="M771" s="154"/>
      <c r="N771" s="154"/>
      <c r="O771" s="154"/>
      <c r="P771" s="116" t="s">
        <v>2001</v>
      </c>
      <c r="Q771" s="117" t="s">
        <v>2002</v>
      </c>
      <c r="R771" s="154"/>
      <c r="S771" s="154"/>
      <c r="T771" s="154"/>
      <c r="U771" s="154"/>
      <c r="V771" s="154">
        <v>11</v>
      </c>
      <c r="W771" s="154">
        <v>1</v>
      </c>
      <c r="X771" s="115" t="s">
        <v>64</v>
      </c>
      <c r="Y771" s="154"/>
      <c r="Z771" s="154"/>
      <c r="AA771" s="154"/>
      <c r="AB771" s="116" t="s">
        <v>424</v>
      </c>
      <c r="AC771" s="269" t="s">
        <v>2003</v>
      </c>
      <c r="AD771" s="253"/>
      <c r="AE771" s="253"/>
      <c r="AF771" s="253"/>
      <c r="AG771" s="253"/>
      <c r="AH771" s="253"/>
      <c r="AI771" s="253"/>
      <c r="AJ771" s="254"/>
      <c r="AK771" s="253"/>
      <c r="AL771" s="253"/>
      <c r="AM771" s="253" t="s">
        <v>378</v>
      </c>
      <c r="AN771" s="255" t="s">
        <v>162</v>
      </c>
      <c r="AO771" s="57" t="s">
        <v>51</v>
      </c>
      <c r="AP771" s="57" t="s">
        <v>66</v>
      </c>
      <c r="AQ771" s="57" t="s">
        <v>2004</v>
      </c>
      <c r="AR771" s="18" t="s">
        <v>55</v>
      </c>
      <c r="AS771" s="156" t="s">
        <v>56</v>
      </c>
      <c r="AT771" s="122">
        <v>398501.16</v>
      </c>
      <c r="AU771" s="122">
        <v>398501.16</v>
      </c>
      <c r="AV771" s="122">
        <v>0</v>
      </c>
      <c r="AW771" s="122">
        <v>0</v>
      </c>
      <c r="AX771" s="122">
        <v>0</v>
      </c>
      <c r="AY771" s="122">
        <v>0</v>
      </c>
      <c r="AZ771" s="122">
        <v>0</v>
      </c>
      <c r="BA771" s="122">
        <v>0</v>
      </c>
      <c r="BB771" s="122">
        <v>398501.16</v>
      </c>
      <c r="BC771" s="122">
        <v>398501.16</v>
      </c>
      <c r="BD771" s="122">
        <v>440076.25</v>
      </c>
      <c r="BE771" s="122">
        <v>0</v>
      </c>
      <c r="BF771" s="122">
        <v>0</v>
      </c>
      <c r="BG771" s="122">
        <v>0</v>
      </c>
      <c r="BH771" s="122">
        <v>440076.25</v>
      </c>
      <c r="BI771" s="122">
        <v>440076.25</v>
      </c>
      <c r="BJ771" s="122">
        <v>0</v>
      </c>
      <c r="BK771" s="122">
        <v>0</v>
      </c>
      <c r="BL771" s="122">
        <v>0</v>
      </c>
      <c r="BM771" s="122">
        <v>440076.25</v>
      </c>
      <c r="BN771" s="122">
        <v>476560</v>
      </c>
      <c r="BO771" s="122">
        <v>0</v>
      </c>
      <c r="BP771" s="122">
        <v>0</v>
      </c>
      <c r="BQ771" s="122">
        <v>0</v>
      </c>
      <c r="BR771" s="122">
        <v>476560</v>
      </c>
      <c r="BS771" s="122">
        <v>476560</v>
      </c>
      <c r="BT771" s="122">
        <v>0</v>
      </c>
      <c r="BU771" s="122">
        <v>0</v>
      </c>
      <c r="BV771" s="122">
        <v>0</v>
      </c>
      <c r="BW771" s="122">
        <v>476560</v>
      </c>
      <c r="BX771" s="122">
        <v>476560</v>
      </c>
      <c r="BY771" s="122">
        <v>0</v>
      </c>
      <c r="BZ771" s="122">
        <v>0</v>
      </c>
      <c r="CA771" s="122">
        <v>0</v>
      </c>
      <c r="CB771" s="122">
        <v>476560</v>
      </c>
      <c r="CC771" s="122">
        <v>476560</v>
      </c>
      <c r="CD771" s="122">
        <v>0</v>
      </c>
      <c r="CE771" s="122">
        <v>0</v>
      </c>
      <c r="CF771" s="122">
        <v>0</v>
      </c>
      <c r="CG771" s="122">
        <v>476560</v>
      </c>
      <c r="CH771" s="122">
        <v>476560</v>
      </c>
      <c r="CI771" s="122">
        <v>0</v>
      </c>
      <c r="CJ771" s="122">
        <v>0</v>
      </c>
      <c r="CK771" s="122">
        <v>0</v>
      </c>
      <c r="CL771" s="122">
        <v>476560</v>
      </c>
      <c r="CM771" s="122">
        <v>476560</v>
      </c>
      <c r="CN771" s="122">
        <v>0</v>
      </c>
      <c r="CO771" s="122">
        <v>0</v>
      </c>
      <c r="CP771" s="122">
        <v>0</v>
      </c>
      <c r="CQ771" s="122">
        <v>476560</v>
      </c>
    </row>
    <row r="772" spans="1:95" ht="24.95" customHeight="1">
      <c r="A772" s="244">
        <v>617</v>
      </c>
      <c r="B772" s="17" t="s">
        <v>1886</v>
      </c>
      <c r="C772" s="263">
        <v>402000001</v>
      </c>
      <c r="D772" s="19" t="s">
        <v>48</v>
      </c>
      <c r="E772" s="113" t="s">
        <v>2000</v>
      </c>
      <c r="F772" s="114"/>
      <c r="G772" s="114"/>
      <c r="H772" s="115" t="s">
        <v>286</v>
      </c>
      <c r="I772" s="157"/>
      <c r="J772" s="115" t="s">
        <v>975</v>
      </c>
      <c r="K772" s="115" t="s">
        <v>47</v>
      </c>
      <c r="L772" s="115"/>
      <c r="M772" s="154"/>
      <c r="N772" s="154"/>
      <c r="O772" s="154"/>
      <c r="P772" s="116" t="s">
        <v>2001</v>
      </c>
      <c r="Q772" s="117" t="s">
        <v>2002</v>
      </c>
      <c r="R772" s="154"/>
      <c r="S772" s="154"/>
      <c r="T772" s="154"/>
      <c r="U772" s="154"/>
      <c r="V772" s="154">
        <v>11</v>
      </c>
      <c r="W772" s="154">
        <v>1</v>
      </c>
      <c r="X772" s="115" t="s">
        <v>64</v>
      </c>
      <c r="Y772" s="154"/>
      <c r="Z772" s="154"/>
      <c r="AA772" s="154"/>
      <c r="AB772" s="116" t="s">
        <v>424</v>
      </c>
      <c r="AC772" s="269" t="s">
        <v>2003</v>
      </c>
      <c r="AD772" s="253"/>
      <c r="AE772" s="253"/>
      <c r="AF772" s="253"/>
      <c r="AG772" s="253"/>
      <c r="AH772" s="253"/>
      <c r="AI772" s="253"/>
      <c r="AJ772" s="254"/>
      <c r="AK772" s="253"/>
      <c r="AL772" s="253"/>
      <c r="AM772" s="253" t="s">
        <v>378</v>
      </c>
      <c r="AN772" s="255" t="s">
        <v>162</v>
      </c>
      <c r="AO772" s="57" t="s">
        <v>51</v>
      </c>
      <c r="AP772" s="57" t="s">
        <v>66</v>
      </c>
      <c r="AQ772" s="57" t="s">
        <v>2004</v>
      </c>
      <c r="AR772" s="18" t="s">
        <v>55</v>
      </c>
      <c r="AS772" s="156" t="s">
        <v>57</v>
      </c>
      <c r="AT772" s="122">
        <v>117685.37</v>
      </c>
      <c r="AU772" s="122">
        <v>117685.37</v>
      </c>
      <c r="AV772" s="122">
        <v>0</v>
      </c>
      <c r="AW772" s="122">
        <v>0</v>
      </c>
      <c r="AX772" s="122">
        <v>0</v>
      </c>
      <c r="AY772" s="122">
        <v>0</v>
      </c>
      <c r="AZ772" s="122">
        <v>0</v>
      </c>
      <c r="BA772" s="122">
        <v>0</v>
      </c>
      <c r="BB772" s="122">
        <v>117685.37</v>
      </c>
      <c r="BC772" s="122">
        <v>117685.37</v>
      </c>
      <c r="BD772" s="122">
        <v>132449.91</v>
      </c>
      <c r="BE772" s="122">
        <v>0</v>
      </c>
      <c r="BF772" s="122">
        <v>0</v>
      </c>
      <c r="BG772" s="122">
        <v>0</v>
      </c>
      <c r="BH772" s="122">
        <v>132449.91</v>
      </c>
      <c r="BI772" s="122">
        <v>132449.91</v>
      </c>
      <c r="BJ772" s="122">
        <v>0</v>
      </c>
      <c r="BK772" s="122">
        <v>0</v>
      </c>
      <c r="BL772" s="122">
        <v>0</v>
      </c>
      <c r="BM772" s="122">
        <v>132449.91</v>
      </c>
      <c r="BN772" s="122">
        <v>143920</v>
      </c>
      <c r="BO772" s="122">
        <v>0</v>
      </c>
      <c r="BP772" s="122">
        <v>0</v>
      </c>
      <c r="BQ772" s="122">
        <v>0</v>
      </c>
      <c r="BR772" s="122">
        <v>143920</v>
      </c>
      <c r="BS772" s="122">
        <v>143920</v>
      </c>
      <c r="BT772" s="122">
        <v>0</v>
      </c>
      <c r="BU772" s="122">
        <v>0</v>
      </c>
      <c r="BV772" s="122">
        <v>0</v>
      </c>
      <c r="BW772" s="122">
        <v>143920</v>
      </c>
      <c r="BX772" s="122">
        <v>143920</v>
      </c>
      <c r="BY772" s="122">
        <v>0</v>
      </c>
      <c r="BZ772" s="122">
        <v>0</v>
      </c>
      <c r="CA772" s="122">
        <v>0</v>
      </c>
      <c r="CB772" s="122">
        <v>143920</v>
      </c>
      <c r="CC772" s="122">
        <v>143920</v>
      </c>
      <c r="CD772" s="122">
        <v>0</v>
      </c>
      <c r="CE772" s="122">
        <v>0</v>
      </c>
      <c r="CF772" s="122">
        <v>0</v>
      </c>
      <c r="CG772" s="122">
        <v>143920</v>
      </c>
      <c r="CH772" s="122">
        <v>143920</v>
      </c>
      <c r="CI772" s="122">
        <v>0</v>
      </c>
      <c r="CJ772" s="122">
        <v>0</v>
      </c>
      <c r="CK772" s="122">
        <v>0</v>
      </c>
      <c r="CL772" s="122">
        <v>143920</v>
      </c>
      <c r="CM772" s="122">
        <v>143920</v>
      </c>
      <c r="CN772" s="122">
        <v>0</v>
      </c>
      <c r="CO772" s="122">
        <v>0</v>
      </c>
      <c r="CP772" s="122">
        <v>0</v>
      </c>
      <c r="CQ772" s="122">
        <v>143920</v>
      </c>
    </row>
    <row r="773" spans="1:95" ht="24.95" customHeight="1">
      <c r="A773" s="244">
        <v>617</v>
      </c>
      <c r="B773" s="17" t="s">
        <v>1886</v>
      </c>
      <c r="C773" s="263">
        <v>402000001</v>
      </c>
      <c r="D773" s="19" t="s">
        <v>48</v>
      </c>
      <c r="E773" s="113" t="s">
        <v>1887</v>
      </c>
      <c r="F773" s="114"/>
      <c r="G773" s="114"/>
      <c r="H773" s="115" t="s">
        <v>47</v>
      </c>
      <c r="I773" s="157"/>
      <c r="J773" s="115" t="s">
        <v>382</v>
      </c>
      <c r="K773" s="115" t="s">
        <v>45</v>
      </c>
      <c r="L773" s="115" t="s">
        <v>47</v>
      </c>
      <c r="M773" s="154"/>
      <c r="N773" s="154"/>
      <c r="O773" s="154"/>
      <c r="P773" s="116" t="s">
        <v>255</v>
      </c>
      <c r="Q773" s="117" t="s">
        <v>1888</v>
      </c>
      <c r="R773" s="154"/>
      <c r="S773" s="154"/>
      <c r="T773" s="154" t="s">
        <v>47</v>
      </c>
      <c r="U773" s="154"/>
      <c r="V773" s="154" t="s">
        <v>523</v>
      </c>
      <c r="W773" s="154" t="s">
        <v>45</v>
      </c>
      <c r="X773" s="154"/>
      <c r="Y773" s="154"/>
      <c r="Z773" s="154"/>
      <c r="AA773" s="154"/>
      <c r="AB773" s="116" t="s">
        <v>257</v>
      </c>
      <c r="AC773" s="252" t="s">
        <v>2005</v>
      </c>
      <c r="AD773" s="253"/>
      <c r="AE773" s="253"/>
      <c r="AF773" s="253"/>
      <c r="AG773" s="253"/>
      <c r="AH773" s="254"/>
      <c r="AI773" s="254"/>
      <c r="AJ773" s="254"/>
      <c r="AK773" s="259"/>
      <c r="AL773" s="260"/>
      <c r="AM773" s="259" t="s">
        <v>2006</v>
      </c>
      <c r="AN773" s="255" t="s">
        <v>163</v>
      </c>
      <c r="AO773" s="57" t="s">
        <v>51</v>
      </c>
      <c r="AP773" s="57" t="s">
        <v>66</v>
      </c>
      <c r="AQ773" s="57" t="s">
        <v>2004</v>
      </c>
      <c r="AR773" s="18" t="s">
        <v>55</v>
      </c>
      <c r="AS773" s="156" t="s">
        <v>53</v>
      </c>
      <c r="AT773" s="122">
        <v>3594245.69</v>
      </c>
      <c r="AU773" s="122">
        <v>3531456.76</v>
      </c>
      <c r="AV773" s="122">
        <v>0</v>
      </c>
      <c r="AW773" s="122">
        <v>0</v>
      </c>
      <c r="AX773" s="122">
        <v>0</v>
      </c>
      <c r="AY773" s="122">
        <v>0</v>
      </c>
      <c r="AZ773" s="122">
        <v>0</v>
      </c>
      <c r="BA773" s="122">
        <v>0</v>
      </c>
      <c r="BB773" s="122">
        <v>3594245.69</v>
      </c>
      <c r="BC773" s="122">
        <v>3531456.76</v>
      </c>
      <c r="BD773" s="122">
        <v>3117834.42</v>
      </c>
      <c r="BE773" s="122">
        <v>0</v>
      </c>
      <c r="BF773" s="122">
        <v>0</v>
      </c>
      <c r="BG773" s="122">
        <v>0</v>
      </c>
      <c r="BH773" s="122">
        <v>3117834.42</v>
      </c>
      <c r="BI773" s="122">
        <v>3117834.42</v>
      </c>
      <c r="BJ773" s="122">
        <v>0</v>
      </c>
      <c r="BK773" s="122">
        <v>0</v>
      </c>
      <c r="BL773" s="122">
        <v>0</v>
      </c>
      <c r="BM773" s="122">
        <v>3117834.42</v>
      </c>
      <c r="BN773" s="122">
        <v>2611368.7999999998</v>
      </c>
      <c r="BO773" s="122">
        <v>0</v>
      </c>
      <c r="BP773" s="122">
        <v>0</v>
      </c>
      <c r="BQ773" s="122">
        <v>0</v>
      </c>
      <c r="BR773" s="122">
        <v>2611368.7999999998</v>
      </c>
      <c r="BS773" s="122">
        <v>3711368.8</v>
      </c>
      <c r="BT773" s="122">
        <v>0</v>
      </c>
      <c r="BU773" s="122">
        <v>0</v>
      </c>
      <c r="BV773" s="122">
        <v>0</v>
      </c>
      <c r="BW773" s="122">
        <v>3711368.8</v>
      </c>
      <c r="BX773" s="122">
        <v>2361668.7999999998</v>
      </c>
      <c r="BY773" s="122">
        <v>0</v>
      </c>
      <c r="BZ773" s="122">
        <v>0</v>
      </c>
      <c r="CA773" s="122">
        <v>0</v>
      </c>
      <c r="CB773" s="122">
        <v>2361668.7999999998</v>
      </c>
      <c r="CC773" s="122">
        <v>2361668.7999999998</v>
      </c>
      <c r="CD773" s="122">
        <v>0</v>
      </c>
      <c r="CE773" s="122">
        <v>0</v>
      </c>
      <c r="CF773" s="122">
        <v>0</v>
      </c>
      <c r="CG773" s="122">
        <v>2361668.7999999998</v>
      </c>
      <c r="CH773" s="122">
        <v>2361668.7999999998</v>
      </c>
      <c r="CI773" s="122">
        <v>0</v>
      </c>
      <c r="CJ773" s="122">
        <v>0</v>
      </c>
      <c r="CK773" s="122">
        <v>0</v>
      </c>
      <c r="CL773" s="122">
        <v>2361668.7999999998</v>
      </c>
      <c r="CM773" s="122">
        <v>2361668.7999999998</v>
      </c>
      <c r="CN773" s="122">
        <v>0</v>
      </c>
      <c r="CO773" s="122">
        <v>0</v>
      </c>
      <c r="CP773" s="122">
        <v>0</v>
      </c>
      <c r="CQ773" s="122">
        <v>2361668.7999999998</v>
      </c>
    </row>
    <row r="774" spans="1:95" ht="24.95" customHeight="1">
      <c r="A774" s="244">
        <v>617</v>
      </c>
      <c r="B774" s="17" t="s">
        <v>1886</v>
      </c>
      <c r="C774" s="263">
        <v>402000001</v>
      </c>
      <c r="D774" s="19" t="s">
        <v>48</v>
      </c>
      <c r="E774" s="113" t="s">
        <v>1887</v>
      </c>
      <c r="F774" s="114"/>
      <c r="G774" s="114"/>
      <c r="H774" s="115" t="s">
        <v>47</v>
      </c>
      <c r="I774" s="157"/>
      <c r="J774" s="115" t="s">
        <v>382</v>
      </c>
      <c r="K774" s="115" t="s">
        <v>45</v>
      </c>
      <c r="L774" s="115" t="s">
        <v>47</v>
      </c>
      <c r="M774" s="154"/>
      <c r="N774" s="154"/>
      <c r="O774" s="154"/>
      <c r="P774" s="116" t="s">
        <v>255</v>
      </c>
      <c r="Q774" s="117" t="s">
        <v>1888</v>
      </c>
      <c r="R774" s="154"/>
      <c r="S774" s="154"/>
      <c r="T774" s="154" t="s">
        <v>47</v>
      </c>
      <c r="U774" s="154"/>
      <c r="V774" s="154" t="s">
        <v>523</v>
      </c>
      <c r="W774" s="154" t="s">
        <v>45</v>
      </c>
      <c r="X774" s="154"/>
      <c r="Y774" s="154"/>
      <c r="Z774" s="154"/>
      <c r="AA774" s="154"/>
      <c r="AB774" s="116" t="s">
        <v>257</v>
      </c>
      <c r="AC774" s="252" t="s">
        <v>2005</v>
      </c>
      <c r="AD774" s="253"/>
      <c r="AE774" s="253"/>
      <c r="AF774" s="253"/>
      <c r="AG774" s="253"/>
      <c r="AH774" s="254"/>
      <c r="AI774" s="254"/>
      <c r="AJ774" s="254"/>
      <c r="AK774" s="259"/>
      <c r="AL774" s="260"/>
      <c r="AM774" s="259" t="s">
        <v>2006</v>
      </c>
      <c r="AN774" s="255" t="s">
        <v>163</v>
      </c>
      <c r="AO774" s="57" t="s">
        <v>51</v>
      </c>
      <c r="AP774" s="57" t="s">
        <v>66</v>
      </c>
      <c r="AQ774" s="57" t="s">
        <v>2004</v>
      </c>
      <c r="AR774" s="18" t="s">
        <v>55</v>
      </c>
      <c r="AS774" s="156" t="s">
        <v>192</v>
      </c>
      <c r="AT774" s="122">
        <v>0</v>
      </c>
      <c r="AU774" s="122">
        <v>0</v>
      </c>
      <c r="AV774" s="122">
        <v>0</v>
      </c>
      <c r="AW774" s="122">
        <v>0</v>
      </c>
      <c r="AX774" s="122">
        <v>0</v>
      </c>
      <c r="AY774" s="122">
        <v>0</v>
      </c>
      <c r="AZ774" s="122">
        <v>0</v>
      </c>
      <c r="BA774" s="122">
        <v>0</v>
      </c>
      <c r="BB774" s="122">
        <v>0</v>
      </c>
      <c r="BC774" s="122">
        <v>0</v>
      </c>
      <c r="BD774" s="122">
        <v>446122.38</v>
      </c>
      <c r="BE774" s="122">
        <v>0</v>
      </c>
      <c r="BF774" s="122">
        <v>0</v>
      </c>
      <c r="BG774" s="122">
        <v>0</v>
      </c>
      <c r="BH774" s="122">
        <v>446122.38</v>
      </c>
      <c r="BI774" s="122">
        <v>446122.38</v>
      </c>
      <c r="BJ774" s="122">
        <v>0</v>
      </c>
      <c r="BK774" s="122">
        <v>0</v>
      </c>
      <c r="BL774" s="122">
        <v>0</v>
      </c>
      <c r="BM774" s="122">
        <v>446122.38</v>
      </c>
      <c r="BN774" s="122">
        <v>514584</v>
      </c>
      <c r="BO774" s="122">
        <v>0</v>
      </c>
      <c r="BP774" s="122">
        <v>0</v>
      </c>
      <c r="BQ774" s="122">
        <v>0</v>
      </c>
      <c r="BR774" s="122">
        <v>514584</v>
      </c>
      <c r="BS774" s="122">
        <v>514584</v>
      </c>
      <c r="BT774" s="122">
        <v>0</v>
      </c>
      <c r="BU774" s="122">
        <v>0</v>
      </c>
      <c r="BV774" s="122">
        <v>0</v>
      </c>
      <c r="BW774" s="122">
        <v>514584</v>
      </c>
      <c r="BX774" s="122">
        <v>520164</v>
      </c>
      <c r="BY774" s="122">
        <v>0</v>
      </c>
      <c r="BZ774" s="122">
        <v>0</v>
      </c>
      <c r="CA774" s="122">
        <v>0</v>
      </c>
      <c r="CB774" s="122">
        <v>520164</v>
      </c>
      <c r="CC774" s="122">
        <v>520164</v>
      </c>
      <c r="CD774" s="122">
        <v>0</v>
      </c>
      <c r="CE774" s="122">
        <v>0</v>
      </c>
      <c r="CF774" s="122">
        <v>0</v>
      </c>
      <c r="CG774" s="122">
        <v>520164</v>
      </c>
      <c r="CH774" s="122">
        <v>520164</v>
      </c>
      <c r="CI774" s="122">
        <v>0</v>
      </c>
      <c r="CJ774" s="122">
        <v>0</v>
      </c>
      <c r="CK774" s="122">
        <v>0</v>
      </c>
      <c r="CL774" s="122">
        <v>520164</v>
      </c>
      <c r="CM774" s="122">
        <v>520164</v>
      </c>
      <c r="CN774" s="122">
        <v>0</v>
      </c>
      <c r="CO774" s="122">
        <v>0</v>
      </c>
      <c r="CP774" s="122">
        <v>0</v>
      </c>
      <c r="CQ774" s="122">
        <v>520164</v>
      </c>
    </row>
    <row r="775" spans="1:95" ht="24.95" customHeight="1">
      <c r="A775" s="244">
        <v>617</v>
      </c>
      <c r="B775" s="17" t="s">
        <v>1886</v>
      </c>
      <c r="C775" s="263">
        <v>402000001</v>
      </c>
      <c r="D775" s="19" t="s">
        <v>48</v>
      </c>
      <c r="E775" s="113" t="s">
        <v>1887</v>
      </c>
      <c r="F775" s="114"/>
      <c r="G775" s="114"/>
      <c r="H775" s="115" t="s">
        <v>47</v>
      </c>
      <c r="I775" s="157"/>
      <c r="J775" s="115" t="s">
        <v>382</v>
      </c>
      <c r="K775" s="115" t="s">
        <v>45</v>
      </c>
      <c r="L775" s="115" t="s">
        <v>47</v>
      </c>
      <c r="M775" s="154"/>
      <c r="N775" s="154"/>
      <c r="O775" s="154"/>
      <c r="P775" s="116" t="s">
        <v>255</v>
      </c>
      <c r="Q775" s="117" t="s">
        <v>1888</v>
      </c>
      <c r="R775" s="154"/>
      <c r="S775" s="154"/>
      <c r="T775" s="154" t="s">
        <v>47</v>
      </c>
      <c r="U775" s="154"/>
      <c r="V775" s="154" t="s">
        <v>523</v>
      </c>
      <c r="W775" s="154" t="s">
        <v>45</v>
      </c>
      <c r="X775" s="154"/>
      <c r="Y775" s="154"/>
      <c r="Z775" s="154"/>
      <c r="AA775" s="154"/>
      <c r="AB775" s="116" t="s">
        <v>257</v>
      </c>
      <c r="AC775" s="252" t="s">
        <v>2005</v>
      </c>
      <c r="AD775" s="253"/>
      <c r="AE775" s="253"/>
      <c r="AF775" s="253"/>
      <c r="AG775" s="253"/>
      <c r="AH775" s="254"/>
      <c r="AI775" s="254"/>
      <c r="AJ775" s="254"/>
      <c r="AK775" s="259"/>
      <c r="AL775" s="260"/>
      <c r="AM775" s="259" t="s">
        <v>2006</v>
      </c>
      <c r="AN775" s="255" t="s">
        <v>163</v>
      </c>
      <c r="AO775" s="57" t="s">
        <v>51</v>
      </c>
      <c r="AP775" s="57" t="s">
        <v>66</v>
      </c>
      <c r="AQ775" s="57" t="s">
        <v>2004</v>
      </c>
      <c r="AR775" s="18" t="s">
        <v>55</v>
      </c>
      <c r="AS775" s="156" t="s">
        <v>193</v>
      </c>
      <c r="AT775" s="122">
        <v>77952</v>
      </c>
      <c r="AU775" s="122">
        <v>77952</v>
      </c>
      <c r="AV775" s="122">
        <v>0</v>
      </c>
      <c r="AW775" s="122">
        <v>0</v>
      </c>
      <c r="AX775" s="122">
        <v>0</v>
      </c>
      <c r="AY775" s="122">
        <v>0</v>
      </c>
      <c r="AZ775" s="122">
        <v>0</v>
      </c>
      <c r="BA775" s="122">
        <v>0</v>
      </c>
      <c r="BB775" s="122">
        <v>77952</v>
      </c>
      <c r="BC775" s="122">
        <v>77952</v>
      </c>
      <c r="BD775" s="122">
        <v>75941</v>
      </c>
      <c r="BE775" s="122">
        <v>0</v>
      </c>
      <c r="BF775" s="122">
        <v>0</v>
      </c>
      <c r="BG775" s="122">
        <v>0</v>
      </c>
      <c r="BH775" s="122">
        <v>75941</v>
      </c>
      <c r="BI775" s="122">
        <v>75941</v>
      </c>
      <c r="BJ775" s="122">
        <v>0</v>
      </c>
      <c r="BK775" s="122">
        <v>0</v>
      </c>
      <c r="BL775" s="122">
        <v>0</v>
      </c>
      <c r="BM775" s="122">
        <v>75941</v>
      </c>
      <c r="BN775" s="122">
        <v>75941</v>
      </c>
      <c r="BO775" s="122">
        <v>0</v>
      </c>
      <c r="BP775" s="122">
        <v>0</v>
      </c>
      <c r="BQ775" s="122">
        <v>0</v>
      </c>
      <c r="BR775" s="122">
        <v>75941</v>
      </c>
      <c r="BS775" s="122">
        <v>75941</v>
      </c>
      <c r="BT775" s="122">
        <v>0</v>
      </c>
      <c r="BU775" s="122">
        <v>0</v>
      </c>
      <c r="BV775" s="122">
        <v>0</v>
      </c>
      <c r="BW775" s="122">
        <v>75941</v>
      </c>
      <c r="BX775" s="122">
        <v>75941</v>
      </c>
      <c r="BY775" s="122">
        <v>0</v>
      </c>
      <c r="BZ775" s="122">
        <v>0</v>
      </c>
      <c r="CA775" s="122">
        <v>0</v>
      </c>
      <c r="CB775" s="122">
        <v>75941</v>
      </c>
      <c r="CC775" s="122">
        <v>75941</v>
      </c>
      <c r="CD775" s="122">
        <v>0</v>
      </c>
      <c r="CE775" s="122">
        <v>0</v>
      </c>
      <c r="CF775" s="122">
        <v>0</v>
      </c>
      <c r="CG775" s="122">
        <v>75941</v>
      </c>
      <c r="CH775" s="122">
        <v>75941</v>
      </c>
      <c r="CI775" s="122">
        <v>0</v>
      </c>
      <c r="CJ775" s="122">
        <v>0</v>
      </c>
      <c r="CK775" s="122">
        <v>0</v>
      </c>
      <c r="CL775" s="122">
        <v>75941</v>
      </c>
      <c r="CM775" s="122">
        <v>75941</v>
      </c>
      <c r="CN775" s="122">
        <v>0</v>
      </c>
      <c r="CO775" s="122">
        <v>0</v>
      </c>
      <c r="CP775" s="122">
        <v>0</v>
      </c>
      <c r="CQ775" s="122">
        <v>75941</v>
      </c>
    </row>
    <row r="776" spans="1:95" ht="24.95" customHeight="1">
      <c r="A776" s="244">
        <v>617</v>
      </c>
      <c r="B776" s="17" t="s">
        <v>1886</v>
      </c>
      <c r="C776" s="263">
        <v>402000001</v>
      </c>
      <c r="D776" s="19" t="s">
        <v>48</v>
      </c>
      <c r="E776" s="113" t="s">
        <v>1887</v>
      </c>
      <c r="F776" s="114"/>
      <c r="G776" s="114"/>
      <c r="H776" s="115" t="s">
        <v>47</v>
      </c>
      <c r="I776" s="157"/>
      <c r="J776" s="115" t="s">
        <v>382</v>
      </c>
      <c r="K776" s="115" t="s">
        <v>45</v>
      </c>
      <c r="L776" s="115" t="s">
        <v>47</v>
      </c>
      <c r="M776" s="154"/>
      <c r="N776" s="154"/>
      <c r="O776" s="154"/>
      <c r="P776" s="116" t="s">
        <v>255</v>
      </c>
      <c r="Q776" s="117" t="s">
        <v>1888</v>
      </c>
      <c r="R776" s="154"/>
      <c r="S776" s="154"/>
      <c r="T776" s="154" t="s">
        <v>47</v>
      </c>
      <c r="U776" s="154"/>
      <c r="V776" s="154" t="s">
        <v>523</v>
      </c>
      <c r="W776" s="154" t="s">
        <v>45</v>
      </c>
      <c r="X776" s="154"/>
      <c r="Y776" s="154"/>
      <c r="Z776" s="154"/>
      <c r="AA776" s="154"/>
      <c r="AB776" s="116" t="s">
        <v>257</v>
      </c>
      <c r="AC776" s="252" t="s">
        <v>2005</v>
      </c>
      <c r="AD776" s="253"/>
      <c r="AE776" s="253"/>
      <c r="AF776" s="253"/>
      <c r="AG776" s="253"/>
      <c r="AH776" s="254"/>
      <c r="AI776" s="254"/>
      <c r="AJ776" s="254"/>
      <c r="AK776" s="259"/>
      <c r="AL776" s="260"/>
      <c r="AM776" s="259" t="s">
        <v>2006</v>
      </c>
      <c r="AN776" s="255" t="s">
        <v>163</v>
      </c>
      <c r="AO776" s="57" t="s">
        <v>51</v>
      </c>
      <c r="AP776" s="57" t="s">
        <v>66</v>
      </c>
      <c r="AQ776" s="57" t="s">
        <v>2004</v>
      </c>
      <c r="AR776" s="18" t="s">
        <v>55</v>
      </c>
      <c r="AS776" s="156" t="s">
        <v>58</v>
      </c>
      <c r="AT776" s="122">
        <v>16428</v>
      </c>
      <c r="AU776" s="122">
        <v>16428</v>
      </c>
      <c r="AV776" s="122">
        <v>0</v>
      </c>
      <c r="AW776" s="122">
        <v>0</v>
      </c>
      <c r="AX776" s="122">
        <v>0</v>
      </c>
      <c r="AY776" s="122">
        <v>0</v>
      </c>
      <c r="AZ776" s="122">
        <v>0</v>
      </c>
      <c r="BA776" s="122">
        <v>0</v>
      </c>
      <c r="BB776" s="122">
        <v>16428</v>
      </c>
      <c r="BC776" s="122">
        <v>16428</v>
      </c>
      <c r="BD776" s="122">
        <v>16427.2</v>
      </c>
      <c r="BE776" s="122">
        <v>0</v>
      </c>
      <c r="BF776" s="122">
        <v>0</v>
      </c>
      <c r="BG776" s="122">
        <v>0</v>
      </c>
      <c r="BH776" s="122">
        <v>16427.2</v>
      </c>
      <c r="BI776" s="122">
        <v>16427.2</v>
      </c>
      <c r="BJ776" s="122">
        <v>0</v>
      </c>
      <c r="BK776" s="122">
        <v>0</v>
      </c>
      <c r="BL776" s="122">
        <v>0</v>
      </c>
      <c r="BM776" s="122">
        <v>16427.2</v>
      </c>
      <c r="BN776" s="122">
        <v>16427.2</v>
      </c>
      <c r="BO776" s="122">
        <v>0</v>
      </c>
      <c r="BP776" s="122">
        <v>0</v>
      </c>
      <c r="BQ776" s="122">
        <v>0</v>
      </c>
      <c r="BR776" s="122">
        <v>16427.2</v>
      </c>
      <c r="BS776" s="122">
        <v>16427.2</v>
      </c>
      <c r="BT776" s="122">
        <v>0</v>
      </c>
      <c r="BU776" s="122">
        <v>0</v>
      </c>
      <c r="BV776" s="122">
        <v>0</v>
      </c>
      <c r="BW776" s="122">
        <v>16427.2</v>
      </c>
      <c r="BX776" s="122">
        <v>16427.2</v>
      </c>
      <c r="BY776" s="122">
        <v>0</v>
      </c>
      <c r="BZ776" s="122">
        <v>0</v>
      </c>
      <c r="CA776" s="122">
        <v>0</v>
      </c>
      <c r="CB776" s="122">
        <v>16427.2</v>
      </c>
      <c r="CC776" s="122">
        <v>16427.2</v>
      </c>
      <c r="CD776" s="122">
        <v>0</v>
      </c>
      <c r="CE776" s="122">
        <v>0</v>
      </c>
      <c r="CF776" s="122">
        <v>0</v>
      </c>
      <c r="CG776" s="122">
        <v>16427.2</v>
      </c>
      <c r="CH776" s="122">
        <v>16427.2</v>
      </c>
      <c r="CI776" s="122">
        <v>0</v>
      </c>
      <c r="CJ776" s="122">
        <v>0</v>
      </c>
      <c r="CK776" s="122">
        <v>0</v>
      </c>
      <c r="CL776" s="122">
        <v>16427.2</v>
      </c>
      <c r="CM776" s="122">
        <v>16427.2</v>
      </c>
      <c r="CN776" s="122">
        <v>0</v>
      </c>
      <c r="CO776" s="122">
        <v>0</v>
      </c>
      <c r="CP776" s="122">
        <v>0</v>
      </c>
      <c r="CQ776" s="122">
        <v>16427.2</v>
      </c>
    </row>
    <row r="777" spans="1:95" ht="24.95" customHeight="1">
      <c r="A777" s="244">
        <v>617</v>
      </c>
      <c r="B777" s="17" t="s">
        <v>1886</v>
      </c>
      <c r="C777" s="263">
        <v>402000001</v>
      </c>
      <c r="D777" s="19" t="s">
        <v>48</v>
      </c>
      <c r="E777" s="113" t="s">
        <v>2007</v>
      </c>
      <c r="F777" s="114"/>
      <c r="G777" s="114"/>
      <c r="H777" s="115" t="s">
        <v>2008</v>
      </c>
      <c r="I777" s="157"/>
      <c r="J777" s="115" t="s">
        <v>2009</v>
      </c>
      <c r="K777" s="115" t="s">
        <v>2010</v>
      </c>
      <c r="L777" s="115" t="s">
        <v>2011</v>
      </c>
      <c r="M777" s="154"/>
      <c r="N777" s="154"/>
      <c r="O777" s="154"/>
      <c r="P777" s="116" t="s">
        <v>2012</v>
      </c>
      <c r="Q777" s="117" t="s">
        <v>2013</v>
      </c>
      <c r="R777" s="154"/>
      <c r="S777" s="154"/>
      <c r="T777" s="154" t="s">
        <v>172</v>
      </c>
      <c r="U777" s="154"/>
      <c r="V777" s="115" t="s">
        <v>2014</v>
      </c>
      <c r="W777" s="154" t="s">
        <v>817</v>
      </c>
      <c r="X777" s="154" t="s">
        <v>744</v>
      </c>
      <c r="Y777" s="154"/>
      <c r="Z777" s="154"/>
      <c r="AA777" s="154"/>
      <c r="AB777" s="116" t="s">
        <v>2015</v>
      </c>
      <c r="AC777" s="252" t="s">
        <v>2016</v>
      </c>
      <c r="AD777" s="253"/>
      <c r="AE777" s="253"/>
      <c r="AF777" s="253"/>
      <c r="AG777" s="253"/>
      <c r="AH777" s="253"/>
      <c r="AI777" s="253"/>
      <c r="AJ777" s="261" t="s">
        <v>2017</v>
      </c>
      <c r="AK777" s="253"/>
      <c r="AL777" s="253"/>
      <c r="AM777" s="253"/>
      <c r="AN777" s="255" t="s">
        <v>2018</v>
      </c>
      <c r="AO777" s="57" t="s">
        <v>51</v>
      </c>
      <c r="AP777" s="57" t="s">
        <v>66</v>
      </c>
      <c r="AQ777" s="57" t="s">
        <v>2019</v>
      </c>
      <c r="AR777" s="18" t="s">
        <v>75</v>
      </c>
      <c r="AS777" s="156" t="s">
        <v>57</v>
      </c>
      <c r="AT777" s="122">
        <v>7839976.6900000004</v>
      </c>
      <c r="AU777" s="122">
        <v>7839976.6900000004</v>
      </c>
      <c r="AV777" s="122">
        <v>0</v>
      </c>
      <c r="AW777" s="122">
        <v>0</v>
      </c>
      <c r="AX777" s="122">
        <v>0</v>
      </c>
      <c r="AY777" s="122">
        <v>0</v>
      </c>
      <c r="AZ777" s="122">
        <v>0</v>
      </c>
      <c r="BA777" s="122">
        <v>0</v>
      </c>
      <c r="BB777" s="122">
        <v>7839976.6900000004</v>
      </c>
      <c r="BC777" s="122">
        <v>7839976.6900000004</v>
      </c>
      <c r="BD777" s="122">
        <v>8174773.5899999999</v>
      </c>
      <c r="BE777" s="122">
        <v>0</v>
      </c>
      <c r="BF777" s="122">
        <v>0</v>
      </c>
      <c r="BG777" s="122">
        <v>0</v>
      </c>
      <c r="BH777" s="122">
        <v>8174773.5899999999</v>
      </c>
      <c r="BI777" s="122">
        <v>8174773.5899999999</v>
      </c>
      <c r="BJ777" s="122">
        <v>0</v>
      </c>
      <c r="BK777" s="122">
        <v>0</v>
      </c>
      <c r="BL777" s="122">
        <v>0</v>
      </c>
      <c r="BM777" s="122">
        <v>8174773.5899999999</v>
      </c>
      <c r="BN777" s="122">
        <v>8503121</v>
      </c>
      <c r="BO777" s="122">
        <v>0</v>
      </c>
      <c r="BP777" s="122">
        <v>0</v>
      </c>
      <c r="BQ777" s="122">
        <v>0</v>
      </c>
      <c r="BR777" s="122">
        <v>8503121</v>
      </c>
      <c r="BS777" s="122">
        <v>8503121</v>
      </c>
      <c r="BT777" s="122">
        <v>0</v>
      </c>
      <c r="BU777" s="122">
        <v>0</v>
      </c>
      <c r="BV777" s="122">
        <v>0</v>
      </c>
      <c r="BW777" s="122">
        <v>8503121</v>
      </c>
      <c r="BX777" s="122">
        <v>8503121</v>
      </c>
      <c r="BY777" s="122">
        <v>0</v>
      </c>
      <c r="BZ777" s="122">
        <v>0</v>
      </c>
      <c r="CA777" s="122">
        <v>0</v>
      </c>
      <c r="CB777" s="122">
        <v>8503121</v>
      </c>
      <c r="CC777" s="122">
        <v>8503121</v>
      </c>
      <c r="CD777" s="122">
        <v>0</v>
      </c>
      <c r="CE777" s="122">
        <v>0</v>
      </c>
      <c r="CF777" s="122">
        <v>0</v>
      </c>
      <c r="CG777" s="122">
        <v>8503121</v>
      </c>
      <c r="CH777" s="122">
        <v>8503121</v>
      </c>
      <c r="CI777" s="122">
        <v>0</v>
      </c>
      <c r="CJ777" s="122">
        <v>0</v>
      </c>
      <c r="CK777" s="122">
        <v>0</v>
      </c>
      <c r="CL777" s="122">
        <v>8503121</v>
      </c>
      <c r="CM777" s="122">
        <v>8503121</v>
      </c>
      <c r="CN777" s="122">
        <v>0</v>
      </c>
      <c r="CO777" s="122">
        <v>0</v>
      </c>
      <c r="CP777" s="122">
        <v>0</v>
      </c>
      <c r="CQ777" s="122">
        <v>8503121</v>
      </c>
    </row>
    <row r="778" spans="1:95" ht="24.95" customHeight="1">
      <c r="A778" s="244">
        <v>617</v>
      </c>
      <c r="B778" s="17" t="s">
        <v>1886</v>
      </c>
      <c r="C778" s="263">
        <v>402000002</v>
      </c>
      <c r="D778" s="19" t="s">
        <v>49</v>
      </c>
      <c r="E778" s="113" t="s">
        <v>2020</v>
      </c>
      <c r="F778" s="114"/>
      <c r="G778" s="114"/>
      <c r="H778" s="115" t="s">
        <v>2008</v>
      </c>
      <c r="I778" s="157"/>
      <c r="J778" s="115" t="s">
        <v>2009</v>
      </c>
      <c r="K778" s="115" t="s">
        <v>2010</v>
      </c>
      <c r="L778" s="115" t="s">
        <v>2011</v>
      </c>
      <c r="M778" s="154"/>
      <c r="N778" s="154"/>
      <c r="O778" s="154"/>
      <c r="P778" s="116" t="s">
        <v>2012</v>
      </c>
      <c r="Q778" s="117" t="s">
        <v>2021</v>
      </c>
      <c r="R778" s="154"/>
      <c r="S778" s="154"/>
      <c r="T778" s="154" t="s">
        <v>172</v>
      </c>
      <c r="U778" s="154"/>
      <c r="V778" s="115" t="s">
        <v>2014</v>
      </c>
      <c r="W778" s="154" t="s">
        <v>817</v>
      </c>
      <c r="X778" s="154" t="s">
        <v>744</v>
      </c>
      <c r="Y778" s="154"/>
      <c r="Z778" s="154"/>
      <c r="AA778" s="154"/>
      <c r="AB778" s="116" t="s">
        <v>2022</v>
      </c>
      <c r="AC778" s="252" t="s">
        <v>2016</v>
      </c>
      <c r="AD778" s="253"/>
      <c r="AE778" s="253"/>
      <c r="AF778" s="253"/>
      <c r="AG778" s="253"/>
      <c r="AH778" s="253"/>
      <c r="AI778" s="253"/>
      <c r="AJ778" s="261" t="s">
        <v>2017</v>
      </c>
      <c r="AK778" s="253"/>
      <c r="AL778" s="253"/>
      <c r="AM778" s="253"/>
      <c r="AN778" s="255" t="s">
        <v>2023</v>
      </c>
      <c r="AO778" s="57" t="s">
        <v>51</v>
      </c>
      <c r="AP778" s="57" t="s">
        <v>66</v>
      </c>
      <c r="AQ778" s="57" t="s">
        <v>2019</v>
      </c>
      <c r="AR778" s="18" t="s">
        <v>75</v>
      </c>
      <c r="AS778" s="156" t="s">
        <v>60</v>
      </c>
      <c r="AT778" s="122">
        <v>27114234.940000001</v>
      </c>
      <c r="AU778" s="122">
        <v>27114234.899999999</v>
      </c>
      <c r="AV778" s="122">
        <v>0</v>
      </c>
      <c r="AW778" s="122">
        <v>0</v>
      </c>
      <c r="AX778" s="122">
        <v>0</v>
      </c>
      <c r="AY778" s="122">
        <v>0</v>
      </c>
      <c r="AZ778" s="122">
        <v>0</v>
      </c>
      <c r="BA778" s="122">
        <v>0</v>
      </c>
      <c r="BB778" s="122">
        <v>27114234.940000001</v>
      </c>
      <c r="BC778" s="122">
        <v>27114234.899999999</v>
      </c>
      <c r="BD778" s="122">
        <v>27619420.690000001</v>
      </c>
      <c r="BE778" s="122">
        <v>0</v>
      </c>
      <c r="BF778" s="122">
        <v>0</v>
      </c>
      <c r="BG778" s="122">
        <v>0</v>
      </c>
      <c r="BH778" s="122">
        <v>27619420.690000001</v>
      </c>
      <c r="BI778" s="122">
        <v>27619420.690000001</v>
      </c>
      <c r="BJ778" s="122">
        <v>0</v>
      </c>
      <c r="BK778" s="122">
        <v>0</v>
      </c>
      <c r="BL778" s="122">
        <v>0</v>
      </c>
      <c r="BM778" s="122">
        <v>27619420.690000001</v>
      </c>
      <c r="BN778" s="122">
        <v>28156018</v>
      </c>
      <c r="BO778" s="122">
        <v>0</v>
      </c>
      <c r="BP778" s="122">
        <v>0</v>
      </c>
      <c r="BQ778" s="122">
        <v>0</v>
      </c>
      <c r="BR778" s="122">
        <v>28156018</v>
      </c>
      <c r="BS778" s="122">
        <v>28156018</v>
      </c>
      <c r="BT778" s="122">
        <v>0</v>
      </c>
      <c r="BU778" s="122">
        <v>0</v>
      </c>
      <c r="BV778" s="122">
        <v>0</v>
      </c>
      <c r="BW778" s="122">
        <v>28156018</v>
      </c>
      <c r="BX778" s="122">
        <v>28156018</v>
      </c>
      <c r="BY778" s="122">
        <v>0</v>
      </c>
      <c r="BZ778" s="122">
        <v>0</v>
      </c>
      <c r="CA778" s="122">
        <v>0</v>
      </c>
      <c r="CB778" s="122">
        <v>28156018</v>
      </c>
      <c r="CC778" s="122">
        <v>28156018</v>
      </c>
      <c r="CD778" s="122">
        <v>0</v>
      </c>
      <c r="CE778" s="122">
        <v>0</v>
      </c>
      <c r="CF778" s="122">
        <v>0</v>
      </c>
      <c r="CG778" s="122">
        <v>28156018</v>
      </c>
      <c r="CH778" s="122">
        <v>28156018</v>
      </c>
      <c r="CI778" s="122">
        <v>0</v>
      </c>
      <c r="CJ778" s="122">
        <v>0</v>
      </c>
      <c r="CK778" s="122">
        <v>0</v>
      </c>
      <c r="CL778" s="122">
        <v>28156018</v>
      </c>
      <c r="CM778" s="122">
        <v>28156018</v>
      </c>
      <c r="CN778" s="122">
        <v>0</v>
      </c>
      <c r="CO778" s="122">
        <v>0</v>
      </c>
      <c r="CP778" s="122">
        <v>0</v>
      </c>
      <c r="CQ778" s="122">
        <v>28156018</v>
      </c>
    </row>
    <row r="779" spans="1:95" ht="24.95" customHeight="1">
      <c r="A779" s="244">
        <v>617</v>
      </c>
      <c r="B779" s="17" t="s">
        <v>1886</v>
      </c>
      <c r="C779" s="263">
        <v>404020001</v>
      </c>
      <c r="D779" s="19" t="s">
        <v>973</v>
      </c>
      <c r="E779" s="113" t="s">
        <v>2024</v>
      </c>
      <c r="F779" s="114"/>
      <c r="G779" s="114"/>
      <c r="H779" s="115" t="s">
        <v>2025</v>
      </c>
      <c r="I779" s="157"/>
      <c r="J779" s="115" t="s">
        <v>2026</v>
      </c>
      <c r="K779" s="115" t="s">
        <v>2027</v>
      </c>
      <c r="L779" s="115" t="s">
        <v>2028</v>
      </c>
      <c r="M779" s="154"/>
      <c r="N779" s="154"/>
      <c r="O779" s="154"/>
      <c r="P779" s="116" t="s">
        <v>2029</v>
      </c>
      <c r="Q779" s="117" t="s">
        <v>2030</v>
      </c>
      <c r="R779" s="154"/>
      <c r="S779" s="154"/>
      <c r="T779" s="115"/>
      <c r="U779" s="154"/>
      <c r="V779" s="115" t="s">
        <v>2031</v>
      </c>
      <c r="W779" s="154" t="s">
        <v>2032</v>
      </c>
      <c r="X779" s="115" t="s">
        <v>2033</v>
      </c>
      <c r="Y779" s="154"/>
      <c r="Z779" s="154"/>
      <c r="AA779" s="154"/>
      <c r="AB779" s="116" t="s">
        <v>2034</v>
      </c>
      <c r="AC779" s="252" t="s">
        <v>2003</v>
      </c>
      <c r="AD779" s="253"/>
      <c r="AE779" s="253"/>
      <c r="AF779" s="253"/>
      <c r="AG779" s="253"/>
      <c r="AH779" s="253"/>
      <c r="AI779" s="253"/>
      <c r="AJ779" s="254"/>
      <c r="AK779" s="253"/>
      <c r="AL779" s="253"/>
      <c r="AM779" s="253" t="s">
        <v>378</v>
      </c>
      <c r="AN779" s="255" t="s">
        <v>162</v>
      </c>
      <c r="AO779" s="57" t="s">
        <v>51</v>
      </c>
      <c r="AP779" s="57" t="s">
        <v>66</v>
      </c>
      <c r="AQ779" s="57" t="s">
        <v>2035</v>
      </c>
      <c r="AR779" s="18" t="s">
        <v>2036</v>
      </c>
      <c r="AS779" s="156">
        <v>122</v>
      </c>
      <c r="AT779" s="122">
        <v>38895</v>
      </c>
      <c r="AU779" s="122">
        <v>38895</v>
      </c>
      <c r="AV779" s="122">
        <v>0</v>
      </c>
      <c r="AW779" s="122">
        <v>0</v>
      </c>
      <c r="AX779" s="122">
        <v>38895</v>
      </c>
      <c r="AY779" s="122">
        <v>38895</v>
      </c>
      <c r="AZ779" s="122">
        <v>0</v>
      </c>
      <c r="BA779" s="122">
        <v>0</v>
      </c>
      <c r="BB779" s="122">
        <v>0</v>
      </c>
      <c r="BC779" s="122">
        <v>0</v>
      </c>
      <c r="BD779" s="122">
        <v>38895</v>
      </c>
      <c r="BE779" s="122">
        <v>0</v>
      </c>
      <c r="BF779" s="122">
        <v>38895</v>
      </c>
      <c r="BG779" s="122">
        <v>0</v>
      </c>
      <c r="BH779" s="122">
        <v>0</v>
      </c>
      <c r="BI779" s="122">
        <v>38895</v>
      </c>
      <c r="BJ779" s="122">
        <v>0</v>
      </c>
      <c r="BK779" s="122">
        <v>38895</v>
      </c>
      <c r="BL779" s="122">
        <v>0</v>
      </c>
      <c r="BM779" s="122">
        <v>0</v>
      </c>
      <c r="BN779" s="122">
        <v>38612.74</v>
      </c>
      <c r="BO779" s="122">
        <v>0</v>
      </c>
      <c r="BP779" s="122">
        <v>38612.74</v>
      </c>
      <c r="BQ779" s="122">
        <v>0</v>
      </c>
      <c r="BR779" s="122">
        <v>0</v>
      </c>
      <c r="BS779" s="122">
        <v>38612.74</v>
      </c>
      <c r="BT779" s="122">
        <v>0</v>
      </c>
      <c r="BU779" s="122">
        <v>38612.74</v>
      </c>
      <c r="BV779" s="122">
        <v>0</v>
      </c>
      <c r="BW779" s="122">
        <v>0</v>
      </c>
      <c r="BX779" s="122">
        <v>38612.74</v>
      </c>
      <c r="BY779" s="122">
        <v>0</v>
      </c>
      <c r="BZ779" s="122">
        <v>38612.74</v>
      </c>
      <c r="CA779" s="122">
        <v>0</v>
      </c>
      <c r="CB779" s="122"/>
      <c r="CC779" s="122">
        <v>38612.74</v>
      </c>
      <c r="CD779" s="122">
        <v>0</v>
      </c>
      <c r="CE779" s="122">
        <v>38612.74</v>
      </c>
      <c r="CF779" s="122">
        <v>0</v>
      </c>
      <c r="CG779" s="122"/>
      <c r="CH779" s="122">
        <v>38612.74</v>
      </c>
      <c r="CI779" s="122">
        <v>0</v>
      </c>
      <c r="CJ779" s="122">
        <v>38612.74</v>
      </c>
      <c r="CK779" s="122">
        <v>0</v>
      </c>
      <c r="CL779" s="122"/>
      <c r="CM779" s="122">
        <v>38612.74</v>
      </c>
      <c r="CN779" s="122">
        <v>0</v>
      </c>
      <c r="CO779" s="122">
        <v>38612.74</v>
      </c>
      <c r="CP779" s="122">
        <v>0</v>
      </c>
      <c r="CQ779" s="122"/>
    </row>
    <row r="780" spans="1:95" ht="24.95" customHeight="1">
      <c r="A780" s="244">
        <v>617</v>
      </c>
      <c r="B780" s="17" t="s">
        <v>1886</v>
      </c>
      <c r="C780" s="263">
        <v>404020001</v>
      </c>
      <c r="D780" s="19" t="s">
        <v>973</v>
      </c>
      <c r="E780" s="113" t="s">
        <v>2037</v>
      </c>
      <c r="F780" s="114"/>
      <c r="G780" s="114"/>
      <c r="H780" s="115" t="s">
        <v>2025</v>
      </c>
      <c r="I780" s="157"/>
      <c r="J780" s="115" t="s">
        <v>2026</v>
      </c>
      <c r="K780" s="115" t="s">
        <v>2027</v>
      </c>
      <c r="L780" s="115" t="s">
        <v>2028</v>
      </c>
      <c r="M780" s="154"/>
      <c r="N780" s="154"/>
      <c r="O780" s="154"/>
      <c r="P780" s="116" t="s">
        <v>2029</v>
      </c>
      <c r="Q780" s="117" t="s">
        <v>2038</v>
      </c>
      <c r="R780" s="154"/>
      <c r="S780" s="154"/>
      <c r="T780" s="115"/>
      <c r="U780" s="154"/>
      <c r="V780" s="115" t="s">
        <v>2039</v>
      </c>
      <c r="W780" s="154"/>
      <c r="X780" s="154"/>
      <c r="Y780" s="154"/>
      <c r="Z780" s="154"/>
      <c r="AA780" s="154"/>
      <c r="AB780" s="116" t="s">
        <v>2034</v>
      </c>
      <c r="AC780" s="252" t="s">
        <v>2040</v>
      </c>
      <c r="AD780" s="253"/>
      <c r="AE780" s="253"/>
      <c r="AF780" s="253"/>
      <c r="AG780" s="253"/>
      <c r="AH780" s="253"/>
      <c r="AI780" s="254"/>
      <c r="AJ780" s="261" t="s">
        <v>2041</v>
      </c>
      <c r="AK780" s="261"/>
      <c r="AL780" s="261"/>
      <c r="AM780" s="261" t="s">
        <v>2042</v>
      </c>
      <c r="AN780" s="255" t="s">
        <v>2043</v>
      </c>
      <c r="AO780" s="57" t="s">
        <v>51</v>
      </c>
      <c r="AP780" s="57" t="s">
        <v>66</v>
      </c>
      <c r="AQ780" s="57" t="s">
        <v>2035</v>
      </c>
      <c r="AR780" s="18" t="s">
        <v>2036</v>
      </c>
      <c r="AS780" s="156">
        <v>129</v>
      </c>
      <c r="AT780" s="122">
        <v>316819.33</v>
      </c>
      <c r="AU780" s="122">
        <v>316819.33</v>
      </c>
      <c r="AV780" s="122">
        <v>0</v>
      </c>
      <c r="AW780" s="122">
        <v>0</v>
      </c>
      <c r="AX780" s="122">
        <v>316819.33</v>
      </c>
      <c r="AY780" s="122">
        <v>316819.33</v>
      </c>
      <c r="AZ780" s="122">
        <v>0</v>
      </c>
      <c r="BA780" s="122">
        <v>0</v>
      </c>
      <c r="BB780" s="122">
        <v>0</v>
      </c>
      <c r="BC780" s="122">
        <v>0</v>
      </c>
      <c r="BD780" s="122">
        <v>315803.94</v>
      </c>
      <c r="BE780" s="122">
        <v>0</v>
      </c>
      <c r="BF780" s="122">
        <v>315803.94</v>
      </c>
      <c r="BG780" s="122">
        <v>0</v>
      </c>
      <c r="BH780" s="122">
        <v>0</v>
      </c>
      <c r="BI780" s="122">
        <v>315803.94</v>
      </c>
      <c r="BJ780" s="122">
        <v>0</v>
      </c>
      <c r="BK780" s="122">
        <v>315803.94</v>
      </c>
      <c r="BL780" s="122">
        <v>0</v>
      </c>
      <c r="BM780" s="122">
        <v>0</v>
      </c>
      <c r="BN780" s="122">
        <v>325181</v>
      </c>
      <c r="BO780" s="122">
        <v>0</v>
      </c>
      <c r="BP780" s="122">
        <v>325181</v>
      </c>
      <c r="BQ780" s="122">
        <v>0</v>
      </c>
      <c r="BR780" s="122">
        <v>0</v>
      </c>
      <c r="BS780" s="122">
        <v>325181</v>
      </c>
      <c r="BT780" s="122">
        <v>0</v>
      </c>
      <c r="BU780" s="122">
        <v>325181</v>
      </c>
      <c r="BV780" s="122">
        <v>0</v>
      </c>
      <c r="BW780" s="122">
        <v>0</v>
      </c>
      <c r="BX780" s="122">
        <v>325181</v>
      </c>
      <c r="BY780" s="122">
        <v>0</v>
      </c>
      <c r="BZ780" s="122">
        <v>325181</v>
      </c>
      <c r="CA780" s="122">
        <v>0</v>
      </c>
      <c r="CB780" s="122"/>
      <c r="CC780" s="122">
        <v>325181</v>
      </c>
      <c r="CD780" s="122">
        <v>0</v>
      </c>
      <c r="CE780" s="122">
        <v>325181</v>
      </c>
      <c r="CF780" s="122">
        <v>0</v>
      </c>
      <c r="CG780" s="122"/>
      <c r="CH780" s="122">
        <v>325181</v>
      </c>
      <c r="CI780" s="122">
        <v>0</v>
      </c>
      <c r="CJ780" s="122">
        <v>325181</v>
      </c>
      <c r="CK780" s="122">
        <v>0</v>
      </c>
      <c r="CL780" s="122"/>
      <c r="CM780" s="122">
        <v>325181</v>
      </c>
      <c r="CN780" s="122">
        <v>0</v>
      </c>
      <c r="CO780" s="122">
        <v>325181</v>
      </c>
      <c r="CP780" s="122">
        <v>0</v>
      </c>
      <c r="CQ780" s="122"/>
    </row>
    <row r="781" spans="1:95" ht="24.95" customHeight="1">
      <c r="A781" s="244">
        <v>617</v>
      </c>
      <c r="B781" s="17" t="s">
        <v>1886</v>
      </c>
      <c r="C781" s="263">
        <v>404020002</v>
      </c>
      <c r="D781" s="19" t="s">
        <v>984</v>
      </c>
      <c r="E781" s="113" t="s">
        <v>2044</v>
      </c>
      <c r="F781" s="114"/>
      <c r="G781" s="114"/>
      <c r="H781" s="115" t="s">
        <v>2045</v>
      </c>
      <c r="I781" s="157"/>
      <c r="J781" s="115" t="s">
        <v>2046</v>
      </c>
      <c r="K781" s="115" t="s">
        <v>2047</v>
      </c>
      <c r="L781" s="115" t="s">
        <v>2028</v>
      </c>
      <c r="M781" s="154"/>
      <c r="N781" s="154"/>
      <c r="O781" s="154"/>
      <c r="P781" s="116" t="s">
        <v>2048</v>
      </c>
      <c r="Q781" s="117" t="s">
        <v>2038</v>
      </c>
      <c r="R781" s="154"/>
      <c r="S781" s="154"/>
      <c r="T781" s="115"/>
      <c r="U781" s="154"/>
      <c r="V781" s="115" t="s">
        <v>2039</v>
      </c>
      <c r="W781" s="154"/>
      <c r="X781" s="154"/>
      <c r="Y781" s="154"/>
      <c r="Z781" s="154"/>
      <c r="AA781" s="154"/>
      <c r="AB781" s="116" t="s">
        <v>2049</v>
      </c>
      <c r="AC781" s="252" t="s">
        <v>2050</v>
      </c>
      <c r="AD781" s="253"/>
      <c r="AE781" s="253"/>
      <c r="AF781" s="253"/>
      <c r="AG781" s="253"/>
      <c r="AH781" s="253"/>
      <c r="AI781" s="254"/>
      <c r="AJ781" s="254" t="s">
        <v>45</v>
      </c>
      <c r="AK781" s="254"/>
      <c r="AL781" s="254"/>
      <c r="AM781" s="261"/>
      <c r="AN781" s="255" t="s">
        <v>206</v>
      </c>
      <c r="AO781" s="57" t="s">
        <v>51</v>
      </c>
      <c r="AP781" s="57" t="s">
        <v>66</v>
      </c>
      <c r="AQ781" s="57" t="s">
        <v>2035</v>
      </c>
      <c r="AR781" s="18" t="s">
        <v>2036</v>
      </c>
      <c r="AS781" s="156" t="s">
        <v>60</v>
      </c>
      <c r="AT781" s="122">
        <v>999145.67</v>
      </c>
      <c r="AU781" s="122">
        <v>999145.67</v>
      </c>
      <c r="AV781" s="122">
        <v>0</v>
      </c>
      <c r="AW781" s="122">
        <v>0</v>
      </c>
      <c r="AX781" s="122">
        <v>999145.67</v>
      </c>
      <c r="AY781" s="122">
        <v>999145.67</v>
      </c>
      <c r="AZ781" s="122">
        <v>0</v>
      </c>
      <c r="BA781" s="122">
        <v>0</v>
      </c>
      <c r="BB781" s="122">
        <v>0</v>
      </c>
      <c r="BC781" s="122">
        <v>0</v>
      </c>
      <c r="BD781" s="122">
        <v>1009124.52</v>
      </c>
      <c r="BE781" s="122">
        <v>0</v>
      </c>
      <c r="BF781" s="122">
        <v>1009124.52</v>
      </c>
      <c r="BG781" s="122">
        <v>0</v>
      </c>
      <c r="BH781" s="122">
        <v>0</v>
      </c>
      <c r="BI781" s="122">
        <v>1009124.52</v>
      </c>
      <c r="BJ781" s="122">
        <v>0</v>
      </c>
      <c r="BK781" s="122">
        <v>1009124.52</v>
      </c>
      <c r="BL781" s="122">
        <v>0</v>
      </c>
      <c r="BM781" s="122">
        <v>0</v>
      </c>
      <c r="BN781" s="122">
        <v>1038156.26</v>
      </c>
      <c r="BO781" s="122">
        <v>0</v>
      </c>
      <c r="BP781" s="122">
        <v>1038156.26</v>
      </c>
      <c r="BQ781" s="122">
        <v>0</v>
      </c>
      <c r="BR781" s="122">
        <v>0</v>
      </c>
      <c r="BS781" s="122">
        <v>1038156.26</v>
      </c>
      <c r="BT781" s="122">
        <v>0</v>
      </c>
      <c r="BU781" s="122">
        <v>1038156.26</v>
      </c>
      <c r="BV781" s="122">
        <v>0</v>
      </c>
      <c r="BW781" s="122">
        <v>0</v>
      </c>
      <c r="BX781" s="122">
        <v>1038156.26</v>
      </c>
      <c r="BY781" s="122">
        <v>0</v>
      </c>
      <c r="BZ781" s="122">
        <v>1038156.26</v>
      </c>
      <c r="CA781" s="122">
        <v>0</v>
      </c>
      <c r="CB781" s="122"/>
      <c r="CC781" s="122">
        <v>1038156.26</v>
      </c>
      <c r="CD781" s="122">
        <v>0</v>
      </c>
      <c r="CE781" s="122">
        <v>1038156.26</v>
      </c>
      <c r="CF781" s="122">
        <v>0</v>
      </c>
      <c r="CG781" s="122"/>
      <c r="CH781" s="122">
        <v>1038156.26</v>
      </c>
      <c r="CI781" s="122">
        <v>0</v>
      </c>
      <c r="CJ781" s="122">
        <v>1038156.26</v>
      </c>
      <c r="CK781" s="122">
        <v>0</v>
      </c>
      <c r="CL781" s="122"/>
      <c r="CM781" s="122">
        <v>1038156.26</v>
      </c>
      <c r="CN781" s="122">
        <v>0</v>
      </c>
      <c r="CO781" s="122">
        <v>1038156.26</v>
      </c>
      <c r="CP781" s="122">
        <v>0</v>
      </c>
      <c r="CQ781" s="122"/>
    </row>
    <row r="782" spans="1:95" ht="24.95" customHeight="1">
      <c r="A782" s="244">
        <v>617</v>
      </c>
      <c r="B782" s="17" t="s">
        <v>1886</v>
      </c>
      <c r="C782" s="263">
        <v>404020001</v>
      </c>
      <c r="D782" s="19" t="s">
        <v>973</v>
      </c>
      <c r="E782" s="113" t="s">
        <v>2051</v>
      </c>
      <c r="F782" s="114"/>
      <c r="G782" s="114"/>
      <c r="H782" s="115" t="s">
        <v>2045</v>
      </c>
      <c r="I782" s="157"/>
      <c r="J782" s="115" t="s">
        <v>2046</v>
      </c>
      <c r="K782" s="115" t="s">
        <v>2047</v>
      </c>
      <c r="L782" s="115" t="s">
        <v>2028</v>
      </c>
      <c r="M782" s="154"/>
      <c r="N782" s="154"/>
      <c r="O782" s="154"/>
      <c r="P782" s="116" t="s">
        <v>2052</v>
      </c>
      <c r="Q782" s="117" t="s">
        <v>2030</v>
      </c>
      <c r="R782" s="154"/>
      <c r="S782" s="154"/>
      <c r="T782" s="115"/>
      <c r="U782" s="154"/>
      <c r="V782" s="115" t="s">
        <v>2039</v>
      </c>
      <c r="W782" s="154"/>
      <c r="X782" s="154"/>
      <c r="Y782" s="154"/>
      <c r="Z782" s="154"/>
      <c r="AA782" s="154"/>
      <c r="AB782" s="116" t="s">
        <v>2053</v>
      </c>
      <c r="AC782" s="270" t="s">
        <v>2050</v>
      </c>
      <c r="AD782" s="253"/>
      <c r="AE782" s="253"/>
      <c r="AF782" s="253"/>
      <c r="AG782" s="253"/>
      <c r="AH782" s="253"/>
      <c r="AI782" s="253"/>
      <c r="AJ782" s="261" t="s">
        <v>2054</v>
      </c>
      <c r="AK782" s="261" t="s">
        <v>2055</v>
      </c>
      <c r="AL782" s="254"/>
      <c r="AM782" s="254"/>
      <c r="AN782" s="255" t="s">
        <v>206</v>
      </c>
      <c r="AO782" s="57" t="s">
        <v>51</v>
      </c>
      <c r="AP782" s="57" t="s">
        <v>66</v>
      </c>
      <c r="AQ782" s="57" t="s">
        <v>2035</v>
      </c>
      <c r="AR782" s="18" t="s">
        <v>2036</v>
      </c>
      <c r="AS782" s="156" t="s">
        <v>53</v>
      </c>
      <c r="AT782" s="122">
        <v>103867.99</v>
      </c>
      <c r="AU782" s="122">
        <v>103866.6</v>
      </c>
      <c r="AV782" s="122">
        <v>0</v>
      </c>
      <c r="AW782" s="122">
        <v>0</v>
      </c>
      <c r="AX782" s="122">
        <v>103867.99</v>
      </c>
      <c r="AY782" s="122">
        <v>103866.6</v>
      </c>
      <c r="AZ782" s="122">
        <v>0</v>
      </c>
      <c r="BA782" s="122">
        <v>0</v>
      </c>
      <c r="BB782" s="122">
        <v>0</v>
      </c>
      <c r="BC782" s="122">
        <v>0</v>
      </c>
      <c r="BD782" s="122">
        <v>94070.080000000002</v>
      </c>
      <c r="BE782" s="122">
        <v>0</v>
      </c>
      <c r="BF782" s="122">
        <v>94070.080000000002</v>
      </c>
      <c r="BG782" s="122">
        <v>0</v>
      </c>
      <c r="BH782" s="122">
        <v>0</v>
      </c>
      <c r="BI782" s="122">
        <v>94070.080000000002</v>
      </c>
      <c r="BJ782" s="122">
        <v>0</v>
      </c>
      <c r="BK782" s="122">
        <v>94070.080000000002</v>
      </c>
      <c r="BL782" s="122">
        <v>0</v>
      </c>
      <c r="BM782" s="122">
        <v>0</v>
      </c>
      <c r="BN782" s="122">
        <v>99240</v>
      </c>
      <c r="BO782" s="122">
        <v>0</v>
      </c>
      <c r="BP782" s="122">
        <v>99240</v>
      </c>
      <c r="BQ782" s="122">
        <v>0</v>
      </c>
      <c r="BR782" s="122">
        <v>0</v>
      </c>
      <c r="BS782" s="122">
        <v>99240</v>
      </c>
      <c r="BT782" s="122">
        <v>0</v>
      </c>
      <c r="BU782" s="122">
        <v>99240</v>
      </c>
      <c r="BV782" s="122">
        <v>0</v>
      </c>
      <c r="BW782" s="122">
        <v>0</v>
      </c>
      <c r="BX782" s="122">
        <v>99240</v>
      </c>
      <c r="BY782" s="122">
        <v>0</v>
      </c>
      <c r="BZ782" s="122">
        <v>99240</v>
      </c>
      <c r="CA782" s="122">
        <v>0</v>
      </c>
      <c r="CB782" s="122"/>
      <c r="CC782" s="122">
        <v>99240</v>
      </c>
      <c r="CD782" s="122">
        <v>0</v>
      </c>
      <c r="CE782" s="122">
        <v>99240</v>
      </c>
      <c r="CF782" s="122">
        <v>0</v>
      </c>
      <c r="CG782" s="122"/>
      <c r="CH782" s="122">
        <v>99240</v>
      </c>
      <c r="CI782" s="122">
        <v>0</v>
      </c>
      <c r="CJ782" s="122">
        <v>99240</v>
      </c>
      <c r="CK782" s="122">
        <v>0</v>
      </c>
      <c r="CL782" s="122"/>
      <c r="CM782" s="122">
        <v>99240</v>
      </c>
      <c r="CN782" s="122">
        <v>0</v>
      </c>
      <c r="CO782" s="122">
        <v>99240</v>
      </c>
      <c r="CP782" s="122">
        <v>0</v>
      </c>
      <c r="CQ782" s="122"/>
    </row>
    <row r="783" spans="1:95" ht="24.95" customHeight="1">
      <c r="A783" s="244">
        <v>617</v>
      </c>
      <c r="B783" s="17" t="s">
        <v>1886</v>
      </c>
      <c r="C783" s="263">
        <v>404020039</v>
      </c>
      <c r="D783" s="19" t="s">
        <v>1900</v>
      </c>
      <c r="E783" s="113" t="s">
        <v>1887</v>
      </c>
      <c r="F783" s="114"/>
      <c r="G783" s="114"/>
      <c r="H783" s="115" t="s">
        <v>1333</v>
      </c>
      <c r="I783" s="157"/>
      <c r="J783" s="115" t="s">
        <v>1379</v>
      </c>
      <c r="K783" s="115" t="s">
        <v>987</v>
      </c>
      <c r="L783" s="115"/>
      <c r="M783" s="154"/>
      <c r="N783" s="154"/>
      <c r="O783" s="154"/>
      <c r="P783" s="116" t="s">
        <v>2056</v>
      </c>
      <c r="Q783" s="117" t="s">
        <v>2057</v>
      </c>
      <c r="R783" s="154"/>
      <c r="S783" s="154"/>
      <c r="T783" s="115"/>
      <c r="U783" s="154"/>
      <c r="V783" s="115" t="s">
        <v>2058</v>
      </c>
      <c r="W783" s="154">
        <v>1</v>
      </c>
      <c r="X783" s="154"/>
      <c r="Y783" s="154"/>
      <c r="Z783" s="154"/>
      <c r="AA783" s="154"/>
      <c r="AB783" s="116" t="s">
        <v>2056</v>
      </c>
      <c r="AC783" s="270" t="s">
        <v>2059</v>
      </c>
      <c r="AD783" s="253"/>
      <c r="AE783" s="253"/>
      <c r="AF783" s="253"/>
      <c r="AG783" s="253"/>
      <c r="AH783" s="253"/>
      <c r="AI783" s="253"/>
      <c r="AJ783" s="261" t="s">
        <v>2060</v>
      </c>
      <c r="AK783" s="261" t="s">
        <v>2061</v>
      </c>
      <c r="AL783" s="254"/>
      <c r="AM783" s="254"/>
      <c r="AN783" s="255" t="s">
        <v>2062</v>
      </c>
      <c r="AO783" s="57" t="s">
        <v>51</v>
      </c>
      <c r="AP783" s="57" t="s">
        <v>66</v>
      </c>
      <c r="AQ783" s="57" t="s">
        <v>2063</v>
      </c>
      <c r="AR783" s="18" t="s">
        <v>2064</v>
      </c>
      <c r="AS783" s="156" t="s">
        <v>53</v>
      </c>
      <c r="AT783" s="122">
        <v>74497.02</v>
      </c>
      <c r="AU783" s="122">
        <v>74496.17</v>
      </c>
      <c r="AV783" s="122">
        <v>0</v>
      </c>
      <c r="AW783" s="122">
        <v>0</v>
      </c>
      <c r="AX783" s="122">
        <v>74497.02</v>
      </c>
      <c r="AY783" s="122">
        <v>74496.17</v>
      </c>
      <c r="AZ783" s="122">
        <v>0</v>
      </c>
      <c r="BA783" s="122">
        <v>0</v>
      </c>
      <c r="BB783" s="122">
        <v>0</v>
      </c>
      <c r="BC783" s="122">
        <v>0</v>
      </c>
      <c r="BD783" s="122">
        <v>76000</v>
      </c>
      <c r="BE783" s="122">
        <v>0</v>
      </c>
      <c r="BF783" s="122">
        <v>76000</v>
      </c>
      <c r="BG783" s="122">
        <v>0</v>
      </c>
      <c r="BH783" s="122">
        <v>0</v>
      </c>
      <c r="BI783" s="122">
        <v>76000</v>
      </c>
      <c r="BJ783" s="122">
        <v>0</v>
      </c>
      <c r="BK783" s="122">
        <v>76000</v>
      </c>
      <c r="BL783" s="122">
        <v>0</v>
      </c>
      <c r="BM783" s="122">
        <v>0</v>
      </c>
      <c r="BN783" s="122">
        <v>79301.84</v>
      </c>
      <c r="BO783" s="122">
        <v>0</v>
      </c>
      <c r="BP783" s="122">
        <v>79301.84</v>
      </c>
      <c r="BQ783" s="122">
        <v>0</v>
      </c>
      <c r="BR783" s="122">
        <v>0</v>
      </c>
      <c r="BS783" s="122">
        <v>79301.84</v>
      </c>
      <c r="BT783" s="122">
        <v>0</v>
      </c>
      <c r="BU783" s="122">
        <v>79301.84</v>
      </c>
      <c r="BV783" s="122">
        <v>0</v>
      </c>
      <c r="BW783" s="122">
        <v>0</v>
      </c>
      <c r="BX783" s="122">
        <v>79301.84</v>
      </c>
      <c r="BY783" s="122">
        <v>0</v>
      </c>
      <c r="BZ783" s="122">
        <v>79301.84</v>
      </c>
      <c r="CA783" s="122">
        <v>0</v>
      </c>
      <c r="CB783" s="122"/>
      <c r="CC783" s="122">
        <v>79301.84</v>
      </c>
      <c r="CD783" s="122">
        <v>0</v>
      </c>
      <c r="CE783" s="122">
        <v>79301.84</v>
      </c>
      <c r="CF783" s="122">
        <v>0</v>
      </c>
      <c r="CG783" s="122"/>
      <c r="CH783" s="122">
        <v>79301.84</v>
      </c>
      <c r="CI783" s="122">
        <v>0</v>
      </c>
      <c r="CJ783" s="122">
        <v>79301.84</v>
      </c>
      <c r="CK783" s="122">
        <v>0</v>
      </c>
      <c r="CL783" s="122"/>
      <c r="CM783" s="122">
        <v>79301.84</v>
      </c>
      <c r="CN783" s="122">
        <v>0</v>
      </c>
      <c r="CO783" s="122">
        <v>79301.84</v>
      </c>
      <c r="CP783" s="122">
        <v>0</v>
      </c>
      <c r="CQ783" s="122"/>
    </row>
    <row r="784" spans="1:95" ht="24.95" customHeight="1">
      <c r="A784" s="244" t="s">
        <v>1956</v>
      </c>
      <c r="B784" s="17" t="s">
        <v>1886</v>
      </c>
      <c r="C784" s="263">
        <v>402000002</v>
      </c>
      <c r="D784" s="19" t="s">
        <v>48</v>
      </c>
      <c r="E784" s="113" t="s">
        <v>2007</v>
      </c>
      <c r="F784" s="114"/>
      <c r="G784" s="114"/>
      <c r="H784" s="115">
        <v>6</v>
      </c>
      <c r="I784" s="157"/>
      <c r="J784" s="115">
        <v>22</v>
      </c>
      <c r="K784" s="115">
        <v>1</v>
      </c>
      <c r="L784" s="115"/>
      <c r="M784" s="154"/>
      <c r="N784" s="154"/>
      <c r="O784" s="154"/>
      <c r="P784" s="116" t="s">
        <v>2012</v>
      </c>
      <c r="Q784" s="117" t="s">
        <v>2013</v>
      </c>
      <c r="R784" s="154"/>
      <c r="S784" s="154"/>
      <c r="T784" s="115" t="s">
        <v>172</v>
      </c>
      <c r="U784" s="154"/>
      <c r="V784" s="115" t="s">
        <v>2014</v>
      </c>
      <c r="W784" s="154" t="s">
        <v>817</v>
      </c>
      <c r="X784" s="154" t="s">
        <v>744</v>
      </c>
      <c r="Y784" s="154"/>
      <c r="Z784" s="154"/>
      <c r="AA784" s="154"/>
      <c r="AB784" s="116" t="s">
        <v>2015</v>
      </c>
      <c r="AC784" s="270" t="s">
        <v>2016</v>
      </c>
      <c r="AD784" s="253"/>
      <c r="AE784" s="253"/>
      <c r="AF784" s="253"/>
      <c r="AG784" s="253"/>
      <c r="AH784" s="253"/>
      <c r="AI784" s="253"/>
      <c r="AJ784" s="261" t="s">
        <v>2017</v>
      </c>
      <c r="AK784" s="261"/>
      <c r="AL784" s="254"/>
      <c r="AM784" s="254"/>
      <c r="AN784" s="255" t="s">
        <v>2018</v>
      </c>
      <c r="AO784" s="57" t="s">
        <v>51</v>
      </c>
      <c r="AP784" s="57" t="s">
        <v>66</v>
      </c>
      <c r="AQ784" s="57" t="s">
        <v>2065</v>
      </c>
      <c r="AR784" s="18" t="s">
        <v>75</v>
      </c>
      <c r="AS784" s="156" t="s">
        <v>60</v>
      </c>
      <c r="AT784" s="122"/>
      <c r="AU784" s="122"/>
      <c r="AV784" s="122"/>
      <c r="AW784" s="122"/>
      <c r="AX784" s="122"/>
      <c r="AY784" s="122"/>
      <c r="AZ784" s="122"/>
      <c r="BA784" s="122"/>
      <c r="BB784" s="122"/>
      <c r="BC784" s="122"/>
      <c r="BD784" s="122">
        <v>244903.5</v>
      </c>
      <c r="BE784" s="122"/>
      <c r="BF784" s="122">
        <v>244903.5</v>
      </c>
      <c r="BG784" s="122"/>
      <c r="BH784" s="122"/>
      <c r="BI784" s="122">
        <v>244903.5</v>
      </c>
      <c r="BJ784" s="122"/>
      <c r="BK784" s="122">
        <v>244903.5</v>
      </c>
      <c r="BL784" s="122"/>
      <c r="BM784" s="122"/>
      <c r="BN784" s="122"/>
      <c r="BO784" s="122"/>
      <c r="BP784" s="122"/>
      <c r="BQ784" s="122"/>
      <c r="BR784" s="122"/>
      <c r="BS784" s="122"/>
      <c r="BT784" s="122"/>
      <c r="BU784" s="122"/>
      <c r="BV784" s="122"/>
      <c r="BW784" s="122"/>
      <c r="BX784" s="122"/>
      <c r="BY784" s="122"/>
      <c r="BZ784" s="122"/>
      <c r="CA784" s="122"/>
      <c r="CB784" s="122"/>
      <c r="CC784" s="122"/>
      <c r="CD784" s="122"/>
      <c r="CE784" s="122"/>
      <c r="CF784" s="122"/>
      <c r="CG784" s="122"/>
      <c r="CH784" s="122"/>
      <c r="CI784" s="122"/>
      <c r="CJ784" s="122"/>
      <c r="CK784" s="122"/>
      <c r="CL784" s="122"/>
      <c r="CM784" s="122"/>
      <c r="CN784" s="122"/>
      <c r="CO784" s="122"/>
      <c r="CP784" s="122"/>
      <c r="CQ784" s="122"/>
    </row>
    <row r="785" spans="1:97" ht="24.95" customHeight="1">
      <c r="A785" s="244" t="s">
        <v>1956</v>
      </c>
      <c r="B785" s="17" t="s">
        <v>1886</v>
      </c>
      <c r="C785" s="263">
        <v>402000001</v>
      </c>
      <c r="D785" s="19" t="s">
        <v>48</v>
      </c>
      <c r="E785" s="113" t="s">
        <v>2007</v>
      </c>
      <c r="F785" s="114"/>
      <c r="G785" s="114"/>
      <c r="H785" s="115">
        <v>6</v>
      </c>
      <c r="I785" s="157"/>
      <c r="J785" s="115">
        <v>22</v>
      </c>
      <c r="K785" s="115">
        <v>1</v>
      </c>
      <c r="L785" s="115"/>
      <c r="M785" s="154"/>
      <c r="N785" s="154"/>
      <c r="O785" s="154"/>
      <c r="P785" s="116" t="s">
        <v>2012</v>
      </c>
      <c r="Q785" s="117" t="s">
        <v>2013</v>
      </c>
      <c r="R785" s="154"/>
      <c r="S785" s="154"/>
      <c r="T785" s="115" t="s">
        <v>172</v>
      </c>
      <c r="U785" s="154"/>
      <c r="V785" s="115" t="s">
        <v>2014</v>
      </c>
      <c r="W785" s="154" t="s">
        <v>817</v>
      </c>
      <c r="X785" s="154" t="s">
        <v>744</v>
      </c>
      <c r="Y785" s="154"/>
      <c r="Z785" s="154"/>
      <c r="AA785" s="154"/>
      <c r="AB785" s="116" t="s">
        <v>2022</v>
      </c>
      <c r="AC785" s="270" t="s">
        <v>2016</v>
      </c>
      <c r="AD785" s="253"/>
      <c r="AE785" s="253"/>
      <c r="AF785" s="253"/>
      <c r="AG785" s="253"/>
      <c r="AH785" s="253"/>
      <c r="AI785" s="253"/>
      <c r="AJ785" s="261" t="s">
        <v>2017</v>
      </c>
      <c r="AK785" s="261"/>
      <c r="AL785" s="254"/>
      <c r="AM785" s="254"/>
      <c r="AN785" s="255" t="s">
        <v>2018</v>
      </c>
      <c r="AO785" s="57" t="s">
        <v>51</v>
      </c>
      <c r="AP785" s="57" t="s">
        <v>66</v>
      </c>
      <c r="AQ785" s="57" t="s">
        <v>2065</v>
      </c>
      <c r="AR785" s="18" t="s">
        <v>75</v>
      </c>
      <c r="AS785" s="156" t="s">
        <v>57</v>
      </c>
      <c r="AT785" s="122"/>
      <c r="AU785" s="122"/>
      <c r="AV785" s="122"/>
      <c r="AW785" s="122"/>
      <c r="AX785" s="122"/>
      <c r="AY785" s="122"/>
      <c r="AZ785" s="122"/>
      <c r="BA785" s="122"/>
      <c r="BB785" s="122"/>
      <c r="BC785" s="122"/>
      <c r="BD785" s="122">
        <v>73960.86</v>
      </c>
      <c r="BE785" s="122"/>
      <c r="BF785" s="122">
        <v>73960.86</v>
      </c>
      <c r="BG785" s="122"/>
      <c r="BH785" s="122"/>
      <c r="BI785" s="122">
        <v>73960.86</v>
      </c>
      <c r="BJ785" s="122"/>
      <c r="BK785" s="122">
        <v>73960.86</v>
      </c>
      <c r="BL785" s="122"/>
      <c r="BM785" s="122"/>
      <c r="BN785" s="122"/>
      <c r="BO785" s="122"/>
      <c r="BP785" s="122"/>
      <c r="BQ785" s="122"/>
      <c r="BR785" s="122"/>
      <c r="BS785" s="122"/>
      <c r="BT785" s="122"/>
      <c r="BU785" s="122"/>
      <c r="BV785" s="122"/>
      <c r="BW785" s="122"/>
      <c r="BX785" s="122"/>
      <c r="BY785" s="122"/>
      <c r="BZ785" s="122"/>
      <c r="CA785" s="122"/>
      <c r="CB785" s="122"/>
      <c r="CC785" s="122"/>
      <c r="CD785" s="122"/>
      <c r="CE785" s="122"/>
      <c r="CF785" s="122"/>
      <c r="CG785" s="122"/>
      <c r="CH785" s="122"/>
      <c r="CI785" s="122"/>
      <c r="CJ785" s="122"/>
      <c r="CK785" s="122"/>
      <c r="CL785" s="122"/>
      <c r="CM785" s="122"/>
      <c r="CN785" s="122"/>
      <c r="CO785" s="122"/>
      <c r="CP785" s="122"/>
      <c r="CQ785" s="122"/>
    </row>
    <row r="786" spans="1:97" ht="24.95" customHeight="1">
      <c r="A786" s="244">
        <v>617</v>
      </c>
      <c r="B786" s="17" t="s">
        <v>1886</v>
      </c>
      <c r="C786" s="263">
        <v>401000030</v>
      </c>
      <c r="D786" s="19" t="s">
        <v>68</v>
      </c>
      <c r="E786" s="113" t="s">
        <v>1887</v>
      </c>
      <c r="F786" s="114"/>
      <c r="G786" s="114"/>
      <c r="H786" s="115" t="s">
        <v>47</v>
      </c>
      <c r="I786" s="157"/>
      <c r="J786" s="115" t="s">
        <v>522</v>
      </c>
      <c r="K786" s="115" t="s">
        <v>45</v>
      </c>
      <c r="L786" s="115" t="s">
        <v>382</v>
      </c>
      <c r="M786" s="154"/>
      <c r="N786" s="154"/>
      <c r="O786" s="154"/>
      <c r="P786" s="116" t="s">
        <v>255</v>
      </c>
      <c r="Q786" s="117" t="s">
        <v>1914</v>
      </c>
      <c r="R786" s="154"/>
      <c r="S786" s="154"/>
      <c r="T786" s="154" t="s">
        <v>47</v>
      </c>
      <c r="U786" s="154"/>
      <c r="V786" s="154" t="s">
        <v>523</v>
      </c>
      <c r="W786" s="154" t="s">
        <v>45</v>
      </c>
      <c r="X786" s="154"/>
      <c r="Y786" s="154"/>
      <c r="Z786" s="154"/>
      <c r="AA786" s="154"/>
      <c r="AB786" s="116" t="s">
        <v>257</v>
      </c>
      <c r="AC786" s="252" t="s">
        <v>1909</v>
      </c>
      <c r="AD786" s="253"/>
      <c r="AE786" s="253"/>
      <c r="AF786" s="253"/>
      <c r="AG786" s="253"/>
      <c r="AH786" s="253"/>
      <c r="AI786" s="253"/>
      <c r="AJ786" s="254"/>
      <c r="AK786" s="254"/>
      <c r="AL786" s="254"/>
      <c r="AM786" s="261" t="s">
        <v>2066</v>
      </c>
      <c r="AN786" s="255" t="s">
        <v>1911</v>
      </c>
      <c r="AO786" s="57" t="s">
        <v>69</v>
      </c>
      <c r="AP786" s="57" t="s">
        <v>51</v>
      </c>
      <c r="AQ786" s="57" t="s">
        <v>631</v>
      </c>
      <c r="AR786" s="18" t="s">
        <v>1067</v>
      </c>
      <c r="AS786" s="156" t="s">
        <v>53</v>
      </c>
      <c r="AT786" s="122">
        <v>1095441</v>
      </c>
      <c r="AU786" s="122">
        <v>1095441</v>
      </c>
      <c r="AV786" s="122">
        <v>0</v>
      </c>
      <c r="AW786" s="122">
        <v>0</v>
      </c>
      <c r="AX786" s="122">
        <v>0</v>
      </c>
      <c r="AY786" s="122">
        <v>0</v>
      </c>
      <c r="AZ786" s="122">
        <v>0</v>
      </c>
      <c r="BA786" s="122">
        <v>0</v>
      </c>
      <c r="BB786" s="122">
        <v>1095441</v>
      </c>
      <c r="BC786" s="122">
        <v>1095441</v>
      </c>
      <c r="BD786" s="122">
        <v>977817.5</v>
      </c>
      <c r="BE786" s="122">
        <v>0</v>
      </c>
      <c r="BF786" s="122">
        <v>0</v>
      </c>
      <c r="BG786" s="122">
        <v>0</v>
      </c>
      <c r="BH786" s="122">
        <v>977817.5</v>
      </c>
      <c r="BI786" s="122">
        <v>977817.5</v>
      </c>
      <c r="BJ786" s="122">
        <v>0</v>
      </c>
      <c r="BK786" s="122">
        <v>0</v>
      </c>
      <c r="BL786" s="122">
        <v>0</v>
      </c>
      <c r="BM786" s="122">
        <v>977817.5</v>
      </c>
      <c r="BN786" s="122">
        <v>1095450</v>
      </c>
      <c r="BO786" s="122">
        <v>0</v>
      </c>
      <c r="BP786" s="122">
        <v>0</v>
      </c>
      <c r="BQ786" s="122">
        <v>0</v>
      </c>
      <c r="BR786" s="122">
        <v>1095450</v>
      </c>
      <c r="BS786" s="122">
        <v>1095450</v>
      </c>
      <c r="BT786" s="122">
        <v>0</v>
      </c>
      <c r="BU786" s="122">
        <v>0</v>
      </c>
      <c r="BV786" s="122">
        <v>0</v>
      </c>
      <c r="BW786" s="122">
        <v>1095450</v>
      </c>
      <c r="BX786" s="122">
        <v>1095450</v>
      </c>
      <c r="BY786" s="122">
        <v>0</v>
      </c>
      <c r="BZ786" s="122">
        <v>0</v>
      </c>
      <c r="CA786" s="122">
        <v>0</v>
      </c>
      <c r="CB786" s="122">
        <v>1095450</v>
      </c>
      <c r="CC786" s="122">
        <v>1095450</v>
      </c>
      <c r="CD786" s="122">
        <v>0</v>
      </c>
      <c r="CE786" s="122">
        <v>0</v>
      </c>
      <c r="CF786" s="122">
        <v>0</v>
      </c>
      <c r="CG786" s="122">
        <v>1095450</v>
      </c>
      <c r="CH786" s="122">
        <v>1095450</v>
      </c>
      <c r="CI786" s="122">
        <v>0</v>
      </c>
      <c r="CJ786" s="122">
        <v>0</v>
      </c>
      <c r="CK786" s="122">
        <v>0</v>
      </c>
      <c r="CL786" s="122">
        <v>1095450</v>
      </c>
      <c r="CM786" s="122">
        <v>1095450</v>
      </c>
      <c r="CN786" s="122">
        <v>0</v>
      </c>
      <c r="CO786" s="122">
        <v>0</v>
      </c>
      <c r="CP786" s="122">
        <v>0</v>
      </c>
      <c r="CQ786" s="122">
        <v>1095450</v>
      </c>
    </row>
    <row r="787" spans="1:97" ht="24.95" customHeight="1">
      <c r="A787" s="244">
        <v>617</v>
      </c>
      <c r="B787" s="17" t="s">
        <v>1886</v>
      </c>
      <c r="C787" s="263">
        <v>401000030</v>
      </c>
      <c r="D787" s="19" t="s">
        <v>68</v>
      </c>
      <c r="E787" s="113" t="s">
        <v>1887</v>
      </c>
      <c r="F787" s="114"/>
      <c r="G787" s="114"/>
      <c r="H787" s="115" t="s">
        <v>47</v>
      </c>
      <c r="I787" s="157"/>
      <c r="J787" s="115" t="s">
        <v>522</v>
      </c>
      <c r="K787" s="115" t="s">
        <v>45</v>
      </c>
      <c r="L787" s="115" t="s">
        <v>382</v>
      </c>
      <c r="M787" s="154"/>
      <c r="N787" s="154"/>
      <c r="O787" s="154"/>
      <c r="P787" s="116" t="s">
        <v>255</v>
      </c>
      <c r="Q787" s="117" t="s">
        <v>1914</v>
      </c>
      <c r="R787" s="154"/>
      <c r="S787" s="154"/>
      <c r="T787" s="154" t="s">
        <v>47</v>
      </c>
      <c r="U787" s="154"/>
      <c r="V787" s="154" t="s">
        <v>523</v>
      </c>
      <c r="W787" s="154" t="s">
        <v>45</v>
      </c>
      <c r="X787" s="154"/>
      <c r="Y787" s="154"/>
      <c r="Z787" s="154"/>
      <c r="AA787" s="154"/>
      <c r="AB787" s="116" t="s">
        <v>257</v>
      </c>
      <c r="AC787" s="252" t="s">
        <v>1909</v>
      </c>
      <c r="AD787" s="253"/>
      <c r="AE787" s="253"/>
      <c r="AF787" s="253"/>
      <c r="AG787" s="253"/>
      <c r="AH787" s="253"/>
      <c r="AI787" s="253"/>
      <c r="AJ787" s="254"/>
      <c r="AK787" s="254"/>
      <c r="AL787" s="254"/>
      <c r="AM787" s="261" t="s">
        <v>2066</v>
      </c>
      <c r="AN787" s="255" t="s">
        <v>1911</v>
      </c>
      <c r="AO787" s="57" t="s">
        <v>69</v>
      </c>
      <c r="AP787" s="57" t="s">
        <v>51</v>
      </c>
      <c r="AQ787" s="57" t="s">
        <v>2067</v>
      </c>
      <c r="AR787" s="18" t="s">
        <v>2068</v>
      </c>
      <c r="AS787" s="156" t="s">
        <v>53</v>
      </c>
      <c r="AT787" s="122">
        <v>965397</v>
      </c>
      <c r="AU787" s="122">
        <v>965397</v>
      </c>
      <c r="AV787" s="122">
        <v>0</v>
      </c>
      <c r="AW787" s="122">
        <v>0</v>
      </c>
      <c r="AX787" s="122">
        <v>0</v>
      </c>
      <c r="AY787" s="122">
        <v>0</v>
      </c>
      <c r="AZ787" s="122">
        <v>0</v>
      </c>
      <c r="BA787" s="122">
        <v>0</v>
      </c>
      <c r="BB787" s="122">
        <v>965397</v>
      </c>
      <c r="BC787" s="122">
        <v>965397</v>
      </c>
      <c r="BD787" s="122">
        <v>907933</v>
      </c>
      <c r="BE787" s="122">
        <v>0</v>
      </c>
      <c r="BF787" s="122">
        <v>0</v>
      </c>
      <c r="BG787" s="122">
        <v>0</v>
      </c>
      <c r="BH787" s="122">
        <v>907933</v>
      </c>
      <c r="BI787" s="122">
        <v>907933</v>
      </c>
      <c r="BJ787" s="122">
        <v>0</v>
      </c>
      <c r="BK787" s="122">
        <v>0</v>
      </c>
      <c r="BL787" s="122">
        <v>0</v>
      </c>
      <c r="BM787" s="122">
        <v>907933</v>
      </c>
      <c r="BN787" s="122">
        <v>615550</v>
      </c>
      <c r="BO787" s="122">
        <v>0</v>
      </c>
      <c r="BP787" s="122">
        <v>0</v>
      </c>
      <c r="BQ787" s="122">
        <v>0</v>
      </c>
      <c r="BR787" s="122">
        <v>615550</v>
      </c>
      <c r="BS787" s="122">
        <v>615550</v>
      </c>
      <c r="BT787" s="122">
        <v>0</v>
      </c>
      <c r="BU787" s="122">
        <v>0</v>
      </c>
      <c r="BV787" s="122">
        <v>0</v>
      </c>
      <c r="BW787" s="122">
        <v>615550</v>
      </c>
      <c r="BX787" s="122">
        <v>615550</v>
      </c>
      <c r="BY787" s="122">
        <v>0</v>
      </c>
      <c r="BZ787" s="122">
        <v>0</v>
      </c>
      <c r="CA787" s="122">
        <v>0</v>
      </c>
      <c r="CB787" s="122">
        <v>615550</v>
      </c>
      <c r="CC787" s="122">
        <v>615550</v>
      </c>
      <c r="CD787" s="122">
        <v>0</v>
      </c>
      <c r="CE787" s="122">
        <v>0</v>
      </c>
      <c r="CF787" s="122">
        <v>0</v>
      </c>
      <c r="CG787" s="122">
        <v>615550</v>
      </c>
      <c r="CH787" s="122">
        <v>615550</v>
      </c>
      <c r="CI787" s="122">
        <v>0</v>
      </c>
      <c r="CJ787" s="122">
        <v>0</v>
      </c>
      <c r="CK787" s="122">
        <v>0</v>
      </c>
      <c r="CL787" s="122">
        <v>615550</v>
      </c>
      <c r="CM787" s="122">
        <v>615550</v>
      </c>
      <c r="CN787" s="122">
        <v>0</v>
      </c>
      <c r="CO787" s="122">
        <v>0</v>
      </c>
      <c r="CP787" s="122">
        <v>0</v>
      </c>
      <c r="CQ787" s="122">
        <v>615550</v>
      </c>
    </row>
    <row r="788" spans="1:97" ht="24.95" customHeight="1">
      <c r="A788" s="244">
        <v>617</v>
      </c>
      <c r="B788" s="17" t="s">
        <v>1886</v>
      </c>
      <c r="C788" s="263">
        <v>401000032</v>
      </c>
      <c r="D788" s="19" t="s">
        <v>119</v>
      </c>
      <c r="E788" s="113" t="s">
        <v>1887</v>
      </c>
      <c r="F788" s="114"/>
      <c r="G788" s="114"/>
      <c r="H788" s="115">
        <v>3</v>
      </c>
      <c r="I788" s="157"/>
      <c r="J788" s="115" t="s">
        <v>522</v>
      </c>
      <c r="K788" s="115" t="s">
        <v>45</v>
      </c>
      <c r="L788" s="115" t="s">
        <v>382</v>
      </c>
      <c r="M788" s="154"/>
      <c r="N788" s="154"/>
      <c r="O788" s="154"/>
      <c r="P788" s="116" t="s">
        <v>255</v>
      </c>
      <c r="Q788" s="117" t="s">
        <v>2069</v>
      </c>
      <c r="R788" s="154"/>
      <c r="S788" s="154"/>
      <c r="T788" s="154" t="s">
        <v>310</v>
      </c>
      <c r="U788" s="154"/>
      <c r="V788" s="154" t="s">
        <v>1088</v>
      </c>
      <c r="W788" s="154" t="s">
        <v>567</v>
      </c>
      <c r="X788" s="154"/>
      <c r="Y788" s="241" t="s">
        <v>2070</v>
      </c>
      <c r="Z788" s="154"/>
      <c r="AA788" s="154"/>
      <c r="AB788" s="116" t="s">
        <v>2071</v>
      </c>
      <c r="AC788" s="271" t="s">
        <v>1909</v>
      </c>
      <c r="AD788" s="272"/>
      <c r="AE788" s="272"/>
      <c r="AF788" s="272"/>
      <c r="AG788" s="272"/>
      <c r="AH788" s="272"/>
      <c r="AI788" s="272"/>
      <c r="AJ788" s="273"/>
      <c r="AK788" s="273"/>
      <c r="AL788" s="273"/>
      <c r="AM788" s="274" t="s">
        <v>2072</v>
      </c>
      <c r="AN788" s="275" t="s">
        <v>1911</v>
      </c>
      <c r="AO788" s="57" t="s">
        <v>69</v>
      </c>
      <c r="AP788" s="57" t="s">
        <v>51</v>
      </c>
      <c r="AQ788" s="57" t="s">
        <v>2073</v>
      </c>
      <c r="AR788" s="18" t="s">
        <v>2074</v>
      </c>
      <c r="AS788" s="156" t="s">
        <v>273</v>
      </c>
      <c r="AT788" s="122">
        <v>301378.75</v>
      </c>
      <c r="AU788" s="122">
        <v>301378.75</v>
      </c>
      <c r="AV788" s="122">
        <v>0</v>
      </c>
      <c r="AW788" s="122">
        <v>0</v>
      </c>
      <c r="AX788" s="122">
        <v>286309.81</v>
      </c>
      <c r="AY788" s="122">
        <v>286309.81</v>
      </c>
      <c r="AZ788" s="122">
        <v>0</v>
      </c>
      <c r="BA788" s="122">
        <v>0</v>
      </c>
      <c r="BB788" s="122">
        <v>15068.94</v>
      </c>
      <c r="BC788" s="122">
        <v>15068.94</v>
      </c>
      <c r="BD788" s="122">
        <v>0</v>
      </c>
      <c r="BE788" s="122">
        <v>0</v>
      </c>
      <c r="BF788" s="122">
        <v>0</v>
      </c>
      <c r="BG788" s="122">
        <v>0</v>
      </c>
      <c r="BH788" s="122">
        <v>0</v>
      </c>
      <c r="BI788" s="122">
        <v>0</v>
      </c>
      <c r="BJ788" s="122">
        <v>0</v>
      </c>
      <c r="BK788" s="122">
        <v>0</v>
      </c>
      <c r="BL788" s="122">
        <v>0</v>
      </c>
      <c r="BM788" s="122">
        <v>0</v>
      </c>
      <c r="BN788" s="122">
        <v>0</v>
      </c>
      <c r="BO788" s="122">
        <v>0</v>
      </c>
      <c r="BP788" s="122">
        <v>0</v>
      </c>
      <c r="BQ788" s="122">
        <v>0</v>
      </c>
      <c r="BR788" s="122">
        <v>0</v>
      </c>
      <c r="BS788" s="122">
        <v>0</v>
      </c>
      <c r="BT788" s="122">
        <v>0</v>
      </c>
      <c r="BU788" s="122">
        <v>0</v>
      </c>
      <c r="BV788" s="122">
        <v>0</v>
      </c>
      <c r="BW788" s="122">
        <v>0</v>
      </c>
      <c r="BX788" s="122">
        <v>0</v>
      </c>
      <c r="BY788" s="122">
        <v>0</v>
      </c>
      <c r="BZ788" s="122">
        <v>0</v>
      </c>
      <c r="CA788" s="122">
        <v>0</v>
      </c>
      <c r="CB788" s="122">
        <v>0</v>
      </c>
      <c r="CC788" s="122">
        <v>0</v>
      </c>
      <c r="CD788" s="122">
        <v>0</v>
      </c>
      <c r="CE788" s="122">
        <v>0</v>
      </c>
      <c r="CF788" s="122">
        <v>0</v>
      </c>
      <c r="CG788" s="122">
        <v>0</v>
      </c>
      <c r="CH788" s="122">
        <v>0</v>
      </c>
      <c r="CI788" s="122">
        <v>0</v>
      </c>
      <c r="CJ788" s="122">
        <v>0</v>
      </c>
      <c r="CK788" s="122">
        <v>0</v>
      </c>
      <c r="CL788" s="122">
        <v>0</v>
      </c>
      <c r="CM788" s="122">
        <v>0</v>
      </c>
      <c r="CN788" s="122">
        <v>0</v>
      </c>
      <c r="CO788" s="122">
        <v>0</v>
      </c>
      <c r="CP788" s="122">
        <v>0</v>
      </c>
      <c r="CQ788" s="122">
        <v>0</v>
      </c>
    </row>
    <row r="789" spans="1:97" ht="24.95" customHeight="1">
      <c r="A789" s="244">
        <v>617</v>
      </c>
      <c r="B789" s="17" t="s">
        <v>1886</v>
      </c>
      <c r="C789" s="263">
        <v>401000032</v>
      </c>
      <c r="D789" s="19" t="s">
        <v>119</v>
      </c>
      <c r="E789" s="113" t="s">
        <v>1887</v>
      </c>
      <c r="F789" s="114"/>
      <c r="G789" s="114"/>
      <c r="H789" s="115">
        <v>3</v>
      </c>
      <c r="I789" s="157"/>
      <c r="J789" s="115" t="s">
        <v>522</v>
      </c>
      <c r="K789" s="115" t="s">
        <v>45</v>
      </c>
      <c r="L789" s="115">
        <v>18</v>
      </c>
      <c r="M789" s="154"/>
      <c r="N789" s="154"/>
      <c r="O789" s="154"/>
      <c r="P789" s="116" t="s">
        <v>255</v>
      </c>
      <c r="Q789" s="117" t="s">
        <v>1888</v>
      </c>
      <c r="R789" s="154"/>
      <c r="S789" s="154"/>
      <c r="T789" s="154" t="s">
        <v>47</v>
      </c>
      <c r="U789" s="154"/>
      <c r="V789" s="154" t="s">
        <v>523</v>
      </c>
      <c r="W789" s="154" t="s">
        <v>45</v>
      </c>
      <c r="X789" s="154"/>
      <c r="Y789" s="154"/>
      <c r="Z789" s="154"/>
      <c r="AA789" s="154"/>
      <c r="AB789" s="116" t="s">
        <v>257</v>
      </c>
      <c r="AC789" s="252" t="s">
        <v>1909</v>
      </c>
      <c r="AD789" s="253"/>
      <c r="AE789" s="253"/>
      <c r="AF789" s="253"/>
      <c r="AG789" s="253"/>
      <c r="AH789" s="253"/>
      <c r="AI789" s="253"/>
      <c r="AJ789" s="254"/>
      <c r="AK789" s="254"/>
      <c r="AL789" s="254"/>
      <c r="AM789" s="261" t="s">
        <v>2072</v>
      </c>
      <c r="AN789" s="255" t="s">
        <v>1911</v>
      </c>
      <c r="AO789" s="57" t="s">
        <v>69</v>
      </c>
      <c r="AP789" s="57" t="s">
        <v>51</v>
      </c>
      <c r="AQ789" s="57" t="s">
        <v>2075</v>
      </c>
      <c r="AR789" s="18" t="s">
        <v>2076</v>
      </c>
      <c r="AS789" s="156" t="s">
        <v>273</v>
      </c>
      <c r="AT789" s="122">
        <v>7052.27</v>
      </c>
      <c r="AU789" s="122">
        <v>7052.27</v>
      </c>
      <c r="AV789" s="122">
        <v>0</v>
      </c>
      <c r="AW789" s="122">
        <v>0</v>
      </c>
      <c r="AX789" s="122">
        <v>0</v>
      </c>
      <c r="AY789" s="122">
        <v>0</v>
      </c>
      <c r="AZ789" s="122">
        <v>0</v>
      </c>
      <c r="BA789" s="122">
        <v>0</v>
      </c>
      <c r="BB789" s="122">
        <v>7052.27</v>
      </c>
      <c r="BC789" s="122">
        <v>7052.27</v>
      </c>
      <c r="BD789" s="122">
        <v>0</v>
      </c>
      <c r="BE789" s="122">
        <v>0</v>
      </c>
      <c r="BF789" s="122">
        <v>0</v>
      </c>
      <c r="BG789" s="122">
        <v>0</v>
      </c>
      <c r="BH789" s="122">
        <v>0</v>
      </c>
      <c r="BI789" s="122">
        <v>0</v>
      </c>
      <c r="BJ789" s="122">
        <v>0</v>
      </c>
      <c r="BK789" s="122">
        <v>0</v>
      </c>
      <c r="BL789" s="122">
        <v>0</v>
      </c>
      <c r="BM789" s="122">
        <v>0</v>
      </c>
      <c r="BN789" s="122">
        <v>0</v>
      </c>
      <c r="BO789" s="122">
        <v>0</v>
      </c>
      <c r="BP789" s="122">
        <v>0</v>
      </c>
      <c r="BQ789" s="122">
        <v>0</v>
      </c>
      <c r="BR789" s="122">
        <v>0</v>
      </c>
      <c r="BS789" s="122">
        <v>0</v>
      </c>
      <c r="BT789" s="122">
        <v>0</v>
      </c>
      <c r="BU789" s="122">
        <v>0</v>
      </c>
      <c r="BV789" s="122">
        <v>0</v>
      </c>
      <c r="BW789" s="122">
        <v>0</v>
      </c>
      <c r="BX789" s="122">
        <v>0</v>
      </c>
      <c r="BY789" s="122">
        <v>0</v>
      </c>
      <c r="BZ789" s="122">
        <v>0</v>
      </c>
      <c r="CA789" s="122">
        <v>0</v>
      </c>
      <c r="CB789" s="122">
        <v>0</v>
      </c>
      <c r="CC789" s="122">
        <v>0</v>
      </c>
      <c r="CD789" s="122">
        <v>0</v>
      </c>
      <c r="CE789" s="122">
        <v>0</v>
      </c>
      <c r="CF789" s="122">
        <v>0</v>
      </c>
      <c r="CG789" s="122">
        <v>0</v>
      </c>
      <c r="CH789" s="122">
        <v>0</v>
      </c>
      <c r="CI789" s="122">
        <v>0</v>
      </c>
      <c r="CJ789" s="122">
        <v>0</v>
      </c>
      <c r="CK789" s="122">
        <v>0</v>
      </c>
      <c r="CL789" s="122">
        <v>0</v>
      </c>
      <c r="CM789" s="122">
        <v>0</v>
      </c>
      <c r="CN789" s="122">
        <v>0</v>
      </c>
      <c r="CO789" s="122">
        <v>0</v>
      </c>
      <c r="CP789" s="122">
        <v>0</v>
      </c>
      <c r="CQ789" s="122">
        <v>0</v>
      </c>
    </row>
    <row r="790" spans="1:97" ht="24.95" customHeight="1">
      <c r="A790" s="244">
        <v>617</v>
      </c>
      <c r="B790" s="17" t="s">
        <v>1886</v>
      </c>
      <c r="C790" s="263">
        <v>401000032</v>
      </c>
      <c r="D790" s="19" t="s">
        <v>119</v>
      </c>
      <c r="E790" s="113" t="s">
        <v>1887</v>
      </c>
      <c r="F790" s="114"/>
      <c r="G790" s="114"/>
      <c r="H790" s="115">
        <v>3</v>
      </c>
      <c r="I790" s="157"/>
      <c r="J790" s="115" t="s">
        <v>522</v>
      </c>
      <c r="K790" s="115" t="s">
        <v>45</v>
      </c>
      <c r="L790" s="115">
        <v>18</v>
      </c>
      <c r="M790" s="154"/>
      <c r="N790" s="154"/>
      <c r="O790" s="154"/>
      <c r="P790" s="116" t="s">
        <v>255</v>
      </c>
      <c r="Q790" s="117" t="s">
        <v>1888</v>
      </c>
      <c r="R790" s="154"/>
      <c r="S790" s="154"/>
      <c r="T790" s="154" t="s">
        <v>47</v>
      </c>
      <c r="U790" s="154"/>
      <c r="V790" s="154" t="s">
        <v>523</v>
      </c>
      <c r="W790" s="154" t="s">
        <v>45</v>
      </c>
      <c r="X790" s="154"/>
      <c r="Y790" s="154"/>
      <c r="Z790" s="154"/>
      <c r="AA790" s="154"/>
      <c r="AB790" s="116" t="s">
        <v>257</v>
      </c>
      <c r="AC790" s="252" t="s">
        <v>1909</v>
      </c>
      <c r="AD790" s="276"/>
      <c r="AE790" s="276"/>
      <c r="AF790" s="276"/>
      <c r="AG790" s="276"/>
      <c r="AH790" s="253"/>
      <c r="AI790" s="253"/>
      <c r="AJ790" s="254"/>
      <c r="AK790" s="254"/>
      <c r="AL790" s="254"/>
      <c r="AM790" s="261" t="s">
        <v>2066</v>
      </c>
      <c r="AN790" s="255" t="s">
        <v>1911</v>
      </c>
      <c r="AO790" s="57" t="s">
        <v>87</v>
      </c>
      <c r="AP790" s="57" t="s">
        <v>92</v>
      </c>
      <c r="AQ790" s="57" t="s">
        <v>1064</v>
      </c>
      <c r="AR790" s="18" t="s">
        <v>1065</v>
      </c>
      <c r="AS790" s="156" t="s">
        <v>53</v>
      </c>
      <c r="AT790" s="122">
        <v>0</v>
      </c>
      <c r="AU790" s="122">
        <v>0</v>
      </c>
      <c r="AV790" s="122">
        <v>0</v>
      </c>
      <c r="AW790" s="122">
        <v>0</v>
      </c>
      <c r="AX790" s="122">
        <v>0</v>
      </c>
      <c r="AY790" s="122">
        <v>0</v>
      </c>
      <c r="AZ790" s="122">
        <v>0</v>
      </c>
      <c r="BA790" s="122">
        <v>0</v>
      </c>
      <c r="BB790" s="122">
        <v>0</v>
      </c>
      <c r="BC790" s="122">
        <v>0</v>
      </c>
      <c r="BD790" s="122">
        <v>0</v>
      </c>
      <c r="BE790" s="122">
        <v>0</v>
      </c>
      <c r="BF790" s="122">
        <v>0</v>
      </c>
      <c r="BG790" s="122">
        <v>0</v>
      </c>
      <c r="BH790" s="122">
        <v>0</v>
      </c>
      <c r="BI790" s="122">
        <v>0</v>
      </c>
      <c r="BJ790" s="122">
        <v>0</v>
      </c>
      <c r="BK790" s="122">
        <v>0</v>
      </c>
      <c r="BL790" s="122">
        <v>0</v>
      </c>
      <c r="BM790" s="122">
        <v>0</v>
      </c>
      <c r="BN790" s="122">
        <v>0</v>
      </c>
      <c r="BO790" s="122">
        <v>0</v>
      </c>
      <c r="BP790" s="122">
        <v>0</v>
      </c>
      <c r="BQ790" s="122">
        <v>0</v>
      </c>
      <c r="BR790" s="122">
        <v>0</v>
      </c>
      <c r="BS790" s="122">
        <v>0</v>
      </c>
      <c r="BT790" s="122">
        <v>0</v>
      </c>
      <c r="BU790" s="122">
        <v>0</v>
      </c>
      <c r="BV790" s="122">
        <v>0</v>
      </c>
      <c r="BW790" s="122">
        <v>0</v>
      </c>
      <c r="BX790" s="122">
        <v>0</v>
      </c>
      <c r="BY790" s="122">
        <v>0</v>
      </c>
      <c r="BZ790" s="122">
        <v>0</v>
      </c>
      <c r="CA790" s="122">
        <v>0</v>
      </c>
      <c r="CB790" s="122">
        <v>0</v>
      </c>
      <c r="CC790" s="122">
        <v>0</v>
      </c>
      <c r="CD790" s="122">
        <v>0</v>
      </c>
      <c r="CE790" s="122">
        <v>0</v>
      </c>
      <c r="CF790" s="122">
        <v>0</v>
      </c>
      <c r="CG790" s="122">
        <v>0</v>
      </c>
      <c r="CH790" s="122">
        <v>0</v>
      </c>
      <c r="CI790" s="122">
        <v>0</v>
      </c>
      <c r="CJ790" s="122">
        <v>0</v>
      </c>
      <c r="CK790" s="122">
        <v>0</v>
      </c>
      <c r="CL790" s="122">
        <v>0</v>
      </c>
      <c r="CM790" s="122">
        <v>0</v>
      </c>
      <c r="CN790" s="122">
        <v>0</v>
      </c>
      <c r="CO790" s="122">
        <v>0</v>
      </c>
      <c r="CP790" s="122">
        <v>0</v>
      </c>
      <c r="CQ790" s="122">
        <v>0</v>
      </c>
    </row>
    <row r="791" spans="1:97" s="189" customFormat="1" ht="24.95" customHeight="1">
      <c r="A791" s="392" t="s">
        <v>2077</v>
      </c>
      <c r="B791" s="390"/>
      <c r="C791" s="393"/>
      <c r="D791" s="393"/>
      <c r="E791" s="393"/>
      <c r="F791" s="393"/>
      <c r="G791" s="393"/>
      <c r="H791" s="393"/>
      <c r="I791" s="393"/>
      <c r="J791" s="393"/>
      <c r="K791" s="393"/>
      <c r="L791" s="393"/>
      <c r="M791" s="393"/>
      <c r="N791" s="393"/>
      <c r="O791" s="393"/>
      <c r="P791" s="393"/>
      <c r="Q791" s="393"/>
      <c r="R791" s="393"/>
      <c r="S791" s="393"/>
      <c r="T791" s="393"/>
      <c r="U791" s="393"/>
      <c r="V791" s="393"/>
      <c r="W791" s="393"/>
      <c r="X791" s="393"/>
      <c r="Y791" s="393"/>
      <c r="Z791" s="393"/>
      <c r="AA791" s="393"/>
      <c r="AB791" s="393"/>
      <c r="AC791" s="393"/>
      <c r="AD791" s="393"/>
      <c r="AE791" s="393"/>
      <c r="AF791" s="393"/>
      <c r="AG791" s="393"/>
      <c r="AH791" s="393"/>
      <c r="AI791" s="393"/>
      <c r="AJ791" s="393"/>
      <c r="AK791" s="393"/>
      <c r="AL791" s="393"/>
      <c r="AM791" s="393"/>
      <c r="AN791" s="393"/>
      <c r="AO791" s="393"/>
      <c r="AP791" s="393"/>
      <c r="AQ791" s="393"/>
      <c r="AR791" s="393"/>
      <c r="AS791" s="394"/>
      <c r="AT791" s="200">
        <f>SUM(AT737:AT790)</f>
        <v>210312456.36000004</v>
      </c>
      <c r="AU791" s="200">
        <v>193091584.41999999</v>
      </c>
      <c r="AV791" s="200">
        <v>0</v>
      </c>
      <c r="AW791" s="200">
        <v>0</v>
      </c>
      <c r="AX791" s="200">
        <v>86800717.899999991</v>
      </c>
      <c r="AY791" s="200">
        <v>69795715.659999996</v>
      </c>
      <c r="AZ791" s="200">
        <v>3347116</v>
      </c>
      <c r="BA791" s="200">
        <v>3347116</v>
      </c>
      <c r="BB791" s="200">
        <v>120164622.45999998</v>
      </c>
      <c r="BC791" s="200">
        <v>119948752.76000001</v>
      </c>
      <c r="BD791" s="200">
        <f>SUM(BD737:BD790)</f>
        <v>218719684.25</v>
      </c>
      <c r="BE791" s="200">
        <f>SUM(BE737:BE790)</f>
        <v>439948.41000000003</v>
      </c>
      <c r="BF791" s="200">
        <f>SUM(BF737:BF790)</f>
        <v>108537130.24999999</v>
      </c>
      <c r="BG791" s="200">
        <v>1500000</v>
      </c>
      <c r="BH791" s="200">
        <f t="shared" ref="BH791:BN791" si="156">SUM(BH737:BH790)</f>
        <v>108242605.58999999</v>
      </c>
      <c r="BI791" s="200">
        <f t="shared" si="156"/>
        <v>218452044.82999998</v>
      </c>
      <c r="BJ791" s="200">
        <f t="shared" si="156"/>
        <v>439948.41000000003</v>
      </c>
      <c r="BK791" s="200">
        <f t="shared" si="156"/>
        <v>108537130.24999999</v>
      </c>
      <c r="BL791" s="200">
        <f t="shared" si="156"/>
        <v>1500000</v>
      </c>
      <c r="BM791" s="200">
        <f t="shared" si="156"/>
        <v>107974966.16999999</v>
      </c>
      <c r="BN791" s="200">
        <f t="shared" si="156"/>
        <v>200791911.84</v>
      </c>
      <c r="BO791" s="200">
        <v>0</v>
      </c>
      <c r="BP791" s="200">
        <f>SUM(BP737:BP790)</f>
        <v>17056571.84</v>
      </c>
      <c r="BQ791" s="200">
        <v>0</v>
      </c>
      <c r="BR791" s="200">
        <f>SUM(BR737:BR790)</f>
        <v>183735340</v>
      </c>
      <c r="BS791" s="200">
        <f>SUM(BS737:BS790)</f>
        <v>209096565.05000001</v>
      </c>
      <c r="BT791" s="200">
        <v>0</v>
      </c>
      <c r="BU791" s="200">
        <f>SUM(BU737:BU790)</f>
        <v>17056571.84</v>
      </c>
      <c r="BV791" s="200">
        <f>SUM(BV737:BV790)</f>
        <v>2285232</v>
      </c>
      <c r="BW791" s="200">
        <f>SUM(BW737:BW790)</f>
        <v>189754761.21000001</v>
      </c>
      <c r="BX791" s="200">
        <f>SUM(BX737:BX790)</f>
        <v>181632951.84</v>
      </c>
      <c r="BY791" s="200">
        <v>0</v>
      </c>
      <c r="BZ791" s="200">
        <f>SUM(BZ737:BZ790)</f>
        <v>11056571.84</v>
      </c>
      <c r="CA791" s="200">
        <v>0</v>
      </c>
      <c r="CB791" s="200">
        <f>SUM(CB737:CB790)</f>
        <v>170576380</v>
      </c>
      <c r="CC791" s="200">
        <f>SUM(CC737:CC790)</f>
        <v>181632951.84</v>
      </c>
      <c r="CD791" s="200">
        <v>0</v>
      </c>
      <c r="CE791" s="200">
        <f>SUM(CE737:CE790)</f>
        <v>11056571.84</v>
      </c>
      <c r="CF791" s="200">
        <v>0</v>
      </c>
      <c r="CG791" s="200">
        <f>SUM(CG737:CG790)</f>
        <v>170576380</v>
      </c>
      <c r="CH791" s="200">
        <f>SUM(CH737:CH790)</f>
        <v>181632951.84</v>
      </c>
      <c r="CI791" s="200">
        <v>0</v>
      </c>
      <c r="CJ791" s="200">
        <f>SUM(CJ737:CJ790)</f>
        <v>11056571.84</v>
      </c>
      <c r="CK791" s="200">
        <v>0</v>
      </c>
      <c r="CL791" s="200">
        <f>SUM(CL737:CL790)</f>
        <v>170576380</v>
      </c>
      <c r="CM791" s="200">
        <f>SUM(CM737:CM790)</f>
        <v>181632951.84</v>
      </c>
      <c r="CN791" s="200">
        <v>0</v>
      </c>
      <c r="CO791" s="200">
        <f>SUM(CO737:CO790)</f>
        <v>11056571.84</v>
      </c>
      <c r="CP791" s="200">
        <v>0</v>
      </c>
      <c r="CQ791" s="200">
        <f>SUM(CQ737:CQ790)</f>
        <v>170576380</v>
      </c>
      <c r="CR791" s="438">
        <f>IF(BD791=BE791+BF791+BG791+BH791,1,0)</f>
        <v>1</v>
      </c>
      <c r="CS791" s="438">
        <f>IF(BI791=BJ791+BK791+BL791+BM791,1,0)</f>
        <v>1</v>
      </c>
    </row>
    <row r="792" spans="1:97" s="282" customFormat="1" ht="106.15" customHeight="1">
      <c r="A792" s="194" t="s">
        <v>2078</v>
      </c>
      <c r="B792" s="17" t="s">
        <v>2079</v>
      </c>
      <c r="C792" s="277">
        <v>401000006</v>
      </c>
      <c r="D792" s="19" t="s">
        <v>2080</v>
      </c>
      <c r="E792" s="113" t="s">
        <v>1887</v>
      </c>
      <c r="F792" s="114"/>
      <c r="G792" s="114"/>
      <c r="H792" s="115">
        <v>3</v>
      </c>
      <c r="I792" s="114"/>
      <c r="J792" s="115" t="s">
        <v>522</v>
      </c>
      <c r="K792" s="115" t="s">
        <v>45</v>
      </c>
      <c r="L792" s="115" t="s">
        <v>1926</v>
      </c>
      <c r="M792" s="115"/>
      <c r="N792" s="115"/>
      <c r="O792" s="115"/>
      <c r="P792" s="116" t="s">
        <v>255</v>
      </c>
      <c r="Q792" s="117" t="s">
        <v>1888</v>
      </c>
      <c r="R792" s="115"/>
      <c r="S792" s="115"/>
      <c r="T792" s="115" t="s">
        <v>47</v>
      </c>
      <c r="U792" s="115"/>
      <c r="V792" s="115" t="s">
        <v>523</v>
      </c>
      <c r="W792" s="115" t="s">
        <v>45</v>
      </c>
      <c r="X792" s="115"/>
      <c r="Y792" s="115"/>
      <c r="Z792" s="115"/>
      <c r="AA792" s="115"/>
      <c r="AB792" s="116" t="s">
        <v>257</v>
      </c>
      <c r="AC792" s="278" t="s">
        <v>1933</v>
      </c>
      <c r="AD792" s="279"/>
      <c r="AE792" s="279"/>
      <c r="AF792" s="279"/>
      <c r="AG792" s="279"/>
      <c r="AH792" s="279"/>
      <c r="AI792" s="279"/>
      <c r="AJ792" s="279"/>
      <c r="AK792" s="279"/>
      <c r="AL792" s="279"/>
      <c r="AM792" s="280" t="s">
        <v>1934</v>
      </c>
      <c r="AN792" s="281" t="s">
        <v>1935</v>
      </c>
      <c r="AO792" s="119" t="s">
        <v>66</v>
      </c>
      <c r="AP792" s="119" t="s">
        <v>97</v>
      </c>
      <c r="AQ792" s="119" t="s">
        <v>1944</v>
      </c>
      <c r="AR792" s="18" t="s">
        <v>1945</v>
      </c>
      <c r="AS792" s="120" t="s">
        <v>53</v>
      </c>
      <c r="AT792" s="476">
        <v>12358020.43</v>
      </c>
      <c r="AU792" s="476">
        <v>12358020.43</v>
      </c>
      <c r="AV792" s="476">
        <v>0</v>
      </c>
      <c r="AW792" s="476">
        <v>0</v>
      </c>
      <c r="AX792" s="476">
        <v>0</v>
      </c>
      <c r="AY792" s="476">
        <v>0</v>
      </c>
      <c r="AZ792" s="476">
        <v>0</v>
      </c>
      <c r="BA792" s="476">
        <v>0</v>
      </c>
      <c r="BB792" s="476">
        <v>12358020.43</v>
      </c>
      <c r="BC792" s="476">
        <v>12358020.43</v>
      </c>
      <c r="BD792" s="121">
        <v>22838154.300000001</v>
      </c>
      <c r="BE792" s="121">
        <v>0</v>
      </c>
      <c r="BF792" s="121">
        <v>0</v>
      </c>
      <c r="BG792" s="121">
        <v>0</v>
      </c>
      <c r="BH792" s="121">
        <v>22838154.300000001</v>
      </c>
      <c r="BI792" s="121">
        <v>18616379.149999999</v>
      </c>
      <c r="BJ792" s="121">
        <v>0</v>
      </c>
      <c r="BK792" s="121">
        <v>0</v>
      </c>
      <c r="BL792" s="121">
        <v>0</v>
      </c>
      <c r="BM792" s="121">
        <v>18616379.149999999</v>
      </c>
      <c r="BN792" s="121">
        <v>12311399.960000001</v>
      </c>
      <c r="BO792" s="121">
        <v>0</v>
      </c>
      <c r="BP792" s="121">
        <v>0</v>
      </c>
      <c r="BQ792" s="121">
        <v>0</v>
      </c>
      <c r="BR792" s="121">
        <v>12311399.960000001</v>
      </c>
      <c r="BS792" s="121">
        <v>16583175.109999999</v>
      </c>
      <c r="BT792" s="121">
        <v>0</v>
      </c>
      <c r="BU792" s="121">
        <v>0</v>
      </c>
      <c r="BV792" s="121">
        <v>0</v>
      </c>
      <c r="BW792" s="121">
        <v>16583175.109999999</v>
      </c>
      <c r="BX792" s="121">
        <v>10331230</v>
      </c>
      <c r="BY792" s="121">
        <v>0</v>
      </c>
      <c r="BZ792" s="121">
        <v>0</v>
      </c>
      <c r="CA792" s="121">
        <v>0</v>
      </c>
      <c r="CB792" s="121">
        <v>10331230</v>
      </c>
      <c r="CC792" s="121">
        <v>10331230</v>
      </c>
      <c r="CD792" s="121">
        <v>0</v>
      </c>
      <c r="CE792" s="121">
        <v>0</v>
      </c>
      <c r="CF792" s="121">
        <v>0</v>
      </c>
      <c r="CG792" s="477">
        <v>10331230</v>
      </c>
      <c r="CH792" s="121">
        <v>10331230</v>
      </c>
      <c r="CI792" s="121">
        <v>0</v>
      </c>
      <c r="CJ792" s="121">
        <v>0</v>
      </c>
      <c r="CK792" s="121">
        <v>0</v>
      </c>
      <c r="CL792" s="121">
        <v>10331230</v>
      </c>
      <c r="CM792" s="121">
        <v>10331230</v>
      </c>
      <c r="CN792" s="121">
        <v>0</v>
      </c>
      <c r="CO792" s="121">
        <v>0</v>
      </c>
      <c r="CP792" s="121">
        <v>0</v>
      </c>
      <c r="CQ792" s="477">
        <v>10331230</v>
      </c>
      <c r="CS792" s="282">
        <f>IF(BI792=BJ792+BK792+BL792+BM792,1,0)</f>
        <v>1</v>
      </c>
    </row>
    <row r="793" spans="1:97" s="282" customFormat="1" ht="67.900000000000006" customHeight="1">
      <c r="A793" s="194" t="s">
        <v>2078</v>
      </c>
      <c r="B793" s="17" t="s">
        <v>2079</v>
      </c>
      <c r="C793" s="277">
        <v>401000006</v>
      </c>
      <c r="D793" s="19" t="s">
        <v>2080</v>
      </c>
      <c r="E793" s="113" t="s">
        <v>1887</v>
      </c>
      <c r="F793" s="114"/>
      <c r="G793" s="114"/>
      <c r="H793" s="115">
        <v>3</v>
      </c>
      <c r="I793" s="114"/>
      <c r="J793" s="115" t="s">
        <v>522</v>
      </c>
      <c r="K793" s="115" t="s">
        <v>45</v>
      </c>
      <c r="L793" s="115" t="s">
        <v>1926</v>
      </c>
      <c r="M793" s="115"/>
      <c r="N793" s="115"/>
      <c r="O793" s="115"/>
      <c r="P793" s="116" t="s">
        <v>255</v>
      </c>
      <c r="Q793" s="117" t="s">
        <v>1888</v>
      </c>
      <c r="R793" s="115"/>
      <c r="S793" s="115"/>
      <c r="T793" s="115" t="s">
        <v>47</v>
      </c>
      <c r="U793" s="115"/>
      <c r="V793" s="115" t="s">
        <v>523</v>
      </c>
      <c r="W793" s="115" t="s">
        <v>45</v>
      </c>
      <c r="X793" s="115"/>
      <c r="Y793" s="115"/>
      <c r="Z793" s="115"/>
      <c r="AA793" s="115"/>
      <c r="AB793" s="116" t="s">
        <v>257</v>
      </c>
      <c r="AC793" s="278" t="s">
        <v>1933</v>
      </c>
      <c r="AD793" s="281"/>
      <c r="AE793" s="281"/>
      <c r="AF793" s="281"/>
      <c r="AG793" s="281"/>
      <c r="AH793" s="281"/>
      <c r="AI793" s="281"/>
      <c r="AJ793" s="279"/>
      <c r="AK793" s="279"/>
      <c r="AL793" s="279"/>
      <c r="AM793" s="280" t="s">
        <v>1934</v>
      </c>
      <c r="AN793" s="281" t="s">
        <v>1935</v>
      </c>
      <c r="AO793" s="119" t="s">
        <v>66</v>
      </c>
      <c r="AP793" s="119" t="s">
        <v>97</v>
      </c>
      <c r="AQ793" s="119" t="s">
        <v>1947</v>
      </c>
      <c r="AR793" s="18" t="s">
        <v>1948</v>
      </c>
      <c r="AS793" s="120" t="s">
        <v>53</v>
      </c>
      <c r="AT793" s="476">
        <v>180650.98</v>
      </c>
      <c r="AU793" s="476">
        <v>180650.98</v>
      </c>
      <c r="AV793" s="476">
        <v>0</v>
      </c>
      <c r="AW793" s="476">
        <v>0</v>
      </c>
      <c r="AX793" s="476">
        <v>0</v>
      </c>
      <c r="AY793" s="476">
        <v>0</v>
      </c>
      <c r="AZ793" s="476">
        <v>0</v>
      </c>
      <c r="BA793" s="476">
        <v>0</v>
      </c>
      <c r="BB793" s="476">
        <v>180650.98</v>
      </c>
      <c r="BC793" s="476">
        <v>180650.98</v>
      </c>
      <c r="BD793" s="121">
        <v>97462.43</v>
      </c>
      <c r="BE793" s="121">
        <v>0</v>
      </c>
      <c r="BF793" s="121">
        <v>0</v>
      </c>
      <c r="BG793" s="121">
        <v>0</v>
      </c>
      <c r="BH793" s="478">
        <v>97462.43</v>
      </c>
      <c r="BI793" s="478">
        <v>97462.43</v>
      </c>
      <c r="BJ793" s="121">
        <v>0</v>
      </c>
      <c r="BK793" s="121">
        <v>0</v>
      </c>
      <c r="BL793" s="121">
        <v>0</v>
      </c>
      <c r="BM793" s="478">
        <v>97462.43</v>
      </c>
      <c r="BN793" s="121">
        <v>0</v>
      </c>
      <c r="BO793" s="121">
        <v>0</v>
      </c>
      <c r="BP793" s="121">
        <v>0</v>
      </c>
      <c r="BQ793" s="121">
        <v>0</v>
      </c>
      <c r="BR793" s="121">
        <v>0</v>
      </c>
      <c r="BS793" s="121">
        <v>42000</v>
      </c>
      <c r="BT793" s="121">
        <v>0</v>
      </c>
      <c r="BU793" s="121">
        <v>0</v>
      </c>
      <c r="BV793" s="121">
        <v>0</v>
      </c>
      <c r="BW793" s="478">
        <v>42000</v>
      </c>
      <c r="BX793" s="121">
        <v>0</v>
      </c>
      <c r="BY793" s="121">
        <v>0</v>
      </c>
      <c r="BZ793" s="121">
        <v>0</v>
      </c>
      <c r="CA793" s="121">
        <v>0</v>
      </c>
      <c r="CB793" s="121">
        <v>0</v>
      </c>
      <c r="CC793" s="121">
        <v>0</v>
      </c>
      <c r="CD793" s="121">
        <v>0</v>
      </c>
      <c r="CE793" s="121">
        <v>0</v>
      </c>
      <c r="CF793" s="121">
        <v>0</v>
      </c>
      <c r="CG793" s="121">
        <v>0</v>
      </c>
      <c r="CH793" s="121">
        <v>0</v>
      </c>
      <c r="CI793" s="121">
        <v>0</v>
      </c>
      <c r="CJ793" s="121">
        <v>0</v>
      </c>
      <c r="CK793" s="121">
        <v>0</v>
      </c>
      <c r="CL793" s="121">
        <v>0</v>
      </c>
      <c r="CM793" s="121">
        <v>0</v>
      </c>
      <c r="CN793" s="121">
        <v>0</v>
      </c>
      <c r="CO793" s="121">
        <v>0</v>
      </c>
      <c r="CP793" s="121">
        <v>0</v>
      </c>
      <c r="CQ793" s="121">
        <v>0</v>
      </c>
      <c r="CS793" s="282">
        <f t="shared" ref="CS793:CS850" si="157">IF(BI793=BJ793+BK793+BL793+BM793,1,0)</f>
        <v>1</v>
      </c>
    </row>
    <row r="794" spans="1:97" s="282" customFormat="1" ht="93.6" customHeight="1">
      <c r="A794" s="194" t="s">
        <v>2078</v>
      </c>
      <c r="B794" s="17" t="s">
        <v>2079</v>
      </c>
      <c r="C794" s="277">
        <v>401000006</v>
      </c>
      <c r="D794" s="19" t="s">
        <v>2080</v>
      </c>
      <c r="E794" s="113" t="s">
        <v>1887</v>
      </c>
      <c r="F794" s="114"/>
      <c r="G794" s="114"/>
      <c r="H794" s="115">
        <v>3</v>
      </c>
      <c r="I794" s="114"/>
      <c r="J794" s="115" t="s">
        <v>522</v>
      </c>
      <c r="K794" s="115" t="s">
        <v>45</v>
      </c>
      <c r="L794" s="115" t="s">
        <v>1926</v>
      </c>
      <c r="M794" s="115"/>
      <c r="N794" s="115"/>
      <c r="O794" s="115"/>
      <c r="P794" s="116" t="s">
        <v>255</v>
      </c>
      <c r="Q794" s="117" t="s">
        <v>1888</v>
      </c>
      <c r="R794" s="115"/>
      <c r="S794" s="115"/>
      <c r="T794" s="115" t="s">
        <v>47</v>
      </c>
      <c r="U794" s="115"/>
      <c r="V794" s="115" t="s">
        <v>523</v>
      </c>
      <c r="W794" s="115" t="s">
        <v>45</v>
      </c>
      <c r="X794" s="115"/>
      <c r="Y794" s="115"/>
      <c r="Z794" s="115"/>
      <c r="AA794" s="115"/>
      <c r="AB794" s="116" t="s">
        <v>257</v>
      </c>
      <c r="AC794" s="283" t="s">
        <v>1933</v>
      </c>
      <c r="AD794" s="279"/>
      <c r="AE794" s="279"/>
      <c r="AF794" s="279"/>
      <c r="AG794" s="279"/>
      <c r="AH794" s="279"/>
      <c r="AI794" s="279"/>
      <c r="AJ794" s="279"/>
      <c r="AK794" s="279"/>
      <c r="AL794" s="279"/>
      <c r="AM794" s="280" t="s">
        <v>1934</v>
      </c>
      <c r="AN794" s="281" t="s">
        <v>1935</v>
      </c>
      <c r="AO794" s="119" t="s">
        <v>66</v>
      </c>
      <c r="AP794" s="119" t="s">
        <v>97</v>
      </c>
      <c r="AQ794" s="119" t="s">
        <v>1949</v>
      </c>
      <c r="AR794" s="18" t="s">
        <v>1953</v>
      </c>
      <c r="AS794" s="120" t="s">
        <v>53</v>
      </c>
      <c r="AT794" s="476">
        <v>19833292.390000001</v>
      </c>
      <c r="AU794" s="476">
        <v>19833176.879999999</v>
      </c>
      <c r="AV794" s="476">
        <v>0</v>
      </c>
      <c r="AW794" s="476">
        <v>0</v>
      </c>
      <c r="AX794" s="476">
        <v>0</v>
      </c>
      <c r="AY794" s="476">
        <v>0</v>
      </c>
      <c r="AZ794" s="476">
        <v>0</v>
      </c>
      <c r="BA794" s="476">
        <v>0</v>
      </c>
      <c r="BB794" s="476">
        <v>19833292.390000001</v>
      </c>
      <c r="BC794" s="476">
        <v>19833176.879999999</v>
      </c>
      <c r="BD794" s="121">
        <v>8629586.1500000004</v>
      </c>
      <c r="BE794" s="121">
        <v>0</v>
      </c>
      <c r="BF794" s="121">
        <v>0</v>
      </c>
      <c r="BG794" s="121">
        <v>0</v>
      </c>
      <c r="BH794" s="121">
        <v>8629586.1500000004</v>
      </c>
      <c r="BI794" s="121">
        <v>8629586.1500000004</v>
      </c>
      <c r="BJ794" s="121">
        <v>0</v>
      </c>
      <c r="BK794" s="121">
        <v>0</v>
      </c>
      <c r="BL794" s="121">
        <v>0</v>
      </c>
      <c r="BM794" s="121">
        <v>8629586.1500000004</v>
      </c>
      <c r="BN794" s="121">
        <v>62285220</v>
      </c>
      <c r="BO794" s="121">
        <v>0</v>
      </c>
      <c r="BP794" s="121">
        <v>0</v>
      </c>
      <c r="BQ794" s="121">
        <v>0</v>
      </c>
      <c r="BR794" s="478">
        <v>62285220</v>
      </c>
      <c r="BS794" s="121">
        <v>61933771.5</v>
      </c>
      <c r="BT794" s="121">
        <v>0</v>
      </c>
      <c r="BU794" s="121">
        <v>0</v>
      </c>
      <c r="BV794" s="121">
        <v>0</v>
      </c>
      <c r="BW794" s="121">
        <v>61933771.5</v>
      </c>
      <c r="BX794" s="121">
        <v>64729370</v>
      </c>
      <c r="BY794" s="121">
        <v>0</v>
      </c>
      <c r="BZ794" s="121">
        <v>0</v>
      </c>
      <c r="CA794" s="121">
        <v>0</v>
      </c>
      <c r="CB794" s="121">
        <v>64729370</v>
      </c>
      <c r="CC794" s="121">
        <v>64729370</v>
      </c>
      <c r="CD794" s="121">
        <v>0</v>
      </c>
      <c r="CE794" s="121">
        <v>0</v>
      </c>
      <c r="CF794" s="121">
        <v>0</v>
      </c>
      <c r="CG794" s="121">
        <v>64729370</v>
      </c>
      <c r="CH794" s="121">
        <v>64729370</v>
      </c>
      <c r="CI794" s="121">
        <v>0</v>
      </c>
      <c r="CJ794" s="121">
        <v>0</v>
      </c>
      <c r="CK794" s="121">
        <v>0</v>
      </c>
      <c r="CL794" s="121">
        <v>64729370</v>
      </c>
      <c r="CM794" s="121">
        <v>64729370</v>
      </c>
      <c r="CN794" s="121">
        <v>0</v>
      </c>
      <c r="CO794" s="121">
        <v>0</v>
      </c>
      <c r="CP794" s="121">
        <v>0</v>
      </c>
      <c r="CQ794" s="121">
        <v>64729370</v>
      </c>
      <c r="CS794" s="282">
        <f t="shared" si="157"/>
        <v>1</v>
      </c>
    </row>
    <row r="795" spans="1:97" s="282" customFormat="1" ht="84.6" customHeight="1">
      <c r="A795" s="194" t="s">
        <v>2078</v>
      </c>
      <c r="B795" s="17" t="s">
        <v>2079</v>
      </c>
      <c r="C795" s="277">
        <v>401000006</v>
      </c>
      <c r="D795" s="19" t="s">
        <v>2080</v>
      </c>
      <c r="E795" s="113" t="s">
        <v>1887</v>
      </c>
      <c r="F795" s="114"/>
      <c r="G795" s="114"/>
      <c r="H795" s="115">
        <v>3</v>
      </c>
      <c r="I795" s="114"/>
      <c r="J795" s="115" t="s">
        <v>522</v>
      </c>
      <c r="K795" s="115" t="s">
        <v>45</v>
      </c>
      <c r="L795" s="115" t="s">
        <v>1926</v>
      </c>
      <c r="M795" s="115"/>
      <c r="N795" s="115"/>
      <c r="O795" s="115"/>
      <c r="P795" s="116" t="s">
        <v>255</v>
      </c>
      <c r="Q795" s="117" t="s">
        <v>1888</v>
      </c>
      <c r="R795" s="115"/>
      <c r="S795" s="115"/>
      <c r="T795" s="115" t="s">
        <v>47</v>
      </c>
      <c r="U795" s="115"/>
      <c r="V795" s="115" t="s">
        <v>523</v>
      </c>
      <c r="W795" s="115" t="s">
        <v>45</v>
      </c>
      <c r="X795" s="115"/>
      <c r="Y795" s="115"/>
      <c r="Z795" s="115"/>
      <c r="AA795" s="115"/>
      <c r="AB795" s="116" t="s">
        <v>257</v>
      </c>
      <c r="AC795" s="283" t="s">
        <v>1933</v>
      </c>
      <c r="AD795" s="279"/>
      <c r="AE795" s="279"/>
      <c r="AF795" s="279"/>
      <c r="AG795" s="279"/>
      <c r="AH795" s="279"/>
      <c r="AI795" s="279"/>
      <c r="AJ795" s="279"/>
      <c r="AK795" s="279"/>
      <c r="AL795" s="279"/>
      <c r="AM795" s="280" t="s">
        <v>1934</v>
      </c>
      <c r="AN795" s="281" t="s">
        <v>1935</v>
      </c>
      <c r="AO795" s="119" t="s">
        <v>66</v>
      </c>
      <c r="AP795" s="119" t="s">
        <v>97</v>
      </c>
      <c r="AQ795" s="119" t="s">
        <v>1949</v>
      </c>
      <c r="AR795" s="18" t="s">
        <v>1953</v>
      </c>
      <c r="AS795" s="120" t="s">
        <v>192</v>
      </c>
      <c r="AT795" s="476">
        <v>0</v>
      </c>
      <c r="AU795" s="476">
        <v>0</v>
      </c>
      <c r="AV795" s="476">
        <v>0</v>
      </c>
      <c r="AW795" s="476">
        <v>0</v>
      </c>
      <c r="AX795" s="476">
        <v>0</v>
      </c>
      <c r="AY795" s="476">
        <v>0</v>
      </c>
      <c r="AZ795" s="476">
        <v>0</v>
      </c>
      <c r="BA795" s="476">
        <v>0</v>
      </c>
      <c r="BB795" s="476">
        <v>0</v>
      </c>
      <c r="BC795" s="476">
        <v>0</v>
      </c>
      <c r="BD795" s="121">
        <v>10000</v>
      </c>
      <c r="BE795" s="121">
        <v>0</v>
      </c>
      <c r="BF795" s="121">
        <v>0</v>
      </c>
      <c r="BG795" s="121">
        <v>0</v>
      </c>
      <c r="BH795" s="121">
        <v>10000</v>
      </c>
      <c r="BI795" s="121">
        <v>8188.97</v>
      </c>
      <c r="BJ795" s="121">
        <v>0</v>
      </c>
      <c r="BK795" s="121">
        <v>0</v>
      </c>
      <c r="BL795" s="121">
        <v>0</v>
      </c>
      <c r="BM795" s="121">
        <v>8188.97</v>
      </c>
      <c r="BN795" s="121">
        <v>10110</v>
      </c>
      <c r="BO795" s="121">
        <v>0</v>
      </c>
      <c r="BP795" s="121">
        <v>0</v>
      </c>
      <c r="BQ795" s="121">
        <v>0</v>
      </c>
      <c r="BR795" s="478">
        <v>10110</v>
      </c>
      <c r="BS795" s="121">
        <v>11801.5</v>
      </c>
      <c r="BT795" s="121">
        <v>0</v>
      </c>
      <c r="BU795" s="121">
        <v>0</v>
      </c>
      <c r="BV795" s="121">
        <v>0</v>
      </c>
      <c r="BW795" s="478">
        <v>11801.5</v>
      </c>
      <c r="BX795" s="121">
        <v>10000</v>
      </c>
      <c r="BY795" s="121">
        <v>0</v>
      </c>
      <c r="BZ795" s="121">
        <v>0</v>
      </c>
      <c r="CA795" s="121">
        <v>0</v>
      </c>
      <c r="CB795" s="121">
        <v>10000</v>
      </c>
      <c r="CC795" s="121">
        <v>10000</v>
      </c>
      <c r="CD795" s="121">
        <v>0</v>
      </c>
      <c r="CE795" s="121">
        <v>0</v>
      </c>
      <c r="CF795" s="121">
        <v>0</v>
      </c>
      <c r="CG795" s="478">
        <v>10000</v>
      </c>
      <c r="CH795" s="121">
        <v>10000</v>
      </c>
      <c r="CI795" s="121">
        <v>0</v>
      </c>
      <c r="CJ795" s="121">
        <v>0</v>
      </c>
      <c r="CK795" s="121">
        <v>0</v>
      </c>
      <c r="CL795" s="121">
        <v>10000</v>
      </c>
      <c r="CM795" s="121">
        <v>10000</v>
      </c>
      <c r="CN795" s="121">
        <v>0</v>
      </c>
      <c r="CO795" s="121">
        <v>0</v>
      </c>
      <c r="CP795" s="121">
        <v>0</v>
      </c>
      <c r="CQ795" s="478">
        <v>10000</v>
      </c>
      <c r="CS795" s="282">
        <f t="shared" si="157"/>
        <v>1</v>
      </c>
    </row>
    <row r="796" spans="1:97" s="282" customFormat="1" ht="171" customHeight="1">
      <c r="A796" s="194" t="s">
        <v>2078</v>
      </c>
      <c r="B796" s="17" t="s">
        <v>2079</v>
      </c>
      <c r="C796" s="277">
        <v>401000006</v>
      </c>
      <c r="D796" s="19" t="s">
        <v>2080</v>
      </c>
      <c r="E796" s="113" t="s">
        <v>1887</v>
      </c>
      <c r="F796" s="114"/>
      <c r="G796" s="114"/>
      <c r="H796" s="115">
        <v>3</v>
      </c>
      <c r="I796" s="114"/>
      <c r="J796" s="115" t="s">
        <v>522</v>
      </c>
      <c r="K796" s="115" t="s">
        <v>45</v>
      </c>
      <c r="L796" s="115" t="s">
        <v>1926</v>
      </c>
      <c r="M796" s="115"/>
      <c r="N796" s="115"/>
      <c r="O796" s="115"/>
      <c r="P796" s="116" t="s">
        <v>255</v>
      </c>
      <c r="Q796" s="117" t="s">
        <v>2081</v>
      </c>
      <c r="R796" s="115" t="s">
        <v>2082</v>
      </c>
      <c r="S796" s="115"/>
      <c r="T796" s="115" t="s">
        <v>392</v>
      </c>
      <c r="U796" s="115"/>
      <c r="V796" s="115" t="s">
        <v>2083</v>
      </c>
      <c r="W796" s="115" t="s">
        <v>2084</v>
      </c>
      <c r="X796" s="115"/>
      <c r="Y796" s="115" t="s">
        <v>2085</v>
      </c>
      <c r="Z796" s="115"/>
      <c r="AA796" s="115"/>
      <c r="AB796" s="116" t="s">
        <v>2086</v>
      </c>
      <c r="AC796" s="283" t="s">
        <v>1909</v>
      </c>
      <c r="AD796" s="281"/>
      <c r="AE796" s="281"/>
      <c r="AF796" s="281"/>
      <c r="AG796" s="281"/>
      <c r="AH796" s="281"/>
      <c r="AI796" s="281"/>
      <c r="AJ796" s="279"/>
      <c r="AK796" s="279"/>
      <c r="AL796" s="281"/>
      <c r="AM796" s="279" t="s">
        <v>2087</v>
      </c>
      <c r="AN796" s="116" t="s">
        <v>1911</v>
      </c>
      <c r="AO796" s="119" t="s">
        <v>66</v>
      </c>
      <c r="AP796" s="119" t="s">
        <v>97</v>
      </c>
      <c r="AQ796" s="119" t="s">
        <v>1936</v>
      </c>
      <c r="AR796" s="18" t="s">
        <v>1937</v>
      </c>
      <c r="AS796" s="120" t="s">
        <v>53</v>
      </c>
      <c r="AT796" s="476">
        <v>33302587.609999999</v>
      </c>
      <c r="AU796" s="476">
        <v>33302587.609999999</v>
      </c>
      <c r="AV796" s="476">
        <v>0</v>
      </c>
      <c r="AW796" s="476">
        <v>0</v>
      </c>
      <c r="AX796" s="476">
        <v>31637458.23</v>
      </c>
      <c r="AY796" s="476">
        <v>31637458.23</v>
      </c>
      <c r="AZ796" s="476">
        <v>0</v>
      </c>
      <c r="BA796" s="476">
        <v>0</v>
      </c>
      <c r="BB796" s="476">
        <v>1665129.38</v>
      </c>
      <c r="BC796" s="476">
        <v>1665129.38</v>
      </c>
      <c r="BD796" s="121">
        <v>51214133.850000001</v>
      </c>
      <c r="BE796" s="121">
        <v>0</v>
      </c>
      <c r="BF796" s="121">
        <v>48653427.159999996</v>
      </c>
      <c r="BG796" s="121">
        <v>0</v>
      </c>
      <c r="BH796" s="121">
        <v>2560706.69</v>
      </c>
      <c r="BI796" s="121">
        <v>51214133.850000001</v>
      </c>
      <c r="BJ796" s="121">
        <v>0</v>
      </c>
      <c r="BK796" s="121">
        <v>48653427.159999996</v>
      </c>
      <c r="BL796" s="121">
        <v>0</v>
      </c>
      <c r="BM796" s="121">
        <v>2560706.69</v>
      </c>
      <c r="BN796" s="121">
        <v>0</v>
      </c>
      <c r="BO796" s="121">
        <v>0</v>
      </c>
      <c r="BP796" s="121">
        <v>0</v>
      </c>
      <c r="BQ796" s="121">
        <v>0</v>
      </c>
      <c r="BR796" s="478">
        <v>0</v>
      </c>
      <c r="BS796" s="121">
        <v>0</v>
      </c>
      <c r="BT796" s="121">
        <v>0</v>
      </c>
      <c r="BU796" s="121">
        <v>0</v>
      </c>
      <c r="BV796" s="121">
        <v>0</v>
      </c>
      <c r="BW796" s="478">
        <v>0</v>
      </c>
      <c r="BX796" s="121">
        <v>0</v>
      </c>
      <c r="BY796" s="121">
        <v>0</v>
      </c>
      <c r="BZ796" s="121">
        <v>0</v>
      </c>
      <c r="CA796" s="121">
        <v>0</v>
      </c>
      <c r="CB796" s="121">
        <v>0</v>
      </c>
      <c r="CC796" s="121">
        <v>0</v>
      </c>
      <c r="CD796" s="121">
        <v>0</v>
      </c>
      <c r="CE796" s="121">
        <v>0</v>
      </c>
      <c r="CF796" s="121">
        <v>0</v>
      </c>
      <c r="CG796" s="478">
        <v>0</v>
      </c>
      <c r="CH796" s="121">
        <v>0</v>
      </c>
      <c r="CI796" s="121">
        <v>0</v>
      </c>
      <c r="CJ796" s="121">
        <v>0</v>
      </c>
      <c r="CK796" s="121">
        <v>0</v>
      </c>
      <c r="CL796" s="121">
        <v>0</v>
      </c>
      <c r="CM796" s="121">
        <v>0</v>
      </c>
      <c r="CN796" s="121">
        <v>0</v>
      </c>
      <c r="CO796" s="121">
        <v>0</v>
      </c>
      <c r="CP796" s="121">
        <v>0</v>
      </c>
      <c r="CQ796" s="478">
        <v>0</v>
      </c>
      <c r="CS796" s="282">
        <f t="shared" si="157"/>
        <v>1</v>
      </c>
    </row>
    <row r="797" spans="1:97" s="282" customFormat="1" ht="205.9" customHeight="1">
      <c r="A797" s="290" t="s">
        <v>2078</v>
      </c>
      <c r="B797" s="291" t="s">
        <v>2079</v>
      </c>
      <c r="C797" s="479">
        <v>401000007</v>
      </c>
      <c r="D797" s="466" t="s">
        <v>285</v>
      </c>
      <c r="E797" s="284" t="s">
        <v>1887</v>
      </c>
      <c r="F797" s="285"/>
      <c r="G797" s="285"/>
      <c r="H797" s="286">
        <v>3</v>
      </c>
      <c r="I797" s="285"/>
      <c r="J797" s="286" t="s">
        <v>522</v>
      </c>
      <c r="K797" s="286" t="s">
        <v>45</v>
      </c>
      <c r="L797" s="286" t="s">
        <v>286</v>
      </c>
      <c r="M797" s="286"/>
      <c r="N797" s="286"/>
      <c r="O797" s="286"/>
      <c r="P797" s="281" t="s">
        <v>255</v>
      </c>
      <c r="Q797" s="278" t="s">
        <v>1888</v>
      </c>
      <c r="R797" s="286"/>
      <c r="S797" s="286"/>
      <c r="T797" s="286" t="s">
        <v>47</v>
      </c>
      <c r="U797" s="286"/>
      <c r="V797" s="286" t="s">
        <v>523</v>
      </c>
      <c r="W797" s="286" t="s">
        <v>45</v>
      </c>
      <c r="X797" s="286"/>
      <c r="Y797" s="286"/>
      <c r="Z797" s="286"/>
      <c r="AA797" s="286"/>
      <c r="AB797" s="281" t="s">
        <v>257</v>
      </c>
      <c r="AC797" s="283" t="s">
        <v>1889</v>
      </c>
      <c r="AD797" s="281"/>
      <c r="AE797" s="281"/>
      <c r="AF797" s="281"/>
      <c r="AG797" s="281"/>
      <c r="AH797" s="279"/>
      <c r="AI797" s="281"/>
      <c r="AJ797" s="281"/>
      <c r="AK797" s="281"/>
      <c r="AL797" s="281"/>
      <c r="AM797" s="281" t="s">
        <v>1890</v>
      </c>
      <c r="AN797" s="287" t="s">
        <v>1891</v>
      </c>
      <c r="AO797" s="293" t="s">
        <v>51</v>
      </c>
      <c r="AP797" s="293" t="s">
        <v>52</v>
      </c>
      <c r="AQ797" s="293" t="s">
        <v>266</v>
      </c>
      <c r="AR797" s="294" t="s">
        <v>267</v>
      </c>
      <c r="AS797" s="295" t="s">
        <v>53</v>
      </c>
      <c r="AT797" s="121">
        <v>0</v>
      </c>
      <c r="AU797" s="121">
        <v>0</v>
      </c>
      <c r="AV797" s="121">
        <v>0</v>
      </c>
      <c r="AW797" s="121">
        <v>0</v>
      </c>
      <c r="AX797" s="121">
        <v>0</v>
      </c>
      <c r="AY797" s="121">
        <v>0</v>
      </c>
      <c r="AZ797" s="121">
        <v>0</v>
      </c>
      <c r="BA797" s="121">
        <v>0</v>
      </c>
      <c r="BB797" s="121">
        <v>0</v>
      </c>
      <c r="BC797" s="121">
        <v>0</v>
      </c>
      <c r="BD797" s="121">
        <v>48490.44</v>
      </c>
      <c r="BE797" s="121">
        <v>0</v>
      </c>
      <c r="BF797" s="121">
        <v>0</v>
      </c>
      <c r="BG797" s="121">
        <v>0</v>
      </c>
      <c r="BH797" s="478">
        <v>48490.44</v>
      </c>
      <c r="BI797" s="121">
        <v>48490.44</v>
      </c>
      <c r="BJ797" s="121">
        <v>0</v>
      </c>
      <c r="BK797" s="121">
        <v>0</v>
      </c>
      <c r="BL797" s="121">
        <v>0</v>
      </c>
      <c r="BM797" s="478">
        <v>48490.44</v>
      </c>
      <c r="BN797" s="478">
        <v>0</v>
      </c>
      <c r="BO797" s="121">
        <v>0</v>
      </c>
      <c r="BP797" s="121">
        <v>0</v>
      </c>
      <c r="BQ797" s="121">
        <v>0</v>
      </c>
      <c r="BR797" s="478">
        <v>0</v>
      </c>
      <c r="BS797" s="121">
        <v>123230.18</v>
      </c>
      <c r="BT797" s="121">
        <v>0</v>
      </c>
      <c r="BU797" s="121">
        <v>0</v>
      </c>
      <c r="BV797" s="121">
        <v>0</v>
      </c>
      <c r="BW797" s="478">
        <v>123230.18</v>
      </c>
      <c r="BX797" s="121">
        <v>0</v>
      </c>
      <c r="BY797" s="121">
        <v>0</v>
      </c>
      <c r="BZ797" s="121">
        <v>0</v>
      </c>
      <c r="CA797" s="121">
        <v>0</v>
      </c>
      <c r="CB797" s="121">
        <v>0</v>
      </c>
      <c r="CC797" s="478">
        <v>0</v>
      </c>
      <c r="CD797" s="121">
        <v>0</v>
      </c>
      <c r="CE797" s="121">
        <v>0</v>
      </c>
      <c r="CF797" s="121">
        <v>0</v>
      </c>
      <c r="CG797" s="478">
        <v>0</v>
      </c>
      <c r="CH797" s="121">
        <v>0</v>
      </c>
      <c r="CI797" s="121">
        <v>0</v>
      </c>
      <c r="CJ797" s="121">
        <v>0</v>
      </c>
      <c r="CK797" s="121">
        <v>0</v>
      </c>
      <c r="CL797" s="121">
        <v>0</v>
      </c>
      <c r="CM797" s="478">
        <v>0</v>
      </c>
      <c r="CN797" s="121">
        <v>0</v>
      </c>
      <c r="CO797" s="121">
        <v>0</v>
      </c>
      <c r="CP797" s="121">
        <v>0</v>
      </c>
      <c r="CQ797" s="478">
        <v>0</v>
      </c>
      <c r="CS797" s="282">
        <f t="shared" si="157"/>
        <v>1</v>
      </c>
    </row>
    <row r="798" spans="1:97" s="282" customFormat="1" ht="86.45" customHeight="1">
      <c r="A798" s="194" t="s">
        <v>2078</v>
      </c>
      <c r="B798" s="17" t="s">
        <v>2079</v>
      </c>
      <c r="C798" s="277">
        <v>401000007</v>
      </c>
      <c r="D798" s="19" t="s">
        <v>285</v>
      </c>
      <c r="E798" s="113" t="s">
        <v>1887</v>
      </c>
      <c r="F798" s="114"/>
      <c r="G798" s="114"/>
      <c r="H798" s="115">
        <v>3</v>
      </c>
      <c r="I798" s="114"/>
      <c r="J798" s="115" t="s">
        <v>522</v>
      </c>
      <c r="K798" s="115" t="s">
        <v>45</v>
      </c>
      <c r="L798" s="115" t="s">
        <v>286</v>
      </c>
      <c r="M798" s="115"/>
      <c r="N798" s="115"/>
      <c r="O798" s="115"/>
      <c r="P798" s="116" t="s">
        <v>255</v>
      </c>
      <c r="Q798" s="117" t="s">
        <v>1888</v>
      </c>
      <c r="R798" s="115"/>
      <c r="S798" s="115"/>
      <c r="T798" s="115" t="s">
        <v>47</v>
      </c>
      <c r="U798" s="115"/>
      <c r="V798" s="115" t="s">
        <v>523</v>
      </c>
      <c r="W798" s="115" t="s">
        <v>45</v>
      </c>
      <c r="X798" s="115"/>
      <c r="Y798" s="115"/>
      <c r="Z798" s="115"/>
      <c r="AA798" s="115"/>
      <c r="AB798" s="116" t="s">
        <v>257</v>
      </c>
      <c r="AC798" s="283" t="s">
        <v>1889</v>
      </c>
      <c r="AD798" s="281"/>
      <c r="AE798" s="281"/>
      <c r="AF798" s="281"/>
      <c r="AG798" s="281"/>
      <c r="AH798" s="279"/>
      <c r="AI798" s="281"/>
      <c r="AJ798" s="281"/>
      <c r="AK798" s="281"/>
      <c r="AL798" s="281"/>
      <c r="AM798" s="281" t="s">
        <v>1890</v>
      </c>
      <c r="AN798" s="287" t="s">
        <v>1891</v>
      </c>
      <c r="AO798" s="119" t="s">
        <v>51</v>
      </c>
      <c r="AP798" s="119" t="s">
        <v>52</v>
      </c>
      <c r="AQ798" s="119" t="s">
        <v>1892</v>
      </c>
      <c r="AR798" s="18" t="s">
        <v>1893</v>
      </c>
      <c r="AS798" s="120" t="s">
        <v>53</v>
      </c>
      <c r="AT798" s="476">
        <v>373274.44</v>
      </c>
      <c r="AU798" s="476">
        <v>373274.44</v>
      </c>
      <c r="AV798" s="476">
        <v>0</v>
      </c>
      <c r="AW798" s="476">
        <v>0</v>
      </c>
      <c r="AX798" s="476">
        <v>0</v>
      </c>
      <c r="AY798" s="476">
        <v>0</v>
      </c>
      <c r="AZ798" s="476">
        <v>0</v>
      </c>
      <c r="BA798" s="476">
        <v>0</v>
      </c>
      <c r="BB798" s="476">
        <v>373274.44</v>
      </c>
      <c r="BC798" s="476">
        <v>373274.44</v>
      </c>
      <c r="BD798" s="121">
        <v>326583.90999999997</v>
      </c>
      <c r="BE798" s="121">
        <v>0</v>
      </c>
      <c r="BF798" s="121">
        <v>0</v>
      </c>
      <c r="BG798" s="121">
        <v>0</v>
      </c>
      <c r="BH798" s="121">
        <v>326583.90999999997</v>
      </c>
      <c r="BI798" s="121">
        <v>326583.90999999997</v>
      </c>
      <c r="BJ798" s="121">
        <v>0</v>
      </c>
      <c r="BK798" s="121">
        <v>0</v>
      </c>
      <c r="BL798" s="121">
        <v>0</v>
      </c>
      <c r="BM798" s="121">
        <v>326583.90999999997</v>
      </c>
      <c r="BN798" s="121">
        <v>206825</v>
      </c>
      <c r="BO798" s="121">
        <v>0</v>
      </c>
      <c r="BP798" s="121">
        <v>0</v>
      </c>
      <c r="BQ798" s="121">
        <v>0</v>
      </c>
      <c r="BR798" s="478">
        <v>206825</v>
      </c>
      <c r="BS798" s="121">
        <v>206825</v>
      </c>
      <c r="BT798" s="121">
        <v>0</v>
      </c>
      <c r="BU798" s="121">
        <v>0</v>
      </c>
      <c r="BV798" s="121">
        <v>0</v>
      </c>
      <c r="BW798" s="478">
        <v>206825</v>
      </c>
      <c r="BX798" s="121">
        <v>196340</v>
      </c>
      <c r="BY798" s="121">
        <v>0</v>
      </c>
      <c r="BZ798" s="121">
        <v>0</v>
      </c>
      <c r="CA798" s="121">
        <v>0</v>
      </c>
      <c r="CB798" s="121">
        <v>196340</v>
      </c>
      <c r="CC798" s="121">
        <v>196340</v>
      </c>
      <c r="CD798" s="121">
        <v>0</v>
      </c>
      <c r="CE798" s="121">
        <v>0</v>
      </c>
      <c r="CF798" s="121">
        <v>0</v>
      </c>
      <c r="CG798" s="121">
        <v>196340</v>
      </c>
      <c r="CH798" s="121">
        <v>196340</v>
      </c>
      <c r="CI798" s="121">
        <v>0</v>
      </c>
      <c r="CJ798" s="121">
        <v>0</v>
      </c>
      <c r="CK798" s="121">
        <v>0</v>
      </c>
      <c r="CL798" s="121">
        <v>196340</v>
      </c>
      <c r="CM798" s="121">
        <v>196340</v>
      </c>
      <c r="CN798" s="121">
        <v>0</v>
      </c>
      <c r="CO798" s="121">
        <v>0</v>
      </c>
      <c r="CP798" s="121">
        <v>0</v>
      </c>
      <c r="CQ798" s="121">
        <v>196340</v>
      </c>
      <c r="CS798" s="282">
        <f t="shared" si="157"/>
        <v>1</v>
      </c>
    </row>
    <row r="799" spans="1:97" s="282" customFormat="1" ht="77.45" customHeight="1">
      <c r="A799" s="194" t="s">
        <v>2078</v>
      </c>
      <c r="B799" s="17" t="s">
        <v>2079</v>
      </c>
      <c r="C799" s="277">
        <v>401000007</v>
      </c>
      <c r="D799" s="19" t="s">
        <v>285</v>
      </c>
      <c r="E799" s="113" t="s">
        <v>1887</v>
      </c>
      <c r="F799" s="114"/>
      <c r="G799" s="114"/>
      <c r="H799" s="115">
        <v>3</v>
      </c>
      <c r="I799" s="114"/>
      <c r="J799" s="115" t="s">
        <v>522</v>
      </c>
      <c r="K799" s="115" t="s">
        <v>45</v>
      </c>
      <c r="L799" s="115" t="s">
        <v>286</v>
      </c>
      <c r="M799" s="115"/>
      <c r="N799" s="115"/>
      <c r="O799" s="115"/>
      <c r="P799" s="116" t="s">
        <v>255</v>
      </c>
      <c r="Q799" s="117" t="s">
        <v>1888</v>
      </c>
      <c r="R799" s="115"/>
      <c r="S799" s="115"/>
      <c r="T799" s="115" t="s">
        <v>47</v>
      </c>
      <c r="U799" s="115"/>
      <c r="V799" s="115" t="s">
        <v>523</v>
      </c>
      <c r="W799" s="115" t="s">
        <v>45</v>
      </c>
      <c r="X799" s="115"/>
      <c r="Y799" s="115"/>
      <c r="Z799" s="115"/>
      <c r="AA799" s="115"/>
      <c r="AB799" s="116" t="s">
        <v>257</v>
      </c>
      <c r="AC799" s="283" t="s">
        <v>1889</v>
      </c>
      <c r="AD799" s="281"/>
      <c r="AE799" s="281"/>
      <c r="AF799" s="281"/>
      <c r="AG799" s="281"/>
      <c r="AH799" s="279"/>
      <c r="AI799" s="281"/>
      <c r="AJ799" s="281"/>
      <c r="AK799" s="281"/>
      <c r="AL799" s="281"/>
      <c r="AM799" s="281" t="s">
        <v>1890</v>
      </c>
      <c r="AN799" s="287" t="s">
        <v>1891</v>
      </c>
      <c r="AO799" s="119" t="s">
        <v>51</v>
      </c>
      <c r="AP799" s="119" t="s">
        <v>52</v>
      </c>
      <c r="AQ799" s="119" t="s">
        <v>1892</v>
      </c>
      <c r="AR799" s="18" t="s">
        <v>1893</v>
      </c>
      <c r="AS799" s="120" t="s">
        <v>192</v>
      </c>
      <c r="AT799" s="476">
        <v>0</v>
      </c>
      <c r="AU799" s="476">
        <v>0</v>
      </c>
      <c r="AV799" s="476">
        <v>0</v>
      </c>
      <c r="AW799" s="476">
        <v>0</v>
      </c>
      <c r="AX799" s="476">
        <v>0</v>
      </c>
      <c r="AY799" s="476">
        <v>0</v>
      </c>
      <c r="AZ799" s="476">
        <v>0</v>
      </c>
      <c r="BA799" s="476">
        <v>0</v>
      </c>
      <c r="BB799" s="476">
        <v>0</v>
      </c>
      <c r="BC799" s="476">
        <v>0</v>
      </c>
      <c r="BD799" s="121">
        <v>53959.62</v>
      </c>
      <c r="BE799" s="121">
        <v>0</v>
      </c>
      <c r="BF799" s="121">
        <v>0</v>
      </c>
      <c r="BG799" s="121">
        <v>0</v>
      </c>
      <c r="BH799" s="121">
        <v>53959.62</v>
      </c>
      <c r="BI799" s="121">
        <v>53959.62</v>
      </c>
      <c r="BJ799" s="121">
        <v>0</v>
      </c>
      <c r="BK799" s="121">
        <v>0</v>
      </c>
      <c r="BL799" s="121">
        <v>0</v>
      </c>
      <c r="BM799" s="121">
        <v>53959.62</v>
      </c>
      <c r="BN799" s="121">
        <v>189765</v>
      </c>
      <c r="BO799" s="121">
        <v>0</v>
      </c>
      <c r="BP799" s="121">
        <v>0</v>
      </c>
      <c r="BQ799" s="121">
        <v>0</v>
      </c>
      <c r="BR799" s="478">
        <v>189765</v>
      </c>
      <c r="BS799" s="121">
        <v>189765</v>
      </c>
      <c r="BT799" s="121">
        <v>0</v>
      </c>
      <c r="BU799" s="121">
        <v>0</v>
      </c>
      <c r="BV799" s="121">
        <v>0</v>
      </c>
      <c r="BW799" s="478">
        <v>189765</v>
      </c>
      <c r="BX799" s="121">
        <v>206200</v>
      </c>
      <c r="BY799" s="121">
        <v>0</v>
      </c>
      <c r="BZ799" s="121">
        <v>0</v>
      </c>
      <c r="CA799" s="121">
        <v>0</v>
      </c>
      <c r="CB799" s="121">
        <v>206200</v>
      </c>
      <c r="CC799" s="121">
        <v>206200</v>
      </c>
      <c r="CD799" s="121">
        <v>0</v>
      </c>
      <c r="CE799" s="121">
        <v>0</v>
      </c>
      <c r="CF799" s="121">
        <v>0</v>
      </c>
      <c r="CG799" s="121">
        <v>206200</v>
      </c>
      <c r="CH799" s="121">
        <v>206200</v>
      </c>
      <c r="CI799" s="121">
        <v>0</v>
      </c>
      <c r="CJ799" s="121">
        <v>0</v>
      </c>
      <c r="CK799" s="121">
        <v>0</v>
      </c>
      <c r="CL799" s="121">
        <v>206200</v>
      </c>
      <c r="CM799" s="121">
        <v>206200</v>
      </c>
      <c r="CN799" s="121">
        <v>0</v>
      </c>
      <c r="CO799" s="121">
        <v>0</v>
      </c>
      <c r="CP799" s="121">
        <v>0</v>
      </c>
      <c r="CQ799" s="121">
        <v>206200</v>
      </c>
      <c r="CS799" s="282">
        <f t="shared" si="157"/>
        <v>1</v>
      </c>
    </row>
    <row r="800" spans="1:97" s="282" customFormat="1" ht="82.15" customHeight="1">
      <c r="A800" s="194" t="s">
        <v>2078</v>
      </c>
      <c r="B800" s="17" t="s">
        <v>2079</v>
      </c>
      <c r="C800" s="277">
        <v>401000007</v>
      </c>
      <c r="D800" s="19" t="s">
        <v>285</v>
      </c>
      <c r="E800" s="113" t="s">
        <v>1887</v>
      </c>
      <c r="F800" s="114"/>
      <c r="G800" s="114"/>
      <c r="H800" s="115">
        <v>3</v>
      </c>
      <c r="I800" s="114"/>
      <c r="J800" s="115" t="s">
        <v>522</v>
      </c>
      <c r="K800" s="115" t="s">
        <v>45</v>
      </c>
      <c r="L800" s="115" t="s">
        <v>286</v>
      </c>
      <c r="M800" s="115"/>
      <c r="N800" s="115"/>
      <c r="O800" s="115"/>
      <c r="P800" s="116" t="s">
        <v>255</v>
      </c>
      <c r="Q800" s="117" t="s">
        <v>1888</v>
      </c>
      <c r="R800" s="115"/>
      <c r="S800" s="115"/>
      <c r="T800" s="115" t="s">
        <v>47</v>
      </c>
      <c r="U800" s="115"/>
      <c r="V800" s="115" t="s">
        <v>523</v>
      </c>
      <c r="W800" s="115" t="s">
        <v>45</v>
      </c>
      <c r="X800" s="115"/>
      <c r="Y800" s="115"/>
      <c r="Z800" s="115"/>
      <c r="AA800" s="115"/>
      <c r="AB800" s="116" t="s">
        <v>257</v>
      </c>
      <c r="AC800" s="283" t="s">
        <v>1889</v>
      </c>
      <c r="AD800" s="281"/>
      <c r="AE800" s="281"/>
      <c r="AF800" s="281"/>
      <c r="AG800" s="281"/>
      <c r="AH800" s="279"/>
      <c r="AI800" s="281"/>
      <c r="AJ800" s="281"/>
      <c r="AK800" s="281"/>
      <c r="AL800" s="281"/>
      <c r="AM800" s="281" t="s">
        <v>1890</v>
      </c>
      <c r="AN800" s="287" t="s">
        <v>1891</v>
      </c>
      <c r="AO800" s="119" t="s">
        <v>80</v>
      </c>
      <c r="AP800" s="119" t="s">
        <v>51</v>
      </c>
      <c r="AQ800" s="119" t="s">
        <v>1954</v>
      </c>
      <c r="AR800" s="18" t="s">
        <v>1955</v>
      </c>
      <c r="AS800" s="120" t="s">
        <v>273</v>
      </c>
      <c r="AT800" s="476">
        <v>989106.02</v>
      </c>
      <c r="AU800" s="476">
        <v>989106.02</v>
      </c>
      <c r="AV800" s="476">
        <v>0</v>
      </c>
      <c r="AW800" s="476">
        <v>0</v>
      </c>
      <c r="AX800" s="476">
        <v>0</v>
      </c>
      <c r="AY800" s="476">
        <v>0</v>
      </c>
      <c r="AZ800" s="476">
        <v>0</v>
      </c>
      <c r="BA800" s="476">
        <v>0</v>
      </c>
      <c r="BB800" s="476">
        <v>989106.02</v>
      </c>
      <c r="BC800" s="476">
        <v>989106.02</v>
      </c>
      <c r="BD800" s="121">
        <v>2374872.39</v>
      </c>
      <c r="BE800" s="121">
        <v>0</v>
      </c>
      <c r="BF800" s="121">
        <v>0</v>
      </c>
      <c r="BG800" s="121">
        <v>0</v>
      </c>
      <c r="BH800" s="121">
        <v>2374872.39</v>
      </c>
      <c r="BI800" s="121">
        <v>2285388.2400000002</v>
      </c>
      <c r="BJ800" s="121">
        <v>0</v>
      </c>
      <c r="BK800" s="121">
        <v>0</v>
      </c>
      <c r="BL800" s="121">
        <v>0</v>
      </c>
      <c r="BM800" s="121">
        <v>2285388.2400000002</v>
      </c>
      <c r="BN800" s="121">
        <v>590408</v>
      </c>
      <c r="BO800" s="121">
        <v>0</v>
      </c>
      <c r="BP800" s="121">
        <v>0</v>
      </c>
      <c r="BQ800" s="121">
        <v>0</v>
      </c>
      <c r="BR800" s="478">
        <v>590408</v>
      </c>
      <c r="BS800" s="121">
        <v>590408</v>
      </c>
      <c r="BT800" s="121">
        <v>0</v>
      </c>
      <c r="BU800" s="121">
        <v>0</v>
      </c>
      <c r="BV800" s="121">
        <v>0</v>
      </c>
      <c r="BW800" s="478">
        <v>590408</v>
      </c>
      <c r="BX800" s="121">
        <v>590408</v>
      </c>
      <c r="BY800" s="121">
        <v>0</v>
      </c>
      <c r="BZ800" s="121">
        <v>0</v>
      </c>
      <c r="CA800" s="121">
        <v>0</v>
      </c>
      <c r="CB800" s="121">
        <v>590408</v>
      </c>
      <c r="CC800" s="121">
        <v>590408</v>
      </c>
      <c r="CD800" s="121">
        <v>0</v>
      </c>
      <c r="CE800" s="121">
        <v>0</v>
      </c>
      <c r="CF800" s="121">
        <v>0</v>
      </c>
      <c r="CG800" s="121">
        <v>590408</v>
      </c>
      <c r="CH800" s="121">
        <v>590408</v>
      </c>
      <c r="CI800" s="121">
        <v>0</v>
      </c>
      <c r="CJ800" s="121">
        <v>0</v>
      </c>
      <c r="CK800" s="121">
        <v>0</v>
      </c>
      <c r="CL800" s="121">
        <v>590408</v>
      </c>
      <c r="CM800" s="121">
        <v>590408</v>
      </c>
      <c r="CN800" s="121">
        <v>0</v>
      </c>
      <c r="CO800" s="121">
        <v>0</v>
      </c>
      <c r="CP800" s="121">
        <v>0</v>
      </c>
      <c r="CQ800" s="121">
        <v>590408</v>
      </c>
      <c r="CS800" s="282">
        <f t="shared" si="157"/>
        <v>1</v>
      </c>
    </row>
    <row r="801" spans="1:97" s="282" customFormat="1" ht="84" customHeight="1">
      <c r="A801" s="194" t="s">
        <v>2078</v>
      </c>
      <c r="B801" s="17" t="s">
        <v>2079</v>
      </c>
      <c r="C801" s="277">
        <v>401000007</v>
      </c>
      <c r="D801" s="19" t="s">
        <v>285</v>
      </c>
      <c r="E801" s="113" t="s">
        <v>1887</v>
      </c>
      <c r="F801" s="114"/>
      <c r="G801" s="114"/>
      <c r="H801" s="115">
        <v>3</v>
      </c>
      <c r="I801" s="114"/>
      <c r="J801" s="115" t="s">
        <v>522</v>
      </c>
      <c r="K801" s="115" t="s">
        <v>45</v>
      </c>
      <c r="L801" s="115" t="s">
        <v>286</v>
      </c>
      <c r="M801" s="115"/>
      <c r="N801" s="115"/>
      <c r="O801" s="115"/>
      <c r="P801" s="116" t="s">
        <v>255</v>
      </c>
      <c r="Q801" s="117" t="s">
        <v>1888</v>
      </c>
      <c r="R801" s="115"/>
      <c r="S801" s="115"/>
      <c r="T801" s="115" t="s">
        <v>47</v>
      </c>
      <c r="U801" s="115"/>
      <c r="V801" s="115" t="s">
        <v>523</v>
      </c>
      <c r="W801" s="115" t="s">
        <v>45</v>
      </c>
      <c r="X801" s="115"/>
      <c r="Y801" s="115"/>
      <c r="Z801" s="115"/>
      <c r="AA801" s="115"/>
      <c r="AB801" s="116" t="s">
        <v>257</v>
      </c>
      <c r="AC801" s="283" t="s">
        <v>1889</v>
      </c>
      <c r="AD801" s="281"/>
      <c r="AE801" s="281"/>
      <c r="AF801" s="281"/>
      <c r="AG801" s="281"/>
      <c r="AH801" s="279"/>
      <c r="AI801" s="281"/>
      <c r="AJ801" s="281"/>
      <c r="AK801" s="281"/>
      <c r="AL801" s="281"/>
      <c r="AM801" s="281" t="s">
        <v>1890</v>
      </c>
      <c r="AN801" s="287" t="s">
        <v>1891</v>
      </c>
      <c r="AO801" s="119" t="s">
        <v>80</v>
      </c>
      <c r="AP801" s="119" t="s">
        <v>51</v>
      </c>
      <c r="AQ801" s="119" t="s">
        <v>1954</v>
      </c>
      <c r="AR801" s="18" t="s">
        <v>1955</v>
      </c>
      <c r="AS801" s="120" t="s">
        <v>53</v>
      </c>
      <c r="AT801" s="476">
        <v>455329.22</v>
      </c>
      <c r="AU801" s="476">
        <v>455329.22</v>
      </c>
      <c r="AV801" s="476">
        <v>0</v>
      </c>
      <c r="AW801" s="476">
        <v>0</v>
      </c>
      <c r="AX801" s="476">
        <v>0</v>
      </c>
      <c r="AY801" s="476">
        <v>0</v>
      </c>
      <c r="AZ801" s="476">
        <v>0</v>
      </c>
      <c r="BA801" s="476">
        <v>0</v>
      </c>
      <c r="BB801" s="476">
        <v>455329.22</v>
      </c>
      <c r="BC801" s="476">
        <v>455329.22</v>
      </c>
      <c r="BD801" s="121">
        <v>423518.16</v>
      </c>
      <c r="BE801" s="121">
        <v>0</v>
      </c>
      <c r="BF801" s="121">
        <v>0</v>
      </c>
      <c r="BG801" s="121">
        <v>0</v>
      </c>
      <c r="BH801" s="121">
        <v>423518.16</v>
      </c>
      <c r="BI801" s="121">
        <v>389379.99</v>
      </c>
      <c r="BJ801" s="121">
        <v>0</v>
      </c>
      <c r="BK801" s="121">
        <v>0</v>
      </c>
      <c r="BL801" s="121">
        <v>0</v>
      </c>
      <c r="BM801" s="121">
        <v>389379.99</v>
      </c>
      <c r="BN801" s="121">
        <v>576667.52</v>
      </c>
      <c r="BO801" s="121">
        <v>0</v>
      </c>
      <c r="BP801" s="121">
        <v>0</v>
      </c>
      <c r="BQ801" s="121">
        <v>0</v>
      </c>
      <c r="BR801" s="478">
        <v>576667.52</v>
      </c>
      <c r="BS801" s="121">
        <v>576667.52</v>
      </c>
      <c r="BT801" s="121">
        <v>0</v>
      </c>
      <c r="BU801" s="121">
        <v>0</v>
      </c>
      <c r="BV801" s="121">
        <v>0</v>
      </c>
      <c r="BW801" s="478">
        <v>576667.52</v>
      </c>
      <c r="BX801" s="121">
        <v>576667.52</v>
      </c>
      <c r="BY801" s="121">
        <v>0</v>
      </c>
      <c r="BZ801" s="121">
        <v>0</v>
      </c>
      <c r="CA801" s="121">
        <v>0</v>
      </c>
      <c r="CB801" s="121">
        <v>576667.52</v>
      </c>
      <c r="CC801" s="121">
        <v>576667.52</v>
      </c>
      <c r="CD801" s="121">
        <v>0</v>
      </c>
      <c r="CE801" s="121">
        <v>0</v>
      </c>
      <c r="CF801" s="121">
        <v>0</v>
      </c>
      <c r="CG801" s="478">
        <v>576667.52</v>
      </c>
      <c r="CH801" s="121">
        <v>576667.52</v>
      </c>
      <c r="CI801" s="121">
        <v>0</v>
      </c>
      <c r="CJ801" s="121">
        <v>0</v>
      </c>
      <c r="CK801" s="121">
        <v>0</v>
      </c>
      <c r="CL801" s="121">
        <v>576667.52</v>
      </c>
      <c r="CM801" s="121">
        <v>576667.52</v>
      </c>
      <c r="CN801" s="121">
        <v>0</v>
      </c>
      <c r="CO801" s="121">
        <v>0</v>
      </c>
      <c r="CP801" s="121">
        <v>0</v>
      </c>
      <c r="CQ801" s="478">
        <v>576667.52</v>
      </c>
      <c r="CS801" s="282">
        <f t="shared" si="157"/>
        <v>1</v>
      </c>
    </row>
    <row r="802" spans="1:97" s="282" customFormat="1" ht="78.599999999999994" customHeight="1">
      <c r="A802" s="194" t="s">
        <v>2078</v>
      </c>
      <c r="B802" s="17" t="s">
        <v>2079</v>
      </c>
      <c r="C802" s="277">
        <v>401000016</v>
      </c>
      <c r="D802" s="19" t="s">
        <v>91</v>
      </c>
      <c r="E802" s="113" t="s">
        <v>1887</v>
      </c>
      <c r="F802" s="114"/>
      <c r="G802" s="114"/>
      <c r="H802" s="115">
        <v>3</v>
      </c>
      <c r="I802" s="114"/>
      <c r="J802" s="115" t="s">
        <v>522</v>
      </c>
      <c r="K802" s="115" t="s">
        <v>45</v>
      </c>
      <c r="L802" s="115" t="s">
        <v>1566</v>
      </c>
      <c r="M802" s="115"/>
      <c r="N802" s="115"/>
      <c r="O802" s="115"/>
      <c r="P802" s="116" t="s">
        <v>255</v>
      </c>
      <c r="Q802" s="117" t="s">
        <v>1888</v>
      </c>
      <c r="R802" s="115"/>
      <c r="S802" s="115"/>
      <c r="T802" s="115" t="s">
        <v>47</v>
      </c>
      <c r="U802" s="115"/>
      <c r="V802" s="115" t="s">
        <v>523</v>
      </c>
      <c r="W802" s="115" t="s">
        <v>45</v>
      </c>
      <c r="X802" s="115"/>
      <c r="Y802" s="115"/>
      <c r="Z802" s="115"/>
      <c r="AA802" s="115"/>
      <c r="AB802" s="116" t="s">
        <v>257</v>
      </c>
      <c r="AC802" s="288" t="s">
        <v>2088</v>
      </c>
      <c r="AD802" s="281"/>
      <c r="AE802" s="281"/>
      <c r="AF802" s="281"/>
      <c r="AG802" s="281"/>
      <c r="AH802" s="281"/>
      <c r="AI802" s="281"/>
      <c r="AJ802" s="289" t="s">
        <v>2089</v>
      </c>
      <c r="AK802" s="289"/>
      <c r="AL802" s="281"/>
      <c r="AM802" s="279"/>
      <c r="AN802" s="287" t="s">
        <v>2090</v>
      </c>
      <c r="AO802" s="119" t="s">
        <v>80</v>
      </c>
      <c r="AP802" s="119" t="s">
        <v>51</v>
      </c>
      <c r="AQ802" s="119" t="s">
        <v>2091</v>
      </c>
      <c r="AR802" s="18" t="s">
        <v>2092</v>
      </c>
      <c r="AS802" s="120" t="s">
        <v>53</v>
      </c>
      <c r="AT802" s="476">
        <v>300000</v>
      </c>
      <c r="AU802" s="476">
        <v>300000</v>
      </c>
      <c r="AV802" s="476">
        <v>0</v>
      </c>
      <c r="AW802" s="476">
        <v>0</v>
      </c>
      <c r="AX802" s="476">
        <v>0</v>
      </c>
      <c r="AY802" s="476">
        <v>0</v>
      </c>
      <c r="AZ802" s="476">
        <v>0</v>
      </c>
      <c r="BA802" s="476">
        <v>0</v>
      </c>
      <c r="BB802" s="476">
        <v>300000</v>
      </c>
      <c r="BC802" s="476">
        <v>300000</v>
      </c>
      <c r="BD802" s="121">
        <v>0</v>
      </c>
      <c r="BE802" s="121">
        <v>0</v>
      </c>
      <c r="BF802" s="121">
        <v>0</v>
      </c>
      <c r="BG802" s="121">
        <v>0</v>
      </c>
      <c r="BH802" s="121">
        <v>0</v>
      </c>
      <c r="BI802" s="121">
        <v>0</v>
      </c>
      <c r="BJ802" s="121">
        <v>0</v>
      </c>
      <c r="BK802" s="121">
        <v>0</v>
      </c>
      <c r="BL802" s="121">
        <v>0</v>
      </c>
      <c r="BM802" s="478">
        <v>0</v>
      </c>
      <c r="BN802" s="121">
        <v>0</v>
      </c>
      <c r="BO802" s="121">
        <v>0</v>
      </c>
      <c r="BP802" s="121">
        <v>0</v>
      </c>
      <c r="BQ802" s="121">
        <v>0</v>
      </c>
      <c r="BR802" s="478">
        <v>0</v>
      </c>
      <c r="BS802" s="121">
        <v>0</v>
      </c>
      <c r="BT802" s="121">
        <v>0</v>
      </c>
      <c r="BU802" s="121">
        <v>0</v>
      </c>
      <c r="BV802" s="121">
        <v>0</v>
      </c>
      <c r="BW802" s="478">
        <v>0</v>
      </c>
      <c r="BX802" s="121">
        <v>0</v>
      </c>
      <c r="BY802" s="121">
        <v>0</v>
      </c>
      <c r="BZ802" s="121">
        <v>0</v>
      </c>
      <c r="CA802" s="121">
        <v>0</v>
      </c>
      <c r="CB802" s="121">
        <v>0</v>
      </c>
      <c r="CC802" s="121">
        <v>0</v>
      </c>
      <c r="CD802" s="121">
        <v>0</v>
      </c>
      <c r="CE802" s="121">
        <v>0</v>
      </c>
      <c r="CF802" s="121">
        <v>0</v>
      </c>
      <c r="CG802" s="478">
        <v>0</v>
      </c>
      <c r="CH802" s="121">
        <v>0</v>
      </c>
      <c r="CI802" s="121">
        <v>0</v>
      </c>
      <c r="CJ802" s="121">
        <v>0</v>
      </c>
      <c r="CK802" s="121">
        <v>0</v>
      </c>
      <c r="CL802" s="121">
        <v>0</v>
      </c>
      <c r="CM802" s="121">
        <v>0</v>
      </c>
      <c r="CN802" s="121">
        <v>0</v>
      </c>
      <c r="CO802" s="121">
        <v>0</v>
      </c>
      <c r="CP802" s="121">
        <v>0</v>
      </c>
      <c r="CQ802" s="478">
        <v>0</v>
      </c>
      <c r="CS802" s="282">
        <f t="shared" si="157"/>
        <v>1</v>
      </c>
    </row>
    <row r="803" spans="1:97" s="282" customFormat="1" ht="58.9" customHeight="1">
      <c r="A803" s="194" t="s">
        <v>2078</v>
      </c>
      <c r="B803" s="17" t="s">
        <v>2079</v>
      </c>
      <c r="C803" s="277">
        <v>401000016</v>
      </c>
      <c r="D803" s="19" t="s">
        <v>91</v>
      </c>
      <c r="E803" s="113" t="s">
        <v>1887</v>
      </c>
      <c r="F803" s="114"/>
      <c r="G803" s="114"/>
      <c r="H803" s="115">
        <v>3</v>
      </c>
      <c r="I803" s="114"/>
      <c r="J803" s="115" t="s">
        <v>522</v>
      </c>
      <c r="K803" s="115" t="s">
        <v>45</v>
      </c>
      <c r="L803" s="115" t="s">
        <v>1566</v>
      </c>
      <c r="M803" s="115"/>
      <c r="N803" s="115"/>
      <c r="O803" s="115"/>
      <c r="P803" s="116" t="s">
        <v>255</v>
      </c>
      <c r="Q803" s="117" t="s">
        <v>1888</v>
      </c>
      <c r="R803" s="115"/>
      <c r="S803" s="115"/>
      <c r="T803" s="115" t="s">
        <v>47</v>
      </c>
      <c r="U803" s="115"/>
      <c r="V803" s="115" t="s">
        <v>523</v>
      </c>
      <c r="W803" s="115" t="s">
        <v>45</v>
      </c>
      <c r="X803" s="115"/>
      <c r="Y803" s="115"/>
      <c r="Z803" s="115"/>
      <c r="AA803" s="115"/>
      <c r="AB803" s="116" t="s">
        <v>257</v>
      </c>
      <c r="AC803" s="288" t="s">
        <v>2088</v>
      </c>
      <c r="AD803" s="281"/>
      <c r="AE803" s="281"/>
      <c r="AF803" s="281"/>
      <c r="AG803" s="281"/>
      <c r="AH803" s="281"/>
      <c r="AI803" s="281"/>
      <c r="AJ803" s="289" t="s">
        <v>2089</v>
      </c>
      <c r="AK803" s="289"/>
      <c r="AL803" s="281"/>
      <c r="AM803" s="279"/>
      <c r="AN803" s="287" t="s">
        <v>2090</v>
      </c>
      <c r="AO803" s="119" t="s">
        <v>80</v>
      </c>
      <c r="AP803" s="119" t="s">
        <v>51</v>
      </c>
      <c r="AQ803" s="119" t="s">
        <v>2093</v>
      </c>
      <c r="AR803" s="18" t="s">
        <v>543</v>
      </c>
      <c r="AS803" s="120" t="s">
        <v>629</v>
      </c>
      <c r="AT803" s="476">
        <v>4892197.91</v>
      </c>
      <c r="AU803" s="476">
        <v>4892197.91</v>
      </c>
      <c r="AV803" s="476">
        <v>0</v>
      </c>
      <c r="AW803" s="476">
        <v>0</v>
      </c>
      <c r="AX803" s="476">
        <v>0</v>
      </c>
      <c r="AY803" s="476">
        <v>0</v>
      </c>
      <c r="AZ803" s="476">
        <v>0</v>
      </c>
      <c r="BA803" s="476">
        <v>0</v>
      </c>
      <c r="BB803" s="476">
        <v>4892197.91</v>
      </c>
      <c r="BC803" s="476">
        <v>4892197.91</v>
      </c>
      <c r="BD803" s="121">
        <v>0</v>
      </c>
      <c r="BE803" s="121">
        <v>0</v>
      </c>
      <c r="BF803" s="121">
        <v>0</v>
      </c>
      <c r="BG803" s="121">
        <v>0</v>
      </c>
      <c r="BH803" s="121">
        <v>0</v>
      </c>
      <c r="BI803" s="121">
        <v>0</v>
      </c>
      <c r="BJ803" s="121">
        <v>0</v>
      </c>
      <c r="BK803" s="121">
        <v>0</v>
      </c>
      <c r="BL803" s="121">
        <v>0</v>
      </c>
      <c r="BM803" s="478">
        <v>0</v>
      </c>
      <c r="BN803" s="121">
        <v>0</v>
      </c>
      <c r="BO803" s="121">
        <v>0</v>
      </c>
      <c r="BP803" s="121">
        <v>0</v>
      </c>
      <c r="BQ803" s="121">
        <v>0</v>
      </c>
      <c r="BR803" s="478">
        <v>0</v>
      </c>
      <c r="BS803" s="121">
        <v>0</v>
      </c>
      <c r="BT803" s="121">
        <v>0</v>
      </c>
      <c r="BU803" s="121">
        <v>0</v>
      </c>
      <c r="BV803" s="121">
        <v>0</v>
      </c>
      <c r="BW803" s="478">
        <v>0</v>
      </c>
      <c r="BX803" s="121">
        <v>0</v>
      </c>
      <c r="BY803" s="121">
        <v>0</v>
      </c>
      <c r="BZ803" s="121">
        <v>0</v>
      </c>
      <c r="CA803" s="121">
        <v>0</v>
      </c>
      <c r="CB803" s="121">
        <v>0</v>
      </c>
      <c r="CC803" s="121">
        <v>0</v>
      </c>
      <c r="CD803" s="121">
        <v>0</v>
      </c>
      <c r="CE803" s="121">
        <v>0</v>
      </c>
      <c r="CF803" s="121">
        <v>0</v>
      </c>
      <c r="CG803" s="478">
        <v>0</v>
      </c>
      <c r="CH803" s="121">
        <v>0</v>
      </c>
      <c r="CI803" s="121">
        <v>0</v>
      </c>
      <c r="CJ803" s="121">
        <v>0</v>
      </c>
      <c r="CK803" s="121">
        <v>0</v>
      </c>
      <c r="CL803" s="121">
        <v>0</v>
      </c>
      <c r="CM803" s="121">
        <v>0</v>
      </c>
      <c r="CN803" s="121">
        <v>0</v>
      </c>
      <c r="CO803" s="121">
        <v>0</v>
      </c>
      <c r="CP803" s="121">
        <v>0</v>
      </c>
      <c r="CQ803" s="478">
        <v>0</v>
      </c>
      <c r="CS803" s="282">
        <f t="shared" si="157"/>
        <v>1</v>
      </c>
    </row>
    <row r="804" spans="1:97" s="282" customFormat="1" ht="292.89999999999998" customHeight="1">
      <c r="A804" s="194" t="s">
        <v>2078</v>
      </c>
      <c r="B804" s="17" t="s">
        <v>2079</v>
      </c>
      <c r="C804" s="277">
        <v>401000016</v>
      </c>
      <c r="D804" s="19" t="s">
        <v>91</v>
      </c>
      <c r="E804" s="113" t="s">
        <v>1887</v>
      </c>
      <c r="F804" s="114"/>
      <c r="G804" s="114"/>
      <c r="H804" s="115">
        <v>3</v>
      </c>
      <c r="I804" s="114"/>
      <c r="J804" s="115" t="s">
        <v>522</v>
      </c>
      <c r="K804" s="115" t="s">
        <v>45</v>
      </c>
      <c r="L804" s="115" t="s">
        <v>1566</v>
      </c>
      <c r="M804" s="115"/>
      <c r="N804" s="115"/>
      <c r="O804" s="115"/>
      <c r="P804" s="116" t="s">
        <v>255</v>
      </c>
      <c r="Q804" s="117" t="s">
        <v>2094</v>
      </c>
      <c r="R804" s="115"/>
      <c r="S804" s="115"/>
      <c r="T804" s="115" t="s">
        <v>2095</v>
      </c>
      <c r="U804" s="115"/>
      <c r="V804" s="115" t="s">
        <v>311</v>
      </c>
      <c r="W804" s="115" t="s">
        <v>312</v>
      </c>
      <c r="X804" s="115" t="s">
        <v>2096</v>
      </c>
      <c r="Y804" s="115"/>
      <c r="Z804" s="115"/>
      <c r="AA804" s="115"/>
      <c r="AB804" s="116" t="s">
        <v>2097</v>
      </c>
      <c r="AC804" s="288" t="s">
        <v>2098</v>
      </c>
      <c r="AD804" s="281"/>
      <c r="AE804" s="281"/>
      <c r="AF804" s="281"/>
      <c r="AG804" s="281"/>
      <c r="AH804" s="281"/>
      <c r="AI804" s="281"/>
      <c r="AJ804" s="289" t="s">
        <v>2089</v>
      </c>
      <c r="AK804" s="289" t="s">
        <v>1333</v>
      </c>
      <c r="AL804" s="281"/>
      <c r="AM804" s="279"/>
      <c r="AN804" s="287" t="s">
        <v>2099</v>
      </c>
      <c r="AO804" s="119" t="s">
        <v>80</v>
      </c>
      <c r="AP804" s="119" t="s">
        <v>51</v>
      </c>
      <c r="AQ804" s="119" t="s">
        <v>820</v>
      </c>
      <c r="AR804" s="18" t="s">
        <v>543</v>
      </c>
      <c r="AS804" s="120" t="s">
        <v>629</v>
      </c>
      <c r="AT804" s="476">
        <v>0</v>
      </c>
      <c r="AU804" s="476">
        <v>0</v>
      </c>
      <c r="AV804" s="476">
        <v>0</v>
      </c>
      <c r="AW804" s="476">
        <v>0</v>
      </c>
      <c r="AX804" s="476">
        <v>0</v>
      </c>
      <c r="AY804" s="476">
        <v>0</v>
      </c>
      <c r="AZ804" s="476">
        <v>0</v>
      </c>
      <c r="BA804" s="476">
        <v>0</v>
      </c>
      <c r="BB804" s="476">
        <v>0</v>
      </c>
      <c r="BC804" s="476">
        <v>0</v>
      </c>
      <c r="BD804" s="121">
        <v>0</v>
      </c>
      <c r="BE804" s="121">
        <v>0</v>
      </c>
      <c r="BF804" s="121">
        <v>0</v>
      </c>
      <c r="BG804" s="121">
        <v>0</v>
      </c>
      <c r="BH804" s="121">
        <v>0</v>
      </c>
      <c r="BI804" s="121">
        <v>0</v>
      </c>
      <c r="BJ804" s="121">
        <v>0</v>
      </c>
      <c r="BK804" s="121">
        <v>0</v>
      </c>
      <c r="BL804" s="121">
        <v>0</v>
      </c>
      <c r="BM804" s="478">
        <v>0</v>
      </c>
      <c r="BN804" s="121">
        <v>0</v>
      </c>
      <c r="BO804" s="121">
        <v>0</v>
      </c>
      <c r="BP804" s="121">
        <v>0</v>
      </c>
      <c r="BQ804" s="121">
        <v>0</v>
      </c>
      <c r="BR804" s="478">
        <v>0</v>
      </c>
      <c r="BS804" s="121">
        <v>508550</v>
      </c>
      <c r="BT804" s="121">
        <v>0</v>
      </c>
      <c r="BU804" s="478">
        <v>508550</v>
      </c>
      <c r="BV804" s="121">
        <v>0</v>
      </c>
      <c r="BW804" s="478">
        <v>0</v>
      </c>
      <c r="BX804" s="121">
        <v>0</v>
      </c>
      <c r="BY804" s="121">
        <v>0</v>
      </c>
      <c r="BZ804" s="121">
        <v>0</v>
      </c>
      <c r="CA804" s="121">
        <v>0</v>
      </c>
      <c r="CB804" s="121">
        <v>0</v>
      </c>
      <c r="CC804" s="121">
        <v>0</v>
      </c>
      <c r="CD804" s="121">
        <v>0</v>
      </c>
      <c r="CE804" s="121">
        <v>0</v>
      </c>
      <c r="CF804" s="121">
        <v>0</v>
      </c>
      <c r="CG804" s="478">
        <v>0</v>
      </c>
      <c r="CH804" s="121">
        <v>0</v>
      </c>
      <c r="CI804" s="121">
        <v>0</v>
      </c>
      <c r="CJ804" s="121">
        <v>0</v>
      </c>
      <c r="CK804" s="121">
        <v>0</v>
      </c>
      <c r="CL804" s="121">
        <v>0</v>
      </c>
      <c r="CM804" s="121">
        <v>0</v>
      </c>
      <c r="CN804" s="121">
        <v>0</v>
      </c>
      <c r="CO804" s="121">
        <v>0</v>
      </c>
      <c r="CP804" s="121">
        <v>0</v>
      </c>
      <c r="CQ804" s="478">
        <v>0</v>
      </c>
      <c r="CS804" s="282">
        <f t="shared" si="157"/>
        <v>1</v>
      </c>
    </row>
    <row r="805" spans="1:97" s="282" customFormat="1" ht="72" customHeight="1">
      <c r="A805" s="194" t="s">
        <v>2078</v>
      </c>
      <c r="B805" s="17" t="s">
        <v>2079</v>
      </c>
      <c r="C805" s="277">
        <v>401000030</v>
      </c>
      <c r="D805" s="19" t="s">
        <v>68</v>
      </c>
      <c r="E805" s="113" t="s">
        <v>1887</v>
      </c>
      <c r="F805" s="114"/>
      <c r="G805" s="114"/>
      <c r="H805" s="115">
        <v>3</v>
      </c>
      <c r="I805" s="114"/>
      <c r="J805" s="115" t="s">
        <v>522</v>
      </c>
      <c r="K805" s="115">
        <v>1</v>
      </c>
      <c r="L805" s="115" t="s">
        <v>382</v>
      </c>
      <c r="M805" s="115"/>
      <c r="N805" s="115"/>
      <c r="O805" s="115"/>
      <c r="P805" s="116" t="s">
        <v>255</v>
      </c>
      <c r="Q805" s="117" t="s">
        <v>1888</v>
      </c>
      <c r="R805" s="115"/>
      <c r="S805" s="115"/>
      <c r="T805" s="115" t="s">
        <v>47</v>
      </c>
      <c r="U805" s="115"/>
      <c r="V805" s="115" t="s">
        <v>523</v>
      </c>
      <c r="W805" s="115" t="s">
        <v>45</v>
      </c>
      <c r="X805" s="115"/>
      <c r="Y805" s="115"/>
      <c r="Z805" s="115"/>
      <c r="AA805" s="115"/>
      <c r="AB805" s="116" t="s">
        <v>257</v>
      </c>
      <c r="AC805" s="283" t="s">
        <v>1909</v>
      </c>
      <c r="AD805" s="281"/>
      <c r="AE805" s="281"/>
      <c r="AF805" s="281"/>
      <c r="AG805" s="281"/>
      <c r="AH805" s="281"/>
      <c r="AI805" s="281"/>
      <c r="AJ805" s="279"/>
      <c r="AK805" s="279"/>
      <c r="AL805" s="279"/>
      <c r="AM805" s="279" t="s">
        <v>2100</v>
      </c>
      <c r="AN805" s="287" t="s">
        <v>1911</v>
      </c>
      <c r="AO805" s="119" t="s">
        <v>69</v>
      </c>
      <c r="AP805" s="119" t="s">
        <v>51</v>
      </c>
      <c r="AQ805" s="119" t="s">
        <v>631</v>
      </c>
      <c r="AR805" s="18" t="s">
        <v>1067</v>
      </c>
      <c r="AS805" s="120" t="s">
        <v>53</v>
      </c>
      <c r="AT805" s="476">
        <v>1958950</v>
      </c>
      <c r="AU805" s="476">
        <v>1958950</v>
      </c>
      <c r="AV805" s="476">
        <v>0</v>
      </c>
      <c r="AW805" s="476">
        <v>0</v>
      </c>
      <c r="AX805" s="476">
        <v>0</v>
      </c>
      <c r="AY805" s="476">
        <v>0</v>
      </c>
      <c r="AZ805" s="476">
        <v>0</v>
      </c>
      <c r="BA805" s="476">
        <v>0</v>
      </c>
      <c r="BB805" s="476">
        <v>1958950</v>
      </c>
      <c r="BC805" s="476">
        <v>1958950</v>
      </c>
      <c r="BD805" s="121">
        <v>835900</v>
      </c>
      <c r="BE805" s="121">
        <v>0</v>
      </c>
      <c r="BF805" s="121">
        <v>0</v>
      </c>
      <c r="BG805" s="121">
        <v>0</v>
      </c>
      <c r="BH805" s="121">
        <v>835900</v>
      </c>
      <c r="BI805" s="121">
        <v>835900</v>
      </c>
      <c r="BJ805" s="121">
        <v>0</v>
      </c>
      <c r="BK805" s="121">
        <v>0</v>
      </c>
      <c r="BL805" s="121">
        <v>0</v>
      </c>
      <c r="BM805" s="121">
        <v>835900</v>
      </c>
      <c r="BN805" s="121">
        <v>919000</v>
      </c>
      <c r="BO805" s="121">
        <v>0</v>
      </c>
      <c r="BP805" s="121">
        <v>0</v>
      </c>
      <c r="BQ805" s="121">
        <v>0</v>
      </c>
      <c r="BR805" s="478">
        <v>919000</v>
      </c>
      <c r="BS805" s="121">
        <v>919000</v>
      </c>
      <c r="BT805" s="121">
        <v>0</v>
      </c>
      <c r="BU805" s="121">
        <v>0</v>
      </c>
      <c r="BV805" s="121">
        <v>0</v>
      </c>
      <c r="BW805" s="478">
        <v>919000</v>
      </c>
      <c r="BX805" s="121">
        <v>919000</v>
      </c>
      <c r="BY805" s="121">
        <v>0</v>
      </c>
      <c r="BZ805" s="121">
        <v>0</v>
      </c>
      <c r="CA805" s="121">
        <v>0</v>
      </c>
      <c r="CB805" s="121">
        <v>919000</v>
      </c>
      <c r="CC805" s="121">
        <v>919000</v>
      </c>
      <c r="CD805" s="121">
        <v>0</v>
      </c>
      <c r="CE805" s="121">
        <v>0</v>
      </c>
      <c r="CF805" s="121">
        <v>0</v>
      </c>
      <c r="CG805" s="478">
        <v>919000</v>
      </c>
      <c r="CH805" s="121">
        <v>919000</v>
      </c>
      <c r="CI805" s="121">
        <v>0</v>
      </c>
      <c r="CJ805" s="121">
        <v>0</v>
      </c>
      <c r="CK805" s="121">
        <v>0</v>
      </c>
      <c r="CL805" s="121">
        <v>919000</v>
      </c>
      <c r="CM805" s="121">
        <v>919000</v>
      </c>
      <c r="CN805" s="121">
        <v>0</v>
      </c>
      <c r="CO805" s="121">
        <v>0</v>
      </c>
      <c r="CP805" s="121">
        <v>0</v>
      </c>
      <c r="CQ805" s="478">
        <v>919000</v>
      </c>
      <c r="CS805" s="282">
        <f t="shared" si="157"/>
        <v>1</v>
      </c>
    </row>
    <row r="806" spans="1:97" s="282" customFormat="1" ht="122.45" customHeight="1">
      <c r="A806" s="194" t="s">
        <v>2078</v>
      </c>
      <c r="B806" s="17" t="s">
        <v>2079</v>
      </c>
      <c r="C806" s="277">
        <v>401000030</v>
      </c>
      <c r="D806" s="19" t="s">
        <v>68</v>
      </c>
      <c r="E806" s="113" t="s">
        <v>1887</v>
      </c>
      <c r="F806" s="114"/>
      <c r="G806" s="114"/>
      <c r="H806" s="115">
        <v>3</v>
      </c>
      <c r="I806" s="114"/>
      <c r="J806" s="115" t="s">
        <v>522</v>
      </c>
      <c r="K806" s="115" t="s">
        <v>45</v>
      </c>
      <c r="L806" s="115" t="s">
        <v>382</v>
      </c>
      <c r="M806" s="115"/>
      <c r="N806" s="115"/>
      <c r="O806" s="115"/>
      <c r="P806" s="116" t="s">
        <v>255</v>
      </c>
      <c r="Q806" s="117" t="s">
        <v>1888</v>
      </c>
      <c r="R806" s="115"/>
      <c r="S806" s="115"/>
      <c r="T806" s="115" t="s">
        <v>47</v>
      </c>
      <c r="U806" s="115"/>
      <c r="V806" s="115" t="s">
        <v>523</v>
      </c>
      <c r="W806" s="115" t="s">
        <v>45</v>
      </c>
      <c r="X806" s="115"/>
      <c r="Y806" s="115"/>
      <c r="Z806" s="115"/>
      <c r="AA806" s="115"/>
      <c r="AB806" s="116" t="s">
        <v>257</v>
      </c>
      <c r="AC806" s="283" t="s">
        <v>1909</v>
      </c>
      <c r="AD806" s="281"/>
      <c r="AE806" s="281"/>
      <c r="AF806" s="281"/>
      <c r="AG806" s="281"/>
      <c r="AH806" s="281"/>
      <c r="AI806" s="281"/>
      <c r="AJ806" s="279"/>
      <c r="AK806" s="279"/>
      <c r="AL806" s="279"/>
      <c r="AM806" s="279" t="s">
        <v>2100</v>
      </c>
      <c r="AN806" s="287" t="s">
        <v>1911</v>
      </c>
      <c r="AO806" s="119" t="s">
        <v>69</v>
      </c>
      <c r="AP806" s="119" t="s">
        <v>51</v>
      </c>
      <c r="AQ806" s="119" t="s">
        <v>2067</v>
      </c>
      <c r="AR806" s="18" t="s">
        <v>2101</v>
      </c>
      <c r="AS806" s="120" t="s">
        <v>53</v>
      </c>
      <c r="AT806" s="476">
        <v>561000</v>
      </c>
      <c r="AU806" s="476">
        <v>561000</v>
      </c>
      <c r="AV806" s="476">
        <v>0</v>
      </c>
      <c r="AW806" s="476">
        <v>0</v>
      </c>
      <c r="AX806" s="476">
        <v>0</v>
      </c>
      <c r="AY806" s="476">
        <v>0</v>
      </c>
      <c r="AZ806" s="476">
        <v>0</v>
      </c>
      <c r="BA806" s="476">
        <v>0</v>
      </c>
      <c r="BB806" s="476">
        <v>561000</v>
      </c>
      <c r="BC806" s="476">
        <v>561000</v>
      </c>
      <c r="BD806" s="121">
        <v>561000</v>
      </c>
      <c r="BE806" s="121">
        <v>0</v>
      </c>
      <c r="BF806" s="121">
        <v>0</v>
      </c>
      <c r="BG806" s="121">
        <v>0</v>
      </c>
      <c r="BH806" s="478">
        <v>561000</v>
      </c>
      <c r="BI806" s="121">
        <v>561000</v>
      </c>
      <c r="BJ806" s="121">
        <v>0</v>
      </c>
      <c r="BK806" s="121">
        <v>0</v>
      </c>
      <c r="BL806" s="121">
        <v>0</v>
      </c>
      <c r="BM806" s="478">
        <v>561000</v>
      </c>
      <c r="BN806" s="121">
        <v>561000</v>
      </c>
      <c r="BO806" s="121">
        <v>0</v>
      </c>
      <c r="BP806" s="121">
        <v>0</v>
      </c>
      <c r="BQ806" s="121">
        <v>0</v>
      </c>
      <c r="BR806" s="478">
        <v>561000</v>
      </c>
      <c r="BS806" s="121">
        <v>561000</v>
      </c>
      <c r="BT806" s="121">
        <v>0</v>
      </c>
      <c r="BU806" s="121">
        <v>0</v>
      </c>
      <c r="BV806" s="121">
        <v>0</v>
      </c>
      <c r="BW806" s="478">
        <v>561000</v>
      </c>
      <c r="BX806" s="121">
        <v>561000</v>
      </c>
      <c r="BY806" s="121">
        <v>0</v>
      </c>
      <c r="BZ806" s="121">
        <v>0</v>
      </c>
      <c r="CA806" s="121">
        <v>0</v>
      </c>
      <c r="CB806" s="121">
        <v>561000</v>
      </c>
      <c r="CC806" s="121">
        <v>561000</v>
      </c>
      <c r="CD806" s="121">
        <v>0</v>
      </c>
      <c r="CE806" s="121">
        <v>0</v>
      </c>
      <c r="CF806" s="121">
        <v>0</v>
      </c>
      <c r="CG806" s="478">
        <v>561000</v>
      </c>
      <c r="CH806" s="121">
        <v>561000</v>
      </c>
      <c r="CI806" s="121">
        <v>0</v>
      </c>
      <c r="CJ806" s="121">
        <v>0</v>
      </c>
      <c r="CK806" s="121">
        <v>0</v>
      </c>
      <c r="CL806" s="121">
        <v>561000</v>
      </c>
      <c r="CM806" s="121">
        <v>561000</v>
      </c>
      <c r="CN806" s="121">
        <v>0</v>
      </c>
      <c r="CO806" s="121">
        <v>0</v>
      </c>
      <c r="CP806" s="121">
        <v>0</v>
      </c>
      <c r="CQ806" s="478">
        <v>561000</v>
      </c>
      <c r="CS806" s="282">
        <f t="shared" si="157"/>
        <v>1</v>
      </c>
    </row>
    <row r="807" spans="1:97" s="282" customFormat="1" ht="114" customHeight="1">
      <c r="A807" s="194" t="s">
        <v>2078</v>
      </c>
      <c r="B807" s="17" t="s">
        <v>2079</v>
      </c>
      <c r="C807" s="277">
        <v>401000032</v>
      </c>
      <c r="D807" s="19" t="s">
        <v>119</v>
      </c>
      <c r="E807" s="113" t="s">
        <v>1887</v>
      </c>
      <c r="F807" s="114"/>
      <c r="G807" s="114"/>
      <c r="H807" s="115">
        <v>3</v>
      </c>
      <c r="I807" s="114"/>
      <c r="J807" s="115" t="s">
        <v>522</v>
      </c>
      <c r="K807" s="115" t="s">
        <v>45</v>
      </c>
      <c r="L807" s="115">
        <v>18</v>
      </c>
      <c r="M807" s="115"/>
      <c r="N807" s="115"/>
      <c r="O807" s="115"/>
      <c r="P807" s="116" t="s">
        <v>255</v>
      </c>
      <c r="Q807" s="117" t="s">
        <v>1888</v>
      </c>
      <c r="R807" s="115"/>
      <c r="S807" s="115"/>
      <c r="T807" s="115" t="s">
        <v>47</v>
      </c>
      <c r="U807" s="115"/>
      <c r="V807" s="115" t="s">
        <v>523</v>
      </c>
      <c r="W807" s="115" t="s">
        <v>45</v>
      </c>
      <c r="X807" s="115"/>
      <c r="Y807" s="115"/>
      <c r="Z807" s="115"/>
      <c r="AA807" s="115"/>
      <c r="AB807" s="116" t="s">
        <v>257</v>
      </c>
      <c r="AC807" s="283" t="s">
        <v>1909</v>
      </c>
      <c r="AD807" s="281"/>
      <c r="AE807" s="281"/>
      <c r="AF807" s="281"/>
      <c r="AG807" s="281"/>
      <c r="AH807" s="281"/>
      <c r="AI807" s="281"/>
      <c r="AJ807" s="279"/>
      <c r="AK807" s="279"/>
      <c r="AL807" s="279"/>
      <c r="AM807" s="279" t="s">
        <v>2100</v>
      </c>
      <c r="AN807" s="287" t="s">
        <v>1911</v>
      </c>
      <c r="AO807" s="119" t="s">
        <v>69</v>
      </c>
      <c r="AP807" s="119" t="s">
        <v>51</v>
      </c>
      <c r="AQ807" s="119" t="s">
        <v>1097</v>
      </c>
      <c r="AR807" s="18" t="s">
        <v>1098</v>
      </c>
      <c r="AS807" s="120" t="s">
        <v>273</v>
      </c>
      <c r="AT807" s="476">
        <v>30000</v>
      </c>
      <c r="AU807" s="476">
        <v>30000</v>
      </c>
      <c r="AV807" s="476">
        <v>0</v>
      </c>
      <c r="AW807" s="476">
        <v>0</v>
      </c>
      <c r="AX807" s="476">
        <v>0</v>
      </c>
      <c r="AY807" s="476">
        <v>0</v>
      </c>
      <c r="AZ807" s="476">
        <v>0</v>
      </c>
      <c r="BA807" s="476">
        <v>0</v>
      </c>
      <c r="BB807" s="476">
        <v>30000</v>
      </c>
      <c r="BC807" s="476">
        <v>30000</v>
      </c>
      <c r="BD807" s="121">
        <v>0</v>
      </c>
      <c r="BE807" s="121">
        <v>0</v>
      </c>
      <c r="BF807" s="121">
        <v>0</v>
      </c>
      <c r="BG807" s="121">
        <v>0</v>
      </c>
      <c r="BH807" s="121">
        <v>0</v>
      </c>
      <c r="BI807" s="121">
        <v>0</v>
      </c>
      <c r="BJ807" s="121">
        <v>0</v>
      </c>
      <c r="BK807" s="121">
        <v>0</v>
      </c>
      <c r="BL807" s="121">
        <v>0</v>
      </c>
      <c r="BM807" s="478">
        <v>0</v>
      </c>
      <c r="BN807" s="121">
        <v>0</v>
      </c>
      <c r="BO807" s="121">
        <v>0</v>
      </c>
      <c r="BP807" s="121">
        <v>0</v>
      </c>
      <c r="BQ807" s="121">
        <v>0</v>
      </c>
      <c r="BR807" s="478">
        <v>0</v>
      </c>
      <c r="BS807" s="121">
        <v>0</v>
      </c>
      <c r="BT807" s="121">
        <v>0</v>
      </c>
      <c r="BU807" s="121">
        <v>0</v>
      </c>
      <c r="BV807" s="121">
        <v>0</v>
      </c>
      <c r="BW807" s="478">
        <v>0</v>
      </c>
      <c r="BX807" s="121">
        <v>0</v>
      </c>
      <c r="BY807" s="121">
        <v>0</v>
      </c>
      <c r="BZ807" s="121">
        <v>0</v>
      </c>
      <c r="CA807" s="121">
        <v>0</v>
      </c>
      <c r="CB807" s="121">
        <v>0</v>
      </c>
      <c r="CC807" s="121">
        <v>0</v>
      </c>
      <c r="CD807" s="121">
        <v>0</v>
      </c>
      <c r="CE807" s="121">
        <v>0</v>
      </c>
      <c r="CF807" s="121">
        <v>0</v>
      </c>
      <c r="CG807" s="478">
        <v>0</v>
      </c>
      <c r="CH807" s="121">
        <v>0</v>
      </c>
      <c r="CI807" s="121">
        <v>0</v>
      </c>
      <c r="CJ807" s="121">
        <v>0</v>
      </c>
      <c r="CK807" s="121">
        <v>0</v>
      </c>
      <c r="CL807" s="121">
        <v>0</v>
      </c>
      <c r="CM807" s="121">
        <v>0</v>
      </c>
      <c r="CN807" s="121">
        <v>0</v>
      </c>
      <c r="CO807" s="121">
        <v>0</v>
      </c>
      <c r="CP807" s="121">
        <v>0</v>
      </c>
      <c r="CQ807" s="478">
        <v>0</v>
      </c>
      <c r="CS807" s="282">
        <f t="shared" si="157"/>
        <v>1</v>
      </c>
    </row>
    <row r="808" spans="1:97" s="282" customFormat="1" ht="202.15" customHeight="1">
      <c r="A808" s="194" t="s">
        <v>2078</v>
      </c>
      <c r="B808" s="17" t="s">
        <v>2079</v>
      </c>
      <c r="C808" s="277">
        <v>401000032</v>
      </c>
      <c r="D808" s="19" t="s">
        <v>119</v>
      </c>
      <c r="E808" s="113" t="s">
        <v>1887</v>
      </c>
      <c r="F808" s="114"/>
      <c r="G808" s="114"/>
      <c r="H808" s="115">
        <v>3</v>
      </c>
      <c r="I808" s="114"/>
      <c r="J808" s="115" t="s">
        <v>522</v>
      </c>
      <c r="K808" s="115" t="s">
        <v>45</v>
      </c>
      <c r="L808" s="115">
        <v>18</v>
      </c>
      <c r="M808" s="115"/>
      <c r="N808" s="115"/>
      <c r="O808" s="115"/>
      <c r="P808" s="116" t="s">
        <v>255</v>
      </c>
      <c r="Q808" s="117" t="s">
        <v>1888</v>
      </c>
      <c r="R808" s="115"/>
      <c r="S808" s="115"/>
      <c r="T808" s="115" t="s">
        <v>47</v>
      </c>
      <c r="U808" s="115"/>
      <c r="V808" s="115" t="s">
        <v>523</v>
      </c>
      <c r="W808" s="115" t="s">
        <v>45</v>
      </c>
      <c r="X808" s="115"/>
      <c r="Y808" s="115"/>
      <c r="Z808" s="115"/>
      <c r="AA808" s="115"/>
      <c r="AB808" s="116" t="s">
        <v>257</v>
      </c>
      <c r="AC808" s="283" t="s">
        <v>1909</v>
      </c>
      <c r="AD808" s="281"/>
      <c r="AE808" s="281"/>
      <c r="AF808" s="281"/>
      <c r="AG808" s="281"/>
      <c r="AH808" s="281"/>
      <c r="AI808" s="281"/>
      <c r="AJ808" s="279"/>
      <c r="AK808" s="279"/>
      <c r="AL808" s="279"/>
      <c r="AM808" s="279" t="s">
        <v>2100</v>
      </c>
      <c r="AN808" s="287" t="s">
        <v>1911</v>
      </c>
      <c r="AO808" s="119" t="s">
        <v>69</v>
      </c>
      <c r="AP808" s="119" t="s">
        <v>51</v>
      </c>
      <c r="AQ808" s="119" t="s">
        <v>2075</v>
      </c>
      <c r="AR808" s="18" t="s">
        <v>2076</v>
      </c>
      <c r="AS808" s="120" t="s">
        <v>273</v>
      </c>
      <c r="AT808" s="476">
        <v>251571.23</v>
      </c>
      <c r="AU808" s="476">
        <v>251571.23</v>
      </c>
      <c r="AV808" s="476">
        <v>0</v>
      </c>
      <c r="AW808" s="476">
        <v>0</v>
      </c>
      <c r="AX808" s="476">
        <v>0</v>
      </c>
      <c r="AY808" s="476">
        <v>0</v>
      </c>
      <c r="AZ808" s="476">
        <v>0</v>
      </c>
      <c r="BA808" s="476">
        <v>0</v>
      </c>
      <c r="BB808" s="476">
        <v>251571.23</v>
      </c>
      <c r="BC808" s="476">
        <v>251571.23</v>
      </c>
      <c r="BD808" s="121">
        <v>0</v>
      </c>
      <c r="BE808" s="121">
        <v>0</v>
      </c>
      <c r="BF808" s="121">
        <v>0</v>
      </c>
      <c r="BG808" s="121">
        <v>0</v>
      </c>
      <c r="BH808" s="121">
        <v>0</v>
      </c>
      <c r="BI808" s="121">
        <v>0</v>
      </c>
      <c r="BJ808" s="121">
        <v>0</v>
      </c>
      <c r="BK808" s="121">
        <v>0</v>
      </c>
      <c r="BL808" s="121">
        <v>0</v>
      </c>
      <c r="BM808" s="478">
        <v>0</v>
      </c>
      <c r="BN808" s="121">
        <v>0</v>
      </c>
      <c r="BO808" s="121">
        <v>0</v>
      </c>
      <c r="BP808" s="121">
        <v>0</v>
      </c>
      <c r="BQ808" s="121">
        <v>0</v>
      </c>
      <c r="BR808" s="478">
        <v>0</v>
      </c>
      <c r="BS808" s="121">
        <v>0</v>
      </c>
      <c r="BT808" s="121">
        <v>0</v>
      </c>
      <c r="BU808" s="121">
        <v>0</v>
      </c>
      <c r="BV808" s="121">
        <v>0</v>
      </c>
      <c r="BW808" s="478">
        <v>0</v>
      </c>
      <c r="BX808" s="121">
        <v>0</v>
      </c>
      <c r="BY808" s="121">
        <v>0</v>
      </c>
      <c r="BZ808" s="121">
        <v>0</v>
      </c>
      <c r="CA808" s="121">
        <v>0</v>
      </c>
      <c r="CB808" s="121">
        <v>0</v>
      </c>
      <c r="CC808" s="121">
        <v>0</v>
      </c>
      <c r="CD808" s="121">
        <v>0</v>
      </c>
      <c r="CE808" s="121">
        <v>0</v>
      </c>
      <c r="CF808" s="121">
        <v>0</v>
      </c>
      <c r="CG808" s="478">
        <v>0</v>
      </c>
      <c r="CH808" s="121">
        <v>0</v>
      </c>
      <c r="CI808" s="121">
        <v>0</v>
      </c>
      <c r="CJ808" s="121">
        <v>0</v>
      </c>
      <c r="CK808" s="121">
        <v>0</v>
      </c>
      <c r="CL808" s="121">
        <v>0</v>
      </c>
      <c r="CM808" s="121">
        <v>0</v>
      </c>
      <c r="CN808" s="121">
        <v>0</v>
      </c>
      <c r="CO808" s="121">
        <v>0</v>
      </c>
      <c r="CP808" s="121">
        <v>0</v>
      </c>
      <c r="CQ808" s="478">
        <v>0</v>
      </c>
      <c r="CS808" s="282">
        <f t="shared" si="157"/>
        <v>1</v>
      </c>
    </row>
    <row r="809" spans="1:97" s="282" customFormat="1" ht="311.45" customHeight="1">
      <c r="A809" s="290" t="s">
        <v>2078</v>
      </c>
      <c r="B809" s="291" t="s">
        <v>2079</v>
      </c>
      <c r="C809" s="517">
        <v>401000032</v>
      </c>
      <c r="D809" s="518" t="s">
        <v>2102</v>
      </c>
      <c r="E809" s="292" t="s">
        <v>1887</v>
      </c>
      <c r="F809" s="285"/>
      <c r="G809" s="285"/>
      <c r="H809" s="286">
        <v>3</v>
      </c>
      <c r="I809" s="285"/>
      <c r="J809" s="286" t="s">
        <v>522</v>
      </c>
      <c r="K809" s="286" t="s">
        <v>45</v>
      </c>
      <c r="L809" s="286" t="s">
        <v>382</v>
      </c>
      <c r="M809" s="286"/>
      <c r="N809" s="286"/>
      <c r="O809" s="286"/>
      <c r="P809" s="281" t="s">
        <v>255</v>
      </c>
      <c r="Q809" s="278" t="s">
        <v>1888</v>
      </c>
      <c r="R809" s="286"/>
      <c r="S809" s="286"/>
      <c r="T809" s="286" t="s">
        <v>47</v>
      </c>
      <c r="U809" s="286"/>
      <c r="V809" s="286" t="s">
        <v>523</v>
      </c>
      <c r="W809" s="286" t="s">
        <v>45</v>
      </c>
      <c r="X809" s="286"/>
      <c r="Y809" s="286"/>
      <c r="Z809" s="286"/>
      <c r="AA809" s="286"/>
      <c r="AB809" s="281" t="s">
        <v>257</v>
      </c>
      <c r="AC809" s="283" t="s">
        <v>1909</v>
      </c>
      <c r="AD809" s="281"/>
      <c r="AE809" s="281"/>
      <c r="AF809" s="281"/>
      <c r="AG809" s="281"/>
      <c r="AH809" s="281"/>
      <c r="AI809" s="281"/>
      <c r="AJ809" s="279"/>
      <c r="AK809" s="279"/>
      <c r="AL809" s="279"/>
      <c r="AM809" s="279" t="s">
        <v>2100</v>
      </c>
      <c r="AN809" s="287" t="s">
        <v>1911</v>
      </c>
      <c r="AO809" s="293" t="s">
        <v>69</v>
      </c>
      <c r="AP809" s="293" t="s">
        <v>51</v>
      </c>
      <c r="AQ809" s="293" t="s">
        <v>450</v>
      </c>
      <c r="AR809" s="294" t="s">
        <v>2103</v>
      </c>
      <c r="AS809" s="295" t="s">
        <v>53</v>
      </c>
      <c r="AT809" s="121">
        <v>0</v>
      </c>
      <c r="AU809" s="121">
        <v>0</v>
      </c>
      <c r="AV809" s="121">
        <v>0</v>
      </c>
      <c r="AW809" s="121">
        <v>0</v>
      </c>
      <c r="AX809" s="121">
        <v>0</v>
      </c>
      <c r="AY809" s="121">
        <v>0</v>
      </c>
      <c r="AZ809" s="121">
        <v>0</v>
      </c>
      <c r="BA809" s="121">
        <v>0</v>
      </c>
      <c r="BB809" s="121">
        <v>0</v>
      </c>
      <c r="BC809" s="121">
        <v>0</v>
      </c>
      <c r="BD809" s="121">
        <v>1079511</v>
      </c>
      <c r="BE809" s="121">
        <v>0</v>
      </c>
      <c r="BF809" s="121">
        <v>0</v>
      </c>
      <c r="BG809" s="121">
        <v>0</v>
      </c>
      <c r="BH809" s="121">
        <v>1079511</v>
      </c>
      <c r="BI809" s="121">
        <v>1079511</v>
      </c>
      <c r="BJ809" s="121">
        <v>0</v>
      </c>
      <c r="BK809" s="121">
        <v>0</v>
      </c>
      <c r="BL809" s="121">
        <v>0</v>
      </c>
      <c r="BM809" s="121">
        <v>1079511</v>
      </c>
      <c r="BN809" s="478">
        <v>0</v>
      </c>
      <c r="BO809" s="121">
        <v>0</v>
      </c>
      <c r="BP809" s="121">
        <v>0</v>
      </c>
      <c r="BQ809" s="121">
        <v>0</v>
      </c>
      <c r="BR809" s="478">
        <v>0</v>
      </c>
      <c r="BS809" s="122">
        <v>1545507</v>
      </c>
      <c r="BT809" s="121">
        <v>0</v>
      </c>
      <c r="BU809" s="121">
        <v>0</v>
      </c>
      <c r="BV809" s="121">
        <v>0</v>
      </c>
      <c r="BW809" s="478">
        <v>1545507</v>
      </c>
      <c r="BX809" s="121">
        <v>0</v>
      </c>
      <c r="BY809" s="121">
        <v>0</v>
      </c>
      <c r="BZ809" s="121">
        <v>0</v>
      </c>
      <c r="CA809" s="121">
        <v>0</v>
      </c>
      <c r="CB809" s="121">
        <v>0</v>
      </c>
      <c r="CC809" s="478">
        <v>0</v>
      </c>
      <c r="CD809" s="121">
        <v>0</v>
      </c>
      <c r="CE809" s="121">
        <v>0</v>
      </c>
      <c r="CF809" s="121">
        <v>0</v>
      </c>
      <c r="CG809" s="478">
        <v>0</v>
      </c>
      <c r="CH809" s="121">
        <v>0</v>
      </c>
      <c r="CI809" s="121">
        <v>0</v>
      </c>
      <c r="CJ809" s="121">
        <v>0</v>
      </c>
      <c r="CK809" s="121">
        <v>0</v>
      </c>
      <c r="CL809" s="121">
        <v>0</v>
      </c>
      <c r="CM809" s="478">
        <v>0</v>
      </c>
      <c r="CN809" s="121">
        <v>0</v>
      </c>
      <c r="CO809" s="121">
        <v>0</v>
      </c>
      <c r="CP809" s="121">
        <v>0</v>
      </c>
      <c r="CQ809" s="478">
        <v>0</v>
      </c>
      <c r="CS809" s="282">
        <f t="shared" si="157"/>
        <v>1</v>
      </c>
    </row>
    <row r="810" spans="1:97" s="480" customFormat="1" ht="309" customHeight="1">
      <c r="A810" s="109" t="s">
        <v>2078</v>
      </c>
      <c r="B810" s="466" t="s">
        <v>2079</v>
      </c>
      <c r="C810" s="111">
        <v>401000032</v>
      </c>
      <c r="D810" s="19" t="s">
        <v>119</v>
      </c>
      <c r="E810" s="467" t="s">
        <v>1887</v>
      </c>
      <c r="F810" s="472"/>
      <c r="G810" s="472"/>
      <c r="H810" s="473">
        <v>3</v>
      </c>
      <c r="I810" s="472"/>
      <c r="J810" s="473" t="s">
        <v>522</v>
      </c>
      <c r="K810" s="473" t="s">
        <v>45</v>
      </c>
      <c r="L810" s="473">
        <v>18</v>
      </c>
      <c r="M810" s="473"/>
      <c r="N810" s="473"/>
      <c r="O810" s="473"/>
      <c r="P810" s="55" t="s">
        <v>255</v>
      </c>
      <c r="Q810" s="42" t="s">
        <v>2104</v>
      </c>
      <c r="R810" s="473" t="s">
        <v>2105</v>
      </c>
      <c r="S810" s="473"/>
      <c r="T810" s="473" t="s">
        <v>310</v>
      </c>
      <c r="U810" s="473"/>
      <c r="V810" s="473" t="s">
        <v>311</v>
      </c>
      <c r="W810" s="473" t="s">
        <v>312</v>
      </c>
      <c r="X810" s="473"/>
      <c r="Y810" s="473" t="s">
        <v>2106</v>
      </c>
      <c r="Z810" s="473"/>
      <c r="AA810" s="473"/>
      <c r="AB810" s="55" t="s">
        <v>2107</v>
      </c>
      <c r="AC810" s="283" t="s">
        <v>1909</v>
      </c>
      <c r="AD810" s="281"/>
      <c r="AE810" s="281"/>
      <c r="AF810" s="281"/>
      <c r="AG810" s="281"/>
      <c r="AH810" s="281"/>
      <c r="AI810" s="281"/>
      <c r="AJ810" s="279"/>
      <c r="AK810" s="279"/>
      <c r="AL810" s="279"/>
      <c r="AM810" s="279" t="s">
        <v>2100</v>
      </c>
      <c r="AN810" s="287" t="s">
        <v>1911</v>
      </c>
      <c r="AO810" s="119" t="s">
        <v>69</v>
      </c>
      <c r="AP810" s="119" t="s">
        <v>51</v>
      </c>
      <c r="AQ810" s="119" t="s">
        <v>2108</v>
      </c>
      <c r="AR810" s="18" t="s">
        <v>2109</v>
      </c>
      <c r="AS810" s="120" t="s">
        <v>273</v>
      </c>
      <c r="AT810" s="476">
        <v>10910557.84</v>
      </c>
      <c r="AU810" s="476">
        <v>10910557.84</v>
      </c>
      <c r="AV810" s="476">
        <v>9743128.1600000001</v>
      </c>
      <c r="AW810" s="476">
        <v>9743128.1600000001</v>
      </c>
      <c r="AX810" s="476">
        <v>621901.78999999911</v>
      </c>
      <c r="AY810" s="476">
        <v>621901.78999999911</v>
      </c>
      <c r="AZ810" s="476">
        <v>0</v>
      </c>
      <c r="BA810" s="476">
        <v>0</v>
      </c>
      <c r="BB810" s="476">
        <v>545527.89</v>
      </c>
      <c r="BC810" s="476">
        <v>545527.89</v>
      </c>
      <c r="BD810" s="476">
        <v>0</v>
      </c>
      <c r="BE810" s="476">
        <v>0</v>
      </c>
      <c r="BF810" s="476">
        <v>0</v>
      </c>
      <c r="BG810" s="476">
        <v>0</v>
      </c>
      <c r="BH810" s="476">
        <v>0</v>
      </c>
      <c r="BI810" s="476">
        <v>0</v>
      </c>
      <c r="BJ810" s="476">
        <v>0</v>
      </c>
      <c r="BK810" s="476">
        <v>0</v>
      </c>
      <c r="BL810" s="476">
        <v>0</v>
      </c>
      <c r="BM810" s="478">
        <v>0</v>
      </c>
      <c r="BN810" s="476">
        <v>0</v>
      </c>
      <c r="BO810" s="476">
        <v>0</v>
      </c>
      <c r="BP810" s="476">
        <v>0</v>
      </c>
      <c r="BQ810" s="476">
        <v>0</v>
      </c>
      <c r="BR810" s="478">
        <v>0</v>
      </c>
      <c r="BS810" s="476">
        <v>0</v>
      </c>
      <c r="BT810" s="476">
        <v>0</v>
      </c>
      <c r="BU810" s="476">
        <v>0</v>
      </c>
      <c r="BV810" s="476">
        <v>0</v>
      </c>
      <c r="BW810" s="478">
        <v>0</v>
      </c>
      <c r="BX810" s="476">
        <v>0</v>
      </c>
      <c r="BY810" s="476">
        <v>0</v>
      </c>
      <c r="BZ810" s="476">
        <v>0</v>
      </c>
      <c r="CA810" s="476">
        <v>0</v>
      </c>
      <c r="CB810" s="476">
        <v>0</v>
      </c>
      <c r="CC810" s="476">
        <v>0</v>
      </c>
      <c r="CD810" s="476">
        <v>0</v>
      </c>
      <c r="CE810" s="476">
        <v>0</v>
      </c>
      <c r="CF810" s="476">
        <v>0</v>
      </c>
      <c r="CG810" s="478">
        <v>0</v>
      </c>
      <c r="CH810" s="476">
        <v>0</v>
      </c>
      <c r="CI810" s="476">
        <v>0</v>
      </c>
      <c r="CJ810" s="476">
        <v>0</v>
      </c>
      <c r="CK810" s="476">
        <v>0</v>
      </c>
      <c r="CL810" s="476">
        <v>0</v>
      </c>
      <c r="CM810" s="476">
        <v>0</v>
      </c>
      <c r="CN810" s="476">
        <v>0</v>
      </c>
      <c r="CO810" s="476">
        <v>0</v>
      </c>
      <c r="CP810" s="476">
        <v>0</v>
      </c>
      <c r="CQ810" s="478">
        <v>0</v>
      </c>
      <c r="CS810" s="282">
        <f t="shared" si="157"/>
        <v>1</v>
      </c>
    </row>
    <row r="811" spans="1:97" s="282" customFormat="1" ht="350.45" customHeight="1">
      <c r="A811" s="194" t="s">
        <v>2078</v>
      </c>
      <c r="B811" s="17" t="s">
        <v>2079</v>
      </c>
      <c r="C811" s="277">
        <v>401000032</v>
      </c>
      <c r="D811" s="19" t="s">
        <v>119</v>
      </c>
      <c r="E811" s="113" t="s">
        <v>1887</v>
      </c>
      <c r="F811" s="114"/>
      <c r="G811" s="114"/>
      <c r="H811" s="115">
        <v>3</v>
      </c>
      <c r="I811" s="114"/>
      <c r="J811" s="115" t="s">
        <v>522</v>
      </c>
      <c r="K811" s="115" t="s">
        <v>45</v>
      </c>
      <c r="L811" s="115">
        <v>18</v>
      </c>
      <c r="M811" s="115"/>
      <c r="N811" s="115"/>
      <c r="O811" s="115"/>
      <c r="P811" s="116" t="s">
        <v>255</v>
      </c>
      <c r="Q811" s="117" t="s">
        <v>2110</v>
      </c>
      <c r="R811" s="115" t="s">
        <v>2105</v>
      </c>
      <c r="S811" s="115"/>
      <c r="T811" s="115" t="s">
        <v>310</v>
      </c>
      <c r="U811" s="115"/>
      <c r="V811" s="115" t="s">
        <v>311</v>
      </c>
      <c r="W811" s="115" t="s">
        <v>312</v>
      </c>
      <c r="X811" s="115"/>
      <c r="Y811" s="115" t="s">
        <v>2106</v>
      </c>
      <c r="Z811" s="115"/>
      <c r="AA811" s="115"/>
      <c r="AB811" s="116" t="s">
        <v>2111</v>
      </c>
      <c r="AC811" s="283" t="s">
        <v>1909</v>
      </c>
      <c r="AD811" s="281"/>
      <c r="AE811" s="281"/>
      <c r="AF811" s="281"/>
      <c r="AG811" s="281"/>
      <c r="AH811" s="281"/>
      <c r="AI811" s="281"/>
      <c r="AJ811" s="279"/>
      <c r="AK811" s="279"/>
      <c r="AL811" s="279"/>
      <c r="AM811" s="279" t="s">
        <v>2100</v>
      </c>
      <c r="AN811" s="287" t="s">
        <v>1911</v>
      </c>
      <c r="AO811" s="119" t="s">
        <v>69</v>
      </c>
      <c r="AP811" s="119" t="s">
        <v>51</v>
      </c>
      <c r="AQ811" s="119" t="s">
        <v>2112</v>
      </c>
      <c r="AR811" s="18" t="s">
        <v>2113</v>
      </c>
      <c r="AS811" s="120" t="s">
        <v>53</v>
      </c>
      <c r="AT811" s="121">
        <v>0</v>
      </c>
      <c r="AU811" s="121">
        <v>0</v>
      </c>
      <c r="AV811" s="121">
        <v>0</v>
      </c>
      <c r="AW811" s="121">
        <v>0</v>
      </c>
      <c r="AX811" s="121">
        <v>0</v>
      </c>
      <c r="AY811" s="121">
        <v>0</v>
      </c>
      <c r="AZ811" s="121">
        <v>0</v>
      </c>
      <c r="BA811" s="121">
        <v>0</v>
      </c>
      <c r="BB811" s="121">
        <v>0</v>
      </c>
      <c r="BC811" s="121">
        <v>0</v>
      </c>
      <c r="BD811" s="121">
        <v>4369750</v>
      </c>
      <c r="BE811" s="121">
        <v>0</v>
      </c>
      <c r="BF811" s="121">
        <v>4151262.5</v>
      </c>
      <c r="BG811" s="121">
        <v>0</v>
      </c>
      <c r="BH811" s="121">
        <v>218487.5</v>
      </c>
      <c r="BI811" s="121">
        <v>0</v>
      </c>
      <c r="BJ811" s="121">
        <v>0</v>
      </c>
      <c r="BK811" s="121">
        <v>0</v>
      </c>
      <c r="BL811" s="121">
        <v>0</v>
      </c>
      <c r="BM811" s="478">
        <v>0</v>
      </c>
      <c r="BN811" s="121">
        <v>0</v>
      </c>
      <c r="BO811" s="121">
        <v>0</v>
      </c>
      <c r="BP811" s="121">
        <v>0</v>
      </c>
      <c r="BQ811" s="121">
        <v>0</v>
      </c>
      <c r="BR811" s="478">
        <v>0</v>
      </c>
      <c r="BS811" s="121">
        <v>4369750</v>
      </c>
      <c r="BT811" s="121">
        <v>0</v>
      </c>
      <c r="BU811" s="121">
        <v>4151262.5</v>
      </c>
      <c r="BV811" s="121">
        <v>0</v>
      </c>
      <c r="BW811" s="478">
        <v>218487.5</v>
      </c>
      <c r="BX811" s="121">
        <v>0</v>
      </c>
      <c r="BY811" s="121">
        <v>0</v>
      </c>
      <c r="BZ811" s="121">
        <v>0</v>
      </c>
      <c r="CA811" s="121">
        <v>0</v>
      </c>
      <c r="CB811" s="121">
        <v>0</v>
      </c>
      <c r="CC811" s="121">
        <v>0</v>
      </c>
      <c r="CD811" s="121">
        <v>0</v>
      </c>
      <c r="CE811" s="121">
        <v>0</v>
      </c>
      <c r="CF811" s="121">
        <v>0</v>
      </c>
      <c r="CG811" s="478">
        <v>0</v>
      </c>
      <c r="CH811" s="121">
        <v>0</v>
      </c>
      <c r="CI811" s="121">
        <v>0</v>
      </c>
      <c r="CJ811" s="121">
        <v>0</v>
      </c>
      <c r="CK811" s="121">
        <v>0</v>
      </c>
      <c r="CL811" s="121">
        <v>0</v>
      </c>
      <c r="CM811" s="121">
        <v>0</v>
      </c>
      <c r="CN811" s="121">
        <v>0</v>
      </c>
      <c r="CO811" s="121">
        <v>0</v>
      </c>
      <c r="CP811" s="121">
        <v>0</v>
      </c>
      <c r="CQ811" s="478">
        <v>0</v>
      </c>
      <c r="CS811" s="282">
        <f t="shared" si="157"/>
        <v>1</v>
      </c>
    </row>
    <row r="812" spans="1:97" s="282" customFormat="1" ht="408.6" customHeight="1">
      <c r="A812" s="194" t="s">
        <v>2078</v>
      </c>
      <c r="B812" s="17" t="s">
        <v>2079</v>
      </c>
      <c r="C812" s="277">
        <v>401000035</v>
      </c>
      <c r="D812" s="19" t="s">
        <v>116</v>
      </c>
      <c r="E812" s="113" t="s">
        <v>1887</v>
      </c>
      <c r="F812" s="114"/>
      <c r="G812" s="114"/>
      <c r="H812" s="115">
        <v>3</v>
      </c>
      <c r="I812" s="114"/>
      <c r="J812" s="115" t="s">
        <v>522</v>
      </c>
      <c r="K812" s="115" t="s">
        <v>45</v>
      </c>
      <c r="L812" s="115" t="s">
        <v>1957</v>
      </c>
      <c r="M812" s="115"/>
      <c r="N812" s="115"/>
      <c r="O812" s="115"/>
      <c r="P812" s="116" t="s">
        <v>255</v>
      </c>
      <c r="Q812" s="117" t="s">
        <v>2114</v>
      </c>
      <c r="R812" s="115" t="s">
        <v>2115</v>
      </c>
      <c r="S812" s="115"/>
      <c r="T812" s="115" t="s">
        <v>310</v>
      </c>
      <c r="U812" s="115"/>
      <c r="V812" s="115" t="s">
        <v>1974</v>
      </c>
      <c r="W812" s="115" t="s">
        <v>312</v>
      </c>
      <c r="X812" s="115" t="s">
        <v>2116</v>
      </c>
      <c r="Y812" s="115" t="s">
        <v>2117</v>
      </c>
      <c r="Z812" s="115"/>
      <c r="AA812" s="115"/>
      <c r="AB812" s="116" t="s">
        <v>2118</v>
      </c>
      <c r="AC812" s="283" t="s">
        <v>1909</v>
      </c>
      <c r="AD812" s="281"/>
      <c r="AE812" s="281"/>
      <c r="AF812" s="281"/>
      <c r="AG812" s="281"/>
      <c r="AH812" s="281"/>
      <c r="AI812" s="281"/>
      <c r="AJ812" s="279"/>
      <c r="AK812" s="279"/>
      <c r="AL812" s="279"/>
      <c r="AM812" s="279" t="s">
        <v>2100</v>
      </c>
      <c r="AN812" s="287" t="s">
        <v>1911</v>
      </c>
      <c r="AO812" s="119" t="s">
        <v>80</v>
      </c>
      <c r="AP812" s="119" t="s">
        <v>54</v>
      </c>
      <c r="AQ812" s="119" t="s">
        <v>1158</v>
      </c>
      <c r="AR812" s="18" t="s">
        <v>1159</v>
      </c>
      <c r="AS812" s="120" t="s">
        <v>53</v>
      </c>
      <c r="AT812" s="476">
        <v>1322000</v>
      </c>
      <c r="AU812" s="476">
        <v>1322000</v>
      </c>
      <c r="AV812" s="476">
        <v>0</v>
      </c>
      <c r="AW812" s="476">
        <v>0</v>
      </c>
      <c r="AX812" s="476">
        <v>0</v>
      </c>
      <c r="AY812" s="476">
        <v>0</v>
      </c>
      <c r="AZ812" s="476">
        <v>1322000</v>
      </c>
      <c r="BA812" s="476">
        <v>1322000</v>
      </c>
      <c r="BB812" s="476">
        <v>0</v>
      </c>
      <c r="BC812" s="476">
        <v>0</v>
      </c>
      <c r="BD812" s="121">
        <v>0</v>
      </c>
      <c r="BE812" s="121">
        <v>0</v>
      </c>
      <c r="BF812" s="121">
        <v>0</v>
      </c>
      <c r="BG812" s="121">
        <v>0</v>
      </c>
      <c r="BH812" s="121">
        <v>0</v>
      </c>
      <c r="BI812" s="121">
        <v>0</v>
      </c>
      <c r="BJ812" s="121">
        <v>0</v>
      </c>
      <c r="BK812" s="121">
        <v>0</v>
      </c>
      <c r="BL812" s="121">
        <v>0</v>
      </c>
      <c r="BM812" s="478">
        <v>0</v>
      </c>
      <c r="BN812" s="121">
        <v>0</v>
      </c>
      <c r="BO812" s="121">
        <v>0</v>
      </c>
      <c r="BP812" s="121">
        <v>0</v>
      </c>
      <c r="BQ812" s="121">
        <v>0</v>
      </c>
      <c r="BR812" s="478">
        <v>0</v>
      </c>
      <c r="BS812" s="121">
        <v>0</v>
      </c>
      <c r="BT812" s="121">
        <v>0</v>
      </c>
      <c r="BU812" s="121">
        <v>0</v>
      </c>
      <c r="BV812" s="121">
        <v>0</v>
      </c>
      <c r="BW812" s="478">
        <v>0</v>
      </c>
      <c r="BX812" s="121">
        <v>0</v>
      </c>
      <c r="BY812" s="121">
        <v>0</v>
      </c>
      <c r="BZ812" s="121">
        <v>0</v>
      </c>
      <c r="CA812" s="121">
        <v>0</v>
      </c>
      <c r="CB812" s="121">
        <v>0</v>
      </c>
      <c r="CC812" s="121">
        <v>0</v>
      </c>
      <c r="CD812" s="121">
        <v>0</v>
      </c>
      <c r="CE812" s="121">
        <v>0</v>
      </c>
      <c r="CF812" s="121">
        <v>0</v>
      </c>
      <c r="CG812" s="478">
        <v>0</v>
      </c>
      <c r="CH812" s="121">
        <v>0</v>
      </c>
      <c r="CI812" s="121">
        <v>0</v>
      </c>
      <c r="CJ812" s="121">
        <v>0</v>
      </c>
      <c r="CK812" s="121">
        <v>0</v>
      </c>
      <c r="CL812" s="121">
        <v>0</v>
      </c>
      <c r="CM812" s="121">
        <v>0</v>
      </c>
      <c r="CN812" s="121">
        <v>0</v>
      </c>
      <c r="CO812" s="121">
        <v>0</v>
      </c>
      <c r="CP812" s="121">
        <v>0</v>
      </c>
      <c r="CQ812" s="478">
        <v>0</v>
      </c>
      <c r="CS812" s="282">
        <f t="shared" si="157"/>
        <v>1</v>
      </c>
    </row>
    <row r="813" spans="1:97" s="282" customFormat="1" ht="99" customHeight="1">
      <c r="A813" s="194" t="s">
        <v>2078</v>
      </c>
      <c r="B813" s="17" t="s">
        <v>2079</v>
      </c>
      <c r="C813" s="277">
        <v>401000035</v>
      </c>
      <c r="D813" s="19" t="s">
        <v>116</v>
      </c>
      <c r="E813" s="113" t="s">
        <v>1887</v>
      </c>
      <c r="F813" s="114"/>
      <c r="G813" s="114"/>
      <c r="H813" s="115">
        <v>3</v>
      </c>
      <c r="I813" s="114"/>
      <c r="J813" s="115" t="s">
        <v>522</v>
      </c>
      <c r="K813" s="115" t="s">
        <v>45</v>
      </c>
      <c r="L813" s="115" t="s">
        <v>1957</v>
      </c>
      <c r="M813" s="115"/>
      <c r="N813" s="115"/>
      <c r="O813" s="115"/>
      <c r="P813" s="116" t="s">
        <v>255</v>
      </c>
      <c r="Q813" s="117" t="s">
        <v>2119</v>
      </c>
      <c r="R813" s="115" t="s">
        <v>2105</v>
      </c>
      <c r="S813" s="115"/>
      <c r="T813" s="115" t="s">
        <v>310</v>
      </c>
      <c r="U813" s="115"/>
      <c r="V813" s="115" t="s">
        <v>1974</v>
      </c>
      <c r="W813" s="115" t="s">
        <v>312</v>
      </c>
      <c r="X813" s="115" t="s">
        <v>2116</v>
      </c>
      <c r="Y813" s="115" t="s">
        <v>2120</v>
      </c>
      <c r="Z813" s="115"/>
      <c r="AA813" s="115"/>
      <c r="AB813" s="116" t="s">
        <v>2121</v>
      </c>
      <c r="AC813" s="283" t="s">
        <v>1909</v>
      </c>
      <c r="AD813" s="281"/>
      <c r="AE813" s="281"/>
      <c r="AF813" s="281"/>
      <c r="AG813" s="281"/>
      <c r="AH813" s="281"/>
      <c r="AI813" s="281"/>
      <c r="AJ813" s="279"/>
      <c r="AK813" s="279"/>
      <c r="AL813" s="279"/>
      <c r="AM813" s="279" t="s">
        <v>2100</v>
      </c>
      <c r="AN813" s="287" t="s">
        <v>1911</v>
      </c>
      <c r="AO813" s="119" t="s">
        <v>80</v>
      </c>
      <c r="AP813" s="119" t="s">
        <v>54</v>
      </c>
      <c r="AQ813" s="119" t="s">
        <v>2122</v>
      </c>
      <c r="AR813" s="18" t="s">
        <v>2123</v>
      </c>
      <c r="AS813" s="120" t="s">
        <v>53</v>
      </c>
      <c r="AT813" s="476">
        <v>2000000</v>
      </c>
      <c r="AU813" s="476">
        <v>2000000</v>
      </c>
      <c r="AV813" s="476">
        <v>0</v>
      </c>
      <c r="AW813" s="476">
        <v>0</v>
      </c>
      <c r="AX813" s="476">
        <v>1900000</v>
      </c>
      <c r="AY813" s="476">
        <v>1900000</v>
      </c>
      <c r="AZ813" s="476">
        <v>0</v>
      </c>
      <c r="BA813" s="476">
        <v>0</v>
      </c>
      <c r="BB813" s="476">
        <v>100000</v>
      </c>
      <c r="BC813" s="476">
        <v>100000</v>
      </c>
      <c r="BD813" s="121">
        <v>0</v>
      </c>
      <c r="BE813" s="121">
        <v>0</v>
      </c>
      <c r="BF813" s="121">
        <v>0</v>
      </c>
      <c r="BG813" s="121">
        <v>0</v>
      </c>
      <c r="BH813" s="121">
        <v>0</v>
      </c>
      <c r="BI813" s="121">
        <v>0</v>
      </c>
      <c r="BJ813" s="121">
        <v>0</v>
      </c>
      <c r="BK813" s="121">
        <v>0</v>
      </c>
      <c r="BL813" s="121">
        <v>0</v>
      </c>
      <c r="BM813" s="478">
        <v>0</v>
      </c>
      <c r="BN813" s="121">
        <v>0</v>
      </c>
      <c r="BO813" s="121">
        <v>0</v>
      </c>
      <c r="BP813" s="121">
        <v>0</v>
      </c>
      <c r="BQ813" s="121">
        <v>0</v>
      </c>
      <c r="BR813" s="478">
        <v>0</v>
      </c>
      <c r="BS813" s="121">
        <v>0</v>
      </c>
      <c r="BT813" s="121">
        <v>0</v>
      </c>
      <c r="BU813" s="121">
        <v>0</v>
      </c>
      <c r="BV813" s="121">
        <v>0</v>
      </c>
      <c r="BW813" s="478">
        <v>0</v>
      </c>
      <c r="BX813" s="121">
        <v>0</v>
      </c>
      <c r="BY813" s="121">
        <v>0</v>
      </c>
      <c r="BZ813" s="121">
        <v>0</v>
      </c>
      <c r="CA813" s="121">
        <v>0</v>
      </c>
      <c r="CB813" s="121">
        <v>0</v>
      </c>
      <c r="CC813" s="121">
        <v>0</v>
      </c>
      <c r="CD813" s="121">
        <v>0</v>
      </c>
      <c r="CE813" s="121">
        <v>0</v>
      </c>
      <c r="CF813" s="121">
        <v>0</v>
      </c>
      <c r="CG813" s="478">
        <v>0</v>
      </c>
      <c r="CH813" s="121">
        <v>0</v>
      </c>
      <c r="CI813" s="121">
        <v>0</v>
      </c>
      <c r="CJ813" s="121">
        <v>0</v>
      </c>
      <c r="CK813" s="121">
        <v>0</v>
      </c>
      <c r="CL813" s="121">
        <v>0</v>
      </c>
      <c r="CM813" s="121">
        <v>0</v>
      </c>
      <c r="CN813" s="121">
        <v>0</v>
      </c>
      <c r="CO813" s="121">
        <v>0</v>
      </c>
      <c r="CP813" s="121">
        <v>0</v>
      </c>
      <c r="CQ813" s="478">
        <v>0</v>
      </c>
      <c r="CS813" s="282">
        <f t="shared" si="157"/>
        <v>1</v>
      </c>
    </row>
    <row r="814" spans="1:97" s="282" customFormat="1" ht="131.44999999999999" customHeight="1">
      <c r="A814" s="194" t="s">
        <v>2078</v>
      </c>
      <c r="B814" s="17" t="s">
        <v>2079</v>
      </c>
      <c r="C814" s="277">
        <v>401000035</v>
      </c>
      <c r="D814" s="19" t="s">
        <v>116</v>
      </c>
      <c r="E814" s="113" t="s">
        <v>1887</v>
      </c>
      <c r="F814" s="114"/>
      <c r="G814" s="114"/>
      <c r="H814" s="115">
        <v>3</v>
      </c>
      <c r="I814" s="114"/>
      <c r="J814" s="115" t="s">
        <v>522</v>
      </c>
      <c r="K814" s="115" t="s">
        <v>45</v>
      </c>
      <c r="L814" s="115" t="s">
        <v>1957</v>
      </c>
      <c r="M814" s="115"/>
      <c r="N814" s="115"/>
      <c r="O814" s="115"/>
      <c r="P814" s="116" t="s">
        <v>255</v>
      </c>
      <c r="Q814" s="117" t="s">
        <v>2124</v>
      </c>
      <c r="R814" s="115" t="s">
        <v>2105</v>
      </c>
      <c r="S814" s="115"/>
      <c r="T814" s="115" t="s">
        <v>310</v>
      </c>
      <c r="U814" s="115"/>
      <c r="V814" s="115" t="s">
        <v>1974</v>
      </c>
      <c r="W814" s="115" t="s">
        <v>312</v>
      </c>
      <c r="X814" s="115" t="s">
        <v>2116</v>
      </c>
      <c r="Y814" s="115" t="s">
        <v>2125</v>
      </c>
      <c r="Z814" s="115"/>
      <c r="AA814" s="115"/>
      <c r="AB814" s="116" t="s">
        <v>2126</v>
      </c>
      <c r="AC814" s="283" t="s">
        <v>1909</v>
      </c>
      <c r="AD814" s="281"/>
      <c r="AE814" s="281"/>
      <c r="AF814" s="281"/>
      <c r="AG814" s="281"/>
      <c r="AH814" s="281"/>
      <c r="AI814" s="281"/>
      <c r="AJ814" s="279"/>
      <c r="AK814" s="279"/>
      <c r="AL814" s="279"/>
      <c r="AM814" s="279" t="s">
        <v>2127</v>
      </c>
      <c r="AN814" s="287" t="s">
        <v>1911</v>
      </c>
      <c r="AO814" s="119" t="s">
        <v>80</v>
      </c>
      <c r="AP814" s="119" t="s">
        <v>54</v>
      </c>
      <c r="AQ814" s="119" t="s">
        <v>1162</v>
      </c>
      <c r="AR814" s="18" t="s">
        <v>1163</v>
      </c>
      <c r="AS814" s="120" t="s">
        <v>53</v>
      </c>
      <c r="AT814" s="476">
        <v>9599883.5999999996</v>
      </c>
      <c r="AU814" s="476">
        <v>9599883.5999999996</v>
      </c>
      <c r="AV814" s="476">
        <v>0</v>
      </c>
      <c r="AW814" s="476">
        <v>0</v>
      </c>
      <c r="AX814" s="476">
        <v>5277883.5999999996</v>
      </c>
      <c r="AY814" s="476">
        <v>5277883.5999999996</v>
      </c>
      <c r="AZ814" s="476">
        <v>0</v>
      </c>
      <c r="BA814" s="476">
        <v>0</v>
      </c>
      <c r="BB814" s="476">
        <v>4322000</v>
      </c>
      <c r="BC814" s="476">
        <v>4322000</v>
      </c>
      <c r="BD814" s="121">
        <v>0</v>
      </c>
      <c r="BE814" s="121">
        <v>0</v>
      </c>
      <c r="BF814" s="121">
        <v>0</v>
      </c>
      <c r="BG814" s="121">
        <v>0</v>
      </c>
      <c r="BH814" s="121">
        <v>0</v>
      </c>
      <c r="BI814" s="121">
        <v>0</v>
      </c>
      <c r="BJ814" s="121">
        <v>0</v>
      </c>
      <c r="BK814" s="121">
        <v>0</v>
      </c>
      <c r="BL814" s="121">
        <v>0</v>
      </c>
      <c r="BM814" s="478">
        <v>0</v>
      </c>
      <c r="BN814" s="121">
        <v>0</v>
      </c>
      <c r="BO814" s="121">
        <v>0</v>
      </c>
      <c r="BP814" s="121">
        <v>0</v>
      </c>
      <c r="BQ814" s="121">
        <v>0</v>
      </c>
      <c r="BR814" s="478">
        <v>0</v>
      </c>
      <c r="BS814" s="121">
        <v>0</v>
      </c>
      <c r="BT814" s="121">
        <v>0</v>
      </c>
      <c r="BU814" s="121">
        <v>0</v>
      </c>
      <c r="BV814" s="121">
        <v>0</v>
      </c>
      <c r="BW814" s="478">
        <v>0</v>
      </c>
      <c r="BX814" s="121">
        <v>0</v>
      </c>
      <c r="BY814" s="121">
        <v>0</v>
      </c>
      <c r="BZ814" s="121">
        <v>0</v>
      </c>
      <c r="CA814" s="121">
        <v>0</v>
      </c>
      <c r="CB814" s="121">
        <v>0</v>
      </c>
      <c r="CC814" s="121">
        <v>0</v>
      </c>
      <c r="CD814" s="121">
        <v>0</v>
      </c>
      <c r="CE814" s="121">
        <v>0</v>
      </c>
      <c r="CF814" s="121">
        <v>0</v>
      </c>
      <c r="CG814" s="478">
        <v>0</v>
      </c>
      <c r="CH814" s="121">
        <v>0</v>
      </c>
      <c r="CI814" s="121">
        <v>0</v>
      </c>
      <c r="CJ814" s="121">
        <v>0</v>
      </c>
      <c r="CK814" s="121">
        <v>0</v>
      </c>
      <c r="CL814" s="121">
        <v>0</v>
      </c>
      <c r="CM814" s="121">
        <v>0</v>
      </c>
      <c r="CN814" s="121">
        <v>0</v>
      </c>
      <c r="CO814" s="121">
        <v>0</v>
      </c>
      <c r="CP814" s="121">
        <v>0</v>
      </c>
      <c r="CQ814" s="478">
        <v>0</v>
      </c>
      <c r="CS814" s="282">
        <f t="shared" si="157"/>
        <v>1</v>
      </c>
    </row>
    <row r="815" spans="1:97" s="282" customFormat="1" ht="216" customHeight="1">
      <c r="A815" s="194" t="s">
        <v>2078</v>
      </c>
      <c r="B815" s="17" t="s">
        <v>2079</v>
      </c>
      <c r="C815" s="277">
        <v>401000035</v>
      </c>
      <c r="D815" s="19" t="s">
        <v>116</v>
      </c>
      <c r="E815" s="113" t="s">
        <v>1887</v>
      </c>
      <c r="F815" s="114"/>
      <c r="G815" s="114"/>
      <c r="H815" s="115">
        <v>3</v>
      </c>
      <c r="I815" s="114"/>
      <c r="J815" s="115" t="s">
        <v>522</v>
      </c>
      <c r="K815" s="115" t="s">
        <v>45</v>
      </c>
      <c r="L815" s="115" t="s">
        <v>1957</v>
      </c>
      <c r="M815" s="115"/>
      <c r="N815" s="115"/>
      <c r="O815" s="115"/>
      <c r="P815" s="116" t="s">
        <v>255</v>
      </c>
      <c r="Q815" s="117" t="s">
        <v>2128</v>
      </c>
      <c r="R815" s="115" t="s">
        <v>2129</v>
      </c>
      <c r="S815" s="115"/>
      <c r="T815" s="115" t="s">
        <v>310</v>
      </c>
      <c r="U815" s="115"/>
      <c r="V815" s="115" t="s">
        <v>1974</v>
      </c>
      <c r="W815" s="115" t="s">
        <v>312</v>
      </c>
      <c r="X815" s="115" t="s">
        <v>2116</v>
      </c>
      <c r="Y815" s="115" t="s">
        <v>2130</v>
      </c>
      <c r="Z815" s="115"/>
      <c r="AA815" s="115"/>
      <c r="AB815" s="116" t="s">
        <v>2131</v>
      </c>
      <c r="AC815" s="283" t="s">
        <v>1909</v>
      </c>
      <c r="AD815" s="281"/>
      <c r="AE815" s="281"/>
      <c r="AF815" s="281"/>
      <c r="AG815" s="281"/>
      <c r="AH815" s="281"/>
      <c r="AI815" s="281"/>
      <c r="AJ815" s="279"/>
      <c r="AK815" s="279"/>
      <c r="AL815" s="279"/>
      <c r="AM815" s="279" t="s">
        <v>2127</v>
      </c>
      <c r="AN815" s="287" t="s">
        <v>1911</v>
      </c>
      <c r="AO815" s="119" t="s">
        <v>80</v>
      </c>
      <c r="AP815" s="119" t="s">
        <v>54</v>
      </c>
      <c r="AQ815" s="119" t="s">
        <v>2132</v>
      </c>
      <c r="AR815" s="18" t="s">
        <v>2133</v>
      </c>
      <c r="AS815" s="120" t="s">
        <v>53</v>
      </c>
      <c r="AT815" s="121">
        <v>0</v>
      </c>
      <c r="AU815" s="121">
        <v>0</v>
      </c>
      <c r="AV815" s="121">
        <v>0</v>
      </c>
      <c r="AW815" s="121">
        <v>0</v>
      </c>
      <c r="AX815" s="121">
        <v>0</v>
      </c>
      <c r="AY815" s="121">
        <v>0</v>
      </c>
      <c r="AZ815" s="121">
        <v>0</v>
      </c>
      <c r="BA815" s="121">
        <v>0</v>
      </c>
      <c r="BB815" s="121">
        <v>0</v>
      </c>
      <c r="BC815" s="121">
        <v>0</v>
      </c>
      <c r="BD815" s="121">
        <v>1363561</v>
      </c>
      <c r="BE815" s="121">
        <v>0</v>
      </c>
      <c r="BF815" s="121">
        <v>0</v>
      </c>
      <c r="BG815" s="481">
        <v>1363561</v>
      </c>
      <c r="BH815" s="121">
        <v>0</v>
      </c>
      <c r="BI815" s="481">
        <v>1363561</v>
      </c>
      <c r="BJ815" s="121">
        <v>0</v>
      </c>
      <c r="BK815" s="121">
        <v>0</v>
      </c>
      <c r="BL815" s="481">
        <v>1363561</v>
      </c>
      <c r="BM815" s="478">
        <v>0</v>
      </c>
      <c r="BN815" s="121">
        <v>0</v>
      </c>
      <c r="BO815" s="121">
        <v>0</v>
      </c>
      <c r="BP815" s="121">
        <v>0</v>
      </c>
      <c r="BQ815" s="121">
        <v>0</v>
      </c>
      <c r="BR815" s="478">
        <v>0</v>
      </c>
      <c r="BS815" s="121">
        <v>0</v>
      </c>
      <c r="BT815" s="121">
        <v>0</v>
      </c>
      <c r="BU815" s="121">
        <v>0</v>
      </c>
      <c r="BV815" s="121">
        <v>0</v>
      </c>
      <c r="BW815" s="478">
        <v>0</v>
      </c>
      <c r="BX815" s="121">
        <v>0</v>
      </c>
      <c r="BY815" s="121">
        <v>0</v>
      </c>
      <c r="BZ815" s="121">
        <v>0</v>
      </c>
      <c r="CA815" s="121">
        <v>0</v>
      </c>
      <c r="CB815" s="121">
        <v>0</v>
      </c>
      <c r="CC815" s="121">
        <v>0</v>
      </c>
      <c r="CD815" s="121">
        <v>0</v>
      </c>
      <c r="CE815" s="121">
        <v>0</v>
      </c>
      <c r="CF815" s="121">
        <v>0</v>
      </c>
      <c r="CG815" s="478">
        <v>0</v>
      </c>
      <c r="CH815" s="121">
        <v>0</v>
      </c>
      <c r="CI815" s="121">
        <v>0</v>
      </c>
      <c r="CJ815" s="121">
        <v>0</v>
      </c>
      <c r="CK815" s="121">
        <v>0</v>
      </c>
      <c r="CL815" s="121">
        <v>0</v>
      </c>
      <c r="CM815" s="121">
        <v>0</v>
      </c>
      <c r="CN815" s="121">
        <v>0</v>
      </c>
      <c r="CO815" s="121">
        <v>0</v>
      </c>
      <c r="CP815" s="121">
        <v>0</v>
      </c>
      <c r="CQ815" s="478">
        <v>0</v>
      </c>
      <c r="CS815" s="282">
        <f t="shared" si="157"/>
        <v>1</v>
      </c>
    </row>
    <row r="816" spans="1:97" s="282" customFormat="1" ht="244.15" customHeight="1">
      <c r="A816" s="194" t="s">
        <v>2078</v>
      </c>
      <c r="B816" s="17" t="s">
        <v>2079</v>
      </c>
      <c r="C816" s="277">
        <v>401000035</v>
      </c>
      <c r="D816" s="19" t="s">
        <v>116</v>
      </c>
      <c r="E816" s="113" t="s">
        <v>1887</v>
      </c>
      <c r="F816" s="114"/>
      <c r="G816" s="114"/>
      <c r="H816" s="115">
        <v>3</v>
      </c>
      <c r="I816" s="114"/>
      <c r="J816" s="115" t="s">
        <v>522</v>
      </c>
      <c r="K816" s="115" t="s">
        <v>45</v>
      </c>
      <c r="L816" s="115" t="s">
        <v>1957</v>
      </c>
      <c r="M816" s="115"/>
      <c r="N816" s="115"/>
      <c r="O816" s="115"/>
      <c r="P816" s="116" t="s">
        <v>255</v>
      </c>
      <c r="Q816" s="117" t="s">
        <v>2134</v>
      </c>
      <c r="R816" s="115" t="s">
        <v>2135</v>
      </c>
      <c r="S816" s="115"/>
      <c r="T816" s="115" t="s">
        <v>310</v>
      </c>
      <c r="U816" s="115"/>
      <c r="V816" s="115" t="s">
        <v>1974</v>
      </c>
      <c r="W816" s="115" t="s">
        <v>312</v>
      </c>
      <c r="X816" s="115" t="s">
        <v>2116</v>
      </c>
      <c r="Y816" s="115" t="s">
        <v>2136</v>
      </c>
      <c r="Z816" s="115"/>
      <c r="AA816" s="115"/>
      <c r="AB816" s="116" t="s">
        <v>2137</v>
      </c>
      <c r="AC816" s="283" t="s">
        <v>1909</v>
      </c>
      <c r="AD816" s="281"/>
      <c r="AE816" s="281"/>
      <c r="AF816" s="281"/>
      <c r="AG816" s="281"/>
      <c r="AH816" s="281"/>
      <c r="AI816" s="281"/>
      <c r="AJ816" s="279"/>
      <c r="AK816" s="279"/>
      <c r="AL816" s="279"/>
      <c r="AM816" s="279" t="s">
        <v>2127</v>
      </c>
      <c r="AN816" s="287" t="s">
        <v>1911</v>
      </c>
      <c r="AO816" s="119" t="s">
        <v>80</v>
      </c>
      <c r="AP816" s="119" t="s">
        <v>54</v>
      </c>
      <c r="AQ816" s="119" t="s">
        <v>2138</v>
      </c>
      <c r="AR816" s="18" t="s">
        <v>2139</v>
      </c>
      <c r="AS816" s="120" t="s">
        <v>53</v>
      </c>
      <c r="AT816" s="121">
        <v>0</v>
      </c>
      <c r="AU816" s="121">
        <v>0</v>
      </c>
      <c r="AV816" s="121">
        <v>0</v>
      </c>
      <c r="AW816" s="121">
        <v>0</v>
      </c>
      <c r="AX816" s="121">
        <v>0</v>
      </c>
      <c r="AY816" s="121">
        <v>0</v>
      </c>
      <c r="AZ816" s="121">
        <v>0</v>
      </c>
      <c r="BA816" s="121">
        <v>0</v>
      </c>
      <c r="BB816" s="121">
        <v>0</v>
      </c>
      <c r="BC816" s="121">
        <v>0</v>
      </c>
      <c r="BD816" s="121">
        <v>1511894</v>
      </c>
      <c r="BE816" s="121">
        <v>0</v>
      </c>
      <c r="BF816" s="121">
        <v>0</v>
      </c>
      <c r="BG816" s="478">
        <v>1511894</v>
      </c>
      <c r="BH816" s="121">
        <v>0</v>
      </c>
      <c r="BI816" s="121">
        <v>1511894</v>
      </c>
      <c r="BJ816" s="121">
        <v>0</v>
      </c>
      <c r="BK816" s="121">
        <v>0</v>
      </c>
      <c r="BL816" s="478">
        <v>1511894</v>
      </c>
      <c r="BM816" s="478">
        <v>0</v>
      </c>
      <c r="BN816" s="121">
        <v>0</v>
      </c>
      <c r="BO816" s="121">
        <v>0</v>
      </c>
      <c r="BP816" s="121">
        <v>0</v>
      </c>
      <c r="BQ816" s="121">
        <v>0</v>
      </c>
      <c r="BR816" s="478">
        <v>0</v>
      </c>
      <c r="BS816" s="121">
        <v>0</v>
      </c>
      <c r="BT816" s="121">
        <v>0</v>
      </c>
      <c r="BU816" s="121">
        <v>0</v>
      </c>
      <c r="BV816" s="121">
        <v>0</v>
      </c>
      <c r="BW816" s="478">
        <v>0</v>
      </c>
      <c r="BX816" s="121">
        <v>0</v>
      </c>
      <c r="BY816" s="121">
        <v>0</v>
      </c>
      <c r="BZ816" s="121">
        <v>0</v>
      </c>
      <c r="CA816" s="121">
        <v>0</v>
      </c>
      <c r="CB816" s="121">
        <v>0</v>
      </c>
      <c r="CC816" s="121">
        <v>0</v>
      </c>
      <c r="CD816" s="121">
        <v>0</v>
      </c>
      <c r="CE816" s="121">
        <v>0</v>
      </c>
      <c r="CF816" s="121">
        <v>0</v>
      </c>
      <c r="CG816" s="478">
        <v>0</v>
      </c>
      <c r="CH816" s="121">
        <v>0</v>
      </c>
      <c r="CI816" s="121">
        <v>0</v>
      </c>
      <c r="CJ816" s="121">
        <v>0</v>
      </c>
      <c r="CK816" s="121">
        <v>0</v>
      </c>
      <c r="CL816" s="121">
        <v>0</v>
      </c>
      <c r="CM816" s="121">
        <v>0</v>
      </c>
      <c r="CN816" s="121">
        <v>0</v>
      </c>
      <c r="CO816" s="121">
        <v>0</v>
      </c>
      <c r="CP816" s="121">
        <v>0</v>
      </c>
      <c r="CQ816" s="478">
        <v>0</v>
      </c>
      <c r="CS816" s="282">
        <f t="shared" si="157"/>
        <v>1</v>
      </c>
    </row>
    <row r="817" spans="1:97" s="282" customFormat="1" ht="219" customHeight="1">
      <c r="A817" s="194" t="s">
        <v>2078</v>
      </c>
      <c r="B817" s="17" t="s">
        <v>2079</v>
      </c>
      <c r="C817" s="277">
        <v>401000035</v>
      </c>
      <c r="D817" s="19" t="s">
        <v>116</v>
      </c>
      <c r="E817" s="113" t="s">
        <v>1887</v>
      </c>
      <c r="F817" s="114"/>
      <c r="G817" s="114"/>
      <c r="H817" s="115">
        <v>3</v>
      </c>
      <c r="I817" s="114"/>
      <c r="J817" s="115" t="s">
        <v>522</v>
      </c>
      <c r="K817" s="115" t="s">
        <v>45</v>
      </c>
      <c r="L817" s="115" t="s">
        <v>1957</v>
      </c>
      <c r="M817" s="115"/>
      <c r="N817" s="115"/>
      <c r="O817" s="115"/>
      <c r="P817" s="116" t="s">
        <v>255</v>
      </c>
      <c r="Q817" s="117" t="s">
        <v>2140</v>
      </c>
      <c r="R817" s="115" t="s">
        <v>2129</v>
      </c>
      <c r="S817" s="115"/>
      <c r="T817" s="115" t="s">
        <v>310</v>
      </c>
      <c r="U817" s="115"/>
      <c r="V817" s="115" t="s">
        <v>1974</v>
      </c>
      <c r="W817" s="115" t="s">
        <v>312</v>
      </c>
      <c r="X817" s="115" t="s">
        <v>2116</v>
      </c>
      <c r="Y817" s="115" t="s">
        <v>2141</v>
      </c>
      <c r="Z817" s="115"/>
      <c r="AA817" s="115"/>
      <c r="AB817" s="116" t="s">
        <v>2131</v>
      </c>
      <c r="AC817" s="283" t="s">
        <v>1909</v>
      </c>
      <c r="AD817" s="281"/>
      <c r="AE817" s="281"/>
      <c r="AF817" s="281"/>
      <c r="AG817" s="281"/>
      <c r="AH817" s="281"/>
      <c r="AI817" s="281"/>
      <c r="AJ817" s="279"/>
      <c r="AK817" s="279"/>
      <c r="AL817" s="279"/>
      <c r="AM817" s="279" t="s">
        <v>2127</v>
      </c>
      <c r="AN817" s="287" t="s">
        <v>1911</v>
      </c>
      <c r="AO817" s="119" t="s">
        <v>80</v>
      </c>
      <c r="AP817" s="119" t="s">
        <v>54</v>
      </c>
      <c r="AQ817" s="119" t="s">
        <v>2142</v>
      </c>
      <c r="AR817" s="18" t="s">
        <v>2133</v>
      </c>
      <c r="AS817" s="120" t="s">
        <v>53</v>
      </c>
      <c r="AT817" s="121">
        <v>0</v>
      </c>
      <c r="AU817" s="121">
        <v>0</v>
      </c>
      <c r="AV817" s="121">
        <v>0</v>
      </c>
      <c r="AW817" s="121">
        <v>0</v>
      </c>
      <c r="AX817" s="121">
        <v>0</v>
      </c>
      <c r="AY817" s="121">
        <v>0</v>
      </c>
      <c r="AZ817" s="121">
        <v>0</v>
      </c>
      <c r="BA817" s="121">
        <v>0</v>
      </c>
      <c r="BB817" s="121">
        <v>0</v>
      </c>
      <c r="BC817" s="121">
        <v>0</v>
      </c>
      <c r="BD817" s="121">
        <v>7496466.4400000004</v>
      </c>
      <c r="BE817" s="121">
        <v>0</v>
      </c>
      <c r="BF817" s="121">
        <v>4084016.33</v>
      </c>
      <c r="BG817" s="121">
        <v>0</v>
      </c>
      <c r="BH817" s="478">
        <v>3412450.11</v>
      </c>
      <c r="BI817" s="121">
        <v>7496466.4400000004</v>
      </c>
      <c r="BJ817" s="121">
        <v>0</v>
      </c>
      <c r="BK817" s="121">
        <v>4084016.33</v>
      </c>
      <c r="BL817" s="121">
        <v>0</v>
      </c>
      <c r="BM817" s="478">
        <v>3412450.11</v>
      </c>
      <c r="BN817" s="121">
        <v>0</v>
      </c>
      <c r="BO817" s="121">
        <v>0</v>
      </c>
      <c r="BP817" s="121">
        <v>0</v>
      </c>
      <c r="BQ817" s="121">
        <v>0</v>
      </c>
      <c r="BR817" s="478">
        <v>0</v>
      </c>
      <c r="BS817" s="121">
        <v>0</v>
      </c>
      <c r="BT817" s="121">
        <v>0</v>
      </c>
      <c r="BU817" s="121">
        <v>0</v>
      </c>
      <c r="BV817" s="121">
        <v>0</v>
      </c>
      <c r="BW817" s="478">
        <v>0</v>
      </c>
      <c r="BX817" s="121">
        <v>0</v>
      </c>
      <c r="BY817" s="121">
        <v>0</v>
      </c>
      <c r="BZ817" s="121">
        <v>0</v>
      </c>
      <c r="CA817" s="121">
        <v>0</v>
      </c>
      <c r="CB817" s="121">
        <v>0</v>
      </c>
      <c r="CC817" s="121">
        <v>0</v>
      </c>
      <c r="CD817" s="121">
        <v>0</v>
      </c>
      <c r="CE817" s="121">
        <v>0</v>
      </c>
      <c r="CF817" s="121">
        <v>0</v>
      </c>
      <c r="CG817" s="478">
        <v>0</v>
      </c>
      <c r="CH817" s="121">
        <v>0</v>
      </c>
      <c r="CI817" s="121">
        <v>0</v>
      </c>
      <c r="CJ817" s="121">
        <v>0</v>
      </c>
      <c r="CK817" s="121">
        <v>0</v>
      </c>
      <c r="CL817" s="121">
        <v>0</v>
      </c>
      <c r="CM817" s="121">
        <v>0</v>
      </c>
      <c r="CN817" s="121">
        <v>0</v>
      </c>
      <c r="CO817" s="121">
        <v>0</v>
      </c>
      <c r="CP817" s="121">
        <v>0</v>
      </c>
      <c r="CQ817" s="478">
        <v>0</v>
      </c>
      <c r="CS817" s="282">
        <f t="shared" si="157"/>
        <v>1</v>
      </c>
    </row>
    <row r="818" spans="1:97" s="282" customFormat="1" ht="238.15" customHeight="1">
      <c r="A818" s="194" t="s">
        <v>2078</v>
      </c>
      <c r="B818" s="17" t="s">
        <v>2079</v>
      </c>
      <c r="C818" s="277">
        <v>401000035</v>
      </c>
      <c r="D818" s="19" t="s">
        <v>116</v>
      </c>
      <c r="E818" s="113" t="s">
        <v>1887</v>
      </c>
      <c r="F818" s="114"/>
      <c r="G818" s="114"/>
      <c r="H818" s="115">
        <v>3</v>
      </c>
      <c r="I818" s="114"/>
      <c r="J818" s="115" t="s">
        <v>522</v>
      </c>
      <c r="K818" s="115" t="s">
        <v>45</v>
      </c>
      <c r="L818" s="115" t="s">
        <v>1957</v>
      </c>
      <c r="M818" s="115"/>
      <c r="N818" s="115"/>
      <c r="O818" s="115"/>
      <c r="P818" s="116" t="s">
        <v>255</v>
      </c>
      <c r="Q818" s="117" t="s">
        <v>2134</v>
      </c>
      <c r="R818" s="115" t="s">
        <v>2135</v>
      </c>
      <c r="S818" s="115"/>
      <c r="T818" s="115" t="s">
        <v>310</v>
      </c>
      <c r="U818" s="115"/>
      <c r="V818" s="115" t="s">
        <v>1974</v>
      </c>
      <c r="W818" s="115" t="s">
        <v>312</v>
      </c>
      <c r="X818" s="115" t="s">
        <v>2116</v>
      </c>
      <c r="Y818" s="115" t="s">
        <v>2143</v>
      </c>
      <c r="Z818" s="115"/>
      <c r="AA818" s="115"/>
      <c r="AB818" s="116" t="s">
        <v>2137</v>
      </c>
      <c r="AC818" s="283" t="s">
        <v>1909</v>
      </c>
      <c r="AD818" s="281"/>
      <c r="AE818" s="281"/>
      <c r="AF818" s="281"/>
      <c r="AG818" s="281"/>
      <c r="AH818" s="281"/>
      <c r="AI818" s="281"/>
      <c r="AJ818" s="279"/>
      <c r="AK818" s="279"/>
      <c r="AL818" s="279"/>
      <c r="AM818" s="279" t="s">
        <v>2127</v>
      </c>
      <c r="AN818" s="287" t="s">
        <v>1911</v>
      </c>
      <c r="AO818" s="119" t="s">
        <v>80</v>
      </c>
      <c r="AP818" s="119" t="s">
        <v>54</v>
      </c>
      <c r="AQ818" s="119" t="s">
        <v>2144</v>
      </c>
      <c r="AR818" s="18" t="s">
        <v>2139</v>
      </c>
      <c r="AS818" s="120" t="s">
        <v>53</v>
      </c>
      <c r="AT818" s="121">
        <v>0</v>
      </c>
      <c r="AU818" s="121">
        <v>0</v>
      </c>
      <c r="AV818" s="121">
        <v>0</v>
      </c>
      <c r="AW818" s="121">
        <v>0</v>
      </c>
      <c r="AX818" s="121">
        <v>0</v>
      </c>
      <c r="AY818" s="121">
        <v>0</v>
      </c>
      <c r="AZ818" s="121">
        <v>0</v>
      </c>
      <c r="BA818" s="121">
        <v>0</v>
      </c>
      <c r="BB818" s="121">
        <v>0</v>
      </c>
      <c r="BC818" s="121">
        <v>0</v>
      </c>
      <c r="BD818" s="121">
        <v>8041580.25</v>
      </c>
      <c r="BE818" s="121">
        <v>0</v>
      </c>
      <c r="BF818" s="478">
        <v>4403276.1500000004</v>
      </c>
      <c r="BG818" s="121">
        <v>0</v>
      </c>
      <c r="BH818" s="478">
        <v>3638304.1</v>
      </c>
      <c r="BI818" s="121">
        <v>8041580.25</v>
      </c>
      <c r="BJ818" s="121">
        <v>0</v>
      </c>
      <c r="BK818" s="478">
        <v>4403276.1500000004</v>
      </c>
      <c r="BL818" s="121">
        <v>0</v>
      </c>
      <c r="BM818" s="478">
        <v>3638304.1</v>
      </c>
      <c r="BN818" s="121">
        <v>0</v>
      </c>
      <c r="BO818" s="121">
        <v>0</v>
      </c>
      <c r="BP818" s="121">
        <v>0</v>
      </c>
      <c r="BQ818" s="121">
        <v>0</v>
      </c>
      <c r="BR818" s="478">
        <v>0</v>
      </c>
      <c r="BS818" s="121">
        <v>0</v>
      </c>
      <c r="BT818" s="121">
        <v>0</v>
      </c>
      <c r="BU818" s="121">
        <v>0</v>
      </c>
      <c r="BV818" s="121">
        <v>0</v>
      </c>
      <c r="BW818" s="478">
        <v>0</v>
      </c>
      <c r="BX818" s="121">
        <v>0</v>
      </c>
      <c r="BY818" s="121">
        <v>0</v>
      </c>
      <c r="BZ818" s="121">
        <v>0</v>
      </c>
      <c r="CA818" s="121">
        <v>0</v>
      </c>
      <c r="CB818" s="121">
        <v>0</v>
      </c>
      <c r="CC818" s="121">
        <v>0</v>
      </c>
      <c r="CD818" s="121">
        <v>0</v>
      </c>
      <c r="CE818" s="121">
        <v>0</v>
      </c>
      <c r="CF818" s="121">
        <v>0</v>
      </c>
      <c r="CG818" s="478">
        <v>0</v>
      </c>
      <c r="CH818" s="121">
        <v>0</v>
      </c>
      <c r="CI818" s="121">
        <v>0</v>
      </c>
      <c r="CJ818" s="121">
        <v>0</v>
      </c>
      <c r="CK818" s="121">
        <v>0</v>
      </c>
      <c r="CL818" s="121">
        <v>0</v>
      </c>
      <c r="CM818" s="121">
        <v>0</v>
      </c>
      <c r="CN818" s="121">
        <v>0</v>
      </c>
      <c r="CO818" s="121">
        <v>0</v>
      </c>
      <c r="CP818" s="121">
        <v>0</v>
      </c>
      <c r="CQ818" s="478">
        <v>0</v>
      </c>
      <c r="CS818" s="282">
        <f t="shared" si="157"/>
        <v>1</v>
      </c>
    </row>
    <row r="819" spans="1:97" s="282" customFormat="1" ht="102.6" customHeight="1">
      <c r="A819" s="194" t="s">
        <v>2078</v>
      </c>
      <c r="B819" s="17" t="s">
        <v>2079</v>
      </c>
      <c r="C819" s="277">
        <v>401000035</v>
      </c>
      <c r="D819" s="19" t="s">
        <v>116</v>
      </c>
      <c r="E819" s="113" t="s">
        <v>1887</v>
      </c>
      <c r="F819" s="114"/>
      <c r="G819" s="114"/>
      <c r="H819" s="115">
        <v>3</v>
      </c>
      <c r="I819" s="114"/>
      <c r="J819" s="115" t="s">
        <v>522</v>
      </c>
      <c r="K819" s="115" t="s">
        <v>45</v>
      </c>
      <c r="L819" s="115" t="s">
        <v>1957</v>
      </c>
      <c r="M819" s="115"/>
      <c r="N819" s="115"/>
      <c r="O819" s="115"/>
      <c r="P819" s="116" t="s">
        <v>255</v>
      </c>
      <c r="Q819" s="117" t="s">
        <v>2145</v>
      </c>
      <c r="R819" s="115" t="s">
        <v>2135</v>
      </c>
      <c r="S819" s="115"/>
      <c r="T819" s="115" t="s">
        <v>310</v>
      </c>
      <c r="U819" s="115"/>
      <c r="V819" s="115" t="s">
        <v>1974</v>
      </c>
      <c r="W819" s="115" t="s">
        <v>312</v>
      </c>
      <c r="X819" s="115" t="s">
        <v>2116</v>
      </c>
      <c r="Y819" s="115" t="s">
        <v>2143</v>
      </c>
      <c r="Z819" s="115"/>
      <c r="AA819" s="115"/>
      <c r="AB819" s="116" t="s">
        <v>2146</v>
      </c>
      <c r="AC819" s="283" t="s">
        <v>1909</v>
      </c>
      <c r="AD819" s="281"/>
      <c r="AE819" s="281"/>
      <c r="AF819" s="281"/>
      <c r="AG819" s="281"/>
      <c r="AH819" s="281"/>
      <c r="AI819" s="281"/>
      <c r="AJ819" s="279"/>
      <c r="AK819" s="279"/>
      <c r="AL819" s="279"/>
      <c r="AM819" s="279" t="s">
        <v>2127</v>
      </c>
      <c r="AN819" s="287" t="s">
        <v>1911</v>
      </c>
      <c r="AO819" s="119" t="s">
        <v>80</v>
      </c>
      <c r="AP819" s="119" t="s">
        <v>54</v>
      </c>
      <c r="AQ819" s="119" t="s">
        <v>1977</v>
      </c>
      <c r="AR819" s="18" t="s">
        <v>2147</v>
      </c>
      <c r="AS819" s="120" t="s">
        <v>53</v>
      </c>
      <c r="AT819" s="121">
        <v>0</v>
      </c>
      <c r="AU819" s="121">
        <v>0</v>
      </c>
      <c r="AV819" s="121">
        <v>0</v>
      </c>
      <c r="AW819" s="121">
        <v>0</v>
      </c>
      <c r="AX819" s="121">
        <v>0</v>
      </c>
      <c r="AY819" s="121">
        <v>0</v>
      </c>
      <c r="AZ819" s="121">
        <v>0</v>
      </c>
      <c r="BA819" s="121">
        <v>0</v>
      </c>
      <c r="BB819" s="121">
        <v>0</v>
      </c>
      <c r="BC819" s="121">
        <v>0</v>
      </c>
      <c r="BD819" s="121">
        <v>3296775.6</v>
      </c>
      <c r="BE819" s="121">
        <v>0</v>
      </c>
      <c r="BF819" s="478">
        <v>3131936.82</v>
      </c>
      <c r="BG819" s="121">
        <v>0</v>
      </c>
      <c r="BH819" s="478">
        <v>164838.78</v>
      </c>
      <c r="BI819" s="121">
        <v>3296775.6</v>
      </c>
      <c r="BJ819" s="121">
        <v>0</v>
      </c>
      <c r="BK819" s="478">
        <v>3131936.82</v>
      </c>
      <c r="BL819" s="121">
        <v>0</v>
      </c>
      <c r="BM819" s="478">
        <v>164838.78</v>
      </c>
      <c r="BN819" s="121">
        <v>0</v>
      </c>
      <c r="BO819" s="121">
        <v>0</v>
      </c>
      <c r="BP819" s="121">
        <v>0</v>
      </c>
      <c r="BQ819" s="121">
        <v>0</v>
      </c>
      <c r="BR819" s="478">
        <v>0</v>
      </c>
      <c r="BS819" s="121">
        <v>0</v>
      </c>
      <c r="BT819" s="121">
        <v>0</v>
      </c>
      <c r="BU819" s="121">
        <v>0</v>
      </c>
      <c r="BV819" s="121">
        <v>0</v>
      </c>
      <c r="BW819" s="478">
        <v>0</v>
      </c>
      <c r="BX819" s="121">
        <v>0</v>
      </c>
      <c r="BY819" s="121">
        <v>0</v>
      </c>
      <c r="BZ819" s="121">
        <v>0</v>
      </c>
      <c r="CA819" s="121">
        <v>0</v>
      </c>
      <c r="CB819" s="121">
        <v>0</v>
      </c>
      <c r="CC819" s="121">
        <v>0</v>
      </c>
      <c r="CD819" s="121">
        <v>0</v>
      </c>
      <c r="CE819" s="121">
        <v>0</v>
      </c>
      <c r="CF819" s="121">
        <v>0</v>
      </c>
      <c r="CG819" s="478">
        <v>0</v>
      </c>
      <c r="CH819" s="121">
        <v>0</v>
      </c>
      <c r="CI819" s="121">
        <v>0</v>
      </c>
      <c r="CJ819" s="121">
        <v>0</v>
      </c>
      <c r="CK819" s="121">
        <v>0</v>
      </c>
      <c r="CL819" s="121">
        <v>0</v>
      </c>
      <c r="CM819" s="121">
        <v>0</v>
      </c>
      <c r="CN819" s="121">
        <v>0</v>
      </c>
      <c r="CO819" s="121">
        <v>0</v>
      </c>
      <c r="CP819" s="121">
        <v>0</v>
      </c>
      <c r="CQ819" s="478">
        <v>0</v>
      </c>
      <c r="CS819" s="282">
        <f t="shared" si="157"/>
        <v>1</v>
      </c>
    </row>
    <row r="820" spans="1:97" s="282" customFormat="1" ht="78.599999999999994" customHeight="1">
      <c r="A820" s="194" t="s">
        <v>2078</v>
      </c>
      <c r="B820" s="17" t="s">
        <v>2079</v>
      </c>
      <c r="C820" s="277">
        <v>401000040</v>
      </c>
      <c r="D820" s="19" t="s">
        <v>112</v>
      </c>
      <c r="E820" s="113" t="s">
        <v>1887</v>
      </c>
      <c r="F820" s="114"/>
      <c r="G820" s="114"/>
      <c r="H820" s="115">
        <v>3</v>
      </c>
      <c r="I820" s="114"/>
      <c r="J820" s="115" t="s">
        <v>522</v>
      </c>
      <c r="K820" s="115" t="s">
        <v>45</v>
      </c>
      <c r="L820" s="115" t="s">
        <v>2148</v>
      </c>
      <c r="M820" s="115"/>
      <c r="N820" s="115"/>
      <c r="O820" s="115"/>
      <c r="P820" s="116" t="s">
        <v>255</v>
      </c>
      <c r="Q820" s="117" t="s">
        <v>1888</v>
      </c>
      <c r="R820" s="115"/>
      <c r="S820" s="115"/>
      <c r="T820" s="115" t="s">
        <v>47</v>
      </c>
      <c r="U820" s="115"/>
      <c r="V820" s="115" t="s">
        <v>523</v>
      </c>
      <c r="W820" s="115" t="s">
        <v>45</v>
      </c>
      <c r="X820" s="115"/>
      <c r="Y820" s="115"/>
      <c r="Z820" s="115"/>
      <c r="AA820" s="115"/>
      <c r="AB820" s="116" t="s">
        <v>257</v>
      </c>
      <c r="AC820" s="283" t="s">
        <v>1909</v>
      </c>
      <c r="AD820" s="281"/>
      <c r="AE820" s="281"/>
      <c r="AF820" s="281"/>
      <c r="AG820" s="281"/>
      <c r="AH820" s="281"/>
      <c r="AI820" s="281"/>
      <c r="AJ820" s="279"/>
      <c r="AK820" s="279"/>
      <c r="AL820" s="281"/>
      <c r="AM820" s="279" t="s">
        <v>2087</v>
      </c>
      <c r="AN820" s="287" t="s">
        <v>1911</v>
      </c>
      <c r="AO820" s="119" t="s">
        <v>80</v>
      </c>
      <c r="AP820" s="119" t="s">
        <v>54</v>
      </c>
      <c r="AQ820" s="119" t="s">
        <v>1150</v>
      </c>
      <c r="AR820" s="18" t="s">
        <v>1151</v>
      </c>
      <c r="AS820" s="120" t="s">
        <v>53</v>
      </c>
      <c r="AT820" s="476">
        <v>2652029.39</v>
      </c>
      <c r="AU820" s="476">
        <v>2652029.39</v>
      </c>
      <c r="AV820" s="476">
        <v>0</v>
      </c>
      <c r="AW820" s="476">
        <v>0</v>
      </c>
      <c r="AX820" s="476">
        <v>0</v>
      </c>
      <c r="AY820" s="476">
        <v>0</v>
      </c>
      <c r="AZ820" s="476">
        <v>0</v>
      </c>
      <c r="BA820" s="476">
        <v>0</v>
      </c>
      <c r="BB820" s="476">
        <v>2652029.39</v>
      </c>
      <c r="BC820" s="476">
        <v>2652029.39</v>
      </c>
      <c r="BD820" s="121">
        <v>3994312.34</v>
      </c>
      <c r="BE820" s="121">
        <v>0</v>
      </c>
      <c r="BF820" s="121">
        <v>0</v>
      </c>
      <c r="BG820" s="121">
        <v>0</v>
      </c>
      <c r="BH820" s="478">
        <v>3994312.34</v>
      </c>
      <c r="BI820" s="121">
        <v>3994312.34</v>
      </c>
      <c r="BJ820" s="121">
        <v>0</v>
      </c>
      <c r="BK820" s="121">
        <v>0</v>
      </c>
      <c r="BL820" s="121">
        <v>0</v>
      </c>
      <c r="BM820" s="478">
        <v>3994312.34</v>
      </c>
      <c r="BN820" s="121">
        <v>1477000</v>
      </c>
      <c r="BO820" s="121">
        <v>0</v>
      </c>
      <c r="BP820" s="121">
        <v>0</v>
      </c>
      <c r="BQ820" s="121">
        <v>0</v>
      </c>
      <c r="BR820" s="478">
        <v>1477000</v>
      </c>
      <c r="BS820" s="121">
        <v>1477000</v>
      </c>
      <c r="BT820" s="121">
        <v>0</v>
      </c>
      <c r="BU820" s="121">
        <v>0</v>
      </c>
      <c r="BV820" s="121">
        <v>0</v>
      </c>
      <c r="BW820" s="478">
        <v>1477000</v>
      </c>
      <c r="BX820" s="121">
        <v>1477000</v>
      </c>
      <c r="BY820" s="121">
        <v>0</v>
      </c>
      <c r="BZ820" s="121">
        <v>0</v>
      </c>
      <c r="CA820" s="121">
        <v>0</v>
      </c>
      <c r="CB820" s="121">
        <v>1477000</v>
      </c>
      <c r="CC820" s="121">
        <v>1477000</v>
      </c>
      <c r="CD820" s="121">
        <v>0</v>
      </c>
      <c r="CE820" s="121">
        <v>0</v>
      </c>
      <c r="CF820" s="121">
        <v>0</v>
      </c>
      <c r="CG820" s="478">
        <v>1477000</v>
      </c>
      <c r="CH820" s="121">
        <v>1477000</v>
      </c>
      <c r="CI820" s="121">
        <v>0</v>
      </c>
      <c r="CJ820" s="121">
        <v>0</v>
      </c>
      <c r="CK820" s="121">
        <v>0</v>
      </c>
      <c r="CL820" s="121">
        <v>1477000</v>
      </c>
      <c r="CM820" s="121">
        <v>1477000</v>
      </c>
      <c r="CN820" s="121">
        <v>0</v>
      </c>
      <c r="CO820" s="121">
        <v>0</v>
      </c>
      <c r="CP820" s="121">
        <v>0</v>
      </c>
      <c r="CQ820" s="478">
        <v>1477000</v>
      </c>
      <c r="CS820" s="282">
        <f t="shared" si="157"/>
        <v>1</v>
      </c>
    </row>
    <row r="821" spans="1:97" s="282" customFormat="1" ht="78" customHeight="1">
      <c r="A821" s="194" t="s">
        <v>2078</v>
      </c>
      <c r="B821" s="17" t="s">
        <v>2079</v>
      </c>
      <c r="C821" s="277">
        <v>401000040</v>
      </c>
      <c r="D821" s="19" t="s">
        <v>112</v>
      </c>
      <c r="E821" s="113" t="s">
        <v>1887</v>
      </c>
      <c r="F821" s="114"/>
      <c r="G821" s="114"/>
      <c r="H821" s="115">
        <v>3</v>
      </c>
      <c r="I821" s="114"/>
      <c r="J821" s="115" t="s">
        <v>522</v>
      </c>
      <c r="K821" s="115" t="s">
        <v>45</v>
      </c>
      <c r="L821" s="115">
        <v>25</v>
      </c>
      <c r="M821" s="115"/>
      <c r="N821" s="115"/>
      <c r="O821" s="115"/>
      <c r="P821" s="116" t="s">
        <v>255</v>
      </c>
      <c r="Q821" s="117" t="s">
        <v>1888</v>
      </c>
      <c r="R821" s="115"/>
      <c r="S821" s="115"/>
      <c r="T821" s="115" t="s">
        <v>47</v>
      </c>
      <c r="U821" s="115"/>
      <c r="V821" s="115" t="s">
        <v>523</v>
      </c>
      <c r="W821" s="115" t="s">
        <v>45</v>
      </c>
      <c r="X821" s="115"/>
      <c r="Y821" s="115"/>
      <c r="Z821" s="115"/>
      <c r="AA821" s="115"/>
      <c r="AB821" s="116" t="s">
        <v>257</v>
      </c>
      <c r="AC821" s="283" t="s">
        <v>1909</v>
      </c>
      <c r="AD821" s="281"/>
      <c r="AE821" s="281"/>
      <c r="AF821" s="281"/>
      <c r="AG821" s="281"/>
      <c r="AH821" s="281"/>
      <c r="AI821" s="281"/>
      <c r="AJ821" s="279"/>
      <c r="AK821" s="279"/>
      <c r="AL821" s="281"/>
      <c r="AM821" s="279" t="s">
        <v>2087</v>
      </c>
      <c r="AN821" s="287" t="s">
        <v>1911</v>
      </c>
      <c r="AO821" s="119" t="s">
        <v>80</v>
      </c>
      <c r="AP821" s="119" t="s">
        <v>54</v>
      </c>
      <c r="AQ821" s="119" t="s">
        <v>1150</v>
      </c>
      <c r="AR821" s="18" t="s">
        <v>1151</v>
      </c>
      <c r="AS821" s="120" t="s">
        <v>53</v>
      </c>
      <c r="AT821" s="476">
        <v>742780</v>
      </c>
      <c r="AU821" s="476">
        <v>742780</v>
      </c>
      <c r="AV821" s="476">
        <v>0</v>
      </c>
      <c r="AW821" s="476">
        <v>0</v>
      </c>
      <c r="AX821" s="476">
        <v>0</v>
      </c>
      <c r="AY821" s="476">
        <v>0</v>
      </c>
      <c r="AZ821" s="476">
        <v>0</v>
      </c>
      <c r="BA821" s="476">
        <v>0</v>
      </c>
      <c r="BB821" s="476">
        <v>742780</v>
      </c>
      <c r="BC821" s="476">
        <v>742780</v>
      </c>
      <c r="BD821" s="121">
        <v>956740</v>
      </c>
      <c r="BE821" s="121">
        <v>0</v>
      </c>
      <c r="BF821" s="121">
        <v>0</v>
      </c>
      <c r="BG821" s="121">
        <v>0</v>
      </c>
      <c r="BH821" s="121">
        <v>956740</v>
      </c>
      <c r="BI821" s="121">
        <v>956740</v>
      </c>
      <c r="BJ821" s="121">
        <v>0</v>
      </c>
      <c r="BK821" s="121">
        <v>0</v>
      </c>
      <c r="BL821" s="121">
        <v>0</v>
      </c>
      <c r="BM821" s="121">
        <v>956740</v>
      </c>
      <c r="BN821" s="121">
        <v>837580</v>
      </c>
      <c r="BO821" s="121">
        <v>0</v>
      </c>
      <c r="BP821" s="121">
        <v>0</v>
      </c>
      <c r="BQ821" s="121">
        <v>0</v>
      </c>
      <c r="BR821" s="478">
        <v>837580</v>
      </c>
      <c r="BS821" s="121">
        <v>837580</v>
      </c>
      <c r="BT821" s="121">
        <v>0</v>
      </c>
      <c r="BU821" s="121">
        <v>0</v>
      </c>
      <c r="BV821" s="121">
        <v>0</v>
      </c>
      <c r="BW821" s="478">
        <v>837580</v>
      </c>
      <c r="BX821" s="121">
        <v>837580</v>
      </c>
      <c r="BY821" s="121">
        <v>0</v>
      </c>
      <c r="BZ821" s="121">
        <v>0</v>
      </c>
      <c r="CA821" s="121">
        <v>0</v>
      </c>
      <c r="CB821" s="121">
        <v>837580</v>
      </c>
      <c r="CC821" s="121">
        <v>837580</v>
      </c>
      <c r="CD821" s="121">
        <v>0</v>
      </c>
      <c r="CE821" s="121">
        <v>0</v>
      </c>
      <c r="CF821" s="121">
        <v>0</v>
      </c>
      <c r="CG821" s="478">
        <v>837580</v>
      </c>
      <c r="CH821" s="121">
        <v>837580</v>
      </c>
      <c r="CI821" s="121">
        <v>0</v>
      </c>
      <c r="CJ821" s="121">
        <v>0</v>
      </c>
      <c r="CK821" s="121">
        <v>0</v>
      </c>
      <c r="CL821" s="121">
        <v>837580</v>
      </c>
      <c r="CM821" s="121">
        <v>837580</v>
      </c>
      <c r="CN821" s="121">
        <v>0</v>
      </c>
      <c r="CO821" s="121">
        <v>0</v>
      </c>
      <c r="CP821" s="121">
        <v>0</v>
      </c>
      <c r="CQ821" s="478">
        <v>837580</v>
      </c>
      <c r="CS821" s="282">
        <f t="shared" si="157"/>
        <v>1</v>
      </c>
    </row>
    <row r="822" spans="1:97" s="282" customFormat="1" ht="91.15" customHeight="1">
      <c r="A822" s="194" t="s">
        <v>2078</v>
      </c>
      <c r="B822" s="17" t="s">
        <v>2079</v>
      </c>
      <c r="C822" s="277">
        <v>401000040</v>
      </c>
      <c r="D822" s="19" t="s">
        <v>112</v>
      </c>
      <c r="E822" s="113" t="s">
        <v>1887</v>
      </c>
      <c r="F822" s="114"/>
      <c r="G822" s="114"/>
      <c r="H822" s="115">
        <v>3</v>
      </c>
      <c r="I822" s="114"/>
      <c r="J822" s="115" t="s">
        <v>522</v>
      </c>
      <c r="K822" s="115" t="s">
        <v>45</v>
      </c>
      <c r="L822" s="115">
        <v>25</v>
      </c>
      <c r="M822" s="115"/>
      <c r="N822" s="115"/>
      <c r="O822" s="115"/>
      <c r="P822" s="116" t="s">
        <v>255</v>
      </c>
      <c r="Q822" s="117" t="s">
        <v>1888</v>
      </c>
      <c r="R822" s="115"/>
      <c r="S822" s="115"/>
      <c r="T822" s="115" t="s">
        <v>47</v>
      </c>
      <c r="U822" s="115"/>
      <c r="V822" s="115" t="s">
        <v>523</v>
      </c>
      <c r="W822" s="115" t="s">
        <v>45</v>
      </c>
      <c r="X822" s="115"/>
      <c r="Y822" s="115"/>
      <c r="Z822" s="115"/>
      <c r="AA822" s="115"/>
      <c r="AB822" s="116" t="s">
        <v>257</v>
      </c>
      <c r="AC822" s="283" t="s">
        <v>1909</v>
      </c>
      <c r="AD822" s="281"/>
      <c r="AE822" s="281"/>
      <c r="AF822" s="281"/>
      <c r="AG822" s="281"/>
      <c r="AH822" s="281"/>
      <c r="AI822" s="281"/>
      <c r="AJ822" s="279"/>
      <c r="AK822" s="279"/>
      <c r="AL822" s="281"/>
      <c r="AM822" s="279" t="s">
        <v>2087</v>
      </c>
      <c r="AN822" s="287" t="s">
        <v>1911</v>
      </c>
      <c r="AO822" s="119" t="s">
        <v>80</v>
      </c>
      <c r="AP822" s="119" t="s">
        <v>54</v>
      </c>
      <c r="AQ822" s="119" t="s">
        <v>1150</v>
      </c>
      <c r="AR822" s="18" t="s">
        <v>1151</v>
      </c>
      <c r="AS822" s="120" t="s">
        <v>53</v>
      </c>
      <c r="AT822" s="476">
        <v>19257383.82</v>
      </c>
      <c r="AU822" s="476">
        <v>19257383.82</v>
      </c>
      <c r="AV822" s="476">
        <v>0</v>
      </c>
      <c r="AW822" s="476">
        <v>0</v>
      </c>
      <c r="AX822" s="476">
        <v>0</v>
      </c>
      <c r="AY822" s="476">
        <v>0</v>
      </c>
      <c r="AZ822" s="476">
        <v>0</v>
      </c>
      <c r="BA822" s="476">
        <v>0</v>
      </c>
      <c r="BB822" s="476">
        <v>19257383.82</v>
      </c>
      <c r="BC822" s="476">
        <v>19257383.82</v>
      </c>
      <c r="BD822" s="121">
        <v>28585728.030000001</v>
      </c>
      <c r="BE822" s="121">
        <v>0</v>
      </c>
      <c r="BF822" s="121">
        <v>0</v>
      </c>
      <c r="BG822" s="121">
        <v>0</v>
      </c>
      <c r="BH822" s="121">
        <v>28585728.030000001</v>
      </c>
      <c r="BI822" s="121">
        <v>28585728.030000001</v>
      </c>
      <c r="BJ822" s="121">
        <v>0</v>
      </c>
      <c r="BK822" s="121">
        <v>0</v>
      </c>
      <c r="BL822" s="121">
        <v>0</v>
      </c>
      <c r="BM822" s="121">
        <v>28585728.030000001</v>
      </c>
      <c r="BN822" s="121">
        <v>50015579.07</v>
      </c>
      <c r="BO822" s="121">
        <v>0</v>
      </c>
      <c r="BP822" s="121">
        <v>0</v>
      </c>
      <c r="BQ822" s="121">
        <v>0</v>
      </c>
      <c r="BR822" s="121">
        <v>50015579.07</v>
      </c>
      <c r="BS822" s="121">
        <v>61622936.799999997</v>
      </c>
      <c r="BT822" s="121">
        <v>0</v>
      </c>
      <c r="BU822" s="121">
        <v>0</v>
      </c>
      <c r="BV822" s="121">
        <v>0</v>
      </c>
      <c r="BW822" s="121">
        <v>61622936.799999997</v>
      </c>
      <c r="BX822" s="121">
        <v>29537353</v>
      </c>
      <c r="BY822" s="121">
        <v>0</v>
      </c>
      <c r="BZ822" s="121">
        <v>0</v>
      </c>
      <c r="CA822" s="121">
        <v>0</v>
      </c>
      <c r="CB822" s="121">
        <v>29537353</v>
      </c>
      <c r="CC822" s="121">
        <v>29537353</v>
      </c>
      <c r="CD822" s="121">
        <v>0</v>
      </c>
      <c r="CE822" s="121">
        <v>0</v>
      </c>
      <c r="CF822" s="121">
        <v>0</v>
      </c>
      <c r="CG822" s="121">
        <v>29537353</v>
      </c>
      <c r="CH822" s="121">
        <v>29537353</v>
      </c>
      <c r="CI822" s="121">
        <v>0</v>
      </c>
      <c r="CJ822" s="121">
        <v>0</v>
      </c>
      <c r="CK822" s="121">
        <v>0</v>
      </c>
      <c r="CL822" s="121">
        <v>29537353</v>
      </c>
      <c r="CM822" s="121">
        <v>29537353</v>
      </c>
      <c r="CN822" s="121">
        <v>0</v>
      </c>
      <c r="CO822" s="121">
        <v>0</v>
      </c>
      <c r="CP822" s="121">
        <v>0</v>
      </c>
      <c r="CQ822" s="121">
        <v>29537353</v>
      </c>
      <c r="CS822" s="282">
        <f t="shared" si="157"/>
        <v>1</v>
      </c>
    </row>
    <row r="823" spans="1:97" s="282" customFormat="1" ht="84" customHeight="1">
      <c r="A823" s="194" t="s">
        <v>2078</v>
      </c>
      <c r="B823" s="17" t="s">
        <v>2079</v>
      </c>
      <c r="C823" s="277">
        <v>401000040</v>
      </c>
      <c r="D823" s="19" t="s">
        <v>112</v>
      </c>
      <c r="E823" s="113" t="s">
        <v>1887</v>
      </c>
      <c r="F823" s="114"/>
      <c r="G823" s="114"/>
      <c r="H823" s="115">
        <v>3</v>
      </c>
      <c r="I823" s="114"/>
      <c r="J823" s="115" t="s">
        <v>522</v>
      </c>
      <c r="K823" s="115" t="s">
        <v>45</v>
      </c>
      <c r="L823" s="115">
        <v>25</v>
      </c>
      <c r="M823" s="115"/>
      <c r="N823" s="115"/>
      <c r="O823" s="115"/>
      <c r="P823" s="116" t="s">
        <v>255</v>
      </c>
      <c r="Q823" s="117" t="s">
        <v>1888</v>
      </c>
      <c r="R823" s="115"/>
      <c r="S823" s="115"/>
      <c r="T823" s="115" t="s">
        <v>47</v>
      </c>
      <c r="U823" s="115"/>
      <c r="V823" s="115" t="s">
        <v>523</v>
      </c>
      <c r="W823" s="115" t="s">
        <v>45</v>
      </c>
      <c r="X823" s="115"/>
      <c r="Y823" s="115"/>
      <c r="Z823" s="115"/>
      <c r="AA823" s="115"/>
      <c r="AB823" s="116" t="s">
        <v>257</v>
      </c>
      <c r="AC823" s="283" t="s">
        <v>1909</v>
      </c>
      <c r="AD823" s="281"/>
      <c r="AE823" s="281"/>
      <c r="AF823" s="281"/>
      <c r="AG823" s="281"/>
      <c r="AH823" s="281"/>
      <c r="AI823" s="281"/>
      <c r="AJ823" s="279"/>
      <c r="AK823" s="279"/>
      <c r="AL823" s="281"/>
      <c r="AM823" s="279" t="s">
        <v>2087</v>
      </c>
      <c r="AN823" s="287" t="s">
        <v>1911</v>
      </c>
      <c r="AO823" s="119" t="s">
        <v>80</v>
      </c>
      <c r="AP823" s="119" t="s">
        <v>54</v>
      </c>
      <c r="AQ823" s="119" t="s">
        <v>1150</v>
      </c>
      <c r="AR823" s="18" t="s">
        <v>1151</v>
      </c>
      <c r="AS823" s="120" t="s">
        <v>192</v>
      </c>
      <c r="AT823" s="476">
        <v>0</v>
      </c>
      <c r="AU823" s="476">
        <v>0</v>
      </c>
      <c r="AV823" s="476">
        <v>0</v>
      </c>
      <c r="AW823" s="476">
        <v>0</v>
      </c>
      <c r="AX823" s="476">
        <v>0</v>
      </c>
      <c r="AY823" s="476">
        <v>0</v>
      </c>
      <c r="AZ823" s="476">
        <v>0</v>
      </c>
      <c r="BA823" s="476">
        <v>0</v>
      </c>
      <c r="BB823" s="476">
        <v>0</v>
      </c>
      <c r="BC823" s="476">
        <v>0</v>
      </c>
      <c r="BD823" s="121">
        <v>1422357.99</v>
      </c>
      <c r="BE823" s="121">
        <v>0</v>
      </c>
      <c r="BF823" s="121">
        <v>0</v>
      </c>
      <c r="BG823" s="121">
        <v>0</v>
      </c>
      <c r="BH823" s="478">
        <v>1422357.99</v>
      </c>
      <c r="BI823" s="121">
        <v>1420336.27</v>
      </c>
      <c r="BJ823" s="121">
        <v>0</v>
      </c>
      <c r="BK823" s="121">
        <v>0</v>
      </c>
      <c r="BL823" s="121">
        <v>0</v>
      </c>
      <c r="BM823" s="478">
        <v>1420336.27</v>
      </c>
      <c r="BN823" s="121">
        <v>2093985.45</v>
      </c>
      <c r="BO823" s="121">
        <v>0</v>
      </c>
      <c r="BP823" s="121">
        <v>0</v>
      </c>
      <c r="BQ823" s="121">
        <v>0</v>
      </c>
      <c r="BR823" s="121">
        <v>2093985.45</v>
      </c>
      <c r="BS823" s="121">
        <v>2093985.45</v>
      </c>
      <c r="BT823" s="121">
        <v>0</v>
      </c>
      <c r="BU823" s="121">
        <v>0</v>
      </c>
      <c r="BV823" s="121">
        <v>0</v>
      </c>
      <c r="BW823" s="478">
        <v>2093985.45</v>
      </c>
      <c r="BX823" s="121">
        <v>2119231.48</v>
      </c>
      <c r="BY823" s="121">
        <v>0</v>
      </c>
      <c r="BZ823" s="121">
        <v>0</v>
      </c>
      <c r="CA823" s="121">
        <v>0</v>
      </c>
      <c r="CB823" s="121">
        <v>2119231.48</v>
      </c>
      <c r="CC823" s="121">
        <v>2119231.48</v>
      </c>
      <c r="CD823" s="121">
        <v>0</v>
      </c>
      <c r="CE823" s="121">
        <v>0</v>
      </c>
      <c r="CF823" s="121">
        <v>0</v>
      </c>
      <c r="CG823" s="121">
        <v>2119231.48</v>
      </c>
      <c r="CH823" s="121">
        <v>2119231.48</v>
      </c>
      <c r="CI823" s="121">
        <v>0</v>
      </c>
      <c r="CJ823" s="121">
        <v>0</v>
      </c>
      <c r="CK823" s="121">
        <v>0</v>
      </c>
      <c r="CL823" s="121">
        <v>2119231.48</v>
      </c>
      <c r="CM823" s="121">
        <v>2119231.48</v>
      </c>
      <c r="CN823" s="121">
        <v>0</v>
      </c>
      <c r="CO823" s="121">
        <v>0</v>
      </c>
      <c r="CP823" s="121">
        <v>0</v>
      </c>
      <c r="CQ823" s="121">
        <v>2119231.48</v>
      </c>
      <c r="CS823" s="282">
        <f t="shared" si="157"/>
        <v>1</v>
      </c>
    </row>
    <row r="824" spans="1:97" s="282" customFormat="1" ht="58.9" customHeight="1">
      <c r="A824" s="194" t="s">
        <v>2078</v>
      </c>
      <c r="B824" s="17" t="s">
        <v>2079</v>
      </c>
      <c r="C824" s="277">
        <v>401000040</v>
      </c>
      <c r="D824" s="19" t="s">
        <v>112</v>
      </c>
      <c r="E824" s="113" t="s">
        <v>1887</v>
      </c>
      <c r="F824" s="114"/>
      <c r="G824" s="114"/>
      <c r="H824" s="115">
        <v>3</v>
      </c>
      <c r="I824" s="114"/>
      <c r="J824" s="115" t="s">
        <v>522</v>
      </c>
      <c r="K824" s="115" t="s">
        <v>45</v>
      </c>
      <c r="L824" s="115">
        <v>25</v>
      </c>
      <c r="M824" s="115"/>
      <c r="N824" s="115"/>
      <c r="O824" s="115"/>
      <c r="P824" s="116" t="s">
        <v>255</v>
      </c>
      <c r="Q824" s="117" t="s">
        <v>1888</v>
      </c>
      <c r="R824" s="115"/>
      <c r="S824" s="115"/>
      <c r="T824" s="115" t="s">
        <v>47</v>
      </c>
      <c r="U824" s="115"/>
      <c r="V824" s="115" t="s">
        <v>523</v>
      </c>
      <c r="W824" s="115" t="s">
        <v>45</v>
      </c>
      <c r="X824" s="115"/>
      <c r="Y824" s="115"/>
      <c r="Z824" s="115"/>
      <c r="AA824" s="115"/>
      <c r="AB824" s="116" t="s">
        <v>257</v>
      </c>
      <c r="AC824" s="283" t="s">
        <v>1909</v>
      </c>
      <c r="AD824" s="281"/>
      <c r="AE824" s="281"/>
      <c r="AF824" s="281"/>
      <c r="AG824" s="281"/>
      <c r="AH824" s="281"/>
      <c r="AI824" s="281"/>
      <c r="AJ824" s="279"/>
      <c r="AK824" s="279"/>
      <c r="AL824" s="281"/>
      <c r="AM824" s="279" t="s">
        <v>2087</v>
      </c>
      <c r="AN824" s="287" t="s">
        <v>1911</v>
      </c>
      <c r="AO824" s="119" t="s">
        <v>80</v>
      </c>
      <c r="AP824" s="119" t="s">
        <v>54</v>
      </c>
      <c r="AQ824" s="119" t="s">
        <v>1986</v>
      </c>
      <c r="AR824" s="18" t="s">
        <v>1987</v>
      </c>
      <c r="AS824" s="120" t="s">
        <v>53</v>
      </c>
      <c r="AT824" s="476">
        <v>1240784.74</v>
      </c>
      <c r="AU824" s="476">
        <v>1240784.74</v>
      </c>
      <c r="AV824" s="476">
        <v>0</v>
      </c>
      <c r="AW824" s="476">
        <v>0</v>
      </c>
      <c r="AX824" s="476">
        <v>0</v>
      </c>
      <c r="AY824" s="476">
        <v>0</v>
      </c>
      <c r="AZ824" s="476">
        <v>0</v>
      </c>
      <c r="BA824" s="476">
        <v>0</v>
      </c>
      <c r="BB824" s="476">
        <v>1240784.74</v>
      </c>
      <c r="BC824" s="476">
        <v>1240784.74</v>
      </c>
      <c r="BD824" s="121">
        <v>1491623.8</v>
      </c>
      <c r="BE824" s="121">
        <v>0</v>
      </c>
      <c r="BF824" s="121">
        <v>0</v>
      </c>
      <c r="BG824" s="121">
        <v>0</v>
      </c>
      <c r="BH824" s="478">
        <v>1491623.8</v>
      </c>
      <c r="BI824" s="121">
        <v>1491623.8</v>
      </c>
      <c r="BJ824" s="121">
        <v>0</v>
      </c>
      <c r="BK824" s="121">
        <v>0</v>
      </c>
      <c r="BL824" s="121">
        <v>0</v>
      </c>
      <c r="BM824" s="482">
        <v>1491623.8</v>
      </c>
      <c r="BN824" s="121">
        <v>941720</v>
      </c>
      <c r="BO824" s="121">
        <v>0</v>
      </c>
      <c r="BP824" s="121">
        <v>0</v>
      </c>
      <c r="BQ824" s="121">
        <v>0</v>
      </c>
      <c r="BR824" s="482">
        <v>941720</v>
      </c>
      <c r="BS824" s="121">
        <v>941720</v>
      </c>
      <c r="BT824" s="121">
        <v>0</v>
      </c>
      <c r="BU824" s="121">
        <v>0</v>
      </c>
      <c r="BV824" s="121">
        <v>0</v>
      </c>
      <c r="BW824" s="482">
        <v>941720</v>
      </c>
      <c r="BX824" s="121">
        <v>941720</v>
      </c>
      <c r="BY824" s="121">
        <v>0</v>
      </c>
      <c r="BZ824" s="121">
        <v>0</v>
      </c>
      <c r="CA824" s="121">
        <v>0</v>
      </c>
      <c r="CB824" s="121">
        <v>941720</v>
      </c>
      <c r="CC824" s="121">
        <v>941720</v>
      </c>
      <c r="CD824" s="121">
        <v>0</v>
      </c>
      <c r="CE824" s="121">
        <v>0</v>
      </c>
      <c r="CF824" s="121">
        <v>0</v>
      </c>
      <c r="CG824" s="482">
        <v>941720</v>
      </c>
      <c r="CH824" s="121">
        <v>941720</v>
      </c>
      <c r="CI824" s="121">
        <v>0</v>
      </c>
      <c r="CJ824" s="121">
        <v>0</v>
      </c>
      <c r="CK824" s="121">
        <v>0</v>
      </c>
      <c r="CL824" s="121">
        <v>941720</v>
      </c>
      <c r="CM824" s="121">
        <v>941720</v>
      </c>
      <c r="CN824" s="121">
        <v>0</v>
      </c>
      <c r="CO824" s="121">
        <v>0</v>
      </c>
      <c r="CP824" s="121">
        <v>0</v>
      </c>
      <c r="CQ824" s="482">
        <v>941720</v>
      </c>
      <c r="CS824" s="282">
        <f t="shared" si="157"/>
        <v>1</v>
      </c>
    </row>
    <row r="825" spans="1:97" s="282" customFormat="1" ht="289.14999999999998" customHeight="1">
      <c r="A825" s="194" t="s">
        <v>2078</v>
      </c>
      <c r="B825" s="17" t="s">
        <v>2079</v>
      </c>
      <c r="C825" s="277">
        <v>401000040</v>
      </c>
      <c r="D825" s="19" t="s">
        <v>112</v>
      </c>
      <c r="E825" s="113" t="s">
        <v>1887</v>
      </c>
      <c r="F825" s="114"/>
      <c r="G825" s="114"/>
      <c r="H825" s="115">
        <v>3</v>
      </c>
      <c r="I825" s="114"/>
      <c r="J825" s="115" t="s">
        <v>522</v>
      </c>
      <c r="K825" s="115" t="s">
        <v>45</v>
      </c>
      <c r="L825" s="115">
        <v>25</v>
      </c>
      <c r="M825" s="115"/>
      <c r="N825" s="115"/>
      <c r="O825" s="115"/>
      <c r="P825" s="116" t="s">
        <v>255</v>
      </c>
      <c r="Q825" s="117" t="s">
        <v>2149</v>
      </c>
      <c r="R825" s="115" t="s">
        <v>2150</v>
      </c>
      <c r="S825" s="115"/>
      <c r="T825" s="115" t="s">
        <v>392</v>
      </c>
      <c r="U825" s="115"/>
      <c r="V825" s="115" t="s">
        <v>2083</v>
      </c>
      <c r="W825" s="115" t="s">
        <v>2084</v>
      </c>
      <c r="X825" s="115"/>
      <c r="Y825" s="115" t="s">
        <v>2151</v>
      </c>
      <c r="Z825" s="115"/>
      <c r="AA825" s="115"/>
      <c r="AB825" s="116" t="s">
        <v>2152</v>
      </c>
      <c r="AC825" s="283" t="s">
        <v>1909</v>
      </c>
      <c r="AD825" s="281"/>
      <c r="AE825" s="281"/>
      <c r="AF825" s="281"/>
      <c r="AG825" s="281"/>
      <c r="AH825" s="281"/>
      <c r="AI825" s="281"/>
      <c r="AJ825" s="279"/>
      <c r="AK825" s="279"/>
      <c r="AL825" s="281"/>
      <c r="AM825" s="279" t="s">
        <v>2087</v>
      </c>
      <c r="AN825" s="287" t="s">
        <v>1911</v>
      </c>
      <c r="AO825" s="119" t="s">
        <v>80</v>
      </c>
      <c r="AP825" s="119" t="s">
        <v>54</v>
      </c>
      <c r="AQ825" s="119" t="s">
        <v>1993</v>
      </c>
      <c r="AR825" s="18" t="s">
        <v>2153</v>
      </c>
      <c r="AS825" s="120" t="s">
        <v>53</v>
      </c>
      <c r="AT825" s="121">
        <v>21762570</v>
      </c>
      <c r="AU825" s="121">
        <v>21762570</v>
      </c>
      <c r="AV825" s="121">
        <v>0</v>
      </c>
      <c r="AW825" s="121">
        <v>0</v>
      </c>
      <c r="AX825" s="121">
        <v>21762570</v>
      </c>
      <c r="AY825" s="121">
        <v>21762570</v>
      </c>
      <c r="AZ825" s="121">
        <v>0</v>
      </c>
      <c r="BA825" s="121">
        <v>0</v>
      </c>
      <c r="BB825" s="121">
        <v>0</v>
      </c>
      <c r="BC825" s="121">
        <v>0</v>
      </c>
      <c r="BD825" s="121">
        <v>21762570</v>
      </c>
      <c r="BE825" s="121">
        <v>0</v>
      </c>
      <c r="BF825" s="478">
        <v>21762570</v>
      </c>
      <c r="BG825" s="121">
        <v>0</v>
      </c>
      <c r="BH825" s="121">
        <v>0</v>
      </c>
      <c r="BI825" s="121">
        <v>21762570</v>
      </c>
      <c r="BJ825" s="121">
        <v>0</v>
      </c>
      <c r="BK825" s="482">
        <v>21762570</v>
      </c>
      <c r="BL825" s="121">
        <v>0</v>
      </c>
      <c r="BM825" s="482">
        <v>0</v>
      </c>
      <c r="BN825" s="121">
        <v>21762570</v>
      </c>
      <c r="BO825" s="121">
        <v>0</v>
      </c>
      <c r="BP825" s="121">
        <v>21762570</v>
      </c>
      <c r="BQ825" s="121">
        <v>0</v>
      </c>
      <c r="BR825" s="482">
        <v>0</v>
      </c>
      <c r="BS825" s="121">
        <v>21762570</v>
      </c>
      <c r="BT825" s="121">
        <v>0</v>
      </c>
      <c r="BU825" s="482">
        <v>21762570</v>
      </c>
      <c r="BV825" s="121">
        <v>0</v>
      </c>
      <c r="BW825" s="482">
        <v>0</v>
      </c>
      <c r="BX825" s="121">
        <v>6996870</v>
      </c>
      <c r="BY825" s="121">
        <v>0</v>
      </c>
      <c r="BZ825" s="121">
        <v>6996870</v>
      </c>
      <c r="CA825" s="121">
        <v>0</v>
      </c>
      <c r="CB825" s="121">
        <v>0</v>
      </c>
      <c r="CC825" s="121">
        <v>6996870</v>
      </c>
      <c r="CD825" s="121">
        <v>0</v>
      </c>
      <c r="CE825" s="482">
        <v>6996870</v>
      </c>
      <c r="CF825" s="121">
        <v>0</v>
      </c>
      <c r="CG825" s="482">
        <v>0</v>
      </c>
      <c r="CH825" s="121">
        <v>6996870</v>
      </c>
      <c r="CI825" s="121">
        <v>0</v>
      </c>
      <c r="CJ825" s="121">
        <v>6996870</v>
      </c>
      <c r="CK825" s="121">
        <v>0</v>
      </c>
      <c r="CL825" s="121">
        <v>0</v>
      </c>
      <c r="CM825" s="121">
        <v>6996870</v>
      </c>
      <c r="CN825" s="121">
        <v>0</v>
      </c>
      <c r="CO825" s="482">
        <v>6996870</v>
      </c>
      <c r="CP825" s="121">
        <v>0</v>
      </c>
      <c r="CQ825" s="482">
        <v>0</v>
      </c>
      <c r="CS825" s="282">
        <f t="shared" si="157"/>
        <v>1</v>
      </c>
    </row>
    <row r="826" spans="1:97" s="282" customFormat="1" ht="74.45" customHeight="1">
      <c r="A826" s="194" t="s">
        <v>2078</v>
      </c>
      <c r="B826" s="17" t="s">
        <v>2079</v>
      </c>
      <c r="C826" s="277">
        <v>401000040</v>
      </c>
      <c r="D826" s="19" t="s">
        <v>112</v>
      </c>
      <c r="E826" s="113" t="s">
        <v>1887</v>
      </c>
      <c r="F826" s="114"/>
      <c r="G826" s="114"/>
      <c r="H826" s="115">
        <v>3</v>
      </c>
      <c r="I826" s="114"/>
      <c r="J826" s="115" t="s">
        <v>522</v>
      </c>
      <c r="K826" s="115" t="s">
        <v>45</v>
      </c>
      <c r="L826" s="115">
        <v>25</v>
      </c>
      <c r="M826" s="115"/>
      <c r="N826" s="115"/>
      <c r="O826" s="115"/>
      <c r="P826" s="116" t="s">
        <v>255</v>
      </c>
      <c r="Q826" s="117" t="s">
        <v>1888</v>
      </c>
      <c r="R826" s="115"/>
      <c r="S826" s="115"/>
      <c r="T826" s="115">
        <v>3</v>
      </c>
      <c r="U826" s="115"/>
      <c r="V826" s="115">
        <v>12</v>
      </c>
      <c r="W826" s="115">
        <v>1</v>
      </c>
      <c r="X826" s="115">
        <v>15</v>
      </c>
      <c r="Y826" s="115"/>
      <c r="Z826" s="115"/>
      <c r="AA826" s="115"/>
      <c r="AB826" s="116" t="s">
        <v>257</v>
      </c>
      <c r="AC826" s="283" t="s">
        <v>1909</v>
      </c>
      <c r="AD826" s="281"/>
      <c r="AE826" s="281"/>
      <c r="AF826" s="281"/>
      <c r="AG826" s="281"/>
      <c r="AH826" s="281"/>
      <c r="AI826" s="281"/>
      <c r="AJ826" s="279"/>
      <c r="AK826" s="279"/>
      <c r="AL826" s="281"/>
      <c r="AM826" s="279" t="s">
        <v>2087</v>
      </c>
      <c r="AN826" s="287" t="s">
        <v>1911</v>
      </c>
      <c r="AO826" s="119" t="s">
        <v>80</v>
      </c>
      <c r="AP826" s="119" t="s">
        <v>54</v>
      </c>
      <c r="AQ826" s="119">
        <v>9810021450</v>
      </c>
      <c r="AR826" s="18" t="s">
        <v>2154</v>
      </c>
      <c r="AS826" s="120" t="s">
        <v>53</v>
      </c>
      <c r="AT826" s="476">
        <v>1600000</v>
      </c>
      <c r="AU826" s="476">
        <v>1600000</v>
      </c>
      <c r="AV826" s="476">
        <v>0</v>
      </c>
      <c r="AW826" s="476">
        <v>0</v>
      </c>
      <c r="AX826" s="476">
        <v>0</v>
      </c>
      <c r="AY826" s="476">
        <v>0</v>
      </c>
      <c r="AZ826" s="476">
        <v>0</v>
      </c>
      <c r="BA826" s="476">
        <v>0</v>
      </c>
      <c r="BB826" s="476">
        <v>1600000</v>
      </c>
      <c r="BC826" s="476">
        <v>1600000</v>
      </c>
      <c r="BD826" s="121">
        <v>0</v>
      </c>
      <c r="BE826" s="121">
        <v>0</v>
      </c>
      <c r="BF826" s="121">
        <v>0</v>
      </c>
      <c r="BG826" s="121">
        <v>0</v>
      </c>
      <c r="BH826" s="121">
        <v>0</v>
      </c>
      <c r="BI826" s="121">
        <v>0</v>
      </c>
      <c r="BJ826" s="121">
        <v>0</v>
      </c>
      <c r="BK826" s="121">
        <v>0</v>
      </c>
      <c r="BL826" s="121">
        <v>0</v>
      </c>
      <c r="BM826" s="482">
        <v>0</v>
      </c>
      <c r="BN826" s="121">
        <v>0</v>
      </c>
      <c r="BO826" s="121">
        <v>0</v>
      </c>
      <c r="BP826" s="121">
        <v>0</v>
      </c>
      <c r="BQ826" s="121">
        <v>0</v>
      </c>
      <c r="BR826" s="482">
        <v>0</v>
      </c>
      <c r="BS826" s="121">
        <v>0</v>
      </c>
      <c r="BT826" s="121">
        <v>0</v>
      </c>
      <c r="BU826" s="121">
        <v>0</v>
      </c>
      <c r="BV826" s="121">
        <v>0</v>
      </c>
      <c r="BW826" s="482">
        <v>0</v>
      </c>
      <c r="BX826" s="121">
        <v>0</v>
      </c>
      <c r="BY826" s="121">
        <v>0</v>
      </c>
      <c r="BZ826" s="121">
        <v>0</v>
      </c>
      <c r="CA826" s="121">
        <v>0</v>
      </c>
      <c r="CB826" s="121">
        <v>0</v>
      </c>
      <c r="CC826" s="121">
        <v>0</v>
      </c>
      <c r="CD826" s="121">
        <v>0</v>
      </c>
      <c r="CE826" s="121">
        <v>0</v>
      </c>
      <c r="CF826" s="121">
        <v>0</v>
      </c>
      <c r="CG826" s="482">
        <v>0</v>
      </c>
      <c r="CH826" s="121">
        <v>0</v>
      </c>
      <c r="CI826" s="121">
        <v>0</v>
      </c>
      <c r="CJ826" s="121">
        <v>0</v>
      </c>
      <c r="CK826" s="121">
        <v>0</v>
      </c>
      <c r="CL826" s="121">
        <v>0</v>
      </c>
      <c r="CM826" s="121">
        <v>0</v>
      </c>
      <c r="CN826" s="121">
        <v>0</v>
      </c>
      <c r="CO826" s="121">
        <v>0</v>
      </c>
      <c r="CP826" s="121">
        <v>0</v>
      </c>
      <c r="CQ826" s="482">
        <v>0</v>
      </c>
      <c r="CS826" s="282">
        <f t="shared" si="157"/>
        <v>1</v>
      </c>
    </row>
    <row r="827" spans="1:97" s="282" customFormat="1" ht="104.45" customHeight="1">
      <c r="A827" s="194" t="s">
        <v>2078</v>
      </c>
      <c r="B827" s="17" t="s">
        <v>2079</v>
      </c>
      <c r="C827" s="277">
        <v>402000001</v>
      </c>
      <c r="D827" s="19" t="s">
        <v>48</v>
      </c>
      <c r="E827" s="113" t="s">
        <v>2000</v>
      </c>
      <c r="F827" s="114"/>
      <c r="G827" s="114"/>
      <c r="H827" s="115" t="s">
        <v>286</v>
      </c>
      <c r="I827" s="114"/>
      <c r="J827" s="115" t="s">
        <v>975</v>
      </c>
      <c r="K827" s="115" t="s">
        <v>47</v>
      </c>
      <c r="L827" s="115"/>
      <c r="M827" s="115"/>
      <c r="N827" s="115"/>
      <c r="O827" s="115"/>
      <c r="P827" s="116" t="s">
        <v>2001</v>
      </c>
      <c r="Q827" s="117" t="s">
        <v>2002</v>
      </c>
      <c r="R827" s="115"/>
      <c r="S827" s="115"/>
      <c r="T827" s="115"/>
      <c r="U827" s="115"/>
      <c r="V827" s="115">
        <v>11</v>
      </c>
      <c r="W827" s="115">
        <v>1</v>
      </c>
      <c r="X827" s="115" t="s">
        <v>64</v>
      </c>
      <c r="Y827" s="115"/>
      <c r="Z827" s="115"/>
      <c r="AA827" s="115"/>
      <c r="AB827" s="116" t="s">
        <v>2155</v>
      </c>
      <c r="AC827" s="296" t="s">
        <v>2003</v>
      </c>
      <c r="AD827" s="297"/>
      <c r="AE827" s="297"/>
      <c r="AF827" s="297"/>
      <c r="AG827" s="297"/>
      <c r="AH827" s="297"/>
      <c r="AI827" s="297"/>
      <c r="AJ827" s="298"/>
      <c r="AK827" s="297"/>
      <c r="AL827" s="297"/>
      <c r="AM827" s="297" t="s">
        <v>200</v>
      </c>
      <c r="AN827" s="299" t="s">
        <v>162</v>
      </c>
      <c r="AO827" s="119" t="s">
        <v>51</v>
      </c>
      <c r="AP827" s="119" t="s">
        <v>66</v>
      </c>
      <c r="AQ827" s="119">
        <v>8110010010</v>
      </c>
      <c r="AR827" s="18" t="s">
        <v>55</v>
      </c>
      <c r="AS827" s="120" t="s">
        <v>56</v>
      </c>
      <c r="AT827" s="476">
        <v>481265.7</v>
      </c>
      <c r="AU827" s="476">
        <v>481265.7</v>
      </c>
      <c r="AV827" s="476">
        <v>0</v>
      </c>
      <c r="AW827" s="476">
        <v>0</v>
      </c>
      <c r="AX827" s="476">
        <v>0</v>
      </c>
      <c r="AY827" s="476">
        <v>0</v>
      </c>
      <c r="AZ827" s="476">
        <v>0</v>
      </c>
      <c r="BA827" s="476">
        <v>0</v>
      </c>
      <c r="BB827" s="476">
        <v>481265.7</v>
      </c>
      <c r="BC827" s="476">
        <v>481265.7</v>
      </c>
      <c r="BD827" s="121">
        <v>484708.24</v>
      </c>
      <c r="BE827" s="121">
        <v>0</v>
      </c>
      <c r="BF827" s="121">
        <v>0</v>
      </c>
      <c r="BG827" s="121">
        <v>0</v>
      </c>
      <c r="BH827" s="478">
        <v>484708.24</v>
      </c>
      <c r="BI827" s="121">
        <v>484708.24</v>
      </c>
      <c r="BJ827" s="121">
        <v>0</v>
      </c>
      <c r="BK827" s="121">
        <v>0</v>
      </c>
      <c r="BL827" s="121">
        <v>0</v>
      </c>
      <c r="BM827" s="478">
        <v>484708.24</v>
      </c>
      <c r="BN827" s="121">
        <v>489325</v>
      </c>
      <c r="BO827" s="121">
        <v>0</v>
      </c>
      <c r="BP827" s="121">
        <v>0</v>
      </c>
      <c r="BQ827" s="121">
        <v>0</v>
      </c>
      <c r="BR827" s="478">
        <v>489325</v>
      </c>
      <c r="BS827" s="121">
        <v>489325</v>
      </c>
      <c r="BT827" s="121">
        <v>0</v>
      </c>
      <c r="BU827" s="121">
        <v>0</v>
      </c>
      <c r="BV827" s="121">
        <v>0</v>
      </c>
      <c r="BW827" s="478">
        <v>489325</v>
      </c>
      <c r="BX827" s="121">
        <v>489325</v>
      </c>
      <c r="BY827" s="121">
        <v>0</v>
      </c>
      <c r="BZ827" s="121">
        <v>0</v>
      </c>
      <c r="CA827" s="121">
        <v>0</v>
      </c>
      <c r="CB827" s="121">
        <v>489325</v>
      </c>
      <c r="CC827" s="121">
        <v>489325</v>
      </c>
      <c r="CD827" s="121">
        <v>0</v>
      </c>
      <c r="CE827" s="121">
        <v>0</v>
      </c>
      <c r="CF827" s="121">
        <v>0</v>
      </c>
      <c r="CG827" s="478">
        <v>489325</v>
      </c>
      <c r="CH827" s="121">
        <v>489325</v>
      </c>
      <c r="CI827" s="121">
        <v>0</v>
      </c>
      <c r="CJ827" s="121">
        <v>0</v>
      </c>
      <c r="CK827" s="121">
        <v>0</v>
      </c>
      <c r="CL827" s="121">
        <v>489325</v>
      </c>
      <c r="CM827" s="121">
        <v>489325</v>
      </c>
      <c r="CN827" s="121">
        <v>0</v>
      </c>
      <c r="CO827" s="121">
        <v>0</v>
      </c>
      <c r="CP827" s="121">
        <v>0</v>
      </c>
      <c r="CQ827" s="478">
        <v>489325</v>
      </c>
      <c r="CS827" s="282">
        <f t="shared" si="157"/>
        <v>1</v>
      </c>
    </row>
    <row r="828" spans="1:97" s="282" customFormat="1" ht="94.15" customHeight="1">
      <c r="A828" s="194" t="s">
        <v>2078</v>
      </c>
      <c r="B828" s="17" t="s">
        <v>2079</v>
      </c>
      <c r="C828" s="277">
        <v>402000001</v>
      </c>
      <c r="D828" s="19" t="s">
        <v>48</v>
      </c>
      <c r="E828" s="113" t="s">
        <v>2000</v>
      </c>
      <c r="F828" s="114"/>
      <c r="G828" s="114"/>
      <c r="H828" s="115" t="s">
        <v>286</v>
      </c>
      <c r="I828" s="114"/>
      <c r="J828" s="115" t="s">
        <v>975</v>
      </c>
      <c r="K828" s="115" t="s">
        <v>47</v>
      </c>
      <c r="L828" s="115"/>
      <c r="M828" s="115"/>
      <c r="N828" s="115"/>
      <c r="O828" s="115"/>
      <c r="P828" s="116" t="s">
        <v>2001</v>
      </c>
      <c r="Q828" s="117" t="s">
        <v>2002</v>
      </c>
      <c r="R828" s="115"/>
      <c r="S828" s="115"/>
      <c r="T828" s="115"/>
      <c r="U828" s="115"/>
      <c r="V828" s="115">
        <v>11</v>
      </c>
      <c r="W828" s="115">
        <v>1</v>
      </c>
      <c r="X828" s="115" t="s">
        <v>64</v>
      </c>
      <c r="Y828" s="115"/>
      <c r="Z828" s="115"/>
      <c r="AA828" s="115"/>
      <c r="AB828" s="116" t="s">
        <v>2155</v>
      </c>
      <c r="AC828" s="296" t="s">
        <v>2003</v>
      </c>
      <c r="AD828" s="297"/>
      <c r="AE828" s="297"/>
      <c r="AF828" s="297"/>
      <c r="AG828" s="297"/>
      <c r="AH828" s="297"/>
      <c r="AI828" s="297"/>
      <c r="AJ828" s="298"/>
      <c r="AK828" s="297"/>
      <c r="AL828" s="297"/>
      <c r="AM828" s="297" t="s">
        <v>200</v>
      </c>
      <c r="AN828" s="299" t="s">
        <v>162</v>
      </c>
      <c r="AO828" s="119" t="s">
        <v>51</v>
      </c>
      <c r="AP828" s="119" t="s">
        <v>66</v>
      </c>
      <c r="AQ828" s="119">
        <v>8110010010</v>
      </c>
      <c r="AR828" s="18" t="s">
        <v>55</v>
      </c>
      <c r="AS828" s="120" t="s">
        <v>57</v>
      </c>
      <c r="AT828" s="476">
        <v>144946.26</v>
      </c>
      <c r="AU828" s="476">
        <v>144946.26</v>
      </c>
      <c r="AV828" s="476">
        <v>0</v>
      </c>
      <c r="AW828" s="476">
        <v>0</v>
      </c>
      <c r="AX828" s="476">
        <v>0</v>
      </c>
      <c r="AY828" s="476">
        <v>0</v>
      </c>
      <c r="AZ828" s="476">
        <v>0</v>
      </c>
      <c r="BA828" s="476">
        <v>0</v>
      </c>
      <c r="BB828" s="476">
        <v>144946.26</v>
      </c>
      <c r="BC828" s="476">
        <v>144946.26</v>
      </c>
      <c r="BD828" s="121">
        <v>146381.89000000001</v>
      </c>
      <c r="BE828" s="121">
        <v>0</v>
      </c>
      <c r="BF828" s="121">
        <v>0</v>
      </c>
      <c r="BG828" s="121">
        <v>0</v>
      </c>
      <c r="BH828" s="478">
        <v>146381.89000000001</v>
      </c>
      <c r="BI828" s="121">
        <v>146381.89000000001</v>
      </c>
      <c r="BJ828" s="121">
        <v>0</v>
      </c>
      <c r="BK828" s="121">
        <v>0</v>
      </c>
      <c r="BL828" s="121">
        <v>0</v>
      </c>
      <c r="BM828" s="478">
        <v>146381.89000000001</v>
      </c>
      <c r="BN828" s="121">
        <v>147775</v>
      </c>
      <c r="BO828" s="121">
        <v>0</v>
      </c>
      <c r="BP828" s="121">
        <v>0</v>
      </c>
      <c r="BQ828" s="121">
        <v>0</v>
      </c>
      <c r="BR828" s="478">
        <v>147775</v>
      </c>
      <c r="BS828" s="121">
        <v>147775</v>
      </c>
      <c r="BT828" s="121">
        <v>0</v>
      </c>
      <c r="BU828" s="121">
        <v>0</v>
      </c>
      <c r="BV828" s="121">
        <v>0</v>
      </c>
      <c r="BW828" s="478">
        <v>147775</v>
      </c>
      <c r="BX828" s="121">
        <v>147775</v>
      </c>
      <c r="BY828" s="121">
        <v>0</v>
      </c>
      <c r="BZ828" s="121">
        <v>0</v>
      </c>
      <c r="CA828" s="121">
        <v>0</v>
      </c>
      <c r="CB828" s="121">
        <v>147775</v>
      </c>
      <c r="CC828" s="121">
        <v>147775</v>
      </c>
      <c r="CD828" s="121">
        <v>0</v>
      </c>
      <c r="CE828" s="121">
        <v>0</v>
      </c>
      <c r="CF828" s="121">
        <v>0</v>
      </c>
      <c r="CG828" s="121">
        <v>147775</v>
      </c>
      <c r="CH828" s="121">
        <v>147775</v>
      </c>
      <c r="CI828" s="121">
        <v>0</v>
      </c>
      <c r="CJ828" s="121">
        <v>0</v>
      </c>
      <c r="CK828" s="121">
        <v>0</v>
      </c>
      <c r="CL828" s="121">
        <v>147775</v>
      </c>
      <c r="CM828" s="121">
        <v>147775</v>
      </c>
      <c r="CN828" s="121">
        <v>0</v>
      </c>
      <c r="CO828" s="121">
        <v>0</v>
      </c>
      <c r="CP828" s="121">
        <v>0</v>
      </c>
      <c r="CQ828" s="121">
        <v>147775</v>
      </c>
      <c r="CS828" s="282">
        <f t="shared" si="157"/>
        <v>1</v>
      </c>
    </row>
    <row r="829" spans="1:97" s="282" customFormat="1" ht="87.6" customHeight="1">
      <c r="A829" s="194" t="s">
        <v>2078</v>
      </c>
      <c r="B829" s="17" t="s">
        <v>2079</v>
      </c>
      <c r="C829" s="277">
        <v>402000001</v>
      </c>
      <c r="D829" s="19" t="s">
        <v>48</v>
      </c>
      <c r="E829" s="113" t="s">
        <v>1887</v>
      </c>
      <c r="F829" s="114"/>
      <c r="G829" s="114"/>
      <c r="H829" s="115" t="s">
        <v>47</v>
      </c>
      <c r="I829" s="114"/>
      <c r="J829" s="115" t="s">
        <v>382</v>
      </c>
      <c r="K829" s="115" t="s">
        <v>45</v>
      </c>
      <c r="L829" s="115" t="s">
        <v>47</v>
      </c>
      <c r="M829" s="115"/>
      <c r="N829" s="115"/>
      <c r="O829" s="115"/>
      <c r="P829" s="116" t="s">
        <v>255</v>
      </c>
      <c r="Q829" s="117" t="s">
        <v>1888</v>
      </c>
      <c r="R829" s="115"/>
      <c r="S829" s="115"/>
      <c r="T829" s="115" t="s">
        <v>47</v>
      </c>
      <c r="U829" s="115"/>
      <c r="V829" s="115" t="s">
        <v>523</v>
      </c>
      <c r="W829" s="115" t="s">
        <v>45</v>
      </c>
      <c r="X829" s="115"/>
      <c r="Y829" s="115"/>
      <c r="Z829" s="115"/>
      <c r="AA829" s="115"/>
      <c r="AB829" s="116" t="s">
        <v>257</v>
      </c>
      <c r="AC829" s="283" t="s">
        <v>2005</v>
      </c>
      <c r="AD829" s="281"/>
      <c r="AE829" s="281"/>
      <c r="AF829" s="281"/>
      <c r="AG829" s="281"/>
      <c r="AH829" s="279"/>
      <c r="AI829" s="279"/>
      <c r="AJ829" s="279"/>
      <c r="AK829" s="281"/>
      <c r="AL829" s="285"/>
      <c r="AM829" s="281" t="s">
        <v>2156</v>
      </c>
      <c r="AN829" s="287" t="s">
        <v>163</v>
      </c>
      <c r="AO829" s="119" t="s">
        <v>51</v>
      </c>
      <c r="AP829" s="119" t="s">
        <v>66</v>
      </c>
      <c r="AQ829" s="119">
        <v>8110010010</v>
      </c>
      <c r="AR829" s="18" t="s">
        <v>55</v>
      </c>
      <c r="AS829" s="120" t="s">
        <v>53</v>
      </c>
      <c r="AT829" s="476">
        <v>3626623.85</v>
      </c>
      <c r="AU829" s="476">
        <v>3591940.91</v>
      </c>
      <c r="AV829" s="476">
        <v>0</v>
      </c>
      <c r="AW829" s="476">
        <v>0</v>
      </c>
      <c r="AX829" s="476">
        <v>0</v>
      </c>
      <c r="AY829" s="476">
        <v>0</v>
      </c>
      <c r="AZ829" s="476">
        <v>0</v>
      </c>
      <c r="BA829" s="476">
        <v>0</v>
      </c>
      <c r="BB829" s="476">
        <v>3626623.85</v>
      </c>
      <c r="BC829" s="476">
        <v>3591940.91</v>
      </c>
      <c r="BD829" s="121">
        <v>2695561.58</v>
      </c>
      <c r="BE829" s="121">
        <v>0</v>
      </c>
      <c r="BF829" s="121">
        <v>0</v>
      </c>
      <c r="BG829" s="121">
        <v>0</v>
      </c>
      <c r="BH829" s="478">
        <v>2695561.58</v>
      </c>
      <c r="BI829" s="121">
        <v>2695561.58</v>
      </c>
      <c r="BJ829" s="121">
        <v>0</v>
      </c>
      <c r="BK829" s="121">
        <v>0</v>
      </c>
      <c r="BL829" s="121">
        <v>0</v>
      </c>
      <c r="BM829" s="478">
        <v>2695561.58</v>
      </c>
      <c r="BN829" s="121">
        <v>2258537</v>
      </c>
      <c r="BO829" s="121">
        <v>0</v>
      </c>
      <c r="BP829" s="121">
        <v>0</v>
      </c>
      <c r="BQ829" s="121">
        <v>0</v>
      </c>
      <c r="BR829" s="478">
        <v>2258537</v>
      </c>
      <c r="BS829" s="121">
        <v>2237843.63</v>
      </c>
      <c r="BT829" s="121">
        <v>0</v>
      </c>
      <c r="BU829" s="121">
        <v>0</v>
      </c>
      <c r="BV829" s="121">
        <v>0</v>
      </c>
      <c r="BW829" s="121">
        <v>2237843.63</v>
      </c>
      <c r="BX829" s="121">
        <v>2258537</v>
      </c>
      <c r="BY829" s="121">
        <v>0</v>
      </c>
      <c r="BZ829" s="121">
        <v>0</v>
      </c>
      <c r="CA829" s="121">
        <v>0</v>
      </c>
      <c r="CB829" s="121">
        <v>2258537</v>
      </c>
      <c r="CC829" s="121">
        <v>2258537</v>
      </c>
      <c r="CD829" s="121">
        <v>0</v>
      </c>
      <c r="CE829" s="121">
        <v>0</v>
      </c>
      <c r="CF829" s="121">
        <v>0</v>
      </c>
      <c r="CG829" s="121">
        <v>2258537</v>
      </c>
      <c r="CH829" s="121">
        <v>2258537</v>
      </c>
      <c r="CI829" s="121">
        <v>0</v>
      </c>
      <c r="CJ829" s="121">
        <v>0</v>
      </c>
      <c r="CK829" s="121">
        <v>0</v>
      </c>
      <c r="CL829" s="121">
        <v>2258537</v>
      </c>
      <c r="CM829" s="121">
        <v>2258537</v>
      </c>
      <c r="CN829" s="121">
        <v>0</v>
      </c>
      <c r="CO829" s="121">
        <v>0</v>
      </c>
      <c r="CP829" s="121">
        <v>0</v>
      </c>
      <c r="CQ829" s="121">
        <v>2258537</v>
      </c>
      <c r="CS829" s="282">
        <f t="shared" si="157"/>
        <v>1</v>
      </c>
    </row>
    <row r="830" spans="1:97" s="282" customFormat="1" ht="102" customHeight="1">
      <c r="A830" s="194" t="s">
        <v>2078</v>
      </c>
      <c r="B830" s="17" t="s">
        <v>2079</v>
      </c>
      <c r="C830" s="277">
        <v>402000001</v>
      </c>
      <c r="D830" s="19" t="s">
        <v>48</v>
      </c>
      <c r="E830" s="113" t="s">
        <v>1887</v>
      </c>
      <c r="F830" s="114"/>
      <c r="G830" s="114"/>
      <c r="H830" s="115" t="s">
        <v>47</v>
      </c>
      <c r="I830" s="114"/>
      <c r="J830" s="115" t="s">
        <v>382</v>
      </c>
      <c r="K830" s="115" t="s">
        <v>45</v>
      </c>
      <c r="L830" s="115" t="s">
        <v>47</v>
      </c>
      <c r="M830" s="115"/>
      <c r="N830" s="115"/>
      <c r="O830" s="115"/>
      <c r="P830" s="116" t="s">
        <v>255</v>
      </c>
      <c r="Q830" s="117" t="s">
        <v>1888</v>
      </c>
      <c r="R830" s="115"/>
      <c r="S830" s="115"/>
      <c r="T830" s="115" t="s">
        <v>47</v>
      </c>
      <c r="U830" s="115"/>
      <c r="V830" s="115" t="s">
        <v>523</v>
      </c>
      <c r="W830" s="115" t="s">
        <v>45</v>
      </c>
      <c r="X830" s="115"/>
      <c r="Y830" s="115"/>
      <c r="Z830" s="115"/>
      <c r="AA830" s="115"/>
      <c r="AB830" s="116" t="s">
        <v>257</v>
      </c>
      <c r="AC830" s="283" t="s">
        <v>2005</v>
      </c>
      <c r="AD830" s="281"/>
      <c r="AE830" s="281"/>
      <c r="AF830" s="281"/>
      <c r="AG830" s="281"/>
      <c r="AH830" s="279"/>
      <c r="AI830" s="279"/>
      <c r="AJ830" s="279"/>
      <c r="AK830" s="281"/>
      <c r="AL830" s="285"/>
      <c r="AM830" s="281" t="s">
        <v>2156</v>
      </c>
      <c r="AN830" s="287" t="s">
        <v>163</v>
      </c>
      <c r="AO830" s="119" t="s">
        <v>51</v>
      </c>
      <c r="AP830" s="119" t="s">
        <v>66</v>
      </c>
      <c r="AQ830" s="119">
        <v>8110010010</v>
      </c>
      <c r="AR830" s="18" t="s">
        <v>55</v>
      </c>
      <c r="AS830" s="120" t="s">
        <v>192</v>
      </c>
      <c r="AT830" s="476">
        <v>0</v>
      </c>
      <c r="AU830" s="476">
        <v>0</v>
      </c>
      <c r="AV830" s="476">
        <v>0</v>
      </c>
      <c r="AW830" s="476">
        <v>0</v>
      </c>
      <c r="AX830" s="476">
        <v>0</v>
      </c>
      <c r="AY830" s="476">
        <v>0</v>
      </c>
      <c r="AZ830" s="476">
        <v>0</v>
      </c>
      <c r="BA830" s="476">
        <v>0</v>
      </c>
      <c r="BB830" s="476">
        <v>0</v>
      </c>
      <c r="BC830" s="476">
        <v>0</v>
      </c>
      <c r="BD830" s="121">
        <v>1133970.6299999999</v>
      </c>
      <c r="BE830" s="121">
        <v>0</v>
      </c>
      <c r="BF830" s="121">
        <v>0</v>
      </c>
      <c r="BG830" s="121">
        <v>0</v>
      </c>
      <c r="BH830" s="478">
        <v>1133970.6299999999</v>
      </c>
      <c r="BI830" s="121">
        <v>1118233.03</v>
      </c>
      <c r="BJ830" s="121">
        <v>0</v>
      </c>
      <c r="BK830" s="121">
        <v>0</v>
      </c>
      <c r="BL830" s="121">
        <v>0</v>
      </c>
      <c r="BM830" s="482">
        <v>1118233.03</v>
      </c>
      <c r="BN830" s="121">
        <v>1035157</v>
      </c>
      <c r="BO830" s="121">
        <v>0</v>
      </c>
      <c r="BP830" s="121">
        <v>0</v>
      </c>
      <c r="BQ830" s="121">
        <v>0</v>
      </c>
      <c r="BR830" s="121">
        <v>1035157</v>
      </c>
      <c r="BS830" s="121">
        <v>1055850.3700000001</v>
      </c>
      <c r="BT830" s="121">
        <v>0</v>
      </c>
      <c r="BU830" s="121">
        <v>0</v>
      </c>
      <c r="BV830" s="121">
        <v>0</v>
      </c>
      <c r="BW830" s="482">
        <v>1055850.3700000001</v>
      </c>
      <c r="BX830" s="121">
        <v>1050367</v>
      </c>
      <c r="BY830" s="121">
        <v>0</v>
      </c>
      <c r="BZ830" s="121">
        <v>0</v>
      </c>
      <c r="CA830" s="121">
        <v>0</v>
      </c>
      <c r="CB830" s="121">
        <v>1050367</v>
      </c>
      <c r="CC830" s="121">
        <v>1050367</v>
      </c>
      <c r="CD830" s="121">
        <v>0</v>
      </c>
      <c r="CE830" s="121">
        <v>0</v>
      </c>
      <c r="CF830" s="121">
        <v>0</v>
      </c>
      <c r="CG830" s="121">
        <v>1050367</v>
      </c>
      <c r="CH830" s="121">
        <v>1050367</v>
      </c>
      <c r="CI830" s="121">
        <v>0</v>
      </c>
      <c r="CJ830" s="121">
        <v>0</v>
      </c>
      <c r="CK830" s="121">
        <v>0</v>
      </c>
      <c r="CL830" s="121">
        <v>1050367</v>
      </c>
      <c r="CM830" s="121">
        <v>1050367</v>
      </c>
      <c r="CN830" s="121">
        <v>0</v>
      </c>
      <c r="CO830" s="121">
        <v>0</v>
      </c>
      <c r="CP830" s="121">
        <v>0</v>
      </c>
      <c r="CQ830" s="121">
        <v>1050367</v>
      </c>
      <c r="CS830" s="282">
        <f t="shared" si="157"/>
        <v>1</v>
      </c>
    </row>
    <row r="831" spans="1:97" s="282" customFormat="1" ht="86.45" customHeight="1">
      <c r="A831" s="194" t="s">
        <v>2078</v>
      </c>
      <c r="B831" s="17" t="s">
        <v>2079</v>
      </c>
      <c r="C831" s="277">
        <v>402000001</v>
      </c>
      <c r="D831" s="19" t="s">
        <v>48</v>
      </c>
      <c r="E831" s="113" t="s">
        <v>1887</v>
      </c>
      <c r="F831" s="114"/>
      <c r="G831" s="114"/>
      <c r="H831" s="115" t="s">
        <v>47</v>
      </c>
      <c r="I831" s="114"/>
      <c r="J831" s="115" t="s">
        <v>382</v>
      </c>
      <c r="K831" s="115" t="s">
        <v>45</v>
      </c>
      <c r="L831" s="115" t="s">
        <v>47</v>
      </c>
      <c r="M831" s="115"/>
      <c r="N831" s="115"/>
      <c r="O831" s="115"/>
      <c r="P831" s="116" t="s">
        <v>255</v>
      </c>
      <c r="Q831" s="117" t="s">
        <v>1888</v>
      </c>
      <c r="R831" s="115"/>
      <c r="S831" s="115"/>
      <c r="T831" s="115" t="s">
        <v>47</v>
      </c>
      <c r="U831" s="115"/>
      <c r="V831" s="115" t="s">
        <v>523</v>
      </c>
      <c r="W831" s="115" t="s">
        <v>45</v>
      </c>
      <c r="X831" s="115"/>
      <c r="Y831" s="115"/>
      <c r="Z831" s="115"/>
      <c r="AA831" s="115"/>
      <c r="AB831" s="116" t="s">
        <v>257</v>
      </c>
      <c r="AC831" s="283" t="s">
        <v>2005</v>
      </c>
      <c r="AD831" s="281"/>
      <c r="AE831" s="281"/>
      <c r="AF831" s="281"/>
      <c r="AG831" s="281"/>
      <c r="AH831" s="279"/>
      <c r="AI831" s="279"/>
      <c r="AJ831" s="279"/>
      <c r="AK831" s="281"/>
      <c r="AL831" s="285"/>
      <c r="AM831" s="281" t="s">
        <v>2156</v>
      </c>
      <c r="AN831" s="287" t="s">
        <v>163</v>
      </c>
      <c r="AO831" s="119" t="s">
        <v>51</v>
      </c>
      <c r="AP831" s="119" t="s">
        <v>66</v>
      </c>
      <c r="AQ831" s="119" t="s">
        <v>2157</v>
      </c>
      <c r="AR831" s="18" t="s">
        <v>55</v>
      </c>
      <c r="AS831" s="120" t="s">
        <v>193</v>
      </c>
      <c r="AT831" s="476">
        <v>6542</v>
      </c>
      <c r="AU831" s="476">
        <v>6542</v>
      </c>
      <c r="AV831" s="476">
        <v>0</v>
      </c>
      <c r="AW831" s="476">
        <v>0</v>
      </c>
      <c r="AX831" s="476">
        <v>0</v>
      </c>
      <c r="AY831" s="476">
        <v>0</v>
      </c>
      <c r="AZ831" s="476">
        <v>0</v>
      </c>
      <c r="BA831" s="476">
        <v>0</v>
      </c>
      <c r="BB831" s="476">
        <v>6542</v>
      </c>
      <c r="BC831" s="476">
        <v>6542</v>
      </c>
      <c r="BD831" s="121">
        <v>16598</v>
      </c>
      <c r="BE831" s="121">
        <v>0</v>
      </c>
      <c r="BF831" s="121">
        <v>0</v>
      </c>
      <c r="BG831" s="121">
        <v>0</v>
      </c>
      <c r="BH831" s="478">
        <v>16598</v>
      </c>
      <c r="BI831" s="121">
        <v>16598</v>
      </c>
      <c r="BJ831" s="121">
        <v>0</v>
      </c>
      <c r="BK831" s="121">
        <v>0</v>
      </c>
      <c r="BL831" s="121">
        <v>0</v>
      </c>
      <c r="BM831" s="482">
        <v>16598</v>
      </c>
      <c r="BN831" s="121">
        <v>31919</v>
      </c>
      <c r="BO831" s="121">
        <v>0</v>
      </c>
      <c r="BP831" s="121">
        <v>0</v>
      </c>
      <c r="BQ831" s="121">
        <v>0</v>
      </c>
      <c r="BR831" s="482">
        <v>31919</v>
      </c>
      <c r="BS831" s="121">
        <v>31919</v>
      </c>
      <c r="BT831" s="121">
        <v>0</v>
      </c>
      <c r="BU831" s="121">
        <v>0</v>
      </c>
      <c r="BV831" s="121">
        <v>0</v>
      </c>
      <c r="BW831" s="478">
        <v>31919</v>
      </c>
      <c r="BX831" s="121">
        <v>31919</v>
      </c>
      <c r="BY831" s="121">
        <v>0</v>
      </c>
      <c r="BZ831" s="121">
        <v>0</v>
      </c>
      <c r="CA831" s="121">
        <v>0</v>
      </c>
      <c r="CB831" s="121">
        <v>31919</v>
      </c>
      <c r="CC831" s="121">
        <v>31919</v>
      </c>
      <c r="CD831" s="121">
        <v>0</v>
      </c>
      <c r="CE831" s="121">
        <v>0</v>
      </c>
      <c r="CF831" s="121">
        <v>0</v>
      </c>
      <c r="CG831" s="121">
        <v>31919</v>
      </c>
      <c r="CH831" s="121">
        <v>31919</v>
      </c>
      <c r="CI831" s="121">
        <v>0</v>
      </c>
      <c r="CJ831" s="121">
        <v>0</v>
      </c>
      <c r="CK831" s="121">
        <v>0</v>
      </c>
      <c r="CL831" s="121">
        <v>31919</v>
      </c>
      <c r="CM831" s="121">
        <v>31919</v>
      </c>
      <c r="CN831" s="121">
        <v>0</v>
      </c>
      <c r="CO831" s="121">
        <v>0</v>
      </c>
      <c r="CP831" s="121">
        <v>0</v>
      </c>
      <c r="CQ831" s="121">
        <v>31919</v>
      </c>
      <c r="CS831" s="282">
        <f t="shared" si="157"/>
        <v>1</v>
      </c>
    </row>
    <row r="832" spans="1:97" s="282" customFormat="1" ht="91.15" customHeight="1">
      <c r="A832" s="194" t="s">
        <v>2078</v>
      </c>
      <c r="B832" s="17" t="s">
        <v>2079</v>
      </c>
      <c r="C832" s="277">
        <v>402000001</v>
      </c>
      <c r="D832" s="19" t="s">
        <v>48</v>
      </c>
      <c r="E832" s="113" t="s">
        <v>1887</v>
      </c>
      <c r="F832" s="114"/>
      <c r="G832" s="114"/>
      <c r="H832" s="115" t="s">
        <v>47</v>
      </c>
      <c r="I832" s="114"/>
      <c r="J832" s="115" t="s">
        <v>522</v>
      </c>
      <c r="K832" s="115" t="s">
        <v>45</v>
      </c>
      <c r="L832" s="115" t="s">
        <v>1982</v>
      </c>
      <c r="M832" s="115"/>
      <c r="N832" s="115"/>
      <c r="O832" s="115"/>
      <c r="P832" s="116" t="s">
        <v>255</v>
      </c>
      <c r="Q832" s="117" t="s">
        <v>1888</v>
      </c>
      <c r="R832" s="300"/>
      <c r="S832" s="300"/>
      <c r="T832" s="300" t="s">
        <v>47</v>
      </c>
      <c r="U832" s="300"/>
      <c r="V832" s="300" t="s">
        <v>523</v>
      </c>
      <c r="W832" s="300" t="s">
        <v>45</v>
      </c>
      <c r="X832" s="300"/>
      <c r="Y832" s="300"/>
      <c r="Z832" s="300"/>
      <c r="AA832" s="300"/>
      <c r="AB832" s="116" t="s">
        <v>257</v>
      </c>
      <c r="AC832" s="283" t="s">
        <v>2005</v>
      </c>
      <c r="AD832" s="281"/>
      <c r="AE832" s="281"/>
      <c r="AF832" s="281"/>
      <c r="AG832" s="281"/>
      <c r="AH832" s="279"/>
      <c r="AI832" s="279"/>
      <c r="AJ832" s="279"/>
      <c r="AK832" s="281"/>
      <c r="AL832" s="285"/>
      <c r="AM832" s="281" t="s">
        <v>2156</v>
      </c>
      <c r="AN832" s="287" t="s">
        <v>163</v>
      </c>
      <c r="AO832" s="119" t="s">
        <v>51</v>
      </c>
      <c r="AP832" s="119" t="s">
        <v>66</v>
      </c>
      <c r="AQ832" s="119" t="s">
        <v>2157</v>
      </c>
      <c r="AR832" s="18" t="s">
        <v>55</v>
      </c>
      <c r="AS832" s="120" t="s">
        <v>58</v>
      </c>
      <c r="AT832" s="476">
        <v>20476</v>
      </c>
      <c r="AU832" s="476">
        <v>20476</v>
      </c>
      <c r="AV832" s="476">
        <v>0</v>
      </c>
      <c r="AW832" s="476">
        <v>0</v>
      </c>
      <c r="AX832" s="476">
        <v>0</v>
      </c>
      <c r="AY832" s="476">
        <v>0</v>
      </c>
      <c r="AZ832" s="476">
        <v>0</v>
      </c>
      <c r="BA832" s="476">
        <v>0</v>
      </c>
      <c r="BB832" s="476">
        <v>20476</v>
      </c>
      <c r="BC832" s="476">
        <v>20476</v>
      </c>
      <c r="BD832" s="121">
        <v>7051</v>
      </c>
      <c r="BE832" s="121">
        <v>0</v>
      </c>
      <c r="BF832" s="121">
        <v>0</v>
      </c>
      <c r="BG832" s="121">
        <v>0</v>
      </c>
      <c r="BH832" s="478">
        <v>7051</v>
      </c>
      <c r="BI832" s="121">
        <v>7051</v>
      </c>
      <c r="BJ832" s="121">
        <v>0</v>
      </c>
      <c r="BK832" s="121">
        <v>0</v>
      </c>
      <c r="BL832" s="121">
        <v>0</v>
      </c>
      <c r="BM832" s="478">
        <v>7051</v>
      </c>
      <c r="BN832" s="121">
        <v>9397</v>
      </c>
      <c r="BO832" s="121">
        <v>0</v>
      </c>
      <c r="BP832" s="121">
        <v>0</v>
      </c>
      <c r="BQ832" s="121">
        <v>0</v>
      </c>
      <c r="BR832" s="478">
        <v>9397</v>
      </c>
      <c r="BS832" s="121">
        <v>9397</v>
      </c>
      <c r="BT832" s="121">
        <v>0</v>
      </c>
      <c r="BU832" s="121">
        <v>0</v>
      </c>
      <c r="BV832" s="121">
        <v>0</v>
      </c>
      <c r="BW832" s="478">
        <v>9397</v>
      </c>
      <c r="BX832" s="121">
        <v>9397</v>
      </c>
      <c r="BY832" s="121">
        <v>0</v>
      </c>
      <c r="BZ832" s="121">
        <v>0</v>
      </c>
      <c r="CA832" s="121">
        <v>0</v>
      </c>
      <c r="CB832" s="121">
        <v>9397</v>
      </c>
      <c r="CC832" s="121">
        <v>9397</v>
      </c>
      <c r="CD832" s="121">
        <v>0</v>
      </c>
      <c r="CE832" s="121">
        <v>0</v>
      </c>
      <c r="CF832" s="121">
        <v>0</v>
      </c>
      <c r="CG832" s="121">
        <v>9397</v>
      </c>
      <c r="CH832" s="121">
        <v>9397</v>
      </c>
      <c r="CI832" s="121">
        <v>0</v>
      </c>
      <c r="CJ832" s="121">
        <v>0</v>
      </c>
      <c r="CK832" s="121">
        <v>0</v>
      </c>
      <c r="CL832" s="121">
        <v>9397</v>
      </c>
      <c r="CM832" s="121">
        <v>9397</v>
      </c>
      <c r="CN832" s="121">
        <v>0</v>
      </c>
      <c r="CO832" s="121">
        <v>0</v>
      </c>
      <c r="CP832" s="121">
        <v>0</v>
      </c>
      <c r="CQ832" s="121">
        <v>9397</v>
      </c>
      <c r="CS832" s="282">
        <f t="shared" si="157"/>
        <v>1</v>
      </c>
    </row>
    <row r="833" spans="1:97" s="282" customFormat="1" ht="92.45" customHeight="1">
      <c r="A833" s="194" t="s">
        <v>2078</v>
      </c>
      <c r="B833" s="17" t="s">
        <v>2079</v>
      </c>
      <c r="C833" s="277">
        <v>402000001</v>
      </c>
      <c r="D833" s="19" t="s">
        <v>48</v>
      </c>
      <c r="E833" s="113" t="s">
        <v>2158</v>
      </c>
      <c r="F833" s="114"/>
      <c r="G833" s="114"/>
      <c r="H833" s="115" t="s">
        <v>2159</v>
      </c>
      <c r="I833" s="114"/>
      <c r="J833" s="115" t="s">
        <v>2160</v>
      </c>
      <c r="K833" s="115" t="s">
        <v>2161</v>
      </c>
      <c r="L833" s="115" t="s">
        <v>2162</v>
      </c>
      <c r="M833" s="115"/>
      <c r="N833" s="115"/>
      <c r="O833" s="115"/>
      <c r="P833" s="116" t="s">
        <v>2163</v>
      </c>
      <c r="Q833" s="301" t="s">
        <v>2164</v>
      </c>
      <c r="R833" s="115"/>
      <c r="S833" s="115"/>
      <c r="T833" s="115" t="s">
        <v>2165</v>
      </c>
      <c r="U833" s="115"/>
      <c r="V833" s="115" t="s">
        <v>2166</v>
      </c>
      <c r="W833" s="115" t="s">
        <v>2167</v>
      </c>
      <c r="X833" s="115"/>
      <c r="Y833" s="115"/>
      <c r="Z833" s="115"/>
      <c r="AA833" s="115"/>
      <c r="AB833" s="302" t="s">
        <v>2168</v>
      </c>
      <c r="AC833" s="303" t="s">
        <v>2169</v>
      </c>
      <c r="AD833" s="297"/>
      <c r="AE833" s="297"/>
      <c r="AF833" s="297"/>
      <c r="AG833" s="297"/>
      <c r="AH833" s="297"/>
      <c r="AI833" s="297"/>
      <c r="AJ833" s="298" t="s">
        <v>2170</v>
      </c>
      <c r="AK833" s="297"/>
      <c r="AL833" s="297"/>
      <c r="AM833" s="297"/>
      <c r="AN833" s="299" t="s">
        <v>2171</v>
      </c>
      <c r="AO833" s="119" t="s">
        <v>51</v>
      </c>
      <c r="AP833" s="119" t="s">
        <v>66</v>
      </c>
      <c r="AQ833" s="119" t="s">
        <v>2172</v>
      </c>
      <c r="AR833" s="18" t="s">
        <v>75</v>
      </c>
      <c r="AS833" s="120" t="s">
        <v>57</v>
      </c>
      <c r="AT833" s="476">
        <v>7305528.8600000003</v>
      </c>
      <c r="AU833" s="476">
        <v>7305528.8600000003</v>
      </c>
      <c r="AV833" s="476">
        <v>0</v>
      </c>
      <c r="AW833" s="476">
        <v>0</v>
      </c>
      <c r="AX833" s="476">
        <v>0</v>
      </c>
      <c r="AY833" s="476">
        <v>0</v>
      </c>
      <c r="AZ833" s="476">
        <v>0</v>
      </c>
      <c r="BA833" s="476">
        <v>0</v>
      </c>
      <c r="BB833" s="476">
        <v>7305528.8600000003</v>
      </c>
      <c r="BC833" s="476">
        <v>7305528.8600000003</v>
      </c>
      <c r="BD833" s="121">
        <v>7454676.1299999999</v>
      </c>
      <c r="BE833" s="121">
        <v>0</v>
      </c>
      <c r="BF833" s="121">
        <v>0</v>
      </c>
      <c r="BG833" s="121">
        <v>0</v>
      </c>
      <c r="BH833" s="478">
        <v>7454676.1299999999</v>
      </c>
      <c r="BI833" s="121">
        <v>7454676.1299999999</v>
      </c>
      <c r="BJ833" s="121">
        <v>0</v>
      </c>
      <c r="BK833" s="121">
        <v>0</v>
      </c>
      <c r="BL833" s="121">
        <v>0</v>
      </c>
      <c r="BM833" s="478">
        <v>7454676.1299999999</v>
      </c>
      <c r="BN833" s="121">
        <v>7743743</v>
      </c>
      <c r="BO833" s="121">
        <v>0</v>
      </c>
      <c r="BP833" s="121">
        <v>0</v>
      </c>
      <c r="BQ833" s="121">
        <v>0</v>
      </c>
      <c r="BR833" s="121">
        <v>7743743</v>
      </c>
      <c r="BS833" s="121">
        <v>7743743</v>
      </c>
      <c r="BT833" s="121">
        <v>0</v>
      </c>
      <c r="BU833" s="121">
        <v>0</v>
      </c>
      <c r="BV833" s="121">
        <v>0</v>
      </c>
      <c r="BW833" s="478">
        <v>7743743</v>
      </c>
      <c r="BX833" s="121">
        <v>7743743</v>
      </c>
      <c r="BY833" s="121">
        <v>0</v>
      </c>
      <c r="BZ833" s="121">
        <v>0</v>
      </c>
      <c r="CA833" s="121">
        <v>0</v>
      </c>
      <c r="CB833" s="121">
        <v>7743743</v>
      </c>
      <c r="CC833" s="121">
        <v>7743743</v>
      </c>
      <c r="CD833" s="121">
        <v>0</v>
      </c>
      <c r="CE833" s="121">
        <v>0</v>
      </c>
      <c r="CF833" s="121">
        <v>0</v>
      </c>
      <c r="CG833" s="121">
        <v>7743743</v>
      </c>
      <c r="CH833" s="121">
        <v>7743743</v>
      </c>
      <c r="CI833" s="121">
        <v>0</v>
      </c>
      <c r="CJ833" s="121">
        <v>0</v>
      </c>
      <c r="CK833" s="121">
        <v>0</v>
      </c>
      <c r="CL833" s="121">
        <v>7743743</v>
      </c>
      <c r="CM833" s="121">
        <v>7743743</v>
      </c>
      <c r="CN833" s="121">
        <v>0</v>
      </c>
      <c r="CO833" s="121">
        <v>0</v>
      </c>
      <c r="CP833" s="121">
        <v>0</v>
      </c>
      <c r="CQ833" s="121">
        <v>7743743</v>
      </c>
      <c r="CS833" s="282">
        <f t="shared" si="157"/>
        <v>1</v>
      </c>
    </row>
    <row r="834" spans="1:97" s="282" customFormat="1" ht="291.60000000000002" customHeight="1">
      <c r="A834" s="290" t="s">
        <v>2078</v>
      </c>
      <c r="B834" s="291" t="s">
        <v>2079</v>
      </c>
      <c r="C834" s="483">
        <v>402000001</v>
      </c>
      <c r="D834" s="519" t="s">
        <v>48</v>
      </c>
      <c r="E834" s="292" t="s">
        <v>2173</v>
      </c>
      <c r="F834" s="285"/>
      <c r="G834" s="285"/>
      <c r="H834" s="286" t="s">
        <v>2174</v>
      </c>
      <c r="I834" s="285"/>
      <c r="J834" s="286" t="s">
        <v>2175</v>
      </c>
      <c r="K834" s="286" t="s">
        <v>2175</v>
      </c>
      <c r="L834" s="286">
        <v>1</v>
      </c>
      <c r="M834" s="280" t="s">
        <v>1040</v>
      </c>
      <c r="N834" s="286"/>
      <c r="O834" s="286"/>
      <c r="P834" s="281" t="s">
        <v>2176</v>
      </c>
      <c r="Q834" s="278" t="s">
        <v>2177</v>
      </c>
      <c r="R834" s="304"/>
      <c r="S834" s="304"/>
      <c r="T834" s="304" t="s">
        <v>2174</v>
      </c>
      <c r="U834" s="304"/>
      <c r="V834" s="304"/>
      <c r="W834" s="305" t="s">
        <v>2174</v>
      </c>
      <c r="X834" s="306" t="s">
        <v>440</v>
      </c>
      <c r="Y834" s="307" t="s">
        <v>2178</v>
      </c>
      <c r="Z834" s="308"/>
      <c r="AA834" s="304"/>
      <c r="AB834" s="281" t="s">
        <v>441</v>
      </c>
      <c r="AC834" s="303" t="s">
        <v>2179</v>
      </c>
      <c r="AD834" s="297"/>
      <c r="AE834" s="297"/>
      <c r="AF834" s="297"/>
      <c r="AG834" s="297"/>
      <c r="AH834" s="297"/>
      <c r="AI834" s="297"/>
      <c r="AJ834" s="298" t="s">
        <v>45</v>
      </c>
      <c r="AK834" s="297" t="s">
        <v>2180</v>
      </c>
      <c r="AL834" s="297"/>
      <c r="AM834" s="297"/>
      <c r="AN834" s="299" t="s">
        <v>901</v>
      </c>
      <c r="AO834" s="293" t="s">
        <v>51</v>
      </c>
      <c r="AP834" s="293" t="s">
        <v>52</v>
      </c>
      <c r="AQ834" s="293" t="s">
        <v>444</v>
      </c>
      <c r="AR834" s="294" t="s">
        <v>445</v>
      </c>
      <c r="AS834" s="295" t="s">
        <v>57</v>
      </c>
      <c r="AT834" s="121">
        <v>0</v>
      </c>
      <c r="AU834" s="121">
        <v>0</v>
      </c>
      <c r="AV834" s="121">
        <v>0</v>
      </c>
      <c r="AW834" s="121">
        <v>0</v>
      </c>
      <c r="AX834" s="121">
        <v>0</v>
      </c>
      <c r="AY834" s="121">
        <v>0</v>
      </c>
      <c r="AZ834" s="121">
        <v>0</v>
      </c>
      <c r="BA834" s="121">
        <v>0</v>
      </c>
      <c r="BB834" s="121">
        <v>0</v>
      </c>
      <c r="BC834" s="121">
        <v>0</v>
      </c>
      <c r="BD834" s="121">
        <v>91837.74</v>
      </c>
      <c r="BE834" s="121">
        <v>91837.74</v>
      </c>
      <c r="BF834" s="121">
        <v>0</v>
      </c>
      <c r="BG834" s="121">
        <v>0</v>
      </c>
      <c r="BH834" s="478">
        <v>0</v>
      </c>
      <c r="BI834" s="121">
        <v>91837.74</v>
      </c>
      <c r="BJ834" s="121">
        <v>91837.74</v>
      </c>
      <c r="BK834" s="121">
        <v>0</v>
      </c>
      <c r="BL834" s="121">
        <v>0</v>
      </c>
      <c r="BM834" s="478">
        <v>0</v>
      </c>
      <c r="BN834" s="121">
        <v>0</v>
      </c>
      <c r="BO834" s="121">
        <v>0</v>
      </c>
      <c r="BP834" s="121">
        <v>0</v>
      </c>
      <c r="BQ834" s="121">
        <v>0</v>
      </c>
      <c r="BR834" s="478">
        <v>0</v>
      </c>
      <c r="BS834" s="121">
        <v>0</v>
      </c>
      <c r="BT834" s="121">
        <v>0</v>
      </c>
      <c r="BU834" s="121">
        <v>0</v>
      </c>
      <c r="BV834" s="121">
        <v>0</v>
      </c>
      <c r="BW834" s="478">
        <v>0</v>
      </c>
      <c r="BX834" s="121">
        <v>0</v>
      </c>
      <c r="BY834" s="121">
        <v>0</v>
      </c>
      <c r="BZ834" s="121">
        <v>0</v>
      </c>
      <c r="CA834" s="121">
        <v>0</v>
      </c>
      <c r="CB834" s="121">
        <v>0</v>
      </c>
      <c r="CC834" s="121">
        <v>0</v>
      </c>
      <c r="CD834" s="121">
        <v>0</v>
      </c>
      <c r="CE834" s="121">
        <v>0</v>
      </c>
      <c r="CF834" s="121">
        <v>0</v>
      </c>
      <c r="CG834" s="478">
        <v>0</v>
      </c>
      <c r="CH834" s="121">
        <v>0</v>
      </c>
      <c r="CI834" s="121">
        <v>0</v>
      </c>
      <c r="CJ834" s="121">
        <v>0</v>
      </c>
      <c r="CK834" s="121">
        <v>0</v>
      </c>
      <c r="CL834" s="121">
        <v>0</v>
      </c>
      <c r="CM834" s="121">
        <v>0</v>
      </c>
      <c r="CN834" s="121">
        <v>0</v>
      </c>
      <c r="CO834" s="121">
        <v>0</v>
      </c>
      <c r="CP834" s="121">
        <v>0</v>
      </c>
      <c r="CQ834" s="478">
        <v>0</v>
      </c>
      <c r="CS834" s="282">
        <f t="shared" si="157"/>
        <v>1</v>
      </c>
    </row>
    <row r="835" spans="1:97" s="282" customFormat="1" ht="99" customHeight="1">
      <c r="A835" s="194" t="s">
        <v>2078</v>
      </c>
      <c r="B835" s="17" t="s">
        <v>2079</v>
      </c>
      <c r="C835" s="277">
        <v>402000001</v>
      </c>
      <c r="D835" s="19" t="s">
        <v>48</v>
      </c>
      <c r="E835" s="113" t="s">
        <v>2181</v>
      </c>
      <c r="F835" s="114"/>
      <c r="G835" s="114"/>
      <c r="H835" s="115">
        <v>7</v>
      </c>
      <c r="I835" s="114"/>
      <c r="J835" s="115">
        <v>26</v>
      </c>
      <c r="K835" s="115"/>
      <c r="L835" s="115"/>
      <c r="M835" s="115"/>
      <c r="N835" s="115"/>
      <c r="O835" s="115"/>
      <c r="P835" s="116" t="s">
        <v>422</v>
      </c>
      <c r="Q835" s="117" t="s">
        <v>2002</v>
      </c>
      <c r="R835" s="115"/>
      <c r="S835" s="115"/>
      <c r="T835" s="115"/>
      <c r="U835" s="115"/>
      <c r="V835" s="115">
        <v>13</v>
      </c>
      <c r="W835" s="115" t="s">
        <v>64</v>
      </c>
      <c r="X835" s="115"/>
      <c r="Y835" s="115"/>
      <c r="Z835" s="115"/>
      <c r="AA835" s="115"/>
      <c r="AB835" s="116" t="s">
        <v>424</v>
      </c>
      <c r="AC835" s="288" t="s">
        <v>2182</v>
      </c>
      <c r="AD835" s="309"/>
      <c r="AE835" s="309"/>
      <c r="AF835" s="309"/>
      <c r="AG835" s="309"/>
      <c r="AH835" s="309"/>
      <c r="AI835" s="309"/>
      <c r="AJ835" s="310"/>
      <c r="AK835" s="309"/>
      <c r="AL835" s="309"/>
      <c r="AM835" s="311" t="s">
        <v>2183</v>
      </c>
      <c r="AN835" s="309" t="s">
        <v>2184</v>
      </c>
      <c r="AO835" s="119" t="s">
        <v>51</v>
      </c>
      <c r="AP835" s="119" t="s">
        <v>52</v>
      </c>
      <c r="AQ835" s="119" t="s">
        <v>2185</v>
      </c>
      <c r="AR835" s="18" t="s">
        <v>65</v>
      </c>
      <c r="AS835" s="120" t="s">
        <v>60</v>
      </c>
      <c r="AT835" s="476">
        <v>404320</v>
      </c>
      <c r="AU835" s="476">
        <v>404320</v>
      </c>
      <c r="AV835" s="476">
        <v>0</v>
      </c>
      <c r="AW835" s="476">
        <v>0</v>
      </c>
      <c r="AX835" s="476">
        <v>0</v>
      </c>
      <c r="AY835" s="476">
        <v>0</v>
      </c>
      <c r="AZ835" s="476">
        <v>0</v>
      </c>
      <c r="BA835" s="476">
        <v>0</v>
      </c>
      <c r="BB835" s="476">
        <v>404320</v>
      </c>
      <c r="BC835" s="476">
        <v>404320</v>
      </c>
      <c r="BD835" s="121">
        <v>294800</v>
      </c>
      <c r="BE835" s="121">
        <v>0</v>
      </c>
      <c r="BF835" s="121">
        <v>0</v>
      </c>
      <c r="BG835" s="121">
        <v>0</v>
      </c>
      <c r="BH835" s="478">
        <v>294800</v>
      </c>
      <c r="BI835" s="121">
        <v>294800</v>
      </c>
      <c r="BJ835" s="121">
        <v>0</v>
      </c>
      <c r="BK835" s="121">
        <v>0</v>
      </c>
      <c r="BL835" s="121">
        <v>0</v>
      </c>
      <c r="BM835" s="478">
        <v>294800</v>
      </c>
      <c r="BN835" s="121">
        <v>0</v>
      </c>
      <c r="BO835" s="121">
        <v>0</v>
      </c>
      <c r="BP835" s="121">
        <v>0</v>
      </c>
      <c r="BQ835" s="121">
        <v>0</v>
      </c>
      <c r="BR835" s="478">
        <v>0</v>
      </c>
      <c r="BS835" s="121">
        <v>0</v>
      </c>
      <c r="BT835" s="121">
        <v>0</v>
      </c>
      <c r="BU835" s="121">
        <v>0</v>
      </c>
      <c r="BV835" s="121">
        <v>0</v>
      </c>
      <c r="BW835" s="478">
        <v>0</v>
      </c>
      <c r="BX835" s="121">
        <v>0</v>
      </c>
      <c r="BY835" s="121">
        <v>0</v>
      </c>
      <c r="BZ835" s="121">
        <v>0</v>
      </c>
      <c r="CA835" s="121">
        <v>0</v>
      </c>
      <c r="CB835" s="121">
        <v>0</v>
      </c>
      <c r="CC835" s="121">
        <v>0</v>
      </c>
      <c r="CD835" s="121">
        <v>0</v>
      </c>
      <c r="CE835" s="121">
        <v>0</v>
      </c>
      <c r="CF835" s="121">
        <v>0</v>
      </c>
      <c r="CG835" s="478">
        <v>0</v>
      </c>
      <c r="CH835" s="121">
        <v>0</v>
      </c>
      <c r="CI835" s="121">
        <v>0</v>
      </c>
      <c r="CJ835" s="121">
        <v>0</v>
      </c>
      <c r="CK835" s="121">
        <v>0</v>
      </c>
      <c r="CL835" s="121">
        <v>0</v>
      </c>
      <c r="CM835" s="121">
        <v>0</v>
      </c>
      <c r="CN835" s="121">
        <v>0</v>
      </c>
      <c r="CO835" s="121">
        <v>0</v>
      </c>
      <c r="CP835" s="121">
        <v>0</v>
      </c>
      <c r="CQ835" s="478">
        <v>0</v>
      </c>
      <c r="CS835" s="282">
        <f t="shared" si="157"/>
        <v>1</v>
      </c>
    </row>
    <row r="836" spans="1:97" s="282" customFormat="1" ht="85.15" customHeight="1">
      <c r="A836" s="194" t="s">
        <v>2078</v>
      </c>
      <c r="B836" s="17" t="s">
        <v>2079</v>
      </c>
      <c r="C836" s="277">
        <v>402000001</v>
      </c>
      <c r="D836" s="19" t="s">
        <v>48</v>
      </c>
      <c r="E836" s="113" t="s">
        <v>2181</v>
      </c>
      <c r="F836" s="114"/>
      <c r="G836" s="114"/>
      <c r="H836" s="115">
        <v>7</v>
      </c>
      <c r="I836" s="114"/>
      <c r="J836" s="115">
        <v>26</v>
      </c>
      <c r="K836" s="115"/>
      <c r="L836" s="115"/>
      <c r="M836" s="115"/>
      <c r="N836" s="115"/>
      <c r="O836" s="115"/>
      <c r="P836" s="116" t="s">
        <v>422</v>
      </c>
      <c r="Q836" s="117" t="s">
        <v>2002</v>
      </c>
      <c r="R836" s="115"/>
      <c r="S836" s="115"/>
      <c r="T836" s="115"/>
      <c r="U836" s="115"/>
      <c r="V836" s="115">
        <v>13</v>
      </c>
      <c r="W836" s="115" t="s">
        <v>64</v>
      </c>
      <c r="X836" s="115"/>
      <c r="Y836" s="115"/>
      <c r="Z836" s="115"/>
      <c r="AA836" s="115"/>
      <c r="AB836" s="116" t="s">
        <v>424</v>
      </c>
      <c r="AC836" s="288" t="s">
        <v>2186</v>
      </c>
      <c r="AD836" s="309"/>
      <c r="AE836" s="309"/>
      <c r="AF836" s="309"/>
      <c r="AG836" s="309"/>
      <c r="AH836" s="309"/>
      <c r="AI836" s="309"/>
      <c r="AJ836" s="310"/>
      <c r="AK836" s="309"/>
      <c r="AL836" s="309"/>
      <c r="AM836" s="311" t="s">
        <v>2187</v>
      </c>
      <c r="AN836" s="309" t="s">
        <v>2184</v>
      </c>
      <c r="AO836" s="119" t="s">
        <v>51</v>
      </c>
      <c r="AP836" s="119" t="s">
        <v>52</v>
      </c>
      <c r="AQ836" s="119" t="s">
        <v>2185</v>
      </c>
      <c r="AR836" s="18" t="s">
        <v>65</v>
      </c>
      <c r="AS836" s="120" t="s">
        <v>57</v>
      </c>
      <c r="AT836" s="476">
        <v>122104.64</v>
      </c>
      <c r="AU836" s="476">
        <v>122104.64</v>
      </c>
      <c r="AV836" s="476">
        <v>0</v>
      </c>
      <c r="AW836" s="476">
        <v>0</v>
      </c>
      <c r="AX836" s="476">
        <v>0</v>
      </c>
      <c r="AY836" s="476">
        <v>0</v>
      </c>
      <c r="AZ836" s="476">
        <v>0</v>
      </c>
      <c r="BA836" s="476">
        <v>0</v>
      </c>
      <c r="BB836" s="476">
        <v>122104.64</v>
      </c>
      <c r="BC836" s="476">
        <v>122104.64</v>
      </c>
      <c r="BD836" s="121">
        <v>89029.6</v>
      </c>
      <c r="BE836" s="121">
        <v>0</v>
      </c>
      <c r="BF836" s="121">
        <v>0</v>
      </c>
      <c r="BG836" s="121">
        <v>0</v>
      </c>
      <c r="BH836" s="478">
        <v>89029.6</v>
      </c>
      <c r="BI836" s="121">
        <v>89029.6</v>
      </c>
      <c r="BJ836" s="121">
        <v>0</v>
      </c>
      <c r="BK836" s="121">
        <v>0</v>
      </c>
      <c r="BL836" s="121">
        <v>0</v>
      </c>
      <c r="BM836" s="478">
        <v>89029.6</v>
      </c>
      <c r="BN836" s="121">
        <v>0</v>
      </c>
      <c r="BO836" s="121">
        <v>0</v>
      </c>
      <c r="BP836" s="121">
        <v>0</v>
      </c>
      <c r="BQ836" s="121">
        <v>0</v>
      </c>
      <c r="BR836" s="482">
        <v>0</v>
      </c>
      <c r="BS836" s="121">
        <v>0</v>
      </c>
      <c r="BT836" s="121">
        <v>0</v>
      </c>
      <c r="BU836" s="121">
        <v>0</v>
      </c>
      <c r="BV836" s="121">
        <v>0</v>
      </c>
      <c r="BW836" s="482">
        <v>0</v>
      </c>
      <c r="BX836" s="121">
        <v>0</v>
      </c>
      <c r="BY836" s="121">
        <v>0</v>
      </c>
      <c r="BZ836" s="121">
        <v>0</v>
      </c>
      <c r="CA836" s="121">
        <v>0</v>
      </c>
      <c r="CB836" s="121">
        <v>0</v>
      </c>
      <c r="CC836" s="121">
        <v>0</v>
      </c>
      <c r="CD836" s="121">
        <v>0</v>
      </c>
      <c r="CE836" s="121">
        <v>0</v>
      </c>
      <c r="CF836" s="121">
        <v>0</v>
      </c>
      <c r="CG836" s="482">
        <v>0</v>
      </c>
      <c r="CH836" s="121">
        <v>0</v>
      </c>
      <c r="CI836" s="121">
        <v>0</v>
      </c>
      <c r="CJ836" s="121">
        <v>0</v>
      </c>
      <c r="CK836" s="121">
        <v>0</v>
      </c>
      <c r="CL836" s="121">
        <v>0</v>
      </c>
      <c r="CM836" s="121">
        <v>0</v>
      </c>
      <c r="CN836" s="121">
        <v>0</v>
      </c>
      <c r="CO836" s="121">
        <v>0</v>
      </c>
      <c r="CP836" s="121">
        <v>0</v>
      </c>
      <c r="CQ836" s="482">
        <v>0</v>
      </c>
      <c r="CS836" s="282">
        <f t="shared" si="157"/>
        <v>1</v>
      </c>
    </row>
    <row r="837" spans="1:97" s="282" customFormat="1" ht="81.599999999999994" customHeight="1">
      <c r="A837" s="194" t="s">
        <v>2078</v>
      </c>
      <c r="B837" s="17" t="s">
        <v>2079</v>
      </c>
      <c r="C837" s="277" t="s">
        <v>2188</v>
      </c>
      <c r="D837" s="19" t="s">
        <v>44</v>
      </c>
      <c r="E837" s="113" t="s">
        <v>1887</v>
      </c>
      <c r="F837" s="114"/>
      <c r="G837" s="114"/>
      <c r="H837" s="115">
        <v>3</v>
      </c>
      <c r="I837" s="114"/>
      <c r="J837" s="115" t="s">
        <v>522</v>
      </c>
      <c r="K837" s="115" t="s">
        <v>45</v>
      </c>
      <c r="L837" s="115">
        <v>1</v>
      </c>
      <c r="M837" s="115"/>
      <c r="N837" s="115"/>
      <c r="O837" s="115"/>
      <c r="P837" s="116" t="s">
        <v>255</v>
      </c>
      <c r="Q837" s="117" t="s">
        <v>1888</v>
      </c>
      <c r="R837" s="115"/>
      <c r="S837" s="115"/>
      <c r="T837" s="115" t="s">
        <v>47</v>
      </c>
      <c r="U837" s="115"/>
      <c r="V837" s="115" t="s">
        <v>523</v>
      </c>
      <c r="W837" s="115" t="s">
        <v>45</v>
      </c>
      <c r="X837" s="115"/>
      <c r="Y837" s="115"/>
      <c r="Z837" s="115"/>
      <c r="AA837" s="115"/>
      <c r="AB837" s="116" t="s">
        <v>257</v>
      </c>
      <c r="AC837" s="303" t="s">
        <v>1909</v>
      </c>
      <c r="AD837" s="297"/>
      <c r="AE837" s="297"/>
      <c r="AF837" s="297"/>
      <c r="AG837" s="297"/>
      <c r="AH837" s="297"/>
      <c r="AI837" s="297"/>
      <c r="AJ837" s="298"/>
      <c r="AK837" s="297"/>
      <c r="AL837" s="297"/>
      <c r="AM837" s="298" t="s">
        <v>2189</v>
      </c>
      <c r="AN837" s="299" t="s">
        <v>1911</v>
      </c>
      <c r="AO837" s="119" t="s">
        <v>51</v>
      </c>
      <c r="AP837" s="119" t="s">
        <v>52</v>
      </c>
      <c r="AQ837" s="119" t="s">
        <v>2190</v>
      </c>
      <c r="AR837" s="18" t="s">
        <v>1921</v>
      </c>
      <c r="AS837" s="120" t="s">
        <v>59</v>
      </c>
      <c r="AT837" s="476">
        <v>50000</v>
      </c>
      <c r="AU837" s="476">
        <v>50000</v>
      </c>
      <c r="AV837" s="476">
        <v>0</v>
      </c>
      <c r="AW837" s="476">
        <v>0</v>
      </c>
      <c r="AX837" s="476">
        <v>0</v>
      </c>
      <c r="AY837" s="476">
        <v>0</v>
      </c>
      <c r="AZ837" s="476">
        <v>0</v>
      </c>
      <c r="BA837" s="476">
        <v>0</v>
      </c>
      <c r="BB837" s="476">
        <v>50000</v>
      </c>
      <c r="BC837" s="476">
        <v>50000</v>
      </c>
      <c r="BD837" s="121">
        <v>0</v>
      </c>
      <c r="BE837" s="121">
        <v>0</v>
      </c>
      <c r="BF837" s="121">
        <v>0</v>
      </c>
      <c r="BG837" s="121">
        <v>0</v>
      </c>
      <c r="BH837" s="121">
        <v>0</v>
      </c>
      <c r="BI837" s="121">
        <v>0</v>
      </c>
      <c r="BJ837" s="121">
        <v>0</v>
      </c>
      <c r="BK837" s="121">
        <v>0</v>
      </c>
      <c r="BL837" s="121">
        <v>0</v>
      </c>
      <c r="BM837" s="482">
        <v>0</v>
      </c>
      <c r="BN837" s="121">
        <v>0</v>
      </c>
      <c r="BO837" s="121">
        <v>0</v>
      </c>
      <c r="BP837" s="121">
        <v>0</v>
      </c>
      <c r="BQ837" s="121">
        <v>0</v>
      </c>
      <c r="BR837" s="482">
        <v>0</v>
      </c>
      <c r="BS837" s="121">
        <v>0</v>
      </c>
      <c r="BT837" s="121">
        <v>0</v>
      </c>
      <c r="BU837" s="121">
        <v>0</v>
      </c>
      <c r="BV837" s="121">
        <v>0</v>
      </c>
      <c r="BW837" s="482">
        <v>0</v>
      </c>
      <c r="BX837" s="121">
        <v>0</v>
      </c>
      <c r="BY837" s="121">
        <v>0</v>
      </c>
      <c r="BZ837" s="121">
        <v>0</v>
      </c>
      <c r="CA837" s="121">
        <v>0</v>
      </c>
      <c r="CB837" s="121">
        <v>0</v>
      </c>
      <c r="CC837" s="121">
        <v>0</v>
      </c>
      <c r="CD837" s="121">
        <v>0</v>
      </c>
      <c r="CE837" s="121">
        <v>0</v>
      </c>
      <c r="CF837" s="121">
        <v>0</v>
      </c>
      <c r="CG837" s="482">
        <v>0</v>
      </c>
      <c r="CH837" s="121">
        <v>0</v>
      </c>
      <c r="CI837" s="121">
        <v>0</v>
      </c>
      <c r="CJ837" s="121">
        <v>0</v>
      </c>
      <c r="CK837" s="121">
        <v>0</v>
      </c>
      <c r="CL837" s="121">
        <v>0</v>
      </c>
      <c r="CM837" s="121">
        <v>0</v>
      </c>
      <c r="CN837" s="121">
        <v>0</v>
      </c>
      <c r="CO837" s="121">
        <v>0</v>
      </c>
      <c r="CP837" s="121">
        <v>0</v>
      </c>
      <c r="CQ837" s="482">
        <v>0</v>
      </c>
      <c r="CS837" s="282">
        <f t="shared" si="157"/>
        <v>1</v>
      </c>
    </row>
    <row r="838" spans="1:97" s="282" customFormat="1" ht="76.150000000000006" customHeight="1">
      <c r="A838" s="194" t="s">
        <v>2078</v>
      </c>
      <c r="B838" s="17" t="s">
        <v>2079</v>
      </c>
      <c r="C838" s="277" t="s">
        <v>2191</v>
      </c>
      <c r="D838" s="19" t="s">
        <v>153</v>
      </c>
      <c r="E838" s="113" t="s">
        <v>2192</v>
      </c>
      <c r="F838" s="114"/>
      <c r="G838" s="114"/>
      <c r="H838" s="115" t="s">
        <v>2193</v>
      </c>
      <c r="I838" s="114"/>
      <c r="J838" s="115" t="s">
        <v>2194</v>
      </c>
      <c r="K838" s="115" t="s">
        <v>567</v>
      </c>
      <c r="L838" s="115" t="s">
        <v>2195</v>
      </c>
      <c r="M838" s="115"/>
      <c r="N838" s="115" t="s">
        <v>2196</v>
      </c>
      <c r="O838" s="115"/>
      <c r="P838" s="116" t="s">
        <v>2197</v>
      </c>
      <c r="Q838" s="117" t="s">
        <v>2198</v>
      </c>
      <c r="R838" s="115"/>
      <c r="S838" s="115"/>
      <c r="T838" s="115" t="s">
        <v>310</v>
      </c>
      <c r="U838" s="115"/>
      <c r="V838" s="115" t="s">
        <v>2199</v>
      </c>
      <c r="W838" s="115" t="s">
        <v>312</v>
      </c>
      <c r="X838" s="115" t="s">
        <v>2200</v>
      </c>
      <c r="Y838" s="115"/>
      <c r="Z838" s="115"/>
      <c r="AA838" s="115"/>
      <c r="AB838" s="116" t="s">
        <v>2201</v>
      </c>
      <c r="AC838" s="283" t="s">
        <v>2005</v>
      </c>
      <c r="AD838" s="281"/>
      <c r="AE838" s="281"/>
      <c r="AF838" s="281"/>
      <c r="AG838" s="281"/>
      <c r="AH838" s="279"/>
      <c r="AI838" s="279"/>
      <c r="AJ838" s="279"/>
      <c r="AK838" s="281"/>
      <c r="AL838" s="312"/>
      <c r="AM838" s="281" t="s">
        <v>2202</v>
      </c>
      <c r="AN838" s="287" t="s">
        <v>163</v>
      </c>
      <c r="AO838" s="119" t="s">
        <v>51</v>
      </c>
      <c r="AP838" s="119" t="s">
        <v>66</v>
      </c>
      <c r="AQ838" s="119">
        <v>8110010010</v>
      </c>
      <c r="AR838" s="18" t="s">
        <v>55</v>
      </c>
      <c r="AS838" s="120" t="s">
        <v>53</v>
      </c>
      <c r="AT838" s="476">
        <v>17133.939999999999</v>
      </c>
      <c r="AU838" s="476">
        <v>17133.939999999999</v>
      </c>
      <c r="AV838" s="476">
        <v>0</v>
      </c>
      <c r="AW838" s="476">
        <v>0</v>
      </c>
      <c r="AX838" s="476">
        <v>0</v>
      </c>
      <c r="AY838" s="476">
        <v>0</v>
      </c>
      <c r="AZ838" s="476">
        <v>0</v>
      </c>
      <c r="BA838" s="476">
        <v>0</v>
      </c>
      <c r="BB838" s="476">
        <v>17133.939999999999</v>
      </c>
      <c r="BC838" s="476">
        <v>17133.939999999999</v>
      </c>
      <c r="BD838" s="121">
        <v>0</v>
      </c>
      <c r="BE838" s="121">
        <v>0</v>
      </c>
      <c r="BF838" s="121">
        <v>0</v>
      </c>
      <c r="BG838" s="121">
        <v>0</v>
      </c>
      <c r="BH838" s="121">
        <v>0</v>
      </c>
      <c r="BI838" s="121">
        <v>0</v>
      </c>
      <c r="BJ838" s="121">
        <v>0</v>
      </c>
      <c r="BK838" s="121">
        <v>0</v>
      </c>
      <c r="BL838" s="121">
        <v>0</v>
      </c>
      <c r="BM838" s="482">
        <v>0</v>
      </c>
      <c r="BN838" s="121">
        <v>0</v>
      </c>
      <c r="BO838" s="121">
        <v>0</v>
      </c>
      <c r="BP838" s="121">
        <v>0</v>
      </c>
      <c r="BQ838" s="121">
        <v>0</v>
      </c>
      <c r="BR838" s="482">
        <v>0</v>
      </c>
      <c r="BS838" s="121">
        <v>0</v>
      </c>
      <c r="BT838" s="121">
        <v>0</v>
      </c>
      <c r="BU838" s="121">
        <v>0</v>
      </c>
      <c r="BV838" s="121">
        <v>0</v>
      </c>
      <c r="BW838" s="482">
        <v>0</v>
      </c>
      <c r="BX838" s="121">
        <v>0</v>
      </c>
      <c r="BY838" s="121">
        <v>0</v>
      </c>
      <c r="BZ838" s="121">
        <v>0</v>
      </c>
      <c r="CA838" s="121">
        <v>0</v>
      </c>
      <c r="CB838" s="121">
        <v>0</v>
      </c>
      <c r="CC838" s="121">
        <v>0</v>
      </c>
      <c r="CD838" s="121">
        <v>0</v>
      </c>
      <c r="CE838" s="121">
        <v>0</v>
      </c>
      <c r="CF838" s="121">
        <v>0</v>
      </c>
      <c r="CG838" s="482">
        <v>0</v>
      </c>
      <c r="CH838" s="121">
        <v>0</v>
      </c>
      <c r="CI838" s="121">
        <v>0</v>
      </c>
      <c r="CJ838" s="121">
        <v>0</v>
      </c>
      <c r="CK838" s="121">
        <v>0</v>
      </c>
      <c r="CL838" s="121">
        <v>0</v>
      </c>
      <c r="CM838" s="121">
        <v>0</v>
      </c>
      <c r="CN838" s="121">
        <v>0</v>
      </c>
      <c r="CO838" s="121">
        <v>0</v>
      </c>
      <c r="CP838" s="121">
        <v>0</v>
      </c>
      <c r="CQ838" s="482">
        <v>0</v>
      </c>
      <c r="CS838" s="282">
        <f t="shared" si="157"/>
        <v>1</v>
      </c>
    </row>
    <row r="839" spans="1:97" s="282" customFormat="1" ht="209.45" customHeight="1">
      <c r="A839" s="194" t="s">
        <v>2078</v>
      </c>
      <c r="B839" s="17" t="s">
        <v>2079</v>
      </c>
      <c r="C839" s="277" t="s">
        <v>2191</v>
      </c>
      <c r="D839" s="19" t="s">
        <v>153</v>
      </c>
      <c r="E839" s="113" t="s">
        <v>191</v>
      </c>
      <c r="F839" s="114"/>
      <c r="G839" s="114"/>
      <c r="H839" s="115" t="s">
        <v>817</v>
      </c>
      <c r="I839" s="114"/>
      <c r="J839" s="115" t="s">
        <v>2070</v>
      </c>
      <c r="K839" s="115"/>
      <c r="L839" s="115" t="s">
        <v>2070</v>
      </c>
      <c r="M839" s="115"/>
      <c r="N839" s="115" t="s">
        <v>744</v>
      </c>
      <c r="O839" s="115"/>
      <c r="P839" s="116" t="s">
        <v>2203</v>
      </c>
      <c r="Q839" s="117" t="s">
        <v>2204</v>
      </c>
      <c r="R839" s="115"/>
      <c r="S839" s="115"/>
      <c r="T839" s="115">
        <v>3</v>
      </c>
      <c r="U839" s="115"/>
      <c r="V839" s="115">
        <v>12</v>
      </c>
      <c r="W839" s="115">
        <v>1</v>
      </c>
      <c r="X839" s="115" t="s">
        <v>2205</v>
      </c>
      <c r="Y839" s="115"/>
      <c r="Z839" s="115"/>
      <c r="AA839" s="115"/>
      <c r="AB839" s="116" t="s">
        <v>2206</v>
      </c>
      <c r="AC839" s="288" t="s">
        <v>3590</v>
      </c>
      <c r="AD839" s="313"/>
      <c r="AE839" s="313"/>
      <c r="AF839" s="313"/>
      <c r="AG839" s="313"/>
      <c r="AH839" s="313"/>
      <c r="AI839" s="314"/>
      <c r="AJ839" s="315" t="s">
        <v>2207</v>
      </c>
      <c r="AK839" s="315" t="s">
        <v>2208</v>
      </c>
      <c r="AL839" s="316"/>
      <c r="AM839" s="317" t="s">
        <v>2209</v>
      </c>
      <c r="AN839" s="318" t="s">
        <v>2210</v>
      </c>
      <c r="AO839" s="119" t="s">
        <v>51</v>
      </c>
      <c r="AP839" s="119" t="s">
        <v>52</v>
      </c>
      <c r="AQ839" s="119" t="s">
        <v>536</v>
      </c>
      <c r="AR839" s="18" t="s">
        <v>537</v>
      </c>
      <c r="AS839" s="120" t="s">
        <v>53</v>
      </c>
      <c r="AT839" s="476">
        <v>900000</v>
      </c>
      <c r="AU839" s="476">
        <v>900000</v>
      </c>
      <c r="AV839" s="476">
        <v>0</v>
      </c>
      <c r="AW839" s="476">
        <v>0</v>
      </c>
      <c r="AX839" s="476">
        <v>0</v>
      </c>
      <c r="AY839" s="476">
        <v>0</v>
      </c>
      <c r="AZ839" s="476">
        <v>0</v>
      </c>
      <c r="BA839" s="476">
        <v>0</v>
      </c>
      <c r="BB839" s="476">
        <v>900000</v>
      </c>
      <c r="BC839" s="476">
        <v>900000</v>
      </c>
      <c r="BD839" s="121">
        <v>216294</v>
      </c>
      <c r="BE839" s="121">
        <v>0</v>
      </c>
      <c r="BF839" s="121">
        <v>0</v>
      </c>
      <c r="BG839" s="121">
        <v>0</v>
      </c>
      <c r="BH839" s="478">
        <v>216294</v>
      </c>
      <c r="BI839" s="121">
        <v>216294</v>
      </c>
      <c r="BJ839" s="121">
        <v>0</v>
      </c>
      <c r="BK839" s="121">
        <v>0</v>
      </c>
      <c r="BL839" s="121">
        <v>0</v>
      </c>
      <c r="BM839" s="478">
        <v>216294</v>
      </c>
      <c r="BN839" s="121">
        <v>0</v>
      </c>
      <c r="BO839" s="121">
        <v>0</v>
      </c>
      <c r="BP839" s="121">
        <v>0</v>
      </c>
      <c r="BQ839" s="121">
        <v>0</v>
      </c>
      <c r="BR839" s="482">
        <v>0</v>
      </c>
      <c r="BS839" s="121">
        <v>0</v>
      </c>
      <c r="BT839" s="121">
        <v>0</v>
      </c>
      <c r="BU839" s="121">
        <v>0</v>
      </c>
      <c r="BV839" s="121">
        <v>0</v>
      </c>
      <c r="BW839" s="482">
        <v>0</v>
      </c>
      <c r="BX839" s="121">
        <v>0</v>
      </c>
      <c r="BY839" s="121">
        <v>0</v>
      </c>
      <c r="BZ839" s="121">
        <v>0</v>
      </c>
      <c r="CA839" s="121">
        <v>0</v>
      </c>
      <c r="CB839" s="121">
        <v>0</v>
      </c>
      <c r="CC839" s="121">
        <v>0</v>
      </c>
      <c r="CD839" s="121">
        <v>0</v>
      </c>
      <c r="CE839" s="121">
        <v>0</v>
      </c>
      <c r="CF839" s="121">
        <v>0</v>
      </c>
      <c r="CG839" s="482">
        <v>0</v>
      </c>
      <c r="CH839" s="121">
        <v>0</v>
      </c>
      <c r="CI839" s="121">
        <v>0</v>
      </c>
      <c r="CJ839" s="121">
        <v>0</v>
      </c>
      <c r="CK839" s="121">
        <v>0</v>
      </c>
      <c r="CL839" s="121">
        <v>0</v>
      </c>
      <c r="CM839" s="121">
        <v>0</v>
      </c>
      <c r="CN839" s="121">
        <v>0</v>
      </c>
      <c r="CO839" s="121">
        <v>0</v>
      </c>
      <c r="CP839" s="121">
        <v>0</v>
      </c>
      <c r="CQ839" s="482">
        <v>0</v>
      </c>
      <c r="CS839" s="282">
        <f t="shared" si="157"/>
        <v>1</v>
      </c>
    </row>
    <row r="840" spans="1:97" s="282" customFormat="1" ht="319.89999999999998" customHeight="1">
      <c r="A840" s="290" t="s">
        <v>2078</v>
      </c>
      <c r="B840" s="291" t="s">
        <v>2079</v>
      </c>
      <c r="C840" s="484" t="s">
        <v>2211</v>
      </c>
      <c r="D840" s="485" t="s">
        <v>960</v>
      </c>
      <c r="E840" s="486" t="s">
        <v>1887</v>
      </c>
      <c r="F840" s="285"/>
      <c r="G840" s="285"/>
      <c r="H840" s="286">
        <v>3</v>
      </c>
      <c r="I840" s="285"/>
      <c r="J840" s="286">
        <v>17</v>
      </c>
      <c r="K840" s="286">
        <v>1</v>
      </c>
      <c r="L840" s="286">
        <v>9</v>
      </c>
      <c r="M840" s="286"/>
      <c r="N840" s="286"/>
      <c r="O840" s="286"/>
      <c r="P840" s="281" t="s">
        <v>255</v>
      </c>
      <c r="Q840" s="278" t="s">
        <v>2212</v>
      </c>
      <c r="R840" s="286"/>
      <c r="S840" s="286"/>
      <c r="T840" s="286">
        <v>3</v>
      </c>
      <c r="U840" s="286"/>
      <c r="V840" s="286">
        <v>9</v>
      </c>
      <c r="W840" s="286">
        <v>1</v>
      </c>
      <c r="X840" s="286"/>
      <c r="Y840" s="286"/>
      <c r="Z840" s="286"/>
      <c r="AA840" s="286"/>
      <c r="AB840" s="281" t="s">
        <v>257</v>
      </c>
      <c r="AC840" s="487" t="s">
        <v>2213</v>
      </c>
      <c r="AD840" s="313"/>
      <c r="AE840" s="313"/>
      <c r="AF840" s="313"/>
      <c r="AG840" s="313"/>
      <c r="AH840" s="313"/>
      <c r="AI840" s="316"/>
      <c r="AJ840" s="488" t="s">
        <v>2214</v>
      </c>
      <c r="AK840" s="316"/>
      <c r="AL840" s="316"/>
      <c r="AM840" s="489" t="s">
        <v>2215</v>
      </c>
      <c r="AN840" s="489" t="s">
        <v>2216</v>
      </c>
      <c r="AO840" s="490" t="s">
        <v>87</v>
      </c>
      <c r="AP840" s="293" t="s">
        <v>54</v>
      </c>
      <c r="AQ840" s="293" t="s">
        <v>2217</v>
      </c>
      <c r="AR840" s="294" t="s">
        <v>2218</v>
      </c>
      <c r="AS840" s="295" t="s">
        <v>1028</v>
      </c>
      <c r="AT840" s="121">
        <v>0</v>
      </c>
      <c r="AU840" s="121">
        <v>0</v>
      </c>
      <c r="AV840" s="121">
        <v>0</v>
      </c>
      <c r="AW840" s="121">
        <v>0</v>
      </c>
      <c r="AX840" s="121">
        <v>0</v>
      </c>
      <c r="AY840" s="121">
        <v>0</v>
      </c>
      <c r="AZ840" s="121">
        <v>0</v>
      </c>
      <c r="BA840" s="121">
        <v>0</v>
      </c>
      <c r="BB840" s="121">
        <v>0</v>
      </c>
      <c r="BC840" s="121">
        <v>0</v>
      </c>
      <c r="BD840" s="121">
        <v>0</v>
      </c>
      <c r="BE840" s="121">
        <v>0</v>
      </c>
      <c r="BF840" s="121">
        <v>0</v>
      </c>
      <c r="BG840" s="121">
        <v>0</v>
      </c>
      <c r="BH840" s="478">
        <v>0</v>
      </c>
      <c r="BI840" s="121">
        <v>0</v>
      </c>
      <c r="BJ840" s="121">
        <v>0</v>
      </c>
      <c r="BK840" s="121">
        <v>0</v>
      </c>
      <c r="BL840" s="121">
        <v>0</v>
      </c>
      <c r="BM840" s="478">
        <v>0</v>
      </c>
      <c r="BN840" s="121">
        <v>0</v>
      </c>
      <c r="BO840" s="121">
        <v>0</v>
      </c>
      <c r="BP840" s="121">
        <v>0</v>
      </c>
      <c r="BQ840" s="121">
        <v>0</v>
      </c>
      <c r="BR840" s="478">
        <v>0</v>
      </c>
      <c r="BS840" s="122">
        <v>6000000</v>
      </c>
      <c r="BT840" s="121">
        <v>0</v>
      </c>
      <c r="BU840" s="121">
        <v>0</v>
      </c>
      <c r="BV840" s="121">
        <v>0</v>
      </c>
      <c r="BW840" s="478">
        <v>6000000</v>
      </c>
      <c r="BX840" s="121">
        <v>0</v>
      </c>
      <c r="BY840" s="121">
        <v>0</v>
      </c>
      <c r="BZ840" s="121">
        <v>0</v>
      </c>
      <c r="CA840" s="121">
        <v>0</v>
      </c>
      <c r="CB840" s="121">
        <v>0</v>
      </c>
      <c r="CC840" s="121">
        <v>0</v>
      </c>
      <c r="CD840" s="121">
        <v>0</v>
      </c>
      <c r="CE840" s="121">
        <v>0</v>
      </c>
      <c r="CF840" s="121">
        <v>0</v>
      </c>
      <c r="CG840" s="478">
        <v>0</v>
      </c>
      <c r="CH840" s="121">
        <v>0</v>
      </c>
      <c r="CI840" s="121">
        <v>0</v>
      </c>
      <c r="CJ840" s="121">
        <v>0</v>
      </c>
      <c r="CK840" s="121">
        <v>0</v>
      </c>
      <c r="CL840" s="121">
        <v>0</v>
      </c>
      <c r="CM840" s="121">
        <v>0</v>
      </c>
      <c r="CN840" s="121">
        <v>0</v>
      </c>
      <c r="CO840" s="121">
        <v>0</v>
      </c>
      <c r="CP840" s="121">
        <v>0</v>
      </c>
      <c r="CQ840" s="478">
        <v>0</v>
      </c>
      <c r="CS840" s="282">
        <f t="shared" si="157"/>
        <v>1</v>
      </c>
    </row>
    <row r="841" spans="1:97" s="282" customFormat="1" ht="172.9" customHeight="1">
      <c r="A841" s="194" t="s">
        <v>2078</v>
      </c>
      <c r="B841" s="17" t="s">
        <v>2079</v>
      </c>
      <c r="C841" s="277">
        <v>404030001</v>
      </c>
      <c r="D841" s="19" t="s">
        <v>1900</v>
      </c>
      <c r="E841" s="113" t="s">
        <v>1887</v>
      </c>
      <c r="F841" s="114"/>
      <c r="G841" s="114"/>
      <c r="H841" s="115">
        <v>4</v>
      </c>
      <c r="I841" s="114"/>
      <c r="J841" s="115">
        <v>19</v>
      </c>
      <c r="K841" s="115">
        <v>5</v>
      </c>
      <c r="L841" s="115"/>
      <c r="M841" s="115"/>
      <c r="N841" s="115">
        <v>2</v>
      </c>
      <c r="O841" s="115"/>
      <c r="P841" s="116" t="s">
        <v>255</v>
      </c>
      <c r="Q841" s="117" t="s">
        <v>2219</v>
      </c>
      <c r="R841" s="115"/>
      <c r="S841" s="115"/>
      <c r="T841" s="115" t="s">
        <v>2220</v>
      </c>
      <c r="U841" s="115" t="s">
        <v>2221</v>
      </c>
      <c r="V841" s="115" t="s">
        <v>2222</v>
      </c>
      <c r="W841" s="115" t="s">
        <v>2223</v>
      </c>
      <c r="X841" s="115" t="s">
        <v>2224</v>
      </c>
      <c r="Y841" s="115"/>
      <c r="Z841" s="115"/>
      <c r="AA841" s="115"/>
      <c r="AB841" s="116" t="s">
        <v>2225</v>
      </c>
      <c r="AC841" s="303" t="s">
        <v>2226</v>
      </c>
      <c r="AD841" s="319"/>
      <c r="AE841" s="319"/>
      <c r="AF841" s="319"/>
      <c r="AG841" s="319"/>
      <c r="AH841" s="320"/>
      <c r="AI841" s="320"/>
      <c r="AJ841" s="320"/>
      <c r="AK841" s="319"/>
      <c r="AL841" s="321"/>
      <c r="AM841" s="320" t="s">
        <v>2227</v>
      </c>
      <c r="AN841" s="322" t="s">
        <v>2228</v>
      </c>
      <c r="AO841" s="119" t="s">
        <v>51</v>
      </c>
      <c r="AP841" s="119" t="s">
        <v>52</v>
      </c>
      <c r="AQ841" s="119" t="s">
        <v>1907</v>
      </c>
      <c r="AR841" s="18" t="s">
        <v>2229</v>
      </c>
      <c r="AS841" s="120" t="s">
        <v>53</v>
      </c>
      <c r="AT841" s="121">
        <v>0</v>
      </c>
      <c r="AU841" s="121">
        <v>0</v>
      </c>
      <c r="AV841" s="121">
        <v>0</v>
      </c>
      <c r="AW841" s="121">
        <v>0</v>
      </c>
      <c r="AX841" s="121">
        <v>0</v>
      </c>
      <c r="AY841" s="121">
        <v>0</v>
      </c>
      <c r="AZ841" s="121">
        <v>0</v>
      </c>
      <c r="BA841" s="121">
        <v>0</v>
      </c>
      <c r="BB841" s="121">
        <v>0</v>
      </c>
      <c r="BC841" s="121">
        <v>0</v>
      </c>
      <c r="BD841" s="121">
        <v>700000</v>
      </c>
      <c r="BE841" s="121">
        <v>0</v>
      </c>
      <c r="BF841" s="121">
        <v>0</v>
      </c>
      <c r="BG841" s="121">
        <v>0</v>
      </c>
      <c r="BH841" s="478">
        <v>700000</v>
      </c>
      <c r="BI841" s="121">
        <v>700000</v>
      </c>
      <c r="BJ841" s="121">
        <v>0</v>
      </c>
      <c r="BK841" s="121">
        <v>0</v>
      </c>
      <c r="BL841" s="121">
        <v>0</v>
      </c>
      <c r="BM841" s="478">
        <v>700000</v>
      </c>
      <c r="BN841" s="121">
        <v>700000</v>
      </c>
      <c r="BO841" s="121">
        <v>0</v>
      </c>
      <c r="BP841" s="121">
        <v>0</v>
      </c>
      <c r="BQ841" s="121">
        <v>0</v>
      </c>
      <c r="BR841" s="478">
        <v>700000</v>
      </c>
      <c r="BS841" s="121">
        <v>700000</v>
      </c>
      <c r="BT841" s="121">
        <v>0</v>
      </c>
      <c r="BU841" s="121">
        <v>0</v>
      </c>
      <c r="BV841" s="121">
        <v>0</v>
      </c>
      <c r="BW841" s="478">
        <v>700000</v>
      </c>
      <c r="BX841" s="121">
        <v>700000</v>
      </c>
      <c r="BY841" s="121">
        <v>0</v>
      </c>
      <c r="BZ841" s="121">
        <v>0</v>
      </c>
      <c r="CA841" s="121">
        <v>0</v>
      </c>
      <c r="CB841" s="121">
        <v>700000</v>
      </c>
      <c r="CC841" s="121">
        <v>700000</v>
      </c>
      <c r="CD841" s="121">
        <v>0</v>
      </c>
      <c r="CE841" s="121">
        <v>0</v>
      </c>
      <c r="CF841" s="121">
        <v>0</v>
      </c>
      <c r="CG841" s="478">
        <v>700000</v>
      </c>
      <c r="CH841" s="121">
        <v>700000</v>
      </c>
      <c r="CI841" s="121">
        <v>0</v>
      </c>
      <c r="CJ841" s="121">
        <v>0</v>
      </c>
      <c r="CK841" s="121">
        <v>0</v>
      </c>
      <c r="CL841" s="121">
        <v>700000</v>
      </c>
      <c r="CM841" s="121">
        <v>700000</v>
      </c>
      <c r="CN841" s="121">
        <v>0</v>
      </c>
      <c r="CO841" s="121">
        <v>0</v>
      </c>
      <c r="CP841" s="121">
        <v>0</v>
      </c>
      <c r="CQ841" s="478">
        <v>700000</v>
      </c>
      <c r="CS841" s="282">
        <f t="shared" si="157"/>
        <v>1</v>
      </c>
    </row>
    <row r="842" spans="1:97" s="282" customFormat="1" ht="82.9" customHeight="1">
      <c r="A842" s="194" t="s">
        <v>2078</v>
      </c>
      <c r="B842" s="17" t="s">
        <v>2079</v>
      </c>
      <c r="C842" s="277">
        <v>404020001</v>
      </c>
      <c r="D842" s="19" t="s">
        <v>973</v>
      </c>
      <c r="E842" s="113" t="s">
        <v>2230</v>
      </c>
      <c r="F842" s="114"/>
      <c r="G842" s="114"/>
      <c r="H842" s="115" t="s">
        <v>2231</v>
      </c>
      <c r="I842" s="114"/>
      <c r="J842" s="115" t="s">
        <v>2232</v>
      </c>
      <c r="K842" s="115" t="s">
        <v>2233</v>
      </c>
      <c r="L842" s="115" t="s">
        <v>2028</v>
      </c>
      <c r="M842" s="115"/>
      <c r="N842" s="115"/>
      <c r="O842" s="115"/>
      <c r="P842" s="116" t="s">
        <v>2234</v>
      </c>
      <c r="Q842" s="117" t="s">
        <v>2235</v>
      </c>
      <c r="R842" s="115"/>
      <c r="S842" s="115"/>
      <c r="T842" s="115"/>
      <c r="U842" s="115"/>
      <c r="V842" s="115" t="s">
        <v>2236</v>
      </c>
      <c r="W842" s="115" t="s">
        <v>2237</v>
      </c>
      <c r="X842" s="115" t="s">
        <v>2238</v>
      </c>
      <c r="Y842" s="115"/>
      <c r="Z842" s="115"/>
      <c r="AA842" s="115"/>
      <c r="AB842" s="116" t="s">
        <v>2239</v>
      </c>
      <c r="AC842" s="303" t="s">
        <v>2003</v>
      </c>
      <c r="AD842" s="297"/>
      <c r="AE842" s="297"/>
      <c r="AF842" s="297"/>
      <c r="AG842" s="297"/>
      <c r="AH842" s="297"/>
      <c r="AI842" s="297"/>
      <c r="AJ842" s="298"/>
      <c r="AK842" s="297"/>
      <c r="AL842" s="297"/>
      <c r="AM842" s="297" t="s">
        <v>200</v>
      </c>
      <c r="AN842" s="299" t="s">
        <v>162</v>
      </c>
      <c r="AO842" s="119" t="s">
        <v>51</v>
      </c>
      <c r="AP842" s="119" t="s">
        <v>66</v>
      </c>
      <c r="AQ842" s="119">
        <v>8110076200</v>
      </c>
      <c r="AR842" s="18" t="s">
        <v>977</v>
      </c>
      <c r="AS842" s="120" t="s">
        <v>56</v>
      </c>
      <c r="AT842" s="476">
        <v>38295</v>
      </c>
      <c r="AU842" s="476">
        <v>38295</v>
      </c>
      <c r="AV842" s="476">
        <v>0</v>
      </c>
      <c r="AW842" s="476">
        <v>0</v>
      </c>
      <c r="AX842" s="476">
        <v>38295</v>
      </c>
      <c r="AY842" s="476">
        <v>38295</v>
      </c>
      <c r="AZ842" s="476">
        <v>0</v>
      </c>
      <c r="BA842" s="476">
        <v>0</v>
      </c>
      <c r="BB842" s="476">
        <v>0</v>
      </c>
      <c r="BC842" s="476">
        <v>0</v>
      </c>
      <c r="BD842" s="121">
        <v>37313.08</v>
      </c>
      <c r="BE842" s="121">
        <v>0</v>
      </c>
      <c r="BF842" s="478">
        <v>37313.08</v>
      </c>
      <c r="BG842" s="121">
        <v>0</v>
      </c>
      <c r="BH842" s="121">
        <v>0</v>
      </c>
      <c r="BI842" s="121">
        <v>37313.08</v>
      </c>
      <c r="BJ842" s="121">
        <v>0</v>
      </c>
      <c r="BK842" s="478">
        <v>37313.08</v>
      </c>
      <c r="BL842" s="121">
        <v>0</v>
      </c>
      <c r="BM842" s="482">
        <v>0</v>
      </c>
      <c r="BN842" s="121">
        <v>38295</v>
      </c>
      <c r="BO842" s="121">
        <v>0</v>
      </c>
      <c r="BP842" s="482">
        <v>38295</v>
      </c>
      <c r="BQ842" s="121">
        <v>0</v>
      </c>
      <c r="BR842" s="482">
        <v>0</v>
      </c>
      <c r="BS842" s="121">
        <v>38295</v>
      </c>
      <c r="BT842" s="121">
        <v>0</v>
      </c>
      <c r="BU842" s="482">
        <v>38295</v>
      </c>
      <c r="BV842" s="121">
        <v>0</v>
      </c>
      <c r="BW842" s="482">
        <v>0</v>
      </c>
      <c r="BX842" s="121">
        <v>38295</v>
      </c>
      <c r="BY842" s="121">
        <v>0</v>
      </c>
      <c r="BZ842" s="121">
        <v>38295</v>
      </c>
      <c r="CA842" s="121">
        <v>0</v>
      </c>
      <c r="CB842" s="121">
        <v>0</v>
      </c>
      <c r="CC842" s="121">
        <v>38295</v>
      </c>
      <c r="CD842" s="121">
        <v>0</v>
      </c>
      <c r="CE842" s="482">
        <v>38295</v>
      </c>
      <c r="CF842" s="121">
        <v>0</v>
      </c>
      <c r="CG842" s="482">
        <v>0</v>
      </c>
      <c r="CH842" s="121">
        <v>38295</v>
      </c>
      <c r="CI842" s="121">
        <v>0</v>
      </c>
      <c r="CJ842" s="121">
        <v>38295</v>
      </c>
      <c r="CK842" s="121">
        <v>0</v>
      </c>
      <c r="CL842" s="121">
        <v>0</v>
      </c>
      <c r="CM842" s="121">
        <v>38295</v>
      </c>
      <c r="CN842" s="121">
        <v>0</v>
      </c>
      <c r="CO842" s="482">
        <v>38295</v>
      </c>
      <c r="CP842" s="121">
        <v>0</v>
      </c>
      <c r="CQ842" s="482">
        <v>0</v>
      </c>
      <c r="CS842" s="282">
        <f t="shared" si="157"/>
        <v>1</v>
      </c>
    </row>
    <row r="843" spans="1:97" s="282" customFormat="1" ht="74.45" customHeight="1">
      <c r="A843" s="194" t="s">
        <v>2078</v>
      </c>
      <c r="B843" s="17" t="s">
        <v>2079</v>
      </c>
      <c r="C843" s="277">
        <v>404020001</v>
      </c>
      <c r="D843" s="19" t="s">
        <v>973</v>
      </c>
      <c r="E843" s="113" t="s">
        <v>2240</v>
      </c>
      <c r="F843" s="114"/>
      <c r="G843" s="114"/>
      <c r="H843" s="115" t="s">
        <v>2241</v>
      </c>
      <c r="I843" s="114"/>
      <c r="J843" s="115" t="s">
        <v>2242</v>
      </c>
      <c r="K843" s="115" t="s">
        <v>2243</v>
      </c>
      <c r="L843" s="115" t="s">
        <v>2028</v>
      </c>
      <c r="M843" s="115"/>
      <c r="N843" s="115"/>
      <c r="O843" s="115"/>
      <c r="P843" s="116" t="s">
        <v>2244</v>
      </c>
      <c r="Q843" s="117" t="s">
        <v>2245</v>
      </c>
      <c r="R843" s="115"/>
      <c r="S843" s="115"/>
      <c r="T843" s="323"/>
      <c r="U843" s="323"/>
      <c r="V843" s="323" t="s">
        <v>2246</v>
      </c>
      <c r="W843" s="323" t="s">
        <v>2054</v>
      </c>
      <c r="X843" s="323"/>
      <c r="Y843" s="115"/>
      <c r="Z843" s="115"/>
      <c r="AA843" s="115"/>
      <c r="AB843" s="116" t="s">
        <v>2247</v>
      </c>
      <c r="AC843" s="303" t="s">
        <v>2248</v>
      </c>
      <c r="AD843" s="297"/>
      <c r="AE843" s="297"/>
      <c r="AF843" s="297"/>
      <c r="AG843" s="297"/>
      <c r="AH843" s="297"/>
      <c r="AI843" s="298"/>
      <c r="AJ843" s="298" t="s">
        <v>2249</v>
      </c>
      <c r="AK843" s="298"/>
      <c r="AL843" s="298"/>
      <c r="AM843" s="298" t="s">
        <v>2238</v>
      </c>
      <c r="AN843" s="299" t="s">
        <v>2250</v>
      </c>
      <c r="AO843" s="119" t="s">
        <v>51</v>
      </c>
      <c r="AP843" s="119" t="s">
        <v>66</v>
      </c>
      <c r="AQ843" s="119" t="s">
        <v>2251</v>
      </c>
      <c r="AR843" s="18" t="s">
        <v>977</v>
      </c>
      <c r="AS843" s="120" t="s">
        <v>57</v>
      </c>
      <c r="AT843" s="476">
        <v>339759.07</v>
      </c>
      <c r="AU843" s="476">
        <v>339759.07</v>
      </c>
      <c r="AV843" s="476">
        <v>0</v>
      </c>
      <c r="AW843" s="476">
        <v>0</v>
      </c>
      <c r="AX843" s="476">
        <v>339759.07</v>
      </c>
      <c r="AY843" s="476">
        <v>339759.07</v>
      </c>
      <c r="AZ843" s="476">
        <v>0</v>
      </c>
      <c r="BA843" s="476">
        <v>0</v>
      </c>
      <c r="BB843" s="476">
        <v>0</v>
      </c>
      <c r="BC843" s="476">
        <v>0</v>
      </c>
      <c r="BD843" s="121">
        <v>367632.72</v>
      </c>
      <c r="BE843" s="121">
        <v>0</v>
      </c>
      <c r="BF843" s="478">
        <v>367632.72</v>
      </c>
      <c r="BG843" s="121">
        <v>0</v>
      </c>
      <c r="BH843" s="121">
        <v>0</v>
      </c>
      <c r="BI843" s="121">
        <v>367632.72</v>
      </c>
      <c r="BJ843" s="121">
        <v>0</v>
      </c>
      <c r="BK843" s="478">
        <v>367632.72</v>
      </c>
      <c r="BL843" s="121">
        <v>0</v>
      </c>
      <c r="BM843" s="482">
        <v>0</v>
      </c>
      <c r="BN843" s="121">
        <v>382245.93</v>
      </c>
      <c r="BO843" s="121">
        <v>0</v>
      </c>
      <c r="BP843" s="121">
        <v>382245.93</v>
      </c>
      <c r="BQ843" s="121">
        <v>0</v>
      </c>
      <c r="BR843" s="482">
        <v>0</v>
      </c>
      <c r="BS843" s="121">
        <v>382245.93</v>
      </c>
      <c r="BT843" s="121">
        <v>0</v>
      </c>
      <c r="BU843" s="482">
        <v>382245.93</v>
      </c>
      <c r="BV843" s="121">
        <v>0</v>
      </c>
      <c r="BW843" s="482">
        <v>0</v>
      </c>
      <c r="BX843" s="121">
        <v>382245.93</v>
      </c>
      <c r="BY843" s="121">
        <v>0</v>
      </c>
      <c r="BZ843" s="121">
        <v>382245.93</v>
      </c>
      <c r="CA843" s="121">
        <v>0</v>
      </c>
      <c r="CB843" s="121">
        <v>0</v>
      </c>
      <c r="CC843" s="121">
        <v>382245.93</v>
      </c>
      <c r="CD843" s="121">
        <v>0</v>
      </c>
      <c r="CE843" s="121">
        <v>382245.93</v>
      </c>
      <c r="CF843" s="121">
        <v>0</v>
      </c>
      <c r="CG843" s="482">
        <v>0</v>
      </c>
      <c r="CH843" s="121">
        <v>382245.93</v>
      </c>
      <c r="CI843" s="121">
        <v>0</v>
      </c>
      <c r="CJ843" s="121">
        <v>382245.93</v>
      </c>
      <c r="CK843" s="121">
        <v>0</v>
      </c>
      <c r="CL843" s="121">
        <v>0</v>
      </c>
      <c r="CM843" s="121">
        <v>382245.93</v>
      </c>
      <c r="CN843" s="121">
        <v>0</v>
      </c>
      <c r="CO843" s="121">
        <v>382245.93</v>
      </c>
      <c r="CP843" s="121">
        <v>0</v>
      </c>
      <c r="CQ843" s="482">
        <v>0</v>
      </c>
      <c r="CS843" s="282">
        <f t="shared" si="157"/>
        <v>1</v>
      </c>
    </row>
    <row r="844" spans="1:97" s="282" customFormat="1" ht="288" customHeight="1">
      <c r="A844" s="194" t="s">
        <v>2078</v>
      </c>
      <c r="B844" s="17" t="s">
        <v>2079</v>
      </c>
      <c r="C844" s="277">
        <v>402000001</v>
      </c>
      <c r="D844" s="19" t="s">
        <v>48</v>
      </c>
      <c r="E844" s="113" t="s">
        <v>2158</v>
      </c>
      <c r="F844" s="114"/>
      <c r="G844" s="114"/>
      <c r="H844" s="115" t="s">
        <v>2159</v>
      </c>
      <c r="I844" s="114"/>
      <c r="J844" s="115" t="s">
        <v>2160</v>
      </c>
      <c r="K844" s="115" t="s">
        <v>2161</v>
      </c>
      <c r="L844" s="115" t="s">
        <v>2162</v>
      </c>
      <c r="M844" s="115"/>
      <c r="N844" s="115"/>
      <c r="O844" s="115"/>
      <c r="P844" s="116" t="s">
        <v>2163</v>
      </c>
      <c r="Q844" s="301" t="s">
        <v>2164</v>
      </c>
      <c r="R844" s="115"/>
      <c r="S844" s="115"/>
      <c r="T844" s="115" t="s">
        <v>2165</v>
      </c>
      <c r="U844" s="115"/>
      <c r="V844" s="115" t="s">
        <v>2166</v>
      </c>
      <c r="W844" s="115" t="s">
        <v>2167</v>
      </c>
      <c r="X844" s="115"/>
      <c r="Y844" s="115"/>
      <c r="Z844" s="115"/>
      <c r="AA844" s="115"/>
      <c r="AB844" s="302" t="s">
        <v>2168</v>
      </c>
      <c r="AC844" s="303" t="s">
        <v>2252</v>
      </c>
      <c r="AD844" s="297"/>
      <c r="AE844" s="297"/>
      <c r="AF844" s="297"/>
      <c r="AG844" s="297"/>
      <c r="AH844" s="297"/>
      <c r="AI844" s="297"/>
      <c r="AJ844" s="298" t="s">
        <v>2170</v>
      </c>
      <c r="AK844" s="297"/>
      <c r="AL844" s="297"/>
      <c r="AM844" s="297"/>
      <c r="AN844" s="299" t="s">
        <v>2171</v>
      </c>
      <c r="AO844" s="119" t="s">
        <v>51</v>
      </c>
      <c r="AP844" s="119" t="s">
        <v>66</v>
      </c>
      <c r="AQ844" s="119" t="s">
        <v>2253</v>
      </c>
      <c r="AR844" s="18" t="s">
        <v>249</v>
      </c>
      <c r="AS844" s="120" t="s">
        <v>57</v>
      </c>
      <c r="AT844" s="121">
        <v>0</v>
      </c>
      <c r="AU844" s="121">
        <v>0</v>
      </c>
      <c r="AV844" s="121">
        <v>0</v>
      </c>
      <c r="AW844" s="121">
        <v>0</v>
      </c>
      <c r="AX844" s="121">
        <v>0</v>
      </c>
      <c r="AY844" s="121">
        <v>0</v>
      </c>
      <c r="AZ844" s="121">
        <v>0</v>
      </c>
      <c r="BA844" s="121">
        <v>0</v>
      </c>
      <c r="BB844" s="121">
        <v>0</v>
      </c>
      <c r="BC844" s="121">
        <v>0</v>
      </c>
      <c r="BD844" s="121">
        <v>67337.7</v>
      </c>
      <c r="BE844" s="121">
        <v>0</v>
      </c>
      <c r="BF844" s="121">
        <v>67337.7</v>
      </c>
      <c r="BG844" s="121">
        <v>0</v>
      </c>
      <c r="BH844" s="478">
        <v>0</v>
      </c>
      <c r="BI844" s="121">
        <v>67337.7</v>
      </c>
      <c r="BJ844" s="121">
        <v>0</v>
      </c>
      <c r="BK844" s="121">
        <v>67337.7</v>
      </c>
      <c r="BL844" s="121">
        <v>0</v>
      </c>
      <c r="BM844" s="478">
        <v>0</v>
      </c>
      <c r="BN844" s="121">
        <v>0</v>
      </c>
      <c r="BO844" s="121">
        <v>0</v>
      </c>
      <c r="BP844" s="121">
        <v>0</v>
      </c>
      <c r="BQ844" s="121">
        <v>0</v>
      </c>
      <c r="BR844" s="478">
        <v>0</v>
      </c>
      <c r="BS844" s="121">
        <v>0</v>
      </c>
      <c r="BT844" s="121">
        <v>0</v>
      </c>
      <c r="BU844" s="121">
        <v>0</v>
      </c>
      <c r="BV844" s="121">
        <v>0</v>
      </c>
      <c r="BW844" s="478">
        <v>0</v>
      </c>
      <c r="BX844" s="121">
        <v>0</v>
      </c>
      <c r="BY844" s="121">
        <v>0</v>
      </c>
      <c r="BZ844" s="121">
        <v>0</v>
      </c>
      <c r="CA844" s="121">
        <v>0</v>
      </c>
      <c r="CB844" s="121">
        <v>0</v>
      </c>
      <c r="CC844" s="121">
        <v>0</v>
      </c>
      <c r="CD844" s="121">
        <v>0</v>
      </c>
      <c r="CE844" s="121">
        <v>0</v>
      </c>
      <c r="CF844" s="121">
        <v>0</v>
      </c>
      <c r="CG844" s="478">
        <v>0</v>
      </c>
      <c r="CH844" s="121">
        <v>0</v>
      </c>
      <c r="CI844" s="121">
        <v>0</v>
      </c>
      <c r="CJ844" s="121">
        <v>0</v>
      </c>
      <c r="CK844" s="121">
        <v>0</v>
      </c>
      <c r="CL844" s="121">
        <v>0</v>
      </c>
      <c r="CM844" s="121">
        <v>0</v>
      </c>
      <c r="CN844" s="121">
        <v>0</v>
      </c>
      <c r="CO844" s="121">
        <v>0</v>
      </c>
      <c r="CP844" s="121">
        <v>0</v>
      </c>
      <c r="CQ844" s="478">
        <v>0</v>
      </c>
      <c r="CS844" s="282">
        <f t="shared" si="157"/>
        <v>1</v>
      </c>
    </row>
    <row r="845" spans="1:97" s="282" customFormat="1" ht="288" customHeight="1">
      <c r="A845" s="194" t="s">
        <v>2078</v>
      </c>
      <c r="B845" s="17" t="s">
        <v>2079</v>
      </c>
      <c r="C845" s="277">
        <v>404020001</v>
      </c>
      <c r="D845" s="19" t="s">
        <v>973</v>
      </c>
      <c r="E845" s="113" t="s">
        <v>2254</v>
      </c>
      <c r="F845" s="114"/>
      <c r="G845" s="114"/>
      <c r="H845" s="115" t="s">
        <v>2255</v>
      </c>
      <c r="I845" s="114"/>
      <c r="J845" s="115" t="s">
        <v>2256</v>
      </c>
      <c r="K845" s="115" t="s">
        <v>2257</v>
      </c>
      <c r="L845" s="115" t="s">
        <v>2028</v>
      </c>
      <c r="M845" s="115"/>
      <c r="N845" s="115"/>
      <c r="O845" s="115"/>
      <c r="P845" s="116" t="s">
        <v>2258</v>
      </c>
      <c r="Q845" s="117" t="s">
        <v>2259</v>
      </c>
      <c r="R845" s="115"/>
      <c r="S845" s="115"/>
      <c r="T845" s="115"/>
      <c r="U845" s="115"/>
      <c r="V845" s="115" t="s">
        <v>2260</v>
      </c>
      <c r="W845" s="115" t="s">
        <v>2261</v>
      </c>
      <c r="X845" s="115" t="s">
        <v>2262</v>
      </c>
      <c r="Y845" s="115"/>
      <c r="Z845" s="115"/>
      <c r="AA845" s="115"/>
      <c r="AB845" s="116" t="s">
        <v>1772</v>
      </c>
      <c r="AC845" s="303" t="s">
        <v>1854</v>
      </c>
      <c r="AD845" s="297"/>
      <c r="AE845" s="297"/>
      <c r="AF845" s="297"/>
      <c r="AG845" s="297"/>
      <c r="AH845" s="297"/>
      <c r="AI845" s="298"/>
      <c r="AJ845" s="298"/>
      <c r="AK845" s="298"/>
      <c r="AL845" s="298"/>
      <c r="AM845" s="298" t="s">
        <v>2263</v>
      </c>
      <c r="AN845" s="299" t="s">
        <v>163</v>
      </c>
      <c r="AO845" s="119" t="s">
        <v>51</v>
      </c>
      <c r="AP845" s="119" t="s">
        <v>66</v>
      </c>
      <c r="AQ845" s="119" t="s">
        <v>2251</v>
      </c>
      <c r="AR845" s="18" t="s">
        <v>977</v>
      </c>
      <c r="AS845" s="120" t="s">
        <v>53</v>
      </c>
      <c r="AT845" s="476">
        <v>215353.92</v>
      </c>
      <c r="AU845" s="476">
        <v>215353.92</v>
      </c>
      <c r="AV845" s="476">
        <v>0</v>
      </c>
      <c r="AW845" s="476">
        <v>0</v>
      </c>
      <c r="AX845" s="476">
        <v>215353.92</v>
      </c>
      <c r="AY845" s="476">
        <v>215353.92</v>
      </c>
      <c r="AZ845" s="476">
        <v>0</v>
      </c>
      <c r="BA845" s="476">
        <v>0</v>
      </c>
      <c r="BB845" s="476">
        <v>0</v>
      </c>
      <c r="BC845" s="476">
        <v>0</v>
      </c>
      <c r="BD845" s="121">
        <v>92880.1</v>
      </c>
      <c r="BE845" s="121">
        <v>0</v>
      </c>
      <c r="BF845" s="121">
        <v>92880.1</v>
      </c>
      <c r="BG845" s="121">
        <v>0</v>
      </c>
      <c r="BH845" s="121">
        <v>0</v>
      </c>
      <c r="BI845" s="121">
        <v>92880.1</v>
      </c>
      <c r="BJ845" s="121">
        <v>0</v>
      </c>
      <c r="BK845" s="482">
        <v>92880.1</v>
      </c>
      <c r="BL845" s="121">
        <v>0</v>
      </c>
      <c r="BM845" s="482">
        <v>0</v>
      </c>
      <c r="BN845" s="121">
        <v>98057.87</v>
      </c>
      <c r="BO845" s="121">
        <v>0</v>
      </c>
      <c r="BP845" s="121">
        <v>98057.87</v>
      </c>
      <c r="BQ845" s="121">
        <v>0</v>
      </c>
      <c r="BR845" s="482">
        <v>0</v>
      </c>
      <c r="BS845" s="121">
        <v>98057.87</v>
      </c>
      <c r="BT845" s="121">
        <v>0</v>
      </c>
      <c r="BU845" s="121">
        <v>98057.87</v>
      </c>
      <c r="BV845" s="121">
        <v>0</v>
      </c>
      <c r="BW845" s="482">
        <v>0</v>
      </c>
      <c r="BX845" s="121">
        <v>98057.87</v>
      </c>
      <c r="BY845" s="121">
        <v>0</v>
      </c>
      <c r="BZ845" s="121">
        <v>98057.87</v>
      </c>
      <c r="CA845" s="121">
        <v>0</v>
      </c>
      <c r="CB845" s="121">
        <v>0</v>
      </c>
      <c r="CC845" s="121">
        <v>98057.87</v>
      </c>
      <c r="CD845" s="121">
        <v>0</v>
      </c>
      <c r="CE845" s="121">
        <v>98057.87</v>
      </c>
      <c r="CF845" s="121">
        <v>0</v>
      </c>
      <c r="CG845" s="482">
        <v>0</v>
      </c>
      <c r="CH845" s="121">
        <v>98057.87</v>
      </c>
      <c r="CI845" s="121">
        <v>0</v>
      </c>
      <c r="CJ845" s="121">
        <v>98057.87</v>
      </c>
      <c r="CK845" s="121">
        <v>0</v>
      </c>
      <c r="CL845" s="121">
        <v>0</v>
      </c>
      <c r="CM845" s="121">
        <v>98057.87</v>
      </c>
      <c r="CN845" s="121">
        <v>0</v>
      </c>
      <c r="CO845" s="121">
        <v>98057.87</v>
      </c>
      <c r="CP845" s="121">
        <v>0</v>
      </c>
      <c r="CQ845" s="482">
        <v>0</v>
      </c>
      <c r="CS845" s="282">
        <f t="shared" si="157"/>
        <v>1</v>
      </c>
    </row>
    <row r="846" spans="1:97" s="282" customFormat="1" ht="70.900000000000006" customHeight="1">
      <c r="A846" s="194" t="s">
        <v>2078</v>
      </c>
      <c r="B846" s="17" t="s">
        <v>2079</v>
      </c>
      <c r="C846" s="277">
        <v>402000002</v>
      </c>
      <c r="D846" s="19" t="s">
        <v>49</v>
      </c>
      <c r="E846" s="113" t="s">
        <v>2264</v>
      </c>
      <c r="F846" s="114"/>
      <c r="G846" s="114"/>
      <c r="H846" s="115" t="s">
        <v>2265</v>
      </c>
      <c r="I846" s="114"/>
      <c r="J846" s="115" t="s">
        <v>2266</v>
      </c>
      <c r="K846" s="115" t="s">
        <v>2267</v>
      </c>
      <c r="L846" s="115" t="s">
        <v>2268</v>
      </c>
      <c r="M846" s="115"/>
      <c r="N846" s="115"/>
      <c r="O846" s="115"/>
      <c r="P846" s="116" t="s">
        <v>2269</v>
      </c>
      <c r="Q846" s="117" t="s">
        <v>2270</v>
      </c>
      <c r="R846" s="115"/>
      <c r="S846" s="115"/>
      <c r="T846" s="115" t="s">
        <v>2271</v>
      </c>
      <c r="U846" s="115"/>
      <c r="V846" s="115" t="s">
        <v>2272</v>
      </c>
      <c r="W846" s="115" t="s">
        <v>2273</v>
      </c>
      <c r="X846" s="115"/>
      <c r="Y846" s="115"/>
      <c r="Z846" s="115"/>
      <c r="AA846" s="115"/>
      <c r="AB846" s="116" t="s">
        <v>2274</v>
      </c>
      <c r="AC846" s="303" t="s">
        <v>2275</v>
      </c>
      <c r="AD846" s="297"/>
      <c r="AE846" s="297"/>
      <c r="AF846" s="297"/>
      <c r="AG846" s="297"/>
      <c r="AH846" s="297"/>
      <c r="AI846" s="297"/>
      <c r="AJ846" s="298" t="s">
        <v>2276</v>
      </c>
      <c r="AK846" s="297"/>
      <c r="AL846" s="297"/>
      <c r="AM846" s="297"/>
      <c r="AN846" s="299" t="s">
        <v>2277</v>
      </c>
      <c r="AO846" s="119" t="s">
        <v>51</v>
      </c>
      <c r="AP846" s="119" t="s">
        <v>66</v>
      </c>
      <c r="AQ846" s="119" t="s">
        <v>2172</v>
      </c>
      <c r="AR846" s="18" t="s">
        <v>75</v>
      </c>
      <c r="AS846" s="120" t="s">
        <v>60</v>
      </c>
      <c r="AT846" s="476">
        <v>24616333.510000002</v>
      </c>
      <c r="AU846" s="476">
        <v>24616333.510000002</v>
      </c>
      <c r="AV846" s="476">
        <v>0</v>
      </c>
      <c r="AW846" s="476">
        <v>0</v>
      </c>
      <c r="AX846" s="476">
        <v>0</v>
      </c>
      <c r="AY846" s="476">
        <v>0</v>
      </c>
      <c r="AZ846" s="476">
        <v>0</v>
      </c>
      <c r="BA846" s="476">
        <v>0</v>
      </c>
      <c r="BB846" s="476">
        <v>24616333.510000002</v>
      </c>
      <c r="BC846" s="476">
        <v>24616333.510000002</v>
      </c>
      <c r="BD846" s="121">
        <v>25117791.66</v>
      </c>
      <c r="BE846" s="121">
        <v>0</v>
      </c>
      <c r="BF846" s="478">
        <v>0</v>
      </c>
      <c r="BG846" s="121">
        <v>0</v>
      </c>
      <c r="BH846" s="478">
        <v>25117791.66</v>
      </c>
      <c r="BI846" s="121">
        <v>25117791.66</v>
      </c>
      <c r="BJ846" s="121">
        <v>0</v>
      </c>
      <c r="BK846" s="478">
        <v>0</v>
      </c>
      <c r="BL846" s="121">
        <v>0</v>
      </c>
      <c r="BM846" s="478">
        <v>25117791.66</v>
      </c>
      <c r="BN846" s="121">
        <v>25641537</v>
      </c>
      <c r="BO846" s="121">
        <v>0</v>
      </c>
      <c r="BP846" s="121">
        <v>0</v>
      </c>
      <c r="BQ846" s="121">
        <v>0</v>
      </c>
      <c r="BR846" s="121">
        <v>25641537</v>
      </c>
      <c r="BS846" s="121">
        <v>25641537</v>
      </c>
      <c r="BT846" s="121">
        <v>0</v>
      </c>
      <c r="BU846" s="121">
        <v>0</v>
      </c>
      <c r="BV846" s="121">
        <v>0</v>
      </c>
      <c r="BW846" s="121">
        <v>25641537</v>
      </c>
      <c r="BX846" s="121">
        <v>25641537</v>
      </c>
      <c r="BY846" s="121">
        <v>0</v>
      </c>
      <c r="BZ846" s="121">
        <v>0</v>
      </c>
      <c r="CA846" s="121">
        <v>0</v>
      </c>
      <c r="CB846" s="121">
        <v>25641537</v>
      </c>
      <c r="CC846" s="121">
        <v>25641537</v>
      </c>
      <c r="CD846" s="121">
        <v>0</v>
      </c>
      <c r="CE846" s="121">
        <v>0</v>
      </c>
      <c r="CF846" s="121">
        <v>0</v>
      </c>
      <c r="CG846" s="121">
        <v>25641537</v>
      </c>
      <c r="CH846" s="121">
        <v>25641537</v>
      </c>
      <c r="CI846" s="121">
        <v>0</v>
      </c>
      <c r="CJ846" s="121">
        <v>0</v>
      </c>
      <c r="CK846" s="121">
        <v>0</v>
      </c>
      <c r="CL846" s="121">
        <v>25641537</v>
      </c>
      <c r="CM846" s="121">
        <v>25641537</v>
      </c>
      <c r="CN846" s="121">
        <v>0</v>
      </c>
      <c r="CO846" s="121">
        <v>0</v>
      </c>
      <c r="CP846" s="121">
        <v>0</v>
      </c>
      <c r="CQ846" s="121">
        <v>25641537</v>
      </c>
      <c r="CS846" s="282">
        <f t="shared" si="157"/>
        <v>1</v>
      </c>
    </row>
    <row r="847" spans="1:97" s="282" customFormat="1" ht="91.15" customHeight="1">
      <c r="A847" s="194" t="s">
        <v>2078</v>
      </c>
      <c r="B847" s="17" t="s">
        <v>2079</v>
      </c>
      <c r="C847" s="277">
        <v>404020002</v>
      </c>
      <c r="D847" s="19" t="s">
        <v>984</v>
      </c>
      <c r="E847" s="113" t="s">
        <v>2278</v>
      </c>
      <c r="F847" s="114"/>
      <c r="G847" s="114"/>
      <c r="H847" s="115" t="s">
        <v>2279</v>
      </c>
      <c r="I847" s="114"/>
      <c r="J847" s="115" t="s">
        <v>2280</v>
      </c>
      <c r="K847" s="115" t="s">
        <v>2281</v>
      </c>
      <c r="L847" s="115" t="s">
        <v>2282</v>
      </c>
      <c r="M847" s="115"/>
      <c r="N847" s="115"/>
      <c r="O847" s="115"/>
      <c r="P847" s="116" t="s">
        <v>2283</v>
      </c>
      <c r="Q847" s="117" t="s">
        <v>2284</v>
      </c>
      <c r="R847" s="115"/>
      <c r="S847" s="115"/>
      <c r="T847" s="115"/>
      <c r="U847" s="115"/>
      <c r="V847" s="115" t="s">
        <v>2285</v>
      </c>
      <c r="W847" s="171" t="s">
        <v>312</v>
      </c>
      <c r="X847" s="115"/>
      <c r="Y847" s="115"/>
      <c r="Z847" s="115"/>
      <c r="AA847" s="115"/>
      <c r="AB847" s="116" t="s">
        <v>2239</v>
      </c>
      <c r="AC847" s="303" t="s">
        <v>2050</v>
      </c>
      <c r="AD847" s="297"/>
      <c r="AE847" s="297"/>
      <c r="AF847" s="297"/>
      <c r="AG847" s="297"/>
      <c r="AH847" s="297"/>
      <c r="AI847" s="298"/>
      <c r="AJ847" s="298" t="s">
        <v>45</v>
      </c>
      <c r="AK847" s="298"/>
      <c r="AL847" s="298"/>
      <c r="AM847" s="298"/>
      <c r="AN847" s="299" t="s">
        <v>206</v>
      </c>
      <c r="AO847" s="119" t="s">
        <v>51</v>
      </c>
      <c r="AP847" s="119" t="s">
        <v>66</v>
      </c>
      <c r="AQ847" s="119">
        <v>8110076200</v>
      </c>
      <c r="AR847" s="18" t="s">
        <v>977</v>
      </c>
      <c r="AS847" s="120" t="s">
        <v>60</v>
      </c>
      <c r="AT847" s="476">
        <v>1103226.56</v>
      </c>
      <c r="AU847" s="476">
        <v>1103226.56</v>
      </c>
      <c r="AV847" s="476">
        <v>0</v>
      </c>
      <c r="AW847" s="476">
        <v>0</v>
      </c>
      <c r="AX847" s="476">
        <v>1103226.56</v>
      </c>
      <c r="AY847" s="476">
        <v>1103226.56</v>
      </c>
      <c r="AZ847" s="476">
        <v>0</v>
      </c>
      <c r="BA847" s="476">
        <v>0</v>
      </c>
      <c r="BB847" s="476">
        <v>0</v>
      </c>
      <c r="BC847" s="476">
        <v>0</v>
      </c>
      <c r="BD847" s="121">
        <v>1198015.6499999999</v>
      </c>
      <c r="BE847" s="121">
        <v>0</v>
      </c>
      <c r="BF847" s="478">
        <v>1198015.6499999999</v>
      </c>
      <c r="BG847" s="121">
        <v>0</v>
      </c>
      <c r="BH847" s="121">
        <v>0</v>
      </c>
      <c r="BI847" s="121">
        <v>1198015.6499999999</v>
      </c>
      <c r="BJ847" s="121">
        <v>0</v>
      </c>
      <c r="BK847" s="478">
        <v>1198015.6499999999</v>
      </c>
      <c r="BL847" s="121">
        <v>0</v>
      </c>
      <c r="BM847" s="482">
        <v>0</v>
      </c>
      <c r="BN847" s="121">
        <v>1227420</v>
      </c>
      <c r="BO847" s="121">
        <v>0</v>
      </c>
      <c r="BP847" s="482">
        <v>1227420</v>
      </c>
      <c r="BQ847" s="121">
        <v>0</v>
      </c>
      <c r="BR847" s="482">
        <v>0</v>
      </c>
      <c r="BS847" s="121">
        <v>1227420</v>
      </c>
      <c r="BT847" s="121">
        <v>0</v>
      </c>
      <c r="BU847" s="482">
        <v>1227420</v>
      </c>
      <c r="BV847" s="121">
        <v>0</v>
      </c>
      <c r="BW847" s="482">
        <v>0</v>
      </c>
      <c r="BX847" s="121">
        <v>1227420</v>
      </c>
      <c r="BY847" s="121">
        <v>0</v>
      </c>
      <c r="BZ847" s="121">
        <v>1227420</v>
      </c>
      <c r="CA847" s="121">
        <v>0</v>
      </c>
      <c r="CB847" s="121">
        <v>0</v>
      </c>
      <c r="CC847" s="121">
        <v>1227420</v>
      </c>
      <c r="CD847" s="121">
        <v>0</v>
      </c>
      <c r="CE847" s="121">
        <v>1227420</v>
      </c>
      <c r="CF847" s="121">
        <v>0</v>
      </c>
      <c r="CG847" s="482">
        <v>0</v>
      </c>
      <c r="CH847" s="121">
        <v>1227420</v>
      </c>
      <c r="CI847" s="121">
        <v>0</v>
      </c>
      <c r="CJ847" s="121">
        <v>1227420</v>
      </c>
      <c r="CK847" s="121">
        <v>0</v>
      </c>
      <c r="CL847" s="121">
        <v>0</v>
      </c>
      <c r="CM847" s="121">
        <v>1227420</v>
      </c>
      <c r="CN847" s="121">
        <v>0</v>
      </c>
      <c r="CO847" s="121">
        <v>1227420</v>
      </c>
      <c r="CP847" s="121">
        <v>0</v>
      </c>
      <c r="CQ847" s="482">
        <v>0</v>
      </c>
      <c r="CS847" s="282">
        <f t="shared" si="157"/>
        <v>1</v>
      </c>
    </row>
    <row r="848" spans="1:97" s="282" customFormat="1" ht="304.14999999999998" customHeight="1">
      <c r="A848" s="194" t="s">
        <v>2078</v>
      </c>
      <c r="B848" s="17" t="s">
        <v>2079</v>
      </c>
      <c r="C848" s="277">
        <v>402000002</v>
      </c>
      <c r="D848" s="19" t="s">
        <v>49</v>
      </c>
      <c r="E848" s="113" t="s">
        <v>2264</v>
      </c>
      <c r="F848" s="114"/>
      <c r="G848" s="114"/>
      <c r="H848" s="115" t="s">
        <v>2265</v>
      </c>
      <c r="I848" s="114"/>
      <c r="J848" s="115" t="s">
        <v>2266</v>
      </c>
      <c r="K848" s="115" t="s">
        <v>2267</v>
      </c>
      <c r="L848" s="115" t="s">
        <v>2268</v>
      </c>
      <c r="M848" s="115"/>
      <c r="N848" s="115"/>
      <c r="O848" s="115"/>
      <c r="P848" s="116" t="s">
        <v>2269</v>
      </c>
      <c r="Q848" s="117" t="s">
        <v>2270</v>
      </c>
      <c r="R848" s="115"/>
      <c r="S848" s="115"/>
      <c r="T848" s="115" t="s">
        <v>2271</v>
      </c>
      <c r="U848" s="115"/>
      <c r="V848" s="115" t="s">
        <v>2272</v>
      </c>
      <c r="W848" s="115" t="s">
        <v>2273</v>
      </c>
      <c r="X848" s="115"/>
      <c r="Y848" s="115"/>
      <c r="Z848" s="115"/>
      <c r="AA848" s="115"/>
      <c r="AB848" s="116" t="s">
        <v>2274</v>
      </c>
      <c r="AC848" s="303" t="s">
        <v>2275</v>
      </c>
      <c r="AD848" s="297"/>
      <c r="AE848" s="297"/>
      <c r="AF848" s="297"/>
      <c r="AG848" s="297"/>
      <c r="AH848" s="297"/>
      <c r="AI848" s="297"/>
      <c r="AJ848" s="298" t="s">
        <v>2276</v>
      </c>
      <c r="AK848" s="297"/>
      <c r="AL848" s="297"/>
      <c r="AM848" s="297"/>
      <c r="AN848" s="299" t="s">
        <v>2277</v>
      </c>
      <c r="AO848" s="119" t="s">
        <v>51</v>
      </c>
      <c r="AP848" s="119" t="s">
        <v>66</v>
      </c>
      <c r="AQ848" s="119" t="s">
        <v>2253</v>
      </c>
      <c r="AR848" s="18" t="s">
        <v>249</v>
      </c>
      <c r="AS848" s="120" t="s">
        <v>60</v>
      </c>
      <c r="AT848" s="121">
        <v>0</v>
      </c>
      <c r="AU848" s="121">
        <v>0</v>
      </c>
      <c r="AV848" s="121">
        <v>0</v>
      </c>
      <c r="AW848" s="121">
        <v>0</v>
      </c>
      <c r="AX848" s="121">
        <v>0</v>
      </c>
      <c r="AY848" s="121">
        <v>0</v>
      </c>
      <c r="AZ848" s="121">
        <v>0</v>
      </c>
      <c r="BA848" s="121">
        <v>0</v>
      </c>
      <c r="BB848" s="121">
        <v>0</v>
      </c>
      <c r="BC848" s="121">
        <v>0</v>
      </c>
      <c r="BD848" s="121">
        <v>222972.5</v>
      </c>
      <c r="BE848" s="121">
        <v>0</v>
      </c>
      <c r="BF848" s="478">
        <v>222972.5</v>
      </c>
      <c r="BG848" s="121">
        <v>0</v>
      </c>
      <c r="BH848" s="478">
        <v>0</v>
      </c>
      <c r="BI848" s="121">
        <v>222972.5</v>
      </c>
      <c r="BJ848" s="121">
        <v>0</v>
      </c>
      <c r="BK848" s="478">
        <v>222972.5</v>
      </c>
      <c r="BL848" s="121">
        <v>0</v>
      </c>
      <c r="BM848" s="482">
        <v>0</v>
      </c>
      <c r="BN848" s="121">
        <v>0</v>
      </c>
      <c r="BO848" s="121">
        <v>0</v>
      </c>
      <c r="BP848" s="121">
        <v>0</v>
      </c>
      <c r="BQ848" s="121">
        <v>0</v>
      </c>
      <c r="BR848" s="482">
        <v>0</v>
      </c>
      <c r="BS848" s="121">
        <v>0</v>
      </c>
      <c r="BT848" s="121">
        <v>0</v>
      </c>
      <c r="BU848" s="121">
        <v>0</v>
      </c>
      <c r="BV848" s="121">
        <v>0</v>
      </c>
      <c r="BW848" s="482">
        <v>0</v>
      </c>
      <c r="BX848" s="121">
        <v>0</v>
      </c>
      <c r="BY848" s="121">
        <v>0</v>
      </c>
      <c r="BZ848" s="121">
        <v>0</v>
      </c>
      <c r="CA848" s="121">
        <v>0</v>
      </c>
      <c r="CB848" s="121">
        <v>0</v>
      </c>
      <c r="CC848" s="121">
        <v>0</v>
      </c>
      <c r="CD848" s="121">
        <v>0</v>
      </c>
      <c r="CE848" s="121">
        <v>0</v>
      </c>
      <c r="CF848" s="121">
        <v>0</v>
      </c>
      <c r="CG848" s="482">
        <v>0</v>
      </c>
      <c r="CH848" s="121">
        <v>0</v>
      </c>
      <c r="CI848" s="121">
        <v>0</v>
      </c>
      <c r="CJ848" s="121">
        <v>0</v>
      </c>
      <c r="CK848" s="121">
        <v>0</v>
      </c>
      <c r="CL848" s="121">
        <v>0</v>
      </c>
      <c r="CM848" s="121">
        <v>0</v>
      </c>
      <c r="CN848" s="121">
        <v>0</v>
      </c>
      <c r="CO848" s="121">
        <v>0</v>
      </c>
      <c r="CP848" s="121">
        <v>0</v>
      </c>
      <c r="CQ848" s="482">
        <v>0</v>
      </c>
      <c r="CS848" s="282">
        <f t="shared" si="157"/>
        <v>1</v>
      </c>
    </row>
    <row r="849" spans="1:213" s="282" customFormat="1" ht="304.14999999999998" customHeight="1">
      <c r="A849" s="290" t="s">
        <v>2078</v>
      </c>
      <c r="B849" s="291" t="s">
        <v>2079</v>
      </c>
      <c r="C849" s="483">
        <v>402000002</v>
      </c>
      <c r="D849" s="19" t="s">
        <v>49</v>
      </c>
      <c r="E849" s="292" t="s">
        <v>2173</v>
      </c>
      <c r="F849" s="285"/>
      <c r="G849" s="285"/>
      <c r="H849" s="286"/>
      <c r="I849" s="285"/>
      <c r="J849" s="286"/>
      <c r="K849" s="286"/>
      <c r="L849" s="286" t="s">
        <v>2174</v>
      </c>
      <c r="M849" s="286" t="s">
        <v>2286</v>
      </c>
      <c r="N849" s="286"/>
      <c r="O849" s="286" t="s">
        <v>2286</v>
      </c>
      <c r="P849" s="281" t="s">
        <v>438</v>
      </c>
      <c r="Q849" s="278" t="s">
        <v>2177</v>
      </c>
      <c r="R849" s="286"/>
      <c r="S849" s="286"/>
      <c r="T849" s="286" t="s">
        <v>2175</v>
      </c>
      <c r="U849" s="286"/>
      <c r="V849" s="286"/>
      <c r="W849" s="286" t="s">
        <v>2174</v>
      </c>
      <c r="X849" s="286" t="s">
        <v>440</v>
      </c>
      <c r="Y849" s="286" t="s">
        <v>2178</v>
      </c>
      <c r="Z849" s="286" t="s">
        <v>2287</v>
      </c>
      <c r="AA849" s="286" t="s">
        <v>2287</v>
      </c>
      <c r="AB849" s="281" t="s">
        <v>899</v>
      </c>
      <c r="AC849" s="303" t="s">
        <v>2288</v>
      </c>
      <c r="AD849" s="297"/>
      <c r="AE849" s="297"/>
      <c r="AF849" s="297"/>
      <c r="AG849" s="297"/>
      <c r="AH849" s="297"/>
      <c r="AI849" s="297"/>
      <c r="AJ849" s="298" t="s">
        <v>45</v>
      </c>
      <c r="AK849" s="297"/>
      <c r="AL849" s="297"/>
      <c r="AM849" s="297" t="s">
        <v>2289</v>
      </c>
      <c r="AN849" s="299" t="s">
        <v>901</v>
      </c>
      <c r="AO849" s="293" t="s">
        <v>51</v>
      </c>
      <c r="AP849" s="293" t="s">
        <v>52</v>
      </c>
      <c r="AQ849" s="293" t="s">
        <v>444</v>
      </c>
      <c r="AR849" s="294" t="s">
        <v>445</v>
      </c>
      <c r="AS849" s="295" t="s">
        <v>60</v>
      </c>
      <c r="AT849" s="121">
        <v>0</v>
      </c>
      <c r="AU849" s="121">
        <v>0</v>
      </c>
      <c r="AV849" s="121">
        <v>0</v>
      </c>
      <c r="AW849" s="121">
        <v>0</v>
      </c>
      <c r="AX849" s="121">
        <v>0</v>
      </c>
      <c r="AY849" s="121">
        <v>0</v>
      </c>
      <c r="AZ849" s="121">
        <v>0</v>
      </c>
      <c r="BA849" s="121">
        <v>0</v>
      </c>
      <c r="BB849" s="121">
        <v>0</v>
      </c>
      <c r="BC849" s="121">
        <v>0</v>
      </c>
      <c r="BD849" s="121">
        <v>304098.48</v>
      </c>
      <c r="BE849" s="121">
        <v>304098.48</v>
      </c>
      <c r="BF849" s="478">
        <v>0</v>
      </c>
      <c r="BG849" s="121">
        <v>0</v>
      </c>
      <c r="BH849" s="121">
        <v>0</v>
      </c>
      <c r="BI849" s="121">
        <v>304098.48</v>
      </c>
      <c r="BJ849" s="121">
        <v>304098.48</v>
      </c>
      <c r="BK849" s="121">
        <v>0</v>
      </c>
      <c r="BL849" s="121">
        <v>0</v>
      </c>
      <c r="BM849" s="482">
        <v>0</v>
      </c>
      <c r="BN849" s="121">
        <v>0</v>
      </c>
      <c r="BO849" s="121">
        <v>0</v>
      </c>
      <c r="BP849" s="121">
        <v>0</v>
      </c>
      <c r="BQ849" s="121">
        <v>0</v>
      </c>
      <c r="BR849" s="482">
        <v>0</v>
      </c>
      <c r="BS849" s="121">
        <v>0</v>
      </c>
      <c r="BT849" s="121">
        <v>0</v>
      </c>
      <c r="BU849" s="121">
        <v>0</v>
      </c>
      <c r="BV849" s="121">
        <v>0</v>
      </c>
      <c r="BW849" s="482">
        <v>0</v>
      </c>
      <c r="BX849" s="121">
        <v>0</v>
      </c>
      <c r="BY849" s="121">
        <v>0</v>
      </c>
      <c r="BZ849" s="121">
        <v>0</v>
      </c>
      <c r="CA849" s="121">
        <v>0</v>
      </c>
      <c r="CB849" s="121">
        <v>0</v>
      </c>
      <c r="CC849" s="121">
        <v>0</v>
      </c>
      <c r="CD849" s="121">
        <v>0</v>
      </c>
      <c r="CE849" s="121">
        <v>0</v>
      </c>
      <c r="CF849" s="121">
        <v>0</v>
      </c>
      <c r="CG849" s="482">
        <v>0</v>
      </c>
      <c r="CH849" s="121">
        <v>0</v>
      </c>
      <c r="CI849" s="121">
        <v>0</v>
      </c>
      <c r="CJ849" s="121">
        <v>0</v>
      </c>
      <c r="CK849" s="121">
        <v>0</v>
      </c>
      <c r="CL849" s="121">
        <v>0</v>
      </c>
      <c r="CM849" s="121">
        <v>0</v>
      </c>
      <c r="CN849" s="121">
        <v>0</v>
      </c>
      <c r="CO849" s="121">
        <v>0</v>
      </c>
      <c r="CP849" s="121">
        <v>0</v>
      </c>
      <c r="CQ849" s="482">
        <v>0</v>
      </c>
      <c r="CS849" s="282">
        <f t="shared" si="157"/>
        <v>1</v>
      </c>
    </row>
    <row r="850" spans="1:213" s="282" customFormat="1" ht="112.15" customHeight="1">
      <c r="A850" s="194" t="s">
        <v>2078</v>
      </c>
      <c r="B850" s="17" t="s">
        <v>2079</v>
      </c>
      <c r="C850" s="277">
        <v>404020039</v>
      </c>
      <c r="D850" s="19" t="s">
        <v>1900</v>
      </c>
      <c r="E850" s="113" t="s">
        <v>1887</v>
      </c>
      <c r="F850" s="114"/>
      <c r="G850" s="114"/>
      <c r="H850" s="115" t="s">
        <v>1333</v>
      </c>
      <c r="I850" s="114"/>
      <c r="J850" s="115" t="s">
        <v>1379</v>
      </c>
      <c r="K850" s="115" t="s">
        <v>987</v>
      </c>
      <c r="L850" s="115"/>
      <c r="M850" s="115"/>
      <c r="N850" s="115"/>
      <c r="O850" s="115"/>
      <c r="P850" s="116" t="s">
        <v>2056</v>
      </c>
      <c r="Q850" s="117" t="s">
        <v>2057</v>
      </c>
      <c r="R850" s="115"/>
      <c r="S850" s="115"/>
      <c r="T850" s="115"/>
      <c r="U850" s="115"/>
      <c r="V850" s="115" t="s">
        <v>2290</v>
      </c>
      <c r="W850" s="115" t="s">
        <v>2291</v>
      </c>
      <c r="X850" s="115"/>
      <c r="Y850" s="115"/>
      <c r="Z850" s="115"/>
      <c r="AA850" s="115"/>
      <c r="AB850" s="116" t="s">
        <v>2056</v>
      </c>
      <c r="AC850" s="324" t="s">
        <v>2292</v>
      </c>
      <c r="AD850" s="297"/>
      <c r="AE850" s="297"/>
      <c r="AF850" s="297"/>
      <c r="AG850" s="297"/>
      <c r="AH850" s="297"/>
      <c r="AI850" s="297"/>
      <c r="AJ850" s="298" t="s">
        <v>2293</v>
      </c>
      <c r="AK850" s="298" t="s">
        <v>2294</v>
      </c>
      <c r="AL850" s="298"/>
      <c r="AM850" s="298"/>
      <c r="AN850" s="299" t="s">
        <v>2295</v>
      </c>
      <c r="AO850" s="119" t="s">
        <v>51</v>
      </c>
      <c r="AP850" s="119" t="s">
        <v>66</v>
      </c>
      <c r="AQ850" s="119">
        <v>8110076360</v>
      </c>
      <c r="AR850" s="18" t="s">
        <v>2296</v>
      </c>
      <c r="AS850" s="120" t="s">
        <v>53</v>
      </c>
      <c r="AT850" s="476">
        <v>74497.009999999995</v>
      </c>
      <c r="AU850" s="476">
        <v>74497.009999999995</v>
      </c>
      <c r="AV850" s="476">
        <v>0</v>
      </c>
      <c r="AW850" s="476">
        <v>0</v>
      </c>
      <c r="AX850" s="476">
        <v>74497.009999999995</v>
      </c>
      <c r="AY850" s="476">
        <v>74497.009999999995</v>
      </c>
      <c r="AZ850" s="476">
        <v>0</v>
      </c>
      <c r="BA850" s="476">
        <v>0</v>
      </c>
      <c r="BB850" s="476">
        <v>0</v>
      </c>
      <c r="BC850" s="476">
        <v>0</v>
      </c>
      <c r="BD850" s="121">
        <v>76000</v>
      </c>
      <c r="BE850" s="121">
        <v>0</v>
      </c>
      <c r="BF850" s="478">
        <v>76000</v>
      </c>
      <c r="BG850" s="121">
        <v>0</v>
      </c>
      <c r="BH850" s="121">
        <v>0</v>
      </c>
      <c r="BI850" s="121">
        <v>76000</v>
      </c>
      <c r="BJ850" s="121">
        <v>0</v>
      </c>
      <c r="BK850" s="482">
        <v>76000</v>
      </c>
      <c r="BL850" s="121">
        <v>0</v>
      </c>
      <c r="BM850" s="482">
        <v>0</v>
      </c>
      <c r="BN850" s="121">
        <v>79301.84</v>
      </c>
      <c r="BO850" s="121">
        <v>0</v>
      </c>
      <c r="BP850" s="121">
        <v>79301.84</v>
      </c>
      <c r="BQ850" s="121">
        <v>0</v>
      </c>
      <c r="BR850" s="482">
        <v>0</v>
      </c>
      <c r="BS850" s="121">
        <v>79301.84</v>
      </c>
      <c r="BT850" s="121">
        <v>0</v>
      </c>
      <c r="BU850" s="482">
        <v>79301.84</v>
      </c>
      <c r="BV850" s="121">
        <v>0</v>
      </c>
      <c r="BW850" s="482">
        <v>0</v>
      </c>
      <c r="BX850" s="121">
        <v>79301.84</v>
      </c>
      <c r="BY850" s="121">
        <v>0</v>
      </c>
      <c r="BZ850" s="121">
        <v>79301.84</v>
      </c>
      <c r="CA850" s="121">
        <v>0</v>
      </c>
      <c r="CB850" s="121">
        <v>0</v>
      </c>
      <c r="CC850" s="121">
        <v>79301.84</v>
      </c>
      <c r="CD850" s="121">
        <v>0</v>
      </c>
      <c r="CE850" s="121">
        <v>79301.84</v>
      </c>
      <c r="CF850" s="121">
        <v>0</v>
      </c>
      <c r="CG850" s="482">
        <v>0</v>
      </c>
      <c r="CH850" s="121">
        <v>79301.84</v>
      </c>
      <c r="CI850" s="121">
        <v>0</v>
      </c>
      <c r="CJ850" s="121">
        <v>79301.84</v>
      </c>
      <c r="CK850" s="121">
        <v>0</v>
      </c>
      <c r="CL850" s="121">
        <v>0</v>
      </c>
      <c r="CM850" s="121">
        <v>79301.84</v>
      </c>
      <c r="CN850" s="121">
        <v>0</v>
      </c>
      <c r="CO850" s="121">
        <v>79301.84</v>
      </c>
      <c r="CP850" s="121">
        <v>0</v>
      </c>
      <c r="CQ850" s="482">
        <v>0</v>
      </c>
      <c r="CS850" s="282">
        <f t="shared" si="157"/>
        <v>1</v>
      </c>
    </row>
    <row r="851" spans="1:213" s="325" customFormat="1" ht="24.95" customHeight="1">
      <c r="A851" s="395" t="s">
        <v>2297</v>
      </c>
      <c r="B851" s="396"/>
      <c r="C851" s="397"/>
      <c r="D851" s="397"/>
      <c r="E851" s="397"/>
      <c r="F851" s="397"/>
      <c r="G851" s="397"/>
      <c r="H851" s="397"/>
      <c r="I851" s="397"/>
      <c r="J851" s="397"/>
      <c r="K851" s="397"/>
      <c r="L851" s="397"/>
      <c r="M851" s="397"/>
      <c r="N851" s="397"/>
      <c r="O851" s="397"/>
      <c r="P851" s="397"/>
      <c r="Q851" s="397"/>
      <c r="R851" s="397"/>
      <c r="S851" s="397"/>
      <c r="T851" s="397"/>
      <c r="U851" s="397"/>
      <c r="V851" s="397"/>
      <c r="W851" s="397"/>
      <c r="X851" s="397"/>
      <c r="Y851" s="397"/>
      <c r="Z851" s="397"/>
      <c r="AA851" s="397"/>
      <c r="AB851" s="397"/>
      <c r="AC851" s="397"/>
      <c r="AD851" s="397"/>
      <c r="AE851" s="397"/>
      <c r="AF851" s="397"/>
      <c r="AG851" s="397"/>
      <c r="AH851" s="397"/>
      <c r="AI851" s="397"/>
      <c r="AJ851" s="397"/>
      <c r="AK851" s="397"/>
      <c r="AL851" s="397"/>
      <c r="AM851" s="397"/>
      <c r="AN851" s="397"/>
      <c r="AO851" s="397"/>
      <c r="AP851" s="397"/>
      <c r="AQ851" s="397"/>
      <c r="AR851" s="397"/>
      <c r="AS851" s="398"/>
      <c r="AT851" s="200">
        <f>SUM(AT792:AT850)</f>
        <v>186040375.93999994</v>
      </c>
      <c r="AU851" s="200">
        <f>SUM(AU792:AU850)</f>
        <v>186005577.48999995</v>
      </c>
      <c r="AV851" s="200">
        <f t="shared" ref="AV851:CQ851" si="158">SUM(AV792:AV850)</f>
        <v>9743128.1600000001</v>
      </c>
      <c r="AW851" s="200">
        <f t="shared" si="158"/>
        <v>9743128.1600000001</v>
      </c>
      <c r="AX851" s="200">
        <f t="shared" si="158"/>
        <v>62970945.18</v>
      </c>
      <c r="AY851" s="200">
        <f t="shared" si="158"/>
        <v>62970945.18</v>
      </c>
      <c r="AZ851" s="200">
        <f t="shared" si="158"/>
        <v>1322000</v>
      </c>
      <c r="BA851" s="200">
        <f t="shared" si="158"/>
        <v>1322000</v>
      </c>
      <c r="BB851" s="200">
        <f t="shared" si="158"/>
        <v>112004302.59999999</v>
      </c>
      <c r="BC851" s="200">
        <f t="shared" si="158"/>
        <v>111969504.15000001</v>
      </c>
      <c r="BD851" s="200">
        <f t="shared" si="158"/>
        <v>213601482.40000001</v>
      </c>
      <c r="BE851" s="200">
        <f t="shared" si="158"/>
        <v>395936.22</v>
      </c>
      <c r="BF851" s="200">
        <f t="shared" si="158"/>
        <v>88248640.709999993</v>
      </c>
      <c r="BG851" s="200">
        <f t="shared" si="158"/>
        <v>2875455</v>
      </c>
      <c r="BH851" s="200">
        <f t="shared" si="158"/>
        <v>122081450.46999995</v>
      </c>
      <c r="BI851" s="200">
        <f t="shared" si="158"/>
        <v>204866764.57999998</v>
      </c>
      <c r="BJ851" s="200">
        <f t="shared" si="158"/>
        <v>395936.22</v>
      </c>
      <c r="BK851" s="200">
        <f t="shared" si="158"/>
        <v>84097378.209999993</v>
      </c>
      <c r="BL851" s="200">
        <f t="shared" si="158"/>
        <v>2875455</v>
      </c>
      <c r="BM851" s="200">
        <f t="shared" si="158"/>
        <v>117497995.14999998</v>
      </c>
      <c r="BN851" s="200">
        <f t="shared" si="158"/>
        <v>194661540.64000002</v>
      </c>
      <c r="BO851" s="200">
        <f t="shared" si="158"/>
        <v>0</v>
      </c>
      <c r="BP851" s="200">
        <f t="shared" si="158"/>
        <v>23587890.640000001</v>
      </c>
      <c r="BQ851" s="200">
        <f t="shared" si="158"/>
        <v>0</v>
      </c>
      <c r="BR851" s="200">
        <f t="shared" si="158"/>
        <v>171073650</v>
      </c>
      <c r="BS851" s="200">
        <f t="shared" si="158"/>
        <v>222779953.70000002</v>
      </c>
      <c r="BT851" s="200">
        <f t="shared" si="158"/>
        <v>0</v>
      </c>
      <c r="BU851" s="200">
        <f t="shared" si="158"/>
        <v>28247703.140000001</v>
      </c>
      <c r="BV851" s="200">
        <f t="shared" si="158"/>
        <v>0</v>
      </c>
      <c r="BW851" s="200">
        <f t="shared" si="158"/>
        <v>194532250.56</v>
      </c>
      <c r="BX851" s="200">
        <f t="shared" si="158"/>
        <v>159927890.64000002</v>
      </c>
      <c r="BY851" s="200">
        <f t="shared" si="158"/>
        <v>0</v>
      </c>
      <c r="BZ851" s="200">
        <f t="shared" si="158"/>
        <v>8822190.6400000006</v>
      </c>
      <c r="CA851" s="200">
        <f t="shared" si="158"/>
        <v>0</v>
      </c>
      <c r="CB851" s="200">
        <f t="shared" si="158"/>
        <v>151105700</v>
      </c>
      <c r="CC851" s="200">
        <f t="shared" si="158"/>
        <v>159927890.64000002</v>
      </c>
      <c r="CD851" s="200">
        <f t="shared" si="158"/>
        <v>0</v>
      </c>
      <c r="CE851" s="200">
        <f t="shared" si="158"/>
        <v>8822190.6400000006</v>
      </c>
      <c r="CF851" s="200">
        <f t="shared" si="158"/>
        <v>0</v>
      </c>
      <c r="CG851" s="200">
        <f t="shared" si="158"/>
        <v>151105700</v>
      </c>
      <c r="CH851" s="200">
        <f t="shared" si="158"/>
        <v>159927890.64000002</v>
      </c>
      <c r="CI851" s="200">
        <f t="shared" si="158"/>
        <v>0</v>
      </c>
      <c r="CJ851" s="200">
        <f t="shared" si="158"/>
        <v>8822190.6400000006</v>
      </c>
      <c r="CK851" s="200">
        <f t="shared" si="158"/>
        <v>0</v>
      </c>
      <c r="CL851" s="200">
        <f t="shared" si="158"/>
        <v>151105700</v>
      </c>
      <c r="CM851" s="200">
        <f t="shared" si="158"/>
        <v>159927890.64000002</v>
      </c>
      <c r="CN851" s="200">
        <f t="shared" si="158"/>
        <v>0</v>
      </c>
      <c r="CO851" s="200">
        <f t="shared" si="158"/>
        <v>8822190.6400000006</v>
      </c>
      <c r="CP851" s="200">
        <f t="shared" si="158"/>
        <v>0</v>
      </c>
      <c r="CQ851" s="200">
        <f t="shared" si="158"/>
        <v>151105700</v>
      </c>
      <c r="CR851" s="438">
        <f>IF(BD851=BE851+BF851+BG851+BH851,1,0)</f>
        <v>1</v>
      </c>
      <c r="CS851" s="438">
        <f>IF(BI851=BJ851+BK851+BL851+BM851,1,0)</f>
        <v>1</v>
      </c>
    </row>
    <row r="852" spans="1:213" ht="24.95" customHeight="1">
      <c r="A852" s="194" t="s">
        <v>2298</v>
      </c>
      <c r="B852" s="17" t="s">
        <v>2299</v>
      </c>
      <c r="C852" s="109" t="s">
        <v>2188</v>
      </c>
      <c r="D852" s="19" t="s">
        <v>44</v>
      </c>
      <c r="E852" s="113" t="s">
        <v>1887</v>
      </c>
      <c r="F852" s="199"/>
      <c r="G852" s="199"/>
      <c r="H852" s="199" t="s">
        <v>47</v>
      </c>
      <c r="I852" s="199"/>
      <c r="J852" s="199" t="s">
        <v>522</v>
      </c>
      <c r="K852" s="199" t="s">
        <v>45</v>
      </c>
      <c r="L852" s="199"/>
      <c r="M852" s="199" t="s">
        <v>47</v>
      </c>
      <c r="N852" s="199"/>
      <c r="O852" s="115"/>
      <c r="P852" s="116" t="s">
        <v>255</v>
      </c>
      <c r="Q852" s="117" t="s">
        <v>1914</v>
      </c>
      <c r="R852" s="199"/>
      <c r="S852" s="199"/>
      <c r="T852" s="199" t="s">
        <v>47</v>
      </c>
      <c r="U852" s="199"/>
      <c r="V852" s="199" t="s">
        <v>523</v>
      </c>
      <c r="W852" s="199" t="s">
        <v>45</v>
      </c>
      <c r="X852" s="199"/>
      <c r="Y852" s="199"/>
      <c r="Z852" s="199"/>
      <c r="AA852" s="199"/>
      <c r="AB852" s="116">
        <v>38416</v>
      </c>
      <c r="AC852" s="117" t="s">
        <v>1909</v>
      </c>
      <c r="AD852" s="116"/>
      <c r="AE852" s="116"/>
      <c r="AF852" s="116"/>
      <c r="AG852" s="116"/>
      <c r="AH852" s="116"/>
      <c r="AI852" s="116"/>
      <c r="AJ852" s="131"/>
      <c r="AK852" s="131"/>
      <c r="AL852" s="116"/>
      <c r="AM852" s="181" t="s">
        <v>2300</v>
      </c>
      <c r="AN852" s="181" t="s">
        <v>1911</v>
      </c>
      <c r="AO852" s="119" t="s">
        <v>51</v>
      </c>
      <c r="AP852" s="119" t="s">
        <v>52</v>
      </c>
      <c r="AQ852" s="119" t="s">
        <v>2301</v>
      </c>
      <c r="AR852" s="18" t="s">
        <v>1921</v>
      </c>
      <c r="AS852" s="120" t="s">
        <v>59</v>
      </c>
      <c r="AT852" s="121">
        <v>0</v>
      </c>
      <c r="AU852" s="121">
        <v>0</v>
      </c>
      <c r="AV852" s="121">
        <v>0</v>
      </c>
      <c r="AW852" s="121">
        <v>0</v>
      </c>
      <c r="AX852" s="121">
        <v>0</v>
      </c>
      <c r="AY852" s="121">
        <v>0</v>
      </c>
      <c r="AZ852" s="121">
        <v>0</v>
      </c>
      <c r="BA852" s="121">
        <v>0</v>
      </c>
      <c r="BB852" s="121">
        <v>0</v>
      </c>
      <c r="BC852" s="121">
        <v>0</v>
      </c>
      <c r="BD852" s="121">
        <v>200000</v>
      </c>
      <c r="BE852" s="121">
        <v>0</v>
      </c>
      <c r="BF852" s="121">
        <v>0</v>
      </c>
      <c r="BG852" s="121">
        <v>0</v>
      </c>
      <c r="BH852" s="121">
        <v>200000</v>
      </c>
      <c r="BI852" s="121">
        <v>200000</v>
      </c>
      <c r="BJ852" s="121">
        <v>0</v>
      </c>
      <c r="BK852" s="121">
        <v>0</v>
      </c>
      <c r="BL852" s="121">
        <v>0</v>
      </c>
      <c r="BM852" s="121">
        <v>200000</v>
      </c>
      <c r="BN852" s="121">
        <v>0</v>
      </c>
      <c r="BO852" s="121">
        <v>0</v>
      </c>
      <c r="BP852" s="121">
        <v>0</v>
      </c>
      <c r="BQ852" s="121">
        <v>0</v>
      </c>
      <c r="BR852" s="121">
        <v>0</v>
      </c>
      <c r="BS852" s="121">
        <v>0</v>
      </c>
      <c r="BT852" s="121">
        <v>0</v>
      </c>
      <c r="BU852" s="121">
        <v>0</v>
      </c>
      <c r="BV852" s="121">
        <v>0</v>
      </c>
      <c r="BW852" s="121">
        <v>0</v>
      </c>
      <c r="BX852" s="121">
        <v>0</v>
      </c>
      <c r="BY852" s="121">
        <v>0</v>
      </c>
      <c r="BZ852" s="121">
        <v>0</v>
      </c>
      <c r="CA852" s="121">
        <v>0</v>
      </c>
      <c r="CB852" s="121">
        <v>0</v>
      </c>
      <c r="CC852" s="121">
        <v>0</v>
      </c>
      <c r="CD852" s="121">
        <v>0</v>
      </c>
      <c r="CE852" s="121">
        <v>0</v>
      </c>
      <c r="CF852" s="121">
        <v>0</v>
      </c>
      <c r="CG852" s="121">
        <v>0</v>
      </c>
      <c r="CH852" s="121">
        <v>0</v>
      </c>
      <c r="CI852" s="121">
        <v>0</v>
      </c>
      <c r="CJ852" s="121">
        <v>0</v>
      </c>
      <c r="CK852" s="121">
        <v>0</v>
      </c>
      <c r="CL852" s="121">
        <v>0</v>
      </c>
      <c r="CM852" s="121">
        <v>0</v>
      </c>
      <c r="CN852" s="121">
        <v>0</v>
      </c>
      <c r="CO852" s="121">
        <v>0</v>
      </c>
      <c r="CP852" s="121">
        <v>0</v>
      </c>
      <c r="CQ852" s="121">
        <v>0</v>
      </c>
      <c r="CR852" s="282"/>
      <c r="CS852" s="282"/>
      <c r="CT852" s="282"/>
      <c r="CU852" s="282"/>
      <c r="CV852" s="282"/>
      <c r="CW852" s="282"/>
      <c r="CX852" s="282"/>
      <c r="CY852" s="282"/>
      <c r="CZ852" s="282"/>
      <c r="DA852" s="282"/>
      <c r="DB852" s="282"/>
      <c r="DC852" s="282"/>
      <c r="DD852" s="282"/>
      <c r="DE852" s="282"/>
      <c r="DF852" s="282"/>
      <c r="DG852" s="282"/>
      <c r="DH852" s="282"/>
      <c r="DI852" s="282"/>
      <c r="DJ852" s="282"/>
      <c r="DK852" s="282"/>
      <c r="DL852" s="282"/>
      <c r="DM852" s="282"/>
      <c r="DN852" s="282"/>
      <c r="DO852" s="282"/>
      <c r="DP852" s="282"/>
      <c r="DQ852" s="282"/>
      <c r="DR852" s="282"/>
      <c r="DS852" s="282"/>
      <c r="DT852" s="282"/>
      <c r="DU852" s="282"/>
      <c r="DV852" s="282"/>
      <c r="DW852" s="282"/>
      <c r="DX852" s="282"/>
      <c r="DY852" s="282"/>
      <c r="DZ852" s="282"/>
      <c r="EA852" s="282"/>
      <c r="EB852" s="282"/>
      <c r="EC852" s="282"/>
      <c r="ED852" s="282"/>
      <c r="EE852" s="282"/>
      <c r="EF852" s="282"/>
      <c r="EG852" s="282"/>
      <c r="EH852" s="282"/>
      <c r="EI852" s="282"/>
      <c r="EJ852" s="282"/>
      <c r="EK852" s="282"/>
      <c r="EL852" s="282"/>
      <c r="EM852" s="282"/>
      <c r="EN852" s="282"/>
      <c r="EO852" s="282"/>
      <c r="EP852" s="282"/>
      <c r="EQ852" s="282"/>
      <c r="ER852" s="282"/>
      <c r="ES852" s="282"/>
      <c r="ET852" s="282"/>
      <c r="EU852" s="282"/>
      <c r="EV852" s="282"/>
      <c r="EW852" s="282"/>
      <c r="EX852" s="282"/>
      <c r="EY852" s="282"/>
      <c r="EZ852" s="282"/>
      <c r="FA852" s="282"/>
      <c r="FB852" s="282"/>
      <c r="FC852" s="282"/>
      <c r="FD852" s="282"/>
      <c r="FE852" s="282"/>
      <c r="FF852" s="282"/>
      <c r="FG852" s="282"/>
      <c r="FH852" s="282"/>
      <c r="FI852" s="282"/>
      <c r="FJ852" s="282"/>
      <c r="FK852" s="282"/>
      <c r="FL852" s="282"/>
      <c r="FM852" s="282"/>
      <c r="FN852" s="282"/>
      <c r="FO852" s="282"/>
      <c r="FP852" s="282"/>
      <c r="FQ852" s="282"/>
      <c r="FR852" s="282"/>
      <c r="FS852" s="282"/>
      <c r="FT852" s="282"/>
      <c r="FU852" s="282"/>
      <c r="FV852" s="282"/>
      <c r="FW852" s="282"/>
      <c r="FX852" s="282"/>
      <c r="FY852" s="282"/>
      <c r="FZ852" s="282"/>
      <c r="GA852" s="282"/>
      <c r="GB852" s="282"/>
      <c r="GC852" s="282"/>
      <c r="GD852" s="282"/>
      <c r="GE852" s="282"/>
      <c r="GF852" s="282"/>
      <c r="GG852" s="282"/>
      <c r="GH852" s="282"/>
      <c r="GI852" s="282"/>
      <c r="GJ852" s="282"/>
      <c r="GK852" s="282"/>
      <c r="GL852" s="282"/>
      <c r="GM852" s="282"/>
      <c r="GN852" s="282"/>
      <c r="GO852" s="282"/>
      <c r="GP852" s="282"/>
      <c r="GQ852" s="282"/>
      <c r="GR852" s="282"/>
      <c r="GS852" s="282"/>
      <c r="GT852" s="282"/>
      <c r="GU852" s="282"/>
      <c r="GV852" s="282"/>
      <c r="GW852" s="282"/>
      <c r="GX852" s="282"/>
      <c r="GY852" s="282"/>
      <c r="GZ852" s="282"/>
      <c r="HA852" s="282"/>
      <c r="HB852" s="282"/>
      <c r="HC852" s="282"/>
      <c r="HD852" s="282"/>
      <c r="HE852" s="282"/>
    </row>
    <row r="853" spans="1:213" ht="24.95" customHeight="1">
      <c r="A853" s="326">
        <v>619</v>
      </c>
      <c r="B853" s="139" t="s">
        <v>2299</v>
      </c>
      <c r="C853" s="108" t="s">
        <v>2302</v>
      </c>
      <c r="D853" s="141" t="s">
        <v>626</v>
      </c>
      <c r="E853" s="142" t="s">
        <v>1887</v>
      </c>
      <c r="F853" s="143"/>
      <c r="G853" s="143"/>
      <c r="H853" s="144">
        <v>3</v>
      </c>
      <c r="I853" s="143"/>
      <c r="J853" s="144">
        <v>16</v>
      </c>
      <c r="K853" s="144">
        <v>1</v>
      </c>
      <c r="L853" s="144">
        <v>3</v>
      </c>
      <c r="M853" s="144"/>
      <c r="N853" s="144"/>
      <c r="O853" s="144"/>
      <c r="P853" s="146" t="s">
        <v>255</v>
      </c>
      <c r="Q853" s="147" t="s">
        <v>1914</v>
      </c>
      <c r="R853" s="144"/>
      <c r="S853" s="144"/>
      <c r="T853" s="144">
        <v>3</v>
      </c>
      <c r="U853" s="144"/>
      <c r="V853" s="144">
        <v>9</v>
      </c>
      <c r="W853" s="144">
        <v>1</v>
      </c>
      <c r="X853" s="144"/>
      <c r="Y853" s="144"/>
      <c r="Z853" s="144"/>
      <c r="AA853" s="144"/>
      <c r="AB853" s="146" t="s">
        <v>2303</v>
      </c>
      <c r="AC853" s="147" t="s">
        <v>1909</v>
      </c>
      <c r="AD853" s="146"/>
      <c r="AE853" s="146"/>
      <c r="AF853" s="146"/>
      <c r="AG853" s="146"/>
      <c r="AH853" s="146"/>
      <c r="AI853" s="146"/>
      <c r="AJ853" s="146"/>
      <c r="AK853" s="146"/>
      <c r="AL853" s="146"/>
      <c r="AM853" s="146" t="s">
        <v>2304</v>
      </c>
      <c r="AN853" s="146" t="s">
        <v>1911</v>
      </c>
      <c r="AO853" s="327" t="s">
        <v>66</v>
      </c>
      <c r="AP853" s="327" t="s">
        <v>46</v>
      </c>
      <c r="AQ853" s="327" t="s">
        <v>2305</v>
      </c>
      <c r="AR853" s="151" t="s">
        <v>2306</v>
      </c>
      <c r="AS853" s="328" t="s">
        <v>53</v>
      </c>
      <c r="AT853" s="329">
        <v>0</v>
      </c>
      <c r="AU853" s="329">
        <v>0</v>
      </c>
      <c r="AV853" s="329">
        <v>0</v>
      </c>
      <c r="AW853" s="329">
        <v>0</v>
      </c>
      <c r="AX853" s="329">
        <v>0</v>
      </c>
      <c r="AY853" s="329">
        <v>0</v>
      </c>
      <c r="AZ853" s="329">
        <v>0</v>
      </c>
      <c r="BA853" s="329">
        <v>0</v>
      </c>
      <c r="BB853" s="329">
        <v>0</v>
      </c>
      <c r="BC853" s="329">
        <v>0</v>
      </c>
      <c r="BD853" s="329">
        <v>6055375</v>
      </c>
      <c r="BE853" s="329">
        <v>0</v>
      </c>
      <c r="BF853" s="329">
        <v>0</v>
      </c>
      <c r="BG853" s="329">
        <v>0</v>
      </c>
      <c r="BH853" s="329">
        <v>6055375</v>
      </c>
      <c r="BI853" s="329">
        <v>6055375</v>
      </c>
      <c r="BJ853" s="329">
        <v>0</v>
      </c>
      <c r="BK853" s="329">
        <v>0</v>
      </c>
      <c r="BL853" s="329">
        <v>0</v>
      </c>
      <c r="BM853" s="329">
        <v>6055375</v>
      </c>
      <c r="BN853" s="329">
        <v>18697000</v>
      </c>
      <c r="BO853" s="329">
        <v>0</v>
      </c>
      <c r="BP853" s="329">
        <v>0</v>
      </c>
      <c r="BQ853" s="329">
        <v>0</v>
      </c>
      <c r="BR853" s="329">
        <v>18697000</v>
      </c>
      <c r="BS853" s="329">
        <v>7375876.7800000003</v>
      </c>
      <c r="BT853" s="329">
        <v>0</v>
      </c>
      <c r="BU853" s="329">
        <v>0</v>
      </c>
      <c r="BV853" s="329">
        <v>0</v>
      </c>
      <c r="BW853" s="329">
        <v>7375876.7800000003</v>
      </c>
      <c r="BX853" s="329">
        <v>0</v>
      </c>
      <c r="BY853" s="329">
        <v>0</v>
      </c>
      <c r="BZ853" s="329">
        <v>0</v>
      </c>
      <c r="CA853" s="329">
        <v>0</v>
      </c>
      <c r="CB853" s="329">
        <v>0</v>
      </c>
      <c r="CC853" s="329">
        <v>0</v>
      </c>
      <c r="CD853" s="329">
        <v>0</v>
      </c>
      <c r="CE853" s="329">
        <v>0</v>
      </c>
      <c r="CF853" s="329">
        <v>0</v>
      </c>
      <c r="CG853" s="329">
        <v>0</v>
      </c>
      <c r="CH853" s="329">
        <v>0</v>
      </c>
      <c r="CI853" s="329">
        <v>0</v>
      </c>
      <c r="CJ853" s="329">
        <v>0</v>
      </c>
      <c r="CK853" s="329">
        <v>0</v>
      </c>
      <c r="CL853" s="329">
        <v>0</v>
      </c>
      <c r="CM853" s="329">
        <v>0</v>
      </c>
      <c r="CN853" s="329">
        <v>0</v>
      </c>
      <c r="CO853" s="329">
        <v>0</v>
      </c>
      <c r="CP853" s="329">
        <v>0</v>
      </c>
      <c r="CQ853" s="329">
        <v>0</v>
      </c>
      <c r="CR853" s="282"/>
      <c r="CS853" s="282"/>
      <c r="CT853" s="282"/>
      <c r="CU853" s="282"/>
      <c r="CV853" s="282"/>
      <c r="CW853" s="282"/>
      <c r="CX853" s="282"/>
      <c r="CY853" s="282"/>
      <c r="CZ853" s="282"/>
      <c r="DA853" s="282"/>
      <c r="DB853" s="282"/>
      <c r="DC853" s="282"/>
      <c r="DD853" s="282"/>
      <c r="DE853" s="282"/>
      <c r="DF853" s="282"/>
      <c r="DG853" s="282"/>
      <c r="DH853" s="282"/>
      <c r="DI853" s="282"/>
      <c r="DJ853" s="282"/>
      <c r="DK853" s="282"/>
      <c r="DL853" s="282"/>
      <c r="DM853" s="282"/>
      <c r="DN853" s="282"/>
      <c r="DO853" s="282"/>
      <c r="DP853" s="282"/>
      <c r="DQ853" s="282"/>
      <c r="DR853" s="282"/>
      <c r="DS853" s="282"/>
      <c r="DT853" s="282"/>
      <c r="DU853" s="282"/>
      <c r="DV853" s="282"/>
      <c r="DW853" s="282"/>
      <c r="DX853" s="282"/>
      <c r="DY853" s="282"/>
      <c r="DZ853" s="282"/>
      <c r="EA853" s="282"/>
      <c r="EB853" s="282"/>
      <c r="EC853" s="282"/>
      <c r="ED853" s="282"/>
      <c r="EE853" s="282"/>
      <c r="EF853" s="282"/>
      <c r="EG853" s="282"/>
      <c r="EH853" s="282"/>
      <c r="EI853" s="282"/>
      <c r="EJ853" s="282"/>
      <c r="EK853" s="282"/>
      <c r="EL853" s="282"/>
      <c r="EM853" s="282"/>
      <c r="EN853" s="282"/>
      <c r="EO853" s="282"/>
      <c r="EP853" s="282"/>
      <c r="EQ853" s="282"/>
      <c r="ER853" s="282"/>
      <c r="ES853" s="282"/>
      <c r="ET853" s="282"/>
      <c r="EU853" s="282"/>
      <c r="EV853" s="282"/>
      <c r="EW853" s="282"/>
      <c r="EX853" s="282"/>
      <c r="EY853" s="282"/>
      <c r="EZ853" s="282"/>
      <c r="FA853" s="282"/>
      <c r="FB853" s="282"/>
      <c r="FC853" s="282"/>
      <c r="FD853" s="282"/>
      <c r="FE853" s="282"/>
      <c r="FF853" s="282"/>
      <c r="FG853" s="282"/>
      <c r="FH853" s="282"/>
      <c r="FI853" s="282"/>
      <c r="FJ853" s="282"/>
      <c r="FK853" s="282"/>
      <c r="FL853" s="282"/>
      <c r="FM853" s="282"/>
      <c r="FN853" s="282"/>
      <c r="FO853" s="282"/>
      <c r="FP853" s="282"/>
      <c r="FQ853" s="282"/>
      <c r="FR853" s="282"/>
      <c r="FS853" s="282"/>
      <c r="FT853" s="282"/>
      <c r="FU853" s="282"/>
      <c r="FV853" s="282"/>
      <c r="FW853" s="282"/>
      <c r="FX853" s="282"/>
      <c r="FY853" s="282"/>
      <c r="FZ853" s="282"/>
      <c r="GA853" s="282"/>
      <c r="GB853" s="282"/>
      <c r="GC853" s="282"/>
      <c r="GD853" s="282"/>
      <c r="GE853" s="282"/>
      <c r="GF853" s="282"/>
      <c r="GG853" s="282"/>
      <c r="GH853" s="282"/>
      <c r="GI853" s="282"/>
      <c r="GJ853" s="282"/>
      <c r="GK853" s="282"/>
      <c r="GL853" s="282"/>
      <c r="GM853" s="282"/>
      <c r="GN853" s="282"/>
      <c r="GO853" s="282"/>
      <c r="GP853" s="282"/>
      <c r="GQ853" s="282"/>
      <c r="GR853" s="282"/>
      <c r="GS853" s="282"/>
      <c r="GT853" s="282"/>
      <c r="GU853" s="282"/>
      <c r="GV853" s="282"/>
      <c r="GW853" s="282"/>
      <c r="GX853" s="282"/>
      <c r="GY853" s="282"/>
      <c r="GZ853" s="282"/>
      <c r="HA853" s="282"/>
      <c r="HB853" s="282"/>
      <c r="HC853" s="282"/>
      <c r="HD853" s="282"/>
      <c r="HE853" s="282"/>
    </row>
    <row r="854" spans="1:213" ht="24.95" customHeight="1">
      <c r="A854" s="194" t="s">
        <v>2298</v>
      </c>
      <c r="B854" s="17" t="s">
        <v>2299</v>
      </c>
      <c r="C854" s="109" t="s">
        <v>2302</v>
      </c>
      <c r="D854" s="19" t="s">
        <v>626</v>
      </c>
      <c r="E854" s="113" t="s">
        <v>1887</v>
      </c>
      <c r="F854" s="114"/>
      <c r="G854" s="114"/>
      <c r="H854" s="199" t="s">
        <v>47</v>
      </c>
      <c r="I854" s="199"/>
      <c r="J854" s="199" t="s">
        <v>522</v>
      </c>
      <c r="K854" s="199" t="s">
        <v>45</v>
      </c>
      <c r="L854" s="199" t="s">
        <v>47</v>
      </c>
      <c r="M854" s="115"/>
      <c r="N854" s="115"/>
      <c r="O854" s="115"/>
      <c r="P854" s="116" t="s">
        <v>255</v>
      </c>
      <c r="Q854" s="116" t="s">
        <v>2307</v>
      </c>
      <c r="R854" s="115"/>
      <c r="S854" s="115"/>
      <c r="T854" s="199" t="s">
        <v>563</v>
      </c>
      <c r="U854" s="115"/>
      <c r="V854" s="199" t="s">
        <v>1088</v>
      </c>
      <c r="W854" s="199" t="s">
        <v>567</v>
      </c>
      <c r="X854" s="115"/>
      <c r="Y854" s="115"/>
      <c r="Z854" s="115"/>
      <c r="AA854" s="115" t="s">
        <v>2308</v>
      </c>
      <c r="AB854" s="116" t="s">
        <v>257</v>
      </c>
      <c r="AC854" s="147" t="s">
        <v>1909</v>
      </c>
      <c r="AD854" s="116"/>
      <c r="AE854" s="116"/>
      <c r="AF854" s="116"/>
      <c r="AG854" s="116"/>
      <c r="AH854" s="116"/>
      <c r="AI854" s="116"/>
      <c r="AJ854" s="116"/>
      <c r="AK854" s="116"/>
      <c r="AL854" s="116"/>
      <c r="AM854" s="146" t="s">
        <v>2304</v>
      </c>
      <c r="AN854" s="146" t="s">
        <v>1911</v>
      </c>
      <c r="AO854" s="119" t="s">
        <v>66</v>
      </c>
      <c r="AP854" s="119" t="s">
        <v>46</v>
      </c>
      <c r="AQ854" s="119" t="s">
        <v>2309</v>
      </c>
      <c r="AR854" s="18" t="s">
        <v>2310</v>
      </c>
      <c r="AS854" s="120" t="s">
        <v>53</v>
      </c>
      <c r="AT854" s="121">
        <v>0</v>
      </c>
      <c r="AU854" s="121">
        <v>0</v>
      </c>
      <c r="AV854" s="121">
        <v>0</v>
      </c>
      <c r="AW854" s="121">
        <v>0</v>
      </c>
      <c r="AX854" s="121">
        <v>0</v>
      </c>
      <c r="AY854" s="121">
        <v>0</v>
      </c>
      <c r="AZ854" s="121">
        <v>0</v>
      </c>
      <c r="BA854" s="121">
        <v>0</v>
      </c>
      <c r="BB854" s="121">
        <v>0</v>
      </c>
      <c r="BC854" s="121">
        <v>0</v>
      </c>
      <c r="BD854" s="121">
        <v>0</v>
      </c>
      <c r="BE854" s="121">
        <v>0</v>
      </c>
      <c r="BF854" s="121">
        <v>0</v>
      </c>
      <c r="BG854" s="121">
        <v>0</v>
      </c>
      <c r="BH854" s="121">
        <v>0</v>
      </c>
      <c r="BI854" s="121">
        <v>0</v>
      </c>
      <c r="BJ854" s="121">
        <v>0</v>
      </c>
      <c r="BK854" s="121">
        <v>0</v>
      </c>
      <c r="BL854" s="121">
        <v>0</v>
      </c>
      <c r="BM854" s="121">
        <v>0</v>
      </c>
      <c r="BN854" s="121">
        <v>0</v>
      </c>
      <c r="BO854" s="121">
        <v>0</v>
      </c>
      <c r="BP854" s="121">
        <v>0</v>
      </c>
      <c r="BQ854" s="121">
        <v>0</v>
      </c>
      <c r="BR854" s="121">
        <v>0</v>
      </c>
      <c r="BS854" s="121">
        <v>10200000.220000001</v>
      </c>
      <c r="BT854" s="121">
        <v>0</v>
      </c>
      <c r="BU854" s="121">
        <v>0</v>
      </c>
      <c r="BV854" s="121">
        <v>0</v>
      </c>
      <c r="BW854" s="121">
        <v>10200000.220000001</v>
      </c>
      <c r="BX854" s="121">
        <v>0</v>
      </c>
      <c r="BY854" s="121">
        <v>0</v>
      </c>
      <c r="BZ854" s="121">
        <v>0</v>
      </c>
      <c r="CA854" s="121">
        <v>0</v>
      </c>
      <c r="CB854" s="121">
        <v>0</v>
      </c>
      <c r="CC854" s="121">
        <v>0</v>
      </c>
      <c r="CD854" s="121">
        <v>0</v>
      </c>
      <c r="CE854" s="121">
        <v>0</v>
      </c>
      <c r="CF854" s="121">
        <v>0</v>
      </c>
      <c r="CG854" s="121">
        <v>0</v>
      </c>
      <c r="CH854" s="121">
        <v>0</v>
      </c>
      <c r="CI854" s="121">
        <v>0</v>
      </c>
      <c r="CJ854" s="121">
        <v>0</v>
      </c>
      <c r="CK854" s="121">
        <v>0</v>
      </c>
      <c r="CL854" s="121">
        <v>0</v>
      </c>
      <c r="CM854" s="121">
        <v>0</v>
      </c>
      <c r="CN854" s="121">
        <v>0</v>
      </c>
      <c r="CO854" s="121">
        <v>0</v>
      </c>
      <c r="CP854" s="121">
        <v>0</v>
      </c>
      <c r="CQ854" s="121">
        <v>0</v>
      </c>
      <c r="CR854" s="282"/>
      <c r="CS854" s="282"/>
      <c r="CT854" s="282"/>
      <c r="CU854" s="282"/>
      <c r="CV854" s="282"/>
      <c r="CW854" s="282"/>
      <c r="CX854" s="282"/>
      <c r="CY854" s="282"/>
      <c r="CZ854" s="282"/>
      <c r="DA854" s="282"/>
      <c r="DB854" s="282"/>
      <c r="DC854" s="282"/>
      <c r="DD854" s="282"/>
      <c r="DE854" s="282"/>
      <c r="DF854" s="282"/>
      <c r="DG854" s="282"/>
      <c r="DH854" s="282"/>
      <c r="DI854" s="282"/>
      <c r="DJ854" s="282"/>
      <c r="DK854" s="282"/>
      <c r="DL854" s="282"/>
      <c r="DM854" s="282"/>
      <c r="DN854" s="282"/>
      <c r="DO854" s="282"/>
      <c r="DP854" s="282"/>
      <c r="DQ854" s="282"/>
      <c r="DR854" s="282"/>
      <c r="DS854" s="282"/>
      <c r="DT854" s="282"/>
      <c r="DU854" s="282"/>
      <c r="DV854" s="282"/>
      <c r="DW854" s="282"/>
      <c r="DX854" s="282"/>
      <c r="DY854" s="282"/>
      <c r="DZ854" s="282"/>
      <c r="EA854" s="282"/>
      <c r="EB854" s="282"/>
      <c r="EC854" s="282"/>
      <c r="ED854" s="282"/>
      <c r="EE854" s="282"/>
      <c r="EF854" s="282"/>
      <c r="EG854" s="282"/>
      <c r="EH854" s="282"/>
      <c r="EI854" s="282"/>
      <c r="EJ854" s="282"/>
      <c r="EK854" s="282"/>
      <c r="EL854" s="282"/>
      <c r="EM854" s="282"/>
      <c r="EN854" s="282"/>
      <c r="EO854" s="282"/>
      <c r="EP854" s="282"/>
      <c r="EQ854" s="282"/>
      <c r="ER854" s="282"/>
      <c r="ES854" s="282"/>
      <c r="ET854" s="282"/>
      <c r="EU854" s="282"/>
      <c r="EV854" s="282"/>
      <c r="EW854" s="282"/>
      <c r="EX854" s="282"/>
      <c r="EY854" s="282"/>
      <c r="EZ854" s="282"/>
      <c r="FA854" s="282"/>
      <c r="FB854" s="282"/>
      <c r="FC854" s="282"/>
      <c r="FD854" s="282"/>
      <c r="FE854" s="282"/>
      <c r="FF854" s="282"/>
      <c r="FG854" s="282"/>
      <c r="FH854" s="282"/>
      <c r="FI854" s="282"/>
      <c r="FJ854" s="282"/>
      <c r="FK854" s="282"/>
      <c r="FL854" s="282"/>
      <c r="FM854" s="282"/>
      <c r="FN854" s="282"/>
      <c r="FO854" s="282"/>
      <c r="FP854" s="282"/>
      <c r="FQ854" s="282"/>
      <c r="FR854" s="282"/>
      <c r="FS854" s="282"/>
      <c r="FT854" s="282"/>
      <c r="FU854" s="282"/>
      <c r="FV854" s="282"/>
      <c r="FW854" s="282"/>
      <c r="FX854" s="282"/>
      <c r="FY854" s="282"/>
      <c r="FZ854" s="282"/>
      <c r="GA854" s="282"/>
      <c r="GB854" s="282"/>
      <c r="GC854" s="282"/>
      <c r="GD854" s="282"/>
      <c r="GE854" s="282"/>
      <c r="GF854" s="282"/>
      <c r="GG854" s="282"/>
      <c r="GH854" s="282"/>
      <c r="GI854" s="282"/>
      <c r="GJ854" s="282"/>
      <c r="GK854" s="282"/>
      <c r="GL854" s="282"/>
      <c r="GM854" s="282"/>
      <c r="GN854" s="282"/>
      <c r="GO854" s="282"/>
      <c r="GP854" s="282"/>
      <c r="GQ854" s="282"/>
      <c r="GR854" s="282"/>
      <c r="GS854" s="282"/>
      <c r="GT854" s="282"/>
      <c r="GU854" s="282"/>
      <c r="GV854" s="282"/>
      <c r="GW854" s="282"/>
      <c r="GX854" s="282"/>
      <c r="GY854" s="282"/>
      <c r="GZ854" s="282"/>
      <c r="HA854" s="282"/>
      <c r="HB854" s="282"/>
      <c r="HC854" s="282"/>
      <c r="HD854" s="282"/>
      <c r="HE854" s="282"/>
    </row>
    <row r="855" spans="1:213" ht="24.95" customHeight="1">
      <c r="A855" s="194">
        <v>619</v>
      </c>
      <c r="B855" s="17" t="s">
        <v>2299</v>
      </c>
      <c r="C855" s="277">
        <v>401000006</v>
      </c>
      <c r="D855" s="19" t="s">
        <v>1925</v>
      </c>
      <c r="E855" s="113" t="s">
        <v>1887</v>
      </c>
      <c r="F855" s="114"/>
      <c r="G855" s="114"/>
      <c r="H855" s="115">
        <v>3</v>
      </c>
      <c r="I855" s="114"/>
      <c r="J855" s="115">
        <v>16</v>
      </c>
      <c r="K855" s="115">
        <v>1</v>
      </c>
      <c r="L855" s="115">
        <v>5</v>
      </c>
      <c r="M855" s="115"/>
      <c r="N855" s="115"/>
      <c r="O855" s="115"/>
      <c r="P855" s="116" t="s">
        <v>255</v>
      </c>
      <c r="Q855" s="117" t="s">
        <v>2311</v>
      </c>
      <c r="R855" s="115"/>
      <c r="S855" s="115"/>
      <c r="T855" s="115">
        <v>3</v>
      </c>
      <c r="U855" s="115"/>
      <c r="V855" s="115">
        <v>9</v>
      </c>
      <c r="W855" s="115">
        <v>1</v>
      </c>
      <c r="X855" s="115"/>
      <c r="Y855" s="115"/>
      <c r="Z855" s="115"/>
      <c r="AA855" s="115"/>
      <c r="AB855" s="116" t="s">
        <v>257</v>
      </c>
      <c r="AC855" s="117" t="s">
        <v>2312</v>
      </c>
      <c r="AD855" s="116"/>
      <c r="AE855" s="116"/>
      <c r="AF855" s="116"/>
      <c r="AG855" s="116"/>
      <c r="AH855" s="116"/>
      <c r="AI855" s="116"/>
      <c r="AJ855" s="116"/>
      <c r="AK855" s="116"/>
      <c r="AL855" s="116"/>
      <c r="AM855" s="181" t="s">
        <v>2313</v>
      </c>
      <c r="AN855" s="181" t="s">
        <v>2314</v>
      </c>
      <c r="AO855" s="119" t="s">
        <v>66</v>
      </c>
      <c r="AP855" s="119" t="s">
        <v>97</v>
      </c>
      <c r="AQ855" s="119" t="s">
        <v>1944</v>
      </c>
      <c r="AR855" s="18" t="s">
        <v>1945</v>
      </c>
      <c r="AS855" s="120">
        <v>244</v>
      </c>
      <c r="AT855" s="121">
        <v>10057554.880000001</v>
      </c>
      <c r="AU855" s="121">
        <v>9865624.8599999994</v>
      </c>
      <c r="AV855" s="121">
        <v>0</v>
      </c>
      <c r="AW855" s="121">
        <v>0</v>
      </c>
      <c r="AX855" s="121">
        <v>0</v>
      </c>
      <c r="AY855" s="121">
        <v>0</v>
      </c>
      <c r="AZ855" s="121">
        <v>0</v>
      </c>
      <c r="BA855" s="121">
        <v>0</v>
      </c>
      <c r="BB855" s="121">
        <v>10057554.880000001</v>
      </c>
      <c r="BC855" s="121">
        <v>9865624.8599999994</v>
      </c>
      <c r="BD855" s="121">
        <v>29767749.32</v>
      </c>
      <c r="BE855" s="121">
        <v>0</v>
      </c>
      <c r="BF855" s="121">
        <v>0</v>
      </c>
      <c r="BG855" s="121">
        <v>0</v>
      </c>
      <c r="BH855" s="121">
        <v>29767749.32</v>
      </c>
      <c r="BI855" s="121">
        <v>29180601.489999998</v>
      </c>
      <c r="BJ855" s="121">
        <v>0</v>
      </c>
      <c r="BK855" s="121">
        <v>0</v>
      </c>
      <c r="BL855" s="121">
        <v>0</v>
      </c>
      <c r="BM855" s="121">
        <v>29180601.489999998</v>
      </c>
      <c r="BN855" s="121">
        <v>15570600</v>
      </c>
      <c r="BO855" s="121">
        <v>0</v>
      </c>
      <c r="BP855" s="121">
        <v>0</v>
      </c>
      <c r="BQ855" s="121">
        <v>0</v>
      </c>
      <c r="BR855" s="121">
        <v>15570600</v>
      </c>
      <c r="BS855" s="121">
        <v>16157747.83</v>
      </c>
      <c r="BT855" s="121">
        <v>0</v>
      </c>
      <c r="BU855" s="121">
        <v>0</v>
      </c>
      <c r="BV855" s="121">
        <v>0</v>
      </c>
      <c r="BW855" s="121">
        <v>16157747.83</v>
      </c>
      <c r="BX855" s="121">
        <v>12570600</v>
      </c>
      <c r="BY855" s="121">
        <v>0</v>
      </c>
      <c r="BZ855" s="121">
        <v>0</v>
      </c>
      <c r="CA855" s="121">
        <v>0</v>
      </c>
      <c r="CB855" s="121">
        <v>12570600</v>
      </c>
      <c r="CC855" s="121">
        <v>12570600</v>
      </c>
      <c r="CD855" s="121">
        <v>0</v>
      </c>
      <c r="CE855" s="121">
        <v>0</v>
      </c>
      <c r="CF855" s="121">
        <v>0</v>
      </c>
      <c r="CG855" s="121">
        <v>12570600</v>
      </c>
      <c r="CH855" s="121">
        <v>12570600</v>
      </c>
      <c r="CI855" s="121">
        <v>0</v>
      </c>
      <c r="CJ855" s="121">
        <v>0</v>
      </c>
      <c r="CK855" s="121">
        <v>0</v>
      </c>
      <c r="CL855" s="121">
        <v>12570600</v>
      </c>
      <c r="CM855" s="121">
        <v>12570600</v>
      </c>
      <c r="CN855" s="121">
        <v>0</v>
      </c>
      <c r="CO855" s="121">
        <v>0</v>
      </c>
      <c r="CP855" s="121">
        <v>0</v>
      </c>
      <c r="CQ855" s="121">
        <v>12570600</v>
      </c>
      <c r="CR855" s="282"/>
      <c r="CS855" s="282"/>
      <c r="CT855" s="282"/>
      <c r="CU855" s="282"/>
      <c r="CV855" s="282"/>
      <c r="CW855" s="282"/>
      <c r="CX855" s="282"/>
      <c r="CY855" s="282"/>
      <c r="CZ855" s="282"/>
      <c r="DA855" s="282"/>
      <c r="DB855" s="282"/>
      <c r="DC855" s="282"/>
      <c r="DD855" s="282"/>
      <c r="DE855" s="282"/>
      <c r="DF855" s="282"/>
      <c r="DG855" s="282"/>
      <c r="DH855" s="282"/>
      <c r="DI855" s="282"/>
      <c r="DJ855" s="282"/>
      <c r="DK855" s="282"/>
      <c r="DL855" s="282"/>
      <c r="DM855" s="282"/>
      <c r="DN855" s="282"/>
      <c r="DO855" s="282"/>
      <c r="DP855" s="282"/>
      <c r="DQ855" s="282"/>
      <c r="DR855" s="282"/>
      <c r="DS855" s="282"/>
      <c r="DT855" s="282"/>
      <c r="DU855" s="282"/>
      <c r="DV855" s="282"/>
      <c r="DW855" s="282"/>
      <c r="DX855" s="282"/>
      <c r="DY855" s="282"/>
      <c r="DZ855" s="282"/>
      <c r="EA855" s="282"/>
      <c r="EB855" s="282"/>
      <c r="EC855" s="282"/>
      <c r="ED855" s="282"/>
      <c r="EE855" s="282"/>
      <c r="EF855" s="282"/>
      <c r="EG855" s="282"/>
      <c r="EH855" s="282"/>
      <c r="EI855" s="282"/>
      <c r="EJ855" s="282"/>
      <c r="EK855" s="282"/>
      <c r="EL855" s="282"/>
      <c r="EM855" s="282"/>
      <c r="EN855" s="282"/>
      <c r="EO855" s="282"/>
      <c r="EP855" s="282"/>
      <c r="EQ855" s="282"/>
      <c r="ER855" s="282"/>
      <c r="ES855" s="282"/>
      <c r="ET855" s="282"/>
      <c r="EU855" s="282"/>
      <c r="EV855" s="282"/>
      <c r="EW855" s="282"/>
      <c r="EX855" s="282"/>
      <c r="EY855" s="282"/>
      <c r="EZ855" s="282"/>
      <c r="FA855" s="282"/>
      <c r="FB855" s="282"/>
      <c r="FC855" s="282"/>
      <c r="FD855" s="282"/>
      <c r="FE855" s="282"/>
      <c r="FF855" s="282"/>
      <c r="FG855" s="282"/>
      <c r="FH855" s="282"/>
      <c r="FI855" s="282"/>
      <c r="FJ855" s="282"/>
      <c r="FK855" s="282"/>
      <c r="FL855" s="282"/>
      <c r="FM855" s="282"/>
      <c r="FN855" s="282"/>
      <c r="FO855" s="282"/>
      <c r="FP855" s="282"/>
      <c r="FQ855" s="282"/>
      <c r="FR855" s="282"/>
      <c r="FS855" s="282"/>
      <c r="FT855" s="282"/>
      <c r="FU855" s="282"/>
      <c r="FV855" s="282"/>
      <c r="FW855" s="282"/>
      <c r="FX855" s="282"/>
      <c r="FY855" s="282"/>
      <c r="FZ855" s="282"/>
      <c r="GA855" s="282"/>
      <c r="GB855" s="282"/>
      <c r="GC855" s="282"/>
      <c r="GD855" s="282"/>
      <c r="GE855" s="282"/>
      <c r="GF855" s="282"/>
      <c r="GG855" s="282"/>
      <c r="GH855" s="282"/>
      <c r="GI855" s="282"/>
      <c r="GJ855" s="282"/>
      <c r="GK855" s="282"/>
      <c r="GL855" s="282"/>
      <c r="GM855" s="282"/>
      <c r="GN855" s="282"/>
      <c r="GO855" s="282"/>
      <c r="GP855" s="282"/>
      <c r="GQ855" s="282"/>
      <c r="GR855" s="282"/>
      <c r="GS855" s="282"/>
      <c r="GT855" s="282"/>
      <c r="GU855" s="282"/>
      <c r="GV855" s="282"/>
      <c r="GW855" s="282"/>
      <c r="GX855" s="282"/>
      <c r="GY855" s="282"/>
      <c r="GZ855" s="282"/>
      <c r="HA855" s="282"/>
      <c r="HB855" s="282"/>
      <c r="HC855" s="282"/>
      <c r="HD855" s="282"/>
      <c r="HE855" s="282"/>
    </row>
    <row r="856" spans="1:213" ht="24.95" customHeight="1">
      <c r="A856" s="194">
        <v>619</v>
      </c>
      <c r="B856" s="17" t="s">
        <v>2299</v>
      </c>
      <c r="C856" s="277">
        <v>401000006</v>
      </c>
      <c r="D856" s="19" t="s">
        <v>1925</v>
      </c>
      <c r="E856" s="113" t="s">
        <v>1887</v>
      </c>
      <c r="F856" s="114"/>
      <c r="G856" s="114"/>
      <c r="H856" s="115">
        <v>3</v>
      </c>
      <c r="I856" s="114"/>
      <c r="J856" s="115">
        <v>16</v>
      </c>
      <c r="K856" s="115">
        <v>1</v>
      </c>
      <c r="L856" s="115">
        <v>5</v>
      </c>
      <c r="M856" s="115"/>
      <c r="N856" s="115"/>
      <c r="O856" s="115"/>
      <c r="P856" s="116" t="s">
        <v>255</v>
      </c>
      <c r="Q856" s="117" t="s">
        <v>2311</v>
      </c>
      <c r="R856" s="115"/>
      <c r="S856" s="115"/>
      <c r="T856" s="115">
        <v>3</v>
      </c>
      <c r="U856" s="115"/>
      <c r="V856" s="115">
        <v>9</v>
      </c>
      <c r="W856" s="115">
        <v>1</v>
      </c>
      <c r="X856" s="115"/>
      <c r="Y856" s="115"/>
      <c r="Z856" s="115"/>
      <c r="AA856" s="115"/>
      <c r="AB856" s="116" t="s">
        <v>257</v>
      </c>
      <c r="AC856" s="117" t="s">
        <v>2312</v>
      </c>
      <c r="AD856" s="116"/>
      <c r="AE856" s="116"/>
      <c r="AF856" s="116"/>
      <c r="AG856" s="116"/>
      <c r="AH856" s="116"/>
      <c r="AI856" s="116"/>
      <c r="AJ856" s="116"/>
      <c r="AK856" s="116"/>
      <c r="AL856" s="116"/>
      <c r="AM856" s="181" t="s">
        <v>2313</v>
      </c>
      <c r="AN856" s="181" t="s">
        <v>2314</v>
      </c>
      <c r="AO856" s="119" t="s">
        <v>66</v>
      </c>
      <c r="AP856" s="119" t="s">
        <v>97</v>
      </c>
      <c r="AQ856" s="119" t="s">
        <v>1947</v>
      </c>
      <c r="AR856" s="18" t="s">
        <v>1948</v>
      </c>
      <c r="AS856" s="120">
        <v>244</v>
      </c>
      <c r="AT856" s="121">
        <v>200000</v>
      </c>
      <c r="AU856" s="121">
        <v>200000</v>
      </c>
      <c r="AV856" s="121">
        <v>0</v>
      </c>
      <c r="AW856" s="121">
        <v>0</v>
      </c>
      <c r="AX856" s="121">
        <v>0</v>
      </c>
      <c r="AY856" s="121">
        <v>0</v>
      </c>
      <c r="AZ856" s="121">
        <v>0</v>
      </c>
      <c r="BA856" s="121">
        <v>0</v>
      </c>
      <c r="BB856" s="121">
        <v>200000</v>
      </c>
      <c r="BC856" s="121">
        <v>200000</v>
      </c>
      <c r="BD856" s="121">
        <v>0</v>
      </c>
      <c r="BE856" s="121">
        <v>0</v>
      </c>
      <c r="BF856" s="121">
        <v>0</v>
      </c>
      <c r="BG856" s="121">
        <v>0</v>
      </c>
      <c r="BH856" s="121">
        <v>0</v>
      </c>
      <c r="BI856" s="121">
        <v>0</v>
      </c>
      <c r="BJ856" s="121">
        <v>0</v>
      </c>
      <c r="BK856" s="121">
        <v>0</v>
      </c>
      <c r="BL856" s="121">
        <v>0</v>
      </c>
      <c r="BM856" s="121">
        <v>0</v>
      </c>
      <c r="BN856" s="121">
        <v>0</v>
      </c>
      <c r="BO856" s="121">
        <v>0</v>
      </c>
      <c r="BP856" s="121">
        <v>0</v>
      </c>
      <c r="BQ856" s="121">
        <v>0</v>
      </c>
      <c r="BR856" s="121">
        <v>0</v>
      </c>
      <c r="BS856" s="121">
        <v>27360</v>
      </c>
      <c r="BT856" s="121">
        <v>0</v>
      </c>
      <c r="BU856" s="121">
        <v>0</v>
      </c>
      <c r="BV856" s="121">
        <v>0</v>
      </c>
      <c r="BW856" s="121">
        <v>27360</v>
      </c>
      <c r="BX856" s="121">
        <v>0</v>
      </c>
      <c r="BY856" s="121">
        <v>0</v>
      </c>
      <c r="BZ856" s="121">
        <v>0</v>
      </c>
      <c r="CA856" s="121">
        <v>0</v>
      </c>
      <c r="CB856" s="121">
        <v>0</v>
      </c>
      <c r="CC856" s="121">
        <v>0</v>
      </c>
      <c r="CD856" s="121">
        <v>0</v>
      </c>
      <c r="CE856" s="121">
        <v>0</v>
      </c>
      <c r="CF856" s="121">
        <v>0</v>
      </c>
      <c r="CG856" s="121">
        <v>0</v>
      </c>
      <c r="CH856" s="121">
        <v>0</v>
      </c>
      <c r="CI856" s="121">
        <v>0</v>
      </c>
      <c r="CJ856" s="121">
        <v>0</v>
      </c>
      <c r="CK856" s="121">
        <v>0</v>
      </c>
      <c r="CL856" s="121">
        <v>0</v>
      </c>
      <c r="CM856" s="121">
        <v>0</v>
      </c>
      <c r="CN856" s="121">
        <v>0</v>
      </c>
      <c r="CO856" s="121">
        <v>0</v>
      </c>
      <c r="CP856" s="121">
        <v>0</v>
      </c>
      <c r="CQ856" s="121">
        <v>0</v>
      </c>
      <c r="CR856" s="282"/>
      <c r="CS856" s="282"/>
      <c r="CT856" s="282"/>
      <c r="CU856" s="282"/>
      <c r="CV856" s="282"/>
      <c r="CW856" s="282"/>
      <c r="CX856" s="282"/>
      <c r="CY856" s="282"/>
      <c r="CZ856" s="282"/>
      <c r="DA856" s="282"/>
      <c r="DB856" s="282"/>
      <c r="DC856" s="282"/>
      <c r="DD856" s="282"/>
      <c r="DE856" s="282"/>
      <c r="DF856" s="282"/>
      <c r="DG856" s="282"/>
      <c r="DH856" s="282"/>
      <c r="DI856" s="282"/>
      <c r="DJ856" s="282"/>
      <c r="DK856" s="282"/>
      <c r="DL856" s="282"/>
      <c r="DM856" s="282"/>
      <c r="DN856" s="282"/>
      <c r="DO856" s="282"/>
      <c r="DP856" s="282"/>
      <c r="DQ856" s="282"/>
      <c r="DR856" s="282"/>
      <c r="DS856" s="282"/>
      <c r="DT856" s="282"/>
      <c r="DU856" s="282"/>
      <c r="DV856" s="282"/>
      <c r="DW856" s="282"/>
      <c r="DX856" s="282"/>
      <c r="DY856" s="282"/>
      <c r="DZ856" s="282"/>
      <c r="EA856" s="282"/>
      <c r="EB856" s="282"/>
      <c r="EC856" s="282"/>
      <c r="ED856" s="282"/>
      <c r="EE856" s="282"/>
      <c r="EF856" s="282"/>
      <c r="EG856" s="282"/>
      <c r="EH856" s="282"/>
      <c r="EI856" s="282"/>
      <c r="EJ856" s="282"/>
      <c r="EK856" s="282"/>
      <c r="EL856" s="282"/>
      <c r="EM856" s="282"/>
      <c r="EN856" s="282"/>
      <c r="EO856" s="282"/>
      <c r="EP856" s="282"/>
      <c r="EQ856" s="282"/>
      <c r="ER856" s="282"/>
      <c r="ES856" s="282"/>
      <c r="ET856" s="282"/>
      <c r="EU856" s="282"/>
      <c r="EV856" s="282"/>
      <c r="EW856" s="282"/>
      <c r="EX856" s="282"/>
      <c r="EY856" s="282"/>
      <c r="EZ856" s="282"/>
      <c r="FA856" s="282"/>
      <c r="FB856" s="282"/>
      <c r="FC856" s="282"/>
      <c r="FD856" s="282"/>
      <c r="FE856" s="282"/>
      <c r="FF856" s="282"/>
      <c r="FG856" s="282"/>
      <c r="FH856" s="282"/>
      <c r="FI856" s="282"/>
      <c r="FJ856" s="282"/>
      <c r="FK856" s="282"/>
      <c r="FL856" s="282"/>
      <c r="FM856" s="282"/>
      <c r="FN856" s="282"/>
      <c r="FO856" s="282"/>
      <c r="FP856" s="282"/>
      <c r="FQ856" s="282"/>
      <c r="FR856" s="282"/>
      <c r="FS856" s="282"/>
      <c r="FT856" s="282"/>
      <c r="FU856" s="282"/>
      <c r="FV856" s="282"/>
      <c r="FW856" s="282"/>
      <c r="FX856" s="282"/>
      <c r="FY856" s="282"/>
      <c r="FZ856" s="282"/>
      <c r="GA856" s="282"/>
      <c r="GB856" s="282"/>
      <c r="GC856" s="282"/>
      <c r="GD856" s="282"/>
      <c r="GE856" s="282"/>
      <c r="GF856" s="282"/>
      <c r="GG856" s="282"/>
      <c r="GH856" s="282"/>
      <c r="GI856" s="282"/>
      <c r="GJ856" s="282"/>
      <c r="GK856" s="282"/>
      <c r="GL856" s="282"/>
      <c r="GM856" s="282"/>
      <c r="GN856" s="282"/>
      <c r="GO856" s="282"/>
      <c r="GP856" s="282"/>
      <c r="GQ856" s="282"/>
      <c r="GR856" s="282"/>
      <c r="GS856" s="282"/>
      <c r="GT856" s="282"/>
      <c r="GU856" s="282"/>
      <c r="GV856" s="282"/>
      <c r="GW856" s="282"/>
      <c r="GX856" s="282"/>
      <c r="GY856" s="282"/>
      <c r="GZ856" s="282"/>
      <c r="HA856" s="282"/>
      <c r="HB856" s="282"/>
      <c r="HC856" s="282"/>
      <c r="HD856" s="282"/>
      <c r="HE856" s="282"/>
    </row>
    <row r="857" spans="1:213" ht="24.95" customHeight="1">
      <c r="A857" s="194">
        <v>619</v>
      </c>
      <c r="B857" s="17" t="s">
        <v>2299</v>
      </c>
      <c r="C857" s="277">
        <v>401000006</v>
      </c>
      <c r="D857" s="19" t="s">
        <v>1925</v>
      </c>
      <c r="E857" s="113" t="s">
        <v>1887</v>
      </c>
      <c r="F857" s="114"/>
      <c r="G857" s="114"/>
      <c r="H857" s="115">
        <v>3</v>
      </c>
      <c r="I857" s="114"/>
      <c r="J857" s="115">
        <v>16</v>
      </c>
      <c r="K857" s="115">
        <v>1</v>
      </c>
      <c r="L857" s="115">
        <v>5</v>
      </c>
      <c r="M857" s="115"/>
      <c r="N857" s="115"/>
      <c r="O857" s="115"/>
      <c r="P857" s="116" t="s">
        <v>255</v>
      </c>
      <c r="Q857" s="117" t="s">
        <v>2311</v>
      </c>
      <c r="R857" s="115"/>
      <c r="S857" s="115"/>
      <c r="T857" s="115">
        <v>3</v>
      </c>
      <c r="U857" s="115"/>
      <c r="V857" s="115">
        <v>9</v>
      </c>
      <c r="W857" s="115">
        <v>1</v>
      </c>
      <c r="X857" s="115"/>
      <c r="Y857" s="115"/>
      <c r="Z857" s="115"/>
      <c r="AA857" s="115"/>
      <c r="AB857" s="116" t="s">
        <v>257</v>
      </c>
      <c r="AC857" s="117" t="s">
        <v>2312</v>
      </c>
      <c r="AD857" s="116"/>
      <c r="AE857" s="116"/>
      <c r="AF857" s="116"/>
      <c r="AG857" s="116"/>
      <c r="AH857" s="116"/>
      <c r="AI857" s="116"/>
      <c r="AJ857" s="116"/>
      <c r="AK857" s="116"/>
      <c r="AL857" s="116"/>
      <c r="AM857" s="181" t="s">
        <v>2313</v>
      </c>
      <c r="AN857" s="181" t="s">
        <v>2314</v>
      </c>
      <c r="AO857" s="119" t="s">
        <v>66</v>
      </c>
      <c r="AP857" s="119" t="s">
        <v>97</v>
      </c>
      <c r="AQ857" s="119" t="s">
        <v>2315</v>
      </c>
      <c r="AR857" s="18" t="s">
        <v>1945</v>
      </c>
      <c r="AS857" s="120">
        <v>244</v>
      </c>
      <c r="AT857" s="121">
        <v>880233.99</v>
      </c>
      <c r="AU857" s="121">
        <v>880233.99</v>
      </c>
      <c r="AV857" s="121">
        <v>0</v>
      </c>
      <c r="AW857" s="121">
        <v>0</v>
      </c>
      <c r="AX857" s="121">
        <v>0</v>
      </c>
      <c r="AY857" s="121">
        <v>0</v>
      </c>
      <c r="AZ857" s="121">
        <v>0</v>
      </c>
      <c r="BA857" s="121">
        <v>0</v>
      </c>
      <c r="BB857" s="121">
        <v>880233.99</v>
      </c>
      <c r="BC857" s="121">
        <v>880233.99</v>
      </c>
      <c r="BD857" s="330">
        <v>0</v>
      </c>
      <c r="BE857" s="121">
        <v>0</v>
      </c>
      <c r="BF857" s="121">
        <v>0</v>
      </c>
      <c r="BG857" s="121">
        <v>0</v>
      </c>
      <c r="BH857" s="330">
        <v>0</v>
      </c>
      <c r="BI857" s="121">
        <v>0</v>
      </c>
      <c r="BJ857" s="121">
        <v>0</v>
      </c>
      <c r="BK857" s="121">
        <v>0</v>
      </c>
      <c r="BL857" s="121">
        <v>0</v>
      </c>
      <c r="BM857" s="121">
        <v>0</v>
      </c>
      <c r="BN857" s="121">
        <v>0</v>
      </c>
      <c r="BO857" s="121">
        <v>0</v>
      </c>
      <c r="BP857" s="121">
        <v>0</v>
      </c>
      <c r="BQ857" s="121">
        <v>0</v>
      </c>
      <c r="BR857" s="121">
        <v>0</v>
      </c>
      <c r="BS857" s="121">
        <v>0</v>
      </c>
      <c r="BT857" s="121">
        <v>0</v>
      </c>
      <c r="BU857" s="121">
        <v>0</v>
      </c>
      <c r="BV857" s="121">
        <v>0</v>
      </c>
      <c r="BW857" s="121">
        <v>0</v>
      </c>
      <c r="BX857" s="121">
        <v>0</v>
      </c>
      <c r="BY857" s="121">
        <v>0</v>
      </c>
      <c r="BZ857" s="121">
        <v>0</v>
      </c>
      <c r="CA857" s="121">
        <v>0</v>
      </c>
      <c r="CB857" s="121">
        <v>0</v>
      </c>
      <c r="CC857" s="121">
        <v>0</v>
      </c>
      <c r="CD857" s="121">
        <v>0</v>
      </c>
      <c r="CE857" s="121">
        <v>0</v>
      </c>
      <c r="CF857" s="121">
        <v>0</v>
      </c>
      <c r="CG857" s="121">
        <v>0</v>
      </c>
      <c r="CH857" s="121">
        <v>0</v>
      </c>
      <c r="CI857" s="121">
        <v>0</v>
      </c>
      <c r="CJ857" s="121">
        <v>0</v>
      </c>
      <c r="CK857" s="121">
        <v>0</v>
      </c>
      <c r="CL857" s="121">
        <v>0</v>
      </c>
      <c r="CM857" s="121">
        <v>0</v>
      </c>
      <c r="CN857" s="121">
        <v>0</v>
      </c>
      <c r="CO857" s="121">
        <v>0</v>
      </c>
      <c r="CP857" s="121">
        <v>0</v>
      </c>
      <c r="CQ857" s="121">
        <v>0</v>
      </c>
      <c r="CR857" s="282"/>
      <c r="CS857" s="282"/>
      <c r="CT857" s="282"/>
      <c r="CU857" s="282"/>
      <c r="CV857" s="282"/>
      <c r="CW857" s="282"/>
      <c r="CX857" s="282"/>
      <c r="CY857" s="282"/>
      <c r="CZ857" s="282"/>
      <c r="DA857" s="282"/>
      <c r="DB857" s="282"/>
      <c r="DC857" s="282"/>
      <c r="DD857" s="282"/>
      <c r="DE857" s="282"/>
      <c r="DF857" s="282"/>
      <c r="DG857" s="282"/>
      <c r="DH857" s="282"/>
      <c r="DI857" s="282"/>
      <c r="DJ857" s="282"/>
      <c r="DK857" s="282"/>
      <c r="DL857" s="282"/>
      <c r="DM857" s="282"/>
      <c r="DN857" s="282"/>
      <c r="DO857" s="282"/>
      <c r="DP857" s="282"/>
      <c r="DQ857" s="282"/>
      <c r="DR857" s="282"/>
      <c r="DS857" s="282"/>
      <c r="DT857" s="282"/>
      <c r="DU857" s="282"/>
      <c r="DV857" s="282"/>
      <c r="DW857" s="282"/>
      <c r="DX857" s="282"/>
      <c r="DY857" s="282"/>
      <c r="DZ857" s="282"/>
      <c r="EA857" s="282"/>
      <c r="EB857" s="282"/>
      <c r="EC857" s="282"/>
      <c r="ED857" s="282"/>
      <c r="EE857" s="282"/>
      <c r="EF857" s="282"/>
      <c r="EG857" s="282"/>
      <c r="EH857" s="282"/>
      <c r="EI857" s="282"/>
      <c r="EJ857" s="282"/>
      <c r="EK857" s="282"/>
      <c r="EL857" s="282"/>
      <c r="EM857" s="282"/>
      <c r="EN857" s="282"/>
      <c r="EO857" s="282"/>
      <c r="EP857" s="282"/>
      <c r="EQ857" s="282"/>
      <c r="ER857" s="282"/>
      <c r="ES857" s="282"/>
      <c r="ET857" s="282"/>
      <c r="EU857" s="282"/>
      <c r="EV857" s="282"/>
      <c r="EW857" s="282"/>
      <c r="EX857" s="282"/>
      <c r="EY857" s="282"/>
      <c r="EZ857" s="282"/>
      <c r="FA857" s="282"/>
      <c r="FB857" s="282"/>
      <c r="FC857" s="282"/>
      <c r="FD857" s="282"/>
      <c r="FE857" s="282"/>
      <c r="FF857" s="282"/>
      <c r="FG857" s="282"/>
      <c r="FH857" s="282"/>
      <c r="FI857" s="282"/>
      <c r="FJ857" s="282"/>
      <c r="FK857" s="282"/>
      <c r="FL857" s="282"/>
      <c r="FM857" s="282"/>
      <c r="FN857" s="282"/>
      <c r="FO857" s="282"/>
      <c r="FP857" s="282"/>
      <c r="FQ857" s="282"/>
      <c r="FR857" s="282"/>
      <c r="FS857" s="282"/>
      <c r="FT857" s="282"/>
      <c r="FU857" s="282"/>
      <c r="FV857" s="282"/>
      <c r="FW857" s="282"/>
      <c r="FX857" s="282"/>
      <c r="FY857" s="282"/>
      <c r="FZ857" s="282"/>
      <c r="GA857" s="282"/>
      <c r="GB857" s="282"/>
      <c r="GC857" s="282"/>
      <c r="GD857" s="282"/>
      <c r="GE857" s="282"/>
      <c r="GF857" s="282"/>
      <c r="GG857" s="282"/>
      <c r="GH857" s="282"/>
      <c r="GI857" s="282"/>
      <c r="GJ857" s="282"/>
      <c r="GK857" s="282"/>
      <c r="GL857" s="282"/>
      <c r="GM857" s="282"/>
      <c r="GN857" s="282"/>
      <c r="GO857" s="282"/>
      <c r="GP857" s="282"/>
      <c r="GQ857" s="282"/>
      <c r="GR857" s="282"/>
      <c r="GS857" s="282"/>
      <c r="GT857" s="282"/>
      <c r="GU857" s="282"/>
      <c r="GV857" s="282"/>
      <c r="GW857" s="282"/>
      <c r="GX857" s="282"/>
      <c r="GY857" s="282"/>
      <c r="GZ857" s="282"/>
      <c r="HA857" s="282"/>
      <c r="HB857" s="282"/>
      <c r="HC857" s="282"/>
      <c r="HD857" s="282"/>
      <c r="HE857" s="282"/>
    </row>
    <row r="858" spans="1:213" ht="24.95" customHeight="1">
      <c r="A858" s="194">
        <v>619</v>
      </c>
      <c r="B858" s="17" t="s">
        <v>2299</v>
      </c>
      <c r="C858" s="277">
        <v>401000006</v>
      </c>
      <c r="D858" s="19" t="s">
        <v>1925</v>
      </c>
      <c r="E858" s="113" t="s">
        <v>1887</v>
      </c>
      <c r="F858" s="114"/>
      <c r="G858" s="114"/>
      <c r="H858" s="115">
        <v>3</v>
      </c>
      <c r="I858" s="114"/>
      <c r="J858" s="115">
        <v>16</v>
      </c>
      <c r="K858" s="115">
        <v>1</v>
      </c>
      <c r="L858" s="115">
        <v>5</v>
      </c>
      <c r="M858" s="115"/>
      <c r="N858" s="115"/>
      <c r="O858" s="115"/>
      <c r="P858" s="116" t="s">
        <v>255</v>
      </c>
      <c r="Q858" s="117" t="s">
        <v>2316</v>
      </c>
      <c r="R858" s="115"/>
      <c r="S858" s="115"/>
      <c r="T858" s="115" t="s">
        <v>405</v>
      </c>
      <c r="U858" s="115"/>
      <c r="V858" s="115" t="s">
        <v>2317</v>
      </c>
      <c r="W858" s="115" t="s">
        <v>2318</v>
      </c>
      <c r="X858" s="115"/>
      <c r="Y858" s="115"/>
      <c r="Z858" s="115"/>
      <c r="AA858" s="115"/>
      <c r="AB858" s="116" t="s">
        <v>2319</v>
      </c>
      <c r="AC858" s="117" t="s">
        <v>2320</v>
      </c>
      <c r="AD858" s="116"/>
      <c r="AE858" s="116"/>
      <c r="AF858" s="116"/>
      <c r="AG858" s="116"/>
      <c r="AH858" s="116"/>
      <c r="AI858" s="116"/>
      <c r="AJ858" s="116"/>
      <c r="AK858" s="116"/>
      <c r="AL858" s="116"/>
      <c r="AM858" s="181" t="s">
        <v>2321</v>
      </c>
      <c r="AN858" s="181" t="s">
        <v>2322</v>
      </c>
      <c r="AO858" s="119" t="s">
        <v>66</v>
      </c>
      <c r="AP858" s="119" t="s">
        <v>97</v>
      </c>
      <c r="AQ858" s="119" t="s">
        <v>1936</v>
      </c>
      <c r="AR858" s="18" t="s">
        <v>1937</v>
      </c>
      <c r="AS858" s="120" t="s">
        <v>53</v>
      </c>
      <c r="AT858" s="121">
        <v>0</v>
      </c>
      <c r="AU858" s="121">
        <v>0</v>
      </c>
      <c r="AV858" s="121">
        <v>0</v>
      </c>
      <c r="AW858" s="121">
        <v>0</v>
      </c>
      <c r="AX858" s="121">
        <v>0</v>
      </c>
      <c r="AY858" s="121">
        <v>0</v>
      </c>
      <c r="AZ858" s="121">
        <v>0</v>
      </c>
      <c r="BA858" s="121">
        <v>0</v>
      </c>
      <c r="BB858" s="121">
        <v>0</v>
      </c>
      <c r="BC858" s="121">
        <v>0</v>
      </c>
      <c r="BD858" s="121">
        <v>137475939.16</v>
      </c>
      <c r="BE858" s="121">
        <v>0</v>
      </c>
      <c r="BF858" s="121">
        <v>129954521.40000001</v>
      </c>
      <c r="BG858" s="121">
        <v>647620.77</v>
      </c>
      <c r="BH858" s="121">
        <v>6873796.9900000002</v>
      </c>
      <c r="BI858" s="121">
        <v>137475939.16</v>
      </c>
      <c r="BJ858" s="121">
        <v>0</v>
      </c>
      <c r="BK858" s="121">
        <v>129954521.40000001</v>
      </c>
      <c r="BL858" s="121">
        <v>647620.77</v>
      </c>
      <c r="BM858" s="121">
        <v>6873796.9900000002</v>
      </c>
      <c r="BN858" s="121">
        <v>0</v>
      </c>
      <c r="BO858" s="121">
        <v>0</v>
      </c>
      <c r="BP858" s="121">
        <v>0</v>
      </c>
      <c r="BQ858" s="121">
        <v>0</v>
      </c>
      <c r="BR858" s="121">
        <v>0</v>
      </c>
      <c r="BS858" s="121">
        <v>0</v>
      </c>
      <c r="BT858" s="121">
        <v>0</v>
      </c>
      <c r="BU858" s="121">
        <v>0</v>
      </c>
      <c r="BV858" s="121">
        <v>0</v>
      </c>
      <c r="BW858" s="121">
        <v>0</v>
      </c>
      <c r="BX858" s="121">
        <v>0</v>
      </c>
      <c r="BY858" s="121">
        <v>0</v>
      </c>
      <c r="BZ858" s="121">
        <v>0</v>
      </c>
      <c r="CA858" s="121">
        <v>0</v>
      </c>
      <c r="CB858" s="121">
        <v>0</v>
      </c>
      <c r="CC858" s="121">
        <v>0</v>
      </c>
      <c r="CD858" s="121">
        <v>0</v>
      </c>
      <c r="CE858" s="121">
        <v>0</v>
      </c>
      <c r="CF858" s="121">
        <v>0</v>
      </c>
      <c r="CG858" s="121">
        <v>0</v>
      </c>
      <c r="CH858" s="121">
        <v>0</v>
      </c>
      <c r="CI858" s="121">
        <v>0</v>
      </c>
      <c r="CJ858" s="121">
        <v>0</v>
      </c>
      <c r="CK858" s="121">
        <v>0</v>
      </c>
      <c r="CL858" s="121">
        <v>0</v>
      </c>
      <c r="CM858" s="121">
        <v>0</v>
      </c>
      <c r="CN858" s="121">
        <v>0</v>
      </c>
      <c r="CO858" s="121">
        <v>0</v>
      </c>
      <c r="CP858" s="121">
        <v>0</v>
      </c>
      <c r="CQ858" s="121">
        <v>0</v>
      </c>
      <c r="CR858" s="282"/>
      <c r="CS858" s="282"/>
      <c r="CT858" s="282"/>
      <c r="CU858" s="282"/>
      <c r="CV858" s="282"/>
      <c r="CW858" s="282"/>
      <c r="CX858" s="282"/>
      <c r="CY858" s="282"/>
      <c r="CZ858" s="282"/>
      <c r="DA858" s="282"/>
      <c r="DB858" s="282"/>
      <c r="DC858" s="282"/>
      <c r="DD858" s="282"/>
      <c r="DE858" s="282"/>
      <c r="DF858" s="282"/>
      <c r="DG858" s="282"/>
      <c r="DH858" s="282"/>
      <c r="DI858" s="282"/>
      <c r="DJ858" s="282"/>
      <c r="DK858" s="282"/>
      <c r="DL858" s="282"/>
      <c r="DM858" s="282"/>
      <c r="DN858" s="282"/>
      <c r="DO858" s="282"/>
      <c r="DP858" s="282"/>
      <c r="DQ858" s="282"/>
      <c r="DR858" s="282"/>
      <c r="DS858" s="282"/>
      <c r="DT858" s="282"/>
      <c r="DU858" s="282"/>
      <c r="DV858" s="282"/>
      <c r="DW858" s="282"/>
      <c r="DX858" s="282"/>
      <c r="DY858" s="282"/>
      <c r="DZ858" s="282"/>
      <c r="EA858" s="282"/>
      <c r="EB858" s="282"/>
      <c r="EC858" s="282"/>
      <c r="ED858" s="282"/>
      <c r="EE858" s="282"/>
      <c r="EF858" s="282"/>
      <c r="EG858" s="282"/>
      <c r="EH858" s="282"/>
      <c r="EI858" s="282"/>
      <c r="EJ858" s="282"/>
      <c r="EK858" s="282"/>
      <c r="EL858" s="282"/>
      <c r="EM858" s="282"/>
      <c r="EN858" s="282"/>
      <c r="EO858" s="282"/>
      <c r="EP858" s="282"/>
      <c r="EQ858" s="282"/>
      <c r="ER858" s="282"/>
      <c r="ES858" s="282"/>
      <c r="ET858" s="282"/>
      <c r="EU858" s="282"/>
      <c r="EV858" s="282"/>
      <c r="EW858" s="282"/>
      <c r="EX858" s="282"/>
      <c r="EY858" s="282"/>
      <c r="EZ858" s="282"/>
      <c r="FA858" s="282"/>
      <c r="FB858" s="282"/>
      <c r="FC858" s="282"/>
      <c r="FD858" s="282"/>
      <c r="FE858" s="282"/>
      <c r="FF858" s="282"/>
      <c r="FG858" s="282"/>
      <c r="FH858" s="282"/>
      <c r="FI858" s="282"/>
      <c r="FJ858" s="282"/>
      <c r="FK858" s="282"/>
      <c r="FL858" s="282"/>
      <c r="FM858" s="282"/>
      <c r="FN858" s="282"/>
      <c r="FO858" s="282"/>
      <c r="FP858" s="282"/>
      <c r="FQ858" s="282"/>
      <c r="FR858" s="282"/>
      <c r="FS858" s="282"/>
      <c r="FT858" s="282"/>
      <c r="FU858" s="282"/>
      <c r="FV858" s="282"/>
      <c r="FW858" s="282"/>
      <c r="FX858" s="282"/>
      <c r="FY858" s="282"/>
      <c r="FZ858" s="282"/>
      <c r="GA858" s="282"/>
      <c r="GB858" s="282"/>
      <c r="GC858" s="282"/>
      <c r="GD858" s="282"/>
      <c r="GE858" s="282"/>
      <c r="GF858" s="282"/>
      <c r="GG858" s="282"/>
      <c r="GH858" s="282"/>
      <c r="GI858" s="282"/>
      <c r="GJ858" s="282"/>
      <c r="GK858" s="282"/>
      <c r="GL858" s="282"/>
      <c r="GM858" s="282"/>
      <c r="GN858" s="282"/>
      <c r="GO858" s="282"/>
      <c r="GP858" s="282"/>
      <c r="GQ858" s="282"/>
      <c r="GR858" s="282"/>
      <c r="GS858" s="282"/>
      <c r="GT858" s="282"/>
      <c r="GU858" s="282"/>
      <c r="GV858" s="282"/>
      <c r="GW858" s="282"/>
      <c r="GX858" s="282"/>
      <c r="GY858" s="282"/>
      <c r="GZ858" s="282"/>
      <c r="HA858" s="282"/>
      <c r="HB858" s="282"/>
      <c r="HC858" s="282"/>
      <c r="HD858" s="282"/>
      <c r="HE858" s="282"/>
    </row>
    <row r="859" spans="1:213" ht="24.95" customHeight="1">
      <c r="A859" s="194">
        <v>619</v>
      </c>
      <c r="B859" s="17" t="s">
        <v>2299</v>
      </c>
      <c r="C859" s="277">
        <v>401000006</v>
      </c>
      <c r="D859" s="19" t="s">
        <v>1925</v>
      </c>
      <c r="E859" s="113" t="s">
        <v>1887</v>
      </c>
      <c r="F859" s="114"/>
      <c r="G859" s="114"/>
      <c r="H859" s="115">
        <v>3</v>
      </c>
      <c r="I859" s="114"/>
      <c r="J859" s="115">
        <v>16</v>
      </c>
      <c r="K859" s="115">
        <v>1</v>
      </c>
      <c r="L859" s="115">
        <v>5</v>
      </c>
      <c r="M859" s="115"/>
      <c r="N859" s="115"/>
      <c r="O859" s="115"/>
      <c r="P859" s="116" t="s">
        <v>255</v>
      </c>
      <c r="Q859" s="117" t="s">
        <v>1914</v>
      </c>
      <c r="R859" s="115"/>
      <c r="S859" s="115"/>
      <c r="T859" s="115">
        <v>3</v>
      </c>
      <c r="U859" s="115"/>
      <c r="V859" s="115">
        <v>9</v>
      </c>
      <c r="W859" s="115">
        <v>1</v>
      </c>
      <c r="X859" s="115"/>
      <c r="Y859" s="115"/>
      <c r="Z859" s="115"/>
      <c r="AA859" s="115"/>
      <c r="AB859" s="116" t="s">
        <v>257</v>
      </c>
      <c r="AC859" s="117" t="s">
        <v>2320</v>
      </c>
      <c r="AD859" s="116"/>
      <c r="AE859" s="116"/>
      <c r="AF859" s="116"/>
      <c r="AG859" s="116"/>
      <c r="AH859" s="116"/>
      <c r="AI859" s="116"/>
      <c r="AJ859" s="116"/>
      <c r="AK859" s="116"/>
      <c r="AL859" s="116"/>
      <c r="AM859" s="181" t="s">
        <v>2323</v>
      </c>
      <c r="AN859" s="181" t="s">
        <v>2322</v>
      </c>
      <c r="AO859" s="119" t="s">
        <v>66</v>
      </c>
      <c r="AP859" s="119" t="s">
        <v>97</v>
      </c>
      <c r="AQ859" s="119" t="s">
        <v>1949</v>
      </c>
      <c r="AR859" s="18" t="s">
        <v>2324</v>
      </c>
      <c r="AS859" s="120" t="s">
        <v>53</v>
      </c>
      <c r="AT859" s="121">
        <v>74665029.730000004</v>
      </c>
      <c r="AU859" s="121">
        <v>73764230.099999994</v>
      </c>
      <c r="AV859" s="121">
        <v>0</v>
      </c>
      <c r="AW859" s="121">
        <v>0</v>
      </c>
      <c r="AX859" s="121">
        <v>0</v>
      </c>
      <c r="AY859" s="121">
        <v>0</v>
      </c>
      <c r="AZ859" s="121">
        <v>0</v>
      </c>
      <c r="BA859" s="121">
        <v>0</v>
      </c>
      <c r="BB859" s="121">
        <v>74665029.730000004</v>
      </c>
      <c r="BC859" s="121">
        <v>73764230.099999994</v>
      </c>
      <c r="BD859" s="121">
        <v>25857902.579999998</v>
      </c>
      <c r="BE859" s="121">
        <v>0</v>
      </c>
      <c r="BF859" s="121">
        <v>0</v>
      </c>
      <c r="BG859" s="121">
        <v>0</v>
      </c>
      <c r="BH859" s="121">
        <v>25857902.579999998</v>
      </c>
      <c r="BI859" s="121">
        <v>25773115.07</v>
      </c>
      <c r="BJ859" s="121">
        <v>0</v>
      </c>
      <c r="BK859" s="121">
        <v>0</v>
      </c>
      <c r="BL859" s="121">
        <v>0</v>
      </c>
      <c r="BM859" s="121">
        <v>25773115.07</v>
      </c>
      <c r="BN859" s="121">
        <v>154505498</v>
      </c>
      <c r="BO859" s="121">
        <v>0</v>
      </c>
      <c r="BP859" s="121">
        <v>0</v>
      </c>
      <c r="BQ859" s="121">
        <v>0</v>
      </c>
      <c r="BR859" s="121">
        <v>154505498</v>
      </c>
      <c r="BS859" s="121">
        <v>155189085.50999999</v>
      </c>
      <c r="BT859" s="121">
        <v>0</v>
      </c>
      <c r="BU859" s="121">
        <v>0</v>
      </c>
      <c r="BV859" s="121">
        <v>0</v>
      </c>
      <c r="BW859" s="121">
        <v>155189085.50999999</v>
      </c>
      <c r="BX859" s="121">
        <v>166815758</v>
      </c>
      <c r="BY859" s="121">
        <v>0</v>
      </c>
      <c r="BZ859" s="121">
        <v>0</v>
      </c>
      <c r="CA859" s="121">
        <v>0</v>
      </c>
      <c r="CB859" s="121">
        <v>166815758</v>
      </c>
      <c r="CC859" s="121">
        <v>166815758</v>
      </c>
      <c r="CD859" s="121">
        <v>0</v>
      </c>
      <c r="CE859" s="121">
        <v>0</v>
      </c>
      <c r="CF859" s="121">
        <v>0</v>
      </c>
      <c r="CG859" s="121">
        <v>166815758</v>
      </c>
      <c r="CH859" s="121">
        <v>166815758</v>
      </c>
      <c r="CI859" s="121">
        <v>0</v>
      </c>
      <c r="CJ859" s="121">
        <v>0</v>
      </c>
      <c r="CK859" s="121">
        <v>0</v>
      </c>
      <c r="CL859" s="121">
        <v>166815758</v>
      </c>
      <c r="CM859" s="121">
        <v>166815758</v>
      </c>
      <c r="CN859" s="121">
        <v>0</v>
      </c>
      <c r="CO859" s="121">
        <v>0</v>
      </c>
      <c r="CP859" s="121">
        <v>0</v>
      </c>
      <c r="CQ859" s="121">
        <v>166815758</v>
      </c>
      <c r="CR859" s="282"/>
      <c r="CS859" s="282"/>
      <c r="CT859" s="282"/>
      <c r="CU859" s="282"/>
      <c r="CV859" s="282"/>
      <c r="CW859" s="282"/>
      <c r="CX859" s="282"/>
      <c r="CY859" s="282"/>
      <c r="CZ859" s="282"/>
      <c r="DA859" s="282"/>
      <c r="DB859" s="282"/>
      <c r="DC859" s="282"/>
      <c r="DD859" s="282"/>
      <c r="DE859" s="282"/>
      <c r="DF859" s="282"/>
      <c r="DG859" s="282"/>
      <c r="DH859" s="282"/>
      <c r="DI859" s="282"/>
      <c r="DJ859" s="282"/>
      <c r="DK859" s="282"/>
      <c r="DL859" s="282"/>
      <c r="DM859" s="282"/>
      <c r="DN859" s="282"/>
      <c r="DO859" s="282"/>
      <c r="DP859" s="282"/>
      <c r="DQ859" s="282"/>
      <c r="DR859" s="282"/>
      <c r="DS859" s="282"/>
      <c r="DT859" s="282"/>
      <c r="DU859" s="282"/>
      <c r="DV859" s="282"/>
      <c r="DW859" s="282"/>
      <c r="DX859" s="282"/>
      <c r="DY859" s="282"/>
      <c r="DZ859" s="282"/>
      <c r="EA859" s="282"/>
      <c r="EB859" s="282"/>
      <c r="EC859" s="282"/>
      <c r="ED859" s="282"/>
      <c r="EE859" s="282"/>
      <c r="EF859" s="282"/>
      <c r="EG859" s="282"/>
      <c r="EH859" s="282"/>
      <c r="EI859" s="282"/>
      <c r="EJ859" s="282"/>
      <c r="EK859" s="282"/>
      <c r="EL859" s="282"/>
      <c r="EM859" s="282"/>
      <c r="EN859" s="282"/>
      <c r="EO859" s="282"/>
      <c r="EP859" s="282"/>
      <c r="EQ859" s="282"/>
      <c r="ER859" s="282"/>
      <c r="ES859" s="282"/>
      <c r="ET859" s="282"/>
      <c r="EU859" s="282"/>
      <c r="EV859" s="282"/>
      <c r="EW859" s="282"/>
      <c r="EX859" s="282"/>
      <c r="EY859" s="282"/>
      <c r="EZ859" s="282"/>
      <c r="FA859" s="282"/>
      <c r="FB859" s="282"/>
      <c r="FC859" s="282"/>
      <c r="FD859" s="282"/>
      <c r="FE859" s="282"/>
      <c r="FF859" s="282"/>
      <c r="FG859" s="282"/>
      <c r="FH859" s="282"/>
      <c r="FI859" s="282"/>
      <c r="FJ859" s="282"/>
      <c r="FK859" s="282"/>
      <c r="FL859" s="282"/>
      <c r="FM859" s="282"/>
      <c r="FN859" s="282"/>
      <c r="FO859" s="282"/>
      <c r="FP859" s="282"/>
      <c r="FQ859" s="282"/>
      <c r="FR859" s="282"/>
      <c r="FS859" s="282"/>
      <c r="FT859" s="282"/>
      <c r="FU859" s="282"/>
      <c r="FV859" s="282"/>
      <c r="FW859" s="282"/>
      <c r="FX859" s="282"/>
      <c r="FY859" s="282"/>
      <c r="FZ859" s="282"/>
      <c r="GA859" s="282"/>
      <c r="GB859" s="282"/>
      <c r="GC859" s="282"/>
      <c r="GD859" s="282"/>
      <c r="GE859" s="282"/>
      <c r="GF859" s="282"/>
      <c r="GG859" s="282"/>
      <c r="GH859" s="282"/>
      <c r="GI859" s="282"/>
      <c r="GJ859" s="282"/>
      <c r="GK859" s="282"/>
      <c r="GL859" s="282"/>
      <c r="GM859" s="282"/>
      <c r="GN859" s="282"/>
      <c r="GO859" s="282"/>
      <c r="GP859" s="282"/>
      <c r="GQ859" s="282"/>
      <c r="GR859" s="282"/>
      <c r="GS859" s="282"/>
      <c r="GT859" s="282"/>
      <c r="GU859" s="282"/>
      <c r="GV859" s="282"/>
      <c r="GW859" s="282"/>
      <c r="GX859" s="282"/>
      <c r="GY859" s="282"/>
      <c r="GZ859" s="282"/>
      <c r="HA859" s="282"/>
      <c r="HB859" s="282"/>
      <c r="HC859" s="282"/>
      <c r="HD859" s="282"/>
      <c r="HE859" s="282"/>
    </row>
    <row r="860" spans="1:213" ht="24.95" customHeight="1">
      <c r="A860" s="194">
        <v>619</v>
      </c>
      <c r="B860" s="17" t="s">
        <v>2299</v>
      </c>
      <c r="C860" s="277">
        <v>401000006</v>
      </c>
      <c r="D860" s="19" t="s">
        <v>1925</v>
      </c>
      <c r="E860" s="113" t="s">
        <v>1887</v>
      </c>
      <c r="F860" s="114"/>
      <c r="G860" s="114"/>
      <c r="H860" s="115">
        <v>3</v>
      </c>
      <c r="I860" s="114"/>
      <c r="J860" s="115">
        <v>16</v>
      </c>
      <c r="K860" s="115">
        <v>1</v>
      </c>
      <c r="L860" s="115">
        <v>5</v>
      </c>
      <c r="M860" s="115"/>
      <c r="N860" s="115"/>
      <c r="O860" s="115"/>
      <c r="P860" s="116" t="s">
        <v>255</v>
      </c>
      <c r="Q860" s="117" t="s">
        <v>1914</v>
      </c>
      <c r="R860" s="115"/>
      <c r="S860" s="115"/>
      <c r="T860" s="115">
        <v>3</v>
      </c>
      <c r="U860" s="115"/>
      <c r="V860" s="115">
        <v>9</v>
      </c>
      <c r="W860" s="115">
        <v>1</v>
      </c>
      <c r="X860" s="115"/>
      <c r="Y860" s="115"/>
      <c r="Z860" s="115"/>
      <c r="AA860" s="115"/>
      <c r="AB860" s="116" t="s">
        <v>257</v>
      </c>
      <c r="AC860" s="117" t="s">
        <v>2320</v>
      </c>
      <c r="AD860" s="116"/>
      <c r="AE860" s="116"/>
      <c r="AF860" s="116"/>
      <c r="AG860" s="116"/>
      <c r="AH860" s="116"/>
      <c r="AI860" s="116"/>
      <c r="AJ860" s="116"/>
      <c r="AK860" s="116"/>
      <c r="AL860" s="116"/>
      <c r="AM860" s="181" t="s">
        <v>2321</v>
      </c>
      <c r="AN860" s="181" t="s">
        <v>2322</v>
      </c>
      <c r="AO860" s="119" t="s">
        <v>66</v>
      </c>
      <c r="AP860" s="119" t="s">
        <v>97</v>
      </c>
      <c r="AQ860" s="119" t="s">
        <v>1936</v>
      </c>
      <c r="AR860" s="18" t="s">
        <v>1937</v>
      </c>
      <c r="AS860" s="120" t="s">
        <v>53</v>
      </c>
      <c r="AT860" s="121">
        <v>69892813.219999999</v>
      </c>
      <c r="AU860" s="121">
        <v>69211107.109999999</v>
      </c>
      <c r="AV860" s="121">
        <v>0</v>
      </c>
      <c r="AW860" s="121">
        <v>0</v>
      </c>
      <c r="AX860" s="121">
        <v>66398172.560000002</v>
      </c>
      <c r="AY860" s="121">
        <v>65750551.789999999</v>
      </c>
      <c r="AZ860" s="121">
        <v>0</v>
      </c>
      <c r="BA860" s="121">
        <v>0</v>
      </c>
      <c r="BB860" s="121">
        <v>3494640.66</v>
      </c>
      <c r="BC860" s="121">
        <v>3460555.32</v>
      </c>
      <c r="BD860" s="121">
        <v>0</v>
      </c>
      <c r="BE860" s="121">
        <v>0</v>
      </c>
      <c r="BF860" s="121">
        <v>0</v>
      </c>
      <c r="BG860" s="121">
        <v>0</v>
      </c>
      <c r="BH860" s="121">
        <v>0</v>
      </c>
      <c r="BI860" s="121">
        <v>0</v>
      </c>
      <c r="BJ860" s="121">
        <v>0</v>
      </c>
      <c r="BK860" s="121">
        <v>0</v>
      </c>
      <c r="BL860" s="121">
        <v>0</v>
      </c>
      <c r="BM860" s="121">
        <v>0</v>
      </c>
      <c r="BN860" s="121">
        <v>0</v>
      </c>
      <c r="BO860" s="121">
        <v>0</v>
      </c>
      <c r="BP860" s="121">
        <v>0</v>
      </c>
      <c r="BQ860" s="121">
        <v>0</v>
      </c>
      <c r="BR860" s="121">
        <v>0</v>
      </c>
      <c r="BS860" s="121">
        <v>0</v>
      </c>
      <c r="BT860" s="121">
        <v>0</v>
      </c>
      <c r="BU860" s="121">
        <v>0</v>
      </c>
      <c r="BV860" s="121">
        <v>0</v>
      </c>
      <c r="BW860" s="121">
        <v>0</v>
      </c>
      <c r="BX860" s="121">
        <v>0</v>
      </c>
      <c r="BY860" s="121">
        <v>0</v>
      </c>
      <c r="BZ860" s="121">
        <v>0</v>
      </c>
      <c r="CA860" s="121">
        <v>0</v>
      </c>
      <c r="CB860" s="121">
        <v>0</v>
      </c>
      <c r="CC860" s="121">
        <v>0</v>
      </c>
      <c r="CD860" s="121">
        <v>0</v>
      </c>
      <c r="CE860" s="121">
        <v>0</v>
      </c>
      <c r="CF860" s="121">
        <v>0</v>
      </c>
      <c r="CG860" s="121">
        <v>0</v>
      </c>
      <c r="CH860" s="121">
        <v>0</v>
      </c>
      <c r="CI860" s="121">
        <v>0</v>
      </c>
      <c r="CJ860" s="121">
        <v>0</v>
      </c>
      <c r="CK860" s="121">
        <v>0</v>
      </c>
      <c r="CL860" s="121">
        <v>0</v>
      </c>
      <c r="CM860" s="121">
        <v>0</v>
      </c>
      <c r="CN860" s="121">
        <v>0</v>
      </c>
      <c r="CO860" s="121">
        <v>0</v>
      </c>
      <c r="CP860" s="121">
        <v>0</v>
      </c>
      <c r="CQ860" s="121">
        <v>0</v>
      </c>
      <c r="CR860" s="282"/>
      <c r="CS860" s="282"/>
      <c r="CT860" s="282"/>
      <c r="CU860" s="282"/>
      <c r="CV860" s="282"/>
      <c r="CW860" s="282"/>
      <c r="CX860" s="282"/>
      <c r="CY860" s="282"/>
      <c r="CZ860" s="282"/>
      <c r="DA860" s="282"/>
      <c r="DB860" s="282"/>
      <c r="DC860" s="282"/>
      <c r="DD860" s="282"/>
      <c r="DE860" s="282"/>
      <c r="DF860" s="282"/>
      <c r="DG860" s="282"/>
      <c r="DH860" s="282"/>
      <c r="DI860" s="282"/>
      <c r="DJ860" s="282"/>
      <c r="DK860" s="282"/>
      <c r="DL860" s="282"/>
      <c r="DM860" s="282"/>
      <c r="DN860" s="282"/>
      <c r="DO860" s="282"/>
      <c r="DP860" s="282"/>
      <c r="DQ860" s="282"/>
      <c r="DR860" s="282"/>
      <c r="DS860" s="282"/>
      <c r="DT860" s="282"/>
      <c r="DU860" s="282"/>
      <c r="DV860" s="282"/>
      <c r="DW860" s="282"/>
      <c r="DX860" s="282"/>
      <c r="DY860" s="282"/>
      <c r="DZ860" s="282"/>
      <c r="EA860" s="282"/>
      <c r="EB860" s="282"/>
      <c r="EC860" s="282"/>
      <c r="ED860" s="282"/>
      <c r="EE860" s="282"/>
      <c r="EF860" s="282"/>
      <c r="EG860" s="282"/>
      <c r="EH860" s="282"/>
      <c r="EI860" s="282"/>
      <c r="EJ860" s="282"/>
      <c r="EK860" s="282"/>
      <c r="EL860" s="282"/>
      <c r="EM860" s="282"/>
      <c r="EN860" s="282"/>
      <c r="EO860" s="282"/>
      <c r="EP860" s="282"/>
      <c r="EQ860" s="282"/>
      <c r="ER860" s="282"/>
      <c r="ES860" s="282"/>
      <c r="ET860" s="282"/>
      <c r="EU860" s="282"/>
      <c r="EV860" s="282"/>
      <c r="EW860" s="282"/>
      <c r="EX860" s="282"/>
      <c r="EY860" s="282"/>
      <c r="EZ860" s="282"/>
      <c r="FA860" s="282"/>
      <c r="FB860" s="282"/>
      <c r="FC860" s="282"/>
      <c r="FD860" s="282"/>
      <c r="FE860" s="282"/>
      <c r="FF860" s="282"/>
      <c r="FG860" s="282"/>
      <c r="FH860" s="282"/>
      <c r="FI860" s="282"/>
      <c r="FJ860" s="282"/>
      <c r="FK860" s="282"/>
      <c r="FL860" s="282"/>
      <c r="FM860" s="282"/>
      <c r="FN860" s="282"/>
      <c r="FO860" s="282"/>
      <c r="FP860" s="282"/>
      <c r="FQ860" s="282"/>
      <c r="FR860" s="282"/>
      <c r="FS860" s="282"/>
      <c r="FT860" s="282"/>
      <c r="FU860" s="282"/>
      <c r="FV860" s="282"/>
      <c r="FW860" s="282"/>
      <c r="FX860" s="282"/>
      <c r="FY860" s="282"/>
      <c r="FZ860" s="282"/>
      <c r="GA860" s="282"/>
      <c r="GB860" s="282"/>
      <c r="GC860" s="282"/>
      <c r="GD860" s="282"/>
      <c r="GE860" s="282"/>
      <c r="GF860" s="282"/>
      <c r="GG860" s="282"/>
      <c r="GH860" s="282"/>
      <c r="GI860" s="282"/>
      <c r="GJ860" s="282"/>
      <c r="GK860" s="282"/>
      <c r="GL860" s="282"/>
      <c r="GM860" s="282"/>
      <c r="GN860" s="282"/>
      <c r="GO860" s="282"/>
      <c r="GP860" s="282"/>
      <c r="GQ860" s="282"/>
      <c r="GR860" s="282"/>
      <c r="GS860" s="282"/>
      <c r="GT860" s="282"/>
      <c r="GU860" s="282"/>
      <c r="GV860" s="282"/>
      <c r="GW860" s="282"/>
      <c r="GX860" s="282"/>
      <c r="GY860" s="282"/>
      <c r="GZ860" s="282"/>
      <c r="HA860" s="282"/>
      <c r="HB860" s="282"/>
      <c r="HC860" s="282"/>
      <c r="HD860" s="282"/>
      <c r="HE860" s="282"/>
    </row>
    <row r="861" spans="1:213" ht="24.95" customHeight="1">
      <c r="A861" s="194">
        <v>619</v>
      </c>
      <c r="B861" s="17" t="s">
        <v>2299</v>
      </c>
      <c r="C861" s="277">
        <v>401000006</v>
      </c>
      <c r="D861" s="19" t="s">
        <v>1925</v>
      </c>
      <c r="E861" s="113" t="s">
        <v>1887</v>
      </c>
      <c r="F861" s="114"/>
      <c r="G861" s="114"/>
      <c r="H861" s="115">
        <v>3</v>
      </c>
      <c r="I861" s="114"/>
      <c r="J861" s="115">
        <v>16</v>
      </c>
      <c r="K861" s="115">
        <v>1</v>
      </c>
      <c r="L861" s="115">
        <v>5</v>
      </c>
      <c r="M861" s="115"/>
      <c r="N861" s="115"/>
      <c r="O861" s="115"/>
      <c r="P861" s="116" t="s">
        <v>255</v>
      </c>
      <c r="Q861" s="117" t="s">
        <v>1914</v>
      </c>
      <c r="R861" s="115"/>
      <c r="S861" s="115"/>
      <c r="T861" s="115">
        <v>3</v>
      </c>
      <c r="U861" s="115"/>
      <c r="V861" s="115">
        <v>9</v>
      </c>
      <c r="W861" s="115">
        <v>1</v>
      </c>
      <c r="X861" s="115"/>
      <c r="Y861" s="115"/>
      <c r="Z861" s="115"/>
      <c r="AA861" s="115"/>
      <c r="AB861" s="116" t="s">
        <v>257</v>
      </c>
      <c r="AC861" s="117" t="s">
        <v>2320</v>
      </c>
      <c r="AD861" s="116"/>
      <c r="AE861" s="116"/>
      <c r="AF861" s="116"/>
      <c r="AG861" s="116"/>
      <c r="AH861" s="116"/>
      <c r="AI861" s="116"/>
      <c r="AJ861" s="116"/>
      <c r="AK861" s="116"/>
      <c r="AL861" s="116"/>
      <c r="AM861" s="181" t="s">
        <v>2323</v>
      </c>
      <c r="AN861" s="181" t="s">
        <v>2322</v>
      </c>
      <c r="AO861" s="119" t="s">
        <v>66</v>
      </c>
      <c r="AP861" s="119" t="s">
        <v>97</v>
      </c>
      <c r="AQ861" s="119" t="s">
        <v>1949</v>
      </c>
      <c r="AR861" s="18" t="s">
        <v>2324</v>
      </c>
      <c r="AS861" s="120" t="s">
        <v>192</v>
      </c>
      <c r="AT861" s="121">
        <v>0</v>
      </c>
      <c r="AU861" s="121">
        <v>0</v>
      </c>
      <c r="AV861" s="121">
        <v>0</v>
      </c>
      <c r="AW861" s="121">
        <v>0</v>
      </c>
      <c r="AX861" s="121">
        <v>0</v>
      </c>
      <c r="AY861" s="121">
        <v>0</v>
      </c>
      <c r="AZ861" s="121">
        <v>0</v>
      </c>
      <c r="BA861" s="121">
        <v>0</v>
      </c>
      <c r="BB861" s="121">
        <v>0</v>
      </c>
      <c r="BC861" s="121">
        <v>0</v>
      </c>
      <c r="BD861" s="121">
        <v>250000</v>
      </c>
      <c r="BE861" s="121">
        <v>0</v>
      </c>
      <c r="BF861" s="121">
        <v>0</v>
      </c>
      <c r="BG861" s="121">
        <v>0</v>
      </c>
      <c r="BH861" s="121">
        <v>250000</v>
      </c>
      <c r="BI861" s="121">
        <v>250000</v>
      </c>
      <c r="BJ861" s="121">
        <v>0</v>
      </c>
      <c r="BK861" s="121">
        <v>0</v>
      </c>
      <c r="BL861" s="121">
        <v>0</v>
      </c>
      <c r="BM861" s="121">
        <v>250000</v>
      </c>
      <c r="BN861" s="121">
        <v>410040</v>
      </c>
      <c r="BO861" s="121">
        <v>0</v>
      </c>
      <c r="BP861" s="121">
        <v>0</v>
      </c>
      <c r="BQ861" s="121">
        <v>0</v>
      </c>
      <c r="BR861" s="121">
        <v>410040</v>
      </c>
      <c r="BS861" s="121">
        <v>410040</v>
      </c>
      <c r="BT861" s="121">
        <v>0</v>
      </c>
      <c r="BU861" s="121">
        <v>0</v>
      </c>
      <c r="BV861" s="121">
        <v>0</v>
      </c>
      <c r="BW861" s="121">
        <v>410040</v>
      </c>
      <c r="BX861" s="121">
        <v>0</v>
      </c>
      <c r="BY861" s="121">
        <v>0</v>
      </c>
      <c r="BZ861" s="121">
        <v>0</v>
      </c>
      <c r="CA861" s="121">
        <v>0</v>
      </c>
      <c r="CB861" s="121">
        <v>0</v>
      </c>
      <c r="CC861" s="121">
        <v>0</v>
      </c>
      <c r="CD861" s="121">
        <v>0</v>
      </c>
      <c r="CE861" s="121">
        <v>0</v>
      </c>
      <c r="CF861" s="121">
        <v>0</v>
      </c>
      <c r="CG861" s="121">
        <v>0</v>
      </c>
      <c r="CH861" s="121">
        <v>0</v>
      </c>
      <c r="CI861" s="121">
        <v>0</v>
      </c>
      <c r="CJ861" s="121">
        <v>0</v>
      </c>
      <c r="CK861" s="121">
        <v>0</v>
      </c>
      <c r="CL861" s="121">
        <v>0</v>
      </c>
      <c r="CM861" s="121">
        <v>0</v>
      </c>
      <c r="CN861" s="121">
        <v>0</v>
      </c>
      <c r="CO861" s="121">
        <v>0</v>
      </c>
      <c r="CP861" s="121">
        <v>0</v>
      </c>
      <c r="CQ861" s="121">
        <v>0</v>
      </c>
      <c r="CR861" s="282"/>
      <c r="CS861" s="282"/>
      <c r="CT861" s="282"/>
      <c r="CU861" s="282"/>
      <c r="CV861" s="282"/>
      <c r="CW861" s="282"/>
      <c r="CX861" s="282"/>
      <c r="CY861" s="282"/>
      <c r="CZ861" s="282"/>
      <c r="DA861" s="282"/>
      <c r="DB861" s="282"/>
      <c r="DC861" s="282"/>
      <c r="DD861" s="282"/>
      <c r="DE861" s="282"/>
      <c r="DF861" s="282"/>
      <c r="DG861" s="282"/>
      <c r="DH861" s="282"/>
      <c r="DI861" s="282"/>
      <c r="DJ861" s="282"/>
      <c r="DK861" s="282"/>
      <c r="DL861" s="282"/>
      <c r="DM861" s="282"/>
      <c r="DN861" s="282"/>
      <c r="DO861" s="282"/>
      <c r="DP861" s="282"/>
      <c r="DQ861" s="282"/>
      <c r="DR861" s="282"/>
      <c r="DS861" s="282"/>
      <c r="DT861" s="282"/>
      <c r="DU861" s="282"/>
      <c r="DV861" s="282"/>
      <c r="DW861" s="282"/>
      <c r="DX861" s="282"/>
      <c r="DY861" s="282"/>
      <c r="DZ861" s="282"/>
      <c r="EA861" s="282"/>
      <c r="EB861" s="282"/>
      <c r="EC861" s="282"/>
      <c r="ED861" s="282"/>
      <c r="EE861" s="282"/>
      <c r="EF861" s="282"/>
      <c r="EG861" s="282"/>
      <c r="EH861" s="282"/>
      <c r="EI861" s="282"/>
      <c r="EJ861" s="282"/>
      <c r="EK861" s="282"/>
      <c r="EL861" s="282"/>
      <c r="EM861" s="282"/>
      <c r="EN861" s="282"/>
      <c r="EO861" s="282"/>
      <c r="EP861" s="282"/>
      <c r="EQ861" s="282"/>
      <c r="ER861" s="282"/>
      <c r="ES861" s="282"/>
      <c r="ET861" s="282"/>
      <c r="EU861" s="282"/>
      <c r="EV861" s="282"/>
      <c r="EW861" s="282"/>
      <c r="EX861" s="282"/>
      <c r="EY861" s="282"/>
      <c r="EZ861" s="282"/>
      <c r="FA861" s="282"/>
      <c r="FB861" s="282"/>
      <c r="FC861" s="282"/>
      <c r="FD861" s="282"/>
      <c r="FE861" s="282"/>
      <c r="FF861" s="282"/>
      <c r="FG861" s="282"/>
      <c r="FH861" s="282"/>
      <c r="FI861" s="282"/>
      <c r="FJ861" s="282"/>
      <c r="FK861" s="282"/>
      <c r="FL861" s="282"/>
      <c r="FM861" s="282"/>
      <c r="FN861" s="282"/>
      <c r="FO861" s="282"/>
      <c r="FP861" s="282"/>
      <c r="FQ861" s="282"/>
      <c r="FR861" s="282"/>
      <c r="FS861" s="282"/>
      <c r="FT861" s="282"/>
      <c r="FU861" s="282"/>
      <c r="FV861" s="282"/>
      <c r="FW861" s="282"/>
      <c r="FX861" s="282"/>
      <c r="FY861" s="282"/>
      <c r="FZ861" s="282"/>
      <c r="GA861" s="282"/>
      <c r="GB861" s="282"/>
      <c r="GC861" s="282"/>
      <c r="GD861" s="282"/>
      <c r="GE861" s="282"/>
      <c r="GF861" s="282"/>
      <c r="GG861" s="282"/>
      <c r="GH861" s="282"/>
      <c r="GI861" s="282"/>
      <c r="GJ861" s="282"/>
      <c r="GK861" s="282"/>
      <c r="GL861" s="282"/>
      <c r="GM861" s="282"/>
      <c r="GN861" s="282"/>
      <c r="GO861" s="282"/>
      <c r="GP861" s="282"/>
      <c r="GQ861" s="282"/>
      <c r="GR861" s="282"/>
      <c r="GS861" s="282"/>
      <c r="GT861" s="282"/>
      <c r="GU861" s="282"/>
      <c r="GV861" s="282"/>
      <c r="GW861" s="282"/>
      <c r="GX861" s="282"/>
      <c r="GY861" s="282"/>
      <c r="GZ861" s="282"/>
      <c r="HA861" s="282"/>
      <c r="HB861" s="282"/>
      <c r="HC861" s="282"/>
      <c r="HD861" s="282"/>
      <c r="HE861" s="282"/>
    </row>
    <row r="862" spans="1:213" ht="24.95" customHeight="1">
      <c r="A862" s="194">
        <v>619</v>
      </c>
      <c r="B862" s="17" t="s">
        <v>2299</v>
      </c>
      <c r="C862" s="277">
        <v>401000006</v>
      </c>
      <c r="D862" s="19" t="s">
        <v>1925</v>
      </c>
      <c r="E862" s="113" t="s">
        <v>1887</v>
      </c>
      <c r="F862" s="114"/>
      <c r="G862" s="114"/>
      <c r="H862" s="115">
        <v>3</v>
      </c>
      <c r="I862" s="114"/>
      <c r="J862" s="115">
        <v>16</v>
      </c>
      <c r="K862" s="115">
        <v>1</v>
      </c>
      <c r="L862" s="115">
        <v>5</v>
      </c>
      <c r="M862" s="115"/>
      <c r="N862" s="115"/>
      <c r="O862" s="115"/>
      <c r="P862" s="116" t="s">
        <v>255</v>
      </c>
      <c r="Q862" s="117" t="s">
        <v>1914</v>
      </c>
      <c r="R862" s="115"/>
      <c r="S862" s="115"/>
      <c r="T862" s="115">
        <v>3</v>
      </c>
      <c r="U862" s="115"/>
      <c r="V862" s="115">
        <v>9</v>
      </c>
      <c r="W862" s="115">
        <v>1</v>
      </c>
      <c r="X862" s="115"/>
      <c r="Y862" s="115"/>
      <c r="Z862" s="115"/>
      <c r="AA862" s="115"/>
      <c r="AB862" s="116" t="s">
        <v>257</v>
      </c>
      <c r="AC862" s="117" t="s">
        <v>2325</v>
      </c>
      <c r="AD862" s="116"/>
      <c r="AE862" s="116"/>
      <c r="AF862" s="116"/>
      <c r="AG862" s="116"/>
      <c r="AH862" s="116"/>
      <c r="AI862" s="116"/>
      <c r="AJ862" s="116"/>
      <c r="AK862" s="116"/>
      <c r="AL862" s="116"/>
      <c r="AM862" s="181" t="s">
        <v>2326</v>
      </c>
      <c r="AN862" s="116" t="s">
        <v>1891</v>
      </c>
      <c r="AO862" s="119" t="s">
        <v>66</v>
      </c>
      <c r="AP862" s="119" t="s">
        <v>97</v>
      </c>
      <c r="AQ862" s="119" t="s">
        <v>1952</v>
      </c>
      <c r="AR862" s="18" t="s">
        <v>2324</v>
      </c>
      <c r="AS862" s="120" t="s">
        <v>53</v>
      </c>
      <c r="AT862" s="121">
        <v>623933.03</v>
      </c>
      <c r="AU862" s="121">
        <v>623933.03</v>
      </c>
      <c r="AV862" s="121">
        <v>0</v>
      </c>
      <c r="AW862" s="121">
        <v>0</v>
      </c>
      <c r="AX862" s="121">
        <v>0</v>
      </c>
      <c r="AY862" s="121">
        <v>0</v>
      </c>
      <c r="AZ862" s="121">
        <v>0</v>
      </c>
      <c r="BA862" s="121">
        <v>0</v>
      </c>
      <c r="BB862" s="121">
        <v>623933.03</v>
      </c>
      <c r="BC862" s="121">
        <v>623933.03</v>
      </c>
      <c r="BD862" s="121">
        <v>0</v>
      </c>
      <c r="BE862" s="121">
        <v>0</v>
      </c>
      <c r="BF862" s="121">
        <v>0</v>
      </c>
      <c r="BG862" s="121">
        <v>0</v>
      </c>
      <c r="BH862" s="121">
        <v>0</v>
      </c>
      <c r="BI862" s="121">
        <v>0</v>
      </c>
      <c r="BJ862" s="121">
        <v>0</v>
      </c>
      <c r="BK862" s="121">
        <v>0</v>
      </c>
      <c r="BL862" s="121">
        <v>0</v>
      </c>
      <c r="BM862" s="121">
        <v>0</v>
      </c>
      <c r="BN862" s="121">
        <v>0</v>
      </c>
      <c r="BO862" s="121">
        <v>0</v>
      </c>
      <c r="BP862" s="121">
        <v>0</v>
      </c>
      <c r="BQ862" s="121">
        <v>0</v>
      </c>
      <c r="BR862" s="121">
        <v>0</v>
      </c>
      <c r="BS862" s="121">
        <v>0</v>
      </c>
      <c r="BT862" s="121">
        <v>0</v>
      </c>
      <c r="BU862" s="121">
        <v>0</v>
      </c>
      <c r="BV862" s="121">
        <v>0</v>
      </c>
      <c r="BW862" s="121">
        <v>0</v>
      </c>
      <c r="BX862" s="121">
        <v>0</v>
      </c>
      <c r="BY862" s="121">
        <v>0</v>
      </c>
      <c r="BZ862" s="121">
        <v>0</v>
      </c>
      <c r="CA862" s="121">
        <v>0</v>
      </c>
      <c r="CB862" s="121">
        <v>0</v>
      </c>
      <c r="CC862" s="121">
        <v>0</v>
      </c>
      <c r="CD862" s="121">
        <v>0</v>
      </c>
      <c r="CE862" s="121">
        <v>0</v>
      </c>
      <c r="CF862" s="121">
        <v>0</v>
      </c>
      <c r="CG862" s="121">
        <v>0</v>
      </c>
      <c r="CH862" s="121">
        <v>0</v>
      </c>
      <c r="CI862" s="121">
        <v>0</v>
      </c>
      <c r="CJ862" s="121">
        <v>0</v>
      </c>
      <c r="CK862" s="121">
        <v>0</v>
      </c>
      <c r="CL862" s="121">
        <v>0</v>
      </c>
      <c r="CM862" s="121">
        <v>0</v>
      </c>
      <c r="CN862" s="121">
        <v>0</v>
      </c>
      <c r="CO862" s="121">
        <v>0</v>
      </c>
      <c r="CP862" s="121">
        <v>0</v>
      </c>
      <c r="CQ862" s="121">
        <v>0</v>
      </c>
      <c r="CR862" s="282"/>
      <c r="CS862" s="282"/>
      <c r="CT862" s="282"/>
      <c r="CU862" s="282"/>
      <c r="CV862" s="282"/>
      <c r="CW862" s="282"/>
      <c r="CX862" s="282"/>
      <c r="CY862" s="282"/>
      <c r="CZ862" s="282"/>
      <c r="DA862" s="282"/>
      <c r="DB862" s="282"/>
      <c r="DC862" s="282"/>
      <c r="DD862" s="282"/>
      <c r="DE862" s="282"/>
      <c r="DF862" s="282"/>
      <c r="DG862" s="282"/>
      <c r="DH862" s="282"/>
      <c r="DI862" s="282"/>
      <c r="DJ862" s="282"/>
      <c r="DK862" s="282"/>
      <c r="DL862" s="282"/>
      <c r="DM862" s="282"/>
      <c r="DN862" s="282"/>
      <c r="DO862" s="282"/>
      <c r="DP862" s="282"/>
      <c r="DQ862" s="282"/>
      <c r="DR862" s="282"/>
      <c r="DS862" s="282"/>
      <c r="DT862" s="282"/>
      <c r="DU862" s="282"/>
      <c r="DV862" s="282"/>
      <c r="DW862" s="282"/>
      <c r="DX862" s="282"/>
      <c r="DY862" s="282"/>
      <c r="DZ862" s="282"/>
      <c r="EA862" s="282"/>
      <c r="EB862" s="282"/>
      <c r="EC862" s="282"/>
      <c r="ED862" s="282"/>
      <c r="EE862" s="282"/>
      <c r="EF862" s="282"/>
      <c r="EG862" s="282"/>
      <c r="EH862" s="282"/>
      <c r="EI862" s="282"/>
      <c r="EJ862" s="282"/>
      <c r="EK862" s="282"/>
      <c r="EL862" s="282"/>
      <c r="EM862" s="282"/>
      <c r="EN862" s="282"/>
      <c r="EO862" s="282"/>
      <c r="EP862" s="282"/>
      <c r="EQ862" s="282"/>
      <c r="ER862" s="282"/>
      <c r="ES862" s="282"/>
      <c r="ET862" s="282"/>
      <c r="EU862" s="282"/>
      <c r="EV862" s="282"/>
      <c r="EW862" s="282"/>
      <c r="EX862" s="282"/>
      <c r="EY862" s="282"/>
      <c r="EZ862" s="282"/>
      <c r="FA862" s="282"/>
      <c r="FB862" s="282"/>
      <c r="FC862" s="282"/>
      <c r="FD862" s="282"/>
      <c r="FE862" s="282"/>
      <c r="FF862" s="282"/>
      <c r="FG862" s="282"/>
      <c r="FH862" s="282"/>
      <c r="FI862" s="282"/>
      <c r="FJ862" s="282"/>
      <c r="FK862" s="282"/>
      <c r="FL862" s="282"/>
      <c r="FM862" s="282"/>
      <c r="FN862" s="282"/>
      <c r="FO862" s="282"/>
      <c r="FP862" s="282"/>
      <c r="FQ862" s="282"/>
      <c r="FR862" s="282"/>
      <c r="FS862" s="282"/>
      <c r="FT862" s="282"/>
      <c r="FU862" s="282"/>
      <c r="FV862" s="282"/>
      <c r="FW862" s="282"/>
      <c r="FX862" s="282"/>
      <c r="FY862" s="282"/>
      <c r="FZ862" s="282"/>
      <c r="GA862" s="282"/>
      <c r="GB862" s="282"/>
      <c r="GC862" s="282"/>
      <c r="GD862" s="282"/>
      <c r="GE862" s="282"/>
      <c r="GF862" s="282"/>
      <c r="GG862" s="282"/>
      <c r="GH862" s="282"/>
      <c r="GI862" s="282"/>
      <c r="GJ862" s="282"/>
      <c r="GK862" s="282"/>
      <c r="GL862" s="282"/>
      <c r="GM862" s="282"/>
      <c r="GN862" s="282"/>
      <c r="GO862" s="282"/>
      <c r="GP862" s="282"/>
      <c r="GQ862" s="282"/>
      <c r="GR862" s="282"/>
      <c r="GS862" s="282"/>
      <c r="GT862" s="282"/>
      <c r="GU862" s="282"/>
      <c r="GV862" s="282"/>
      <c r="GW862" s="282"/>
      <c r="GX862" s="282"/>
      <c r="GY862" s="282"/>
      <c r="GZ862" s="282"/>
      <c r="HA862" s="282"/>
      <c r="HB862" s="282"/>
      <c r="HC862" s="282"/>
      <c r="HD862" s="282"/>
      <c r="HE862" s="282"/>
    </row>
    <row r="863" spans="1:213" ht="24.95" customHeight="1">
      <c r="A863" s="194">
        <v>619</v>
      </c>
      <c r="B863" s="17" t="s">
        <v>2299</v>
      </c>
      <c r="C863" s="277">
        <v>401000006</v>
      </c>
      <c r="D863" s="19" t="s">
        <v>1925</v>
      </c>
      <c r="E863" s="113" t="s">
        <v>1887</v>
      </c>
      <c r="F863" s="114"/>
      <c r="G863" s="114"/>
      <c r="H863" s="115">
        <v>3</v>
      </c>
      <c r="I863" s="114"/>
      <c r="J863" s="115">
        <v>16</v>
      </c>
      <c r="K863" s="115">
        <v>1</v>
      </c>
      <c r="L863" s="115">
        <v>5</v>
      </c>
      <c r="M863" s="115"/>
      <c r="N863" s="115"/>
      <c r="O863" s="115"/>
      <c r="P863" s="116" t="s">
        <v>255</v>
      </c>
      <c r="Q863" s="117" t="s">
        <v>1914</v>
      </c>
      <c r="R863" s="115"/>
      <c r="S863" s="115"/>
      <c r="T863" s="115">
        <v>3</v>
      </c>
      <c r="U863" s="115"/>
      <c r="V863" s="115">
        <v>9</v>
      </c>
      <c r="W863" s="115">
        <v>1</v>
      </c>
      <c r="X863" s="115"/>
      <c r="Y863" s="115"/>
      <c r="Z863" s="115"/>
      <c r="AA863" s="115"/>
      <c r="AB863" s="116" t="s">
        <v>257</v>
      </c>
      <c r="AC863" s="117" t="s">
        <v>2327</v>
      </c>
      <c r="AD863" s="116"/>
      <c r="AE863" s="116"/>
      <c r="AF863" s="116"/>
      <c r="AG863" s="116"/>
      <c r="AH863" s="116"/>
      <c r="AI863" s="116"/>
      <c r="AJ863" s="116"/>
      <c r="AK863" s="116"/>
      <c r="AL863" s="116"/>
      <c r="AM863" s="116" t="s">
        <v>2328</v>
      </c>
      <c r="AN863" s="116" t="s">
        <v>2329</v>
      </c>
      <c r="AO863" s="119" t="s">
        <v>66</v>
      </c>
      <c r="AP863" s="119" t="s">
        <v>97</v>
      </c>
      <c r="AQ863" s="119" t="s">
        <v>1951</v>
      </c>
      <c r="AR863" s="18" t="s">
        <v>1999</v>
      </c>
      <c r="AS863" s="120" t="s">
        <v>53</v>
      </c>
      <c r="AT863" s="121">
        <v>990000</v>
      </c>
      <c r="AU863" s="121">
        <v>990000</v>
      </c>
      <c r="AV863" s="121">
        <v>0</v>
      </c>
      <c r="AW863" s="121">
        <v>0</v>
      </c>
      <c r="AX863" s="121">
        <v>0</v>
      </c>
      <c r="AY863" s="121">
        <v>0</v>
      </c>
      <c r="AZ863" s="121">
        <v>0</v>
      </c>
      <c r="BA863" s="121">
        <v>0</v>
      </c>
      <c r="BB863" s="121">
        <v>990000</v>
      </c>
      <c r="BC863" s="121">
        <v>990000</v>
      </c>
      <c r="BD863" s="121">
        <v>0</v>
      </c>
      <c r="BE863" s="121">
        <v>0</v>
      </c>
      <c r="BF863" s="121">
        <v>0</v>
      </c>
      <c r="BG863" s="121">
        <v>0</v>
      </c>
      <c r="BH863" s="121">
        <v>0</v>
      </c>
      <c r="BI863" s="121">
        <v>0</v>
      </c>
      <c r="BJ863" s="121">
        <v>0</v>
      </c>
      <c r="BK863" s="121">
        <v>0</v>
      </c>
      <c r="BL863" s="121">
        <v>0</v>
      </c>
      <c r="BM863" s="121">
        <v>0</v>
      </c>
      <c r="BN863" s="121">
        <v>0</v>
      </c>
      <c r="BO863" s="121">
        <v>0</v>
      </c>
      <c r="BP863" s="121">
        <v>0</v>
      </c>
      <c r="BQ863" s="121">
        <v>0</v>
      </c>
      <c r="BR863" s="121">
        <v>0</v>
      </c>
      <c r="BS863" s="121">
        <v>0</v>
      </c>
      <c r="BT863" s="121">
        <v>0</v>
      </c>
      <c r="BU863" s="121">
        <v>0</v>
      </c>
      <c r="BV863" s="121">
        <v>0</v>
      </c>
      <c r="BW863" s="121">
        <v>0</v>
      </c>
      <c r="BX863" s="121">
        <v>0</v>
      </c>
      <c r="BY863" s="121">
        <v>0</v>
      </c>
      <c r="BZ863" s="121">
        <v>0</v>
      </c>
      <c r="CA863" s="121">
        <v>0</v>
      </c>
      <c r="CB863" s="121">
        <v>0</v>
      </c>
      <c r="CC863" s="121">
        <v>0</v>
      </c>
      <c r="CD863" s="121">
        <v>0</v>
      </c>
      <c r="CE863" s="121">
        <v>0</v>
      </c>
      <c r="CF863" s="121">
        <v>0</v>
      </c>
      <c r="CG863" s="121">
        <v>0</v>
      </c>
      <c r="CH863" s="121">
        <v>0</v>
      </c>
      <c r="CI863" s="121">
        <v>0</v>
      </c>
      <c r="CJ863" s="121">
        <v>0</v>
      </c>
      <c r="CK863" s="121">
        <v>0</v>
      </c>
      <c r="CL863" s="121">
        <v>0</v>
      </c>
      <c r="CM863" s="121">
        <v>0</v>
      </c>
      <c r="CN863" s="121">
        <v>0</v>
      </c>
      <c r="CO863" s="121">
        <v>0</v>
      </c>
      <c r="CP863" s="121">
        <v>0</v>
      </c>
      <c r="CQ863" s="121">
        <v>0</v>
      </c>
      <c r="CR863" s="282"/>
      <c r="CS863" s="282"/>
      <c r="CT863" s="282"/>
      <c r="CU863" s="282"/>
      <c r="CV863" s="282"/>
      <c r="CW863" s="282"/>
      <c r="CX863" s="282"/>
      <c r="CY863" s="282"/>
      <c r="CZ863" s="282"/>
      <c r="DA863" s="282"/>
      <c r="DB863" s="282"/>
      <c r="DC863" s="282"/>
      <c r="DD863" s="282"/>
      <c r="DE863" s="282"/>
      <c r="DF863" s="282"/>
      <c r="DG863" s="282"/>
      <c r="DH863" s="282"/>
      <c r="DI863" s="282"/>
      <c r="DJ863" s="282"/>
      <c r="DK863" s="282"/>
      <c r="DL863" s="282"/>
      <c r="DM863" s="282"/>
      <c r="DN863" s="282"/>
      <c r="DO863" s="282"/>
      <c r="DP863" s="282"/>
      <c r="DQ863" s="282"/>
      <c r="DR863" s="282"/>
      <c r="DS863" s="282"/>
      <c r="DT863" s="282"/>
      <c r="DU863" s="282"/>
      <c r="DV863" s="282"/>
      <c r="DW863" s="282"/>
      <c r="DX863" s="282"/>
      <c r="DY863" s="282"/>
      <c r="DZ863" s="282"/>
      <c r="EA863" s="282"/>
      <c r="EB863" s="282"/>
      <c r="EC863" s="282"/>
      <c r="ED863" s="282"/>
      <c r="EE863" s="282"/>
      <c r="EF863" s="282"/>
      <c r="EG863" s="282"/>
      <c r="EH863" s="282"/>
      <c r="EI863" s="282"/>
      <c r="EJ863" s="282"/>
      <c r="EK863" s="282"/>
      <c r="EL863" s="282"/>
      <c r="EM863" s="282"/>
      <c r="EN863" s="282"/>
      <c r="EO863" s="282"/>
      <c r="EP863" s="282"/>
      <c r="EQ863" s="282"/>
      <c r="ER863" s="282"/>
      <c r="ES863" s="282"/>
      <c r="ET863" s="282"/>
      <c r="EU863" s="282"/>
      <c r="EV863" s="282"/>
      <c r="EW863" s="282"/>
      <c r="EX863" s="282"/>
      <c r="EY863" s="282"/>
      <c r="EZ863" s="282"/>
      <c r="FA863" s="282"/>
      <c r="FB863" s="282"/>
      <c r="FC863" s="282"/>
      <c r="FD863" s="282"/>
      <c r="FE863" s="282"/>
      <c r="FF863" s="282"/>
      <c r="FG863" s="282"/>
      <c r="FH863" s="282"/>
      <c r="FI863" s="282"/>
      <c r="FJ863" s="282"/>
      <c r="FK863" s="282"/>
      <c r="FL863" s="282"/>
      <c r="FM863" s="282"/>
      <c r="FN863" s="282"/>
      <c r="FO863" s="282"/>
      <c r="FP863" s="282"/>
      <c r="FQ863" s="282"/>
      <c r="FR863" s="282"/>
      <c r="FS863" s="282"/>
      <c r="FT863" s="282"/>
      <c r="FU863" s="282"/>
      <c r="FV863" s="282"/>
      <c r="FW863" s="282"/>
      <c r="FX863" s="282"/>
      <c r="FY863" s="282"/>
      <c r="FZ863" s="282"/>
      <c r="GA863" s="282"/>
      <c r="GB863" s="282"/>
      <c r="GC863" s="282"/>
      <c r="GD863" s="282"/>
      <c r="GE863" s="282"/>
      <c r="GF863" s="282"/>
      <c r="GG863" s="282"/>
      <c r="GH863" s="282"/>
      <c r="GI863" s="282"/>
      <c r="GJ863" s="282"/>
      <c r="GK863" s="282"/>
      <c r="GL863" s="282"/>
      <c r="GM863" s="282"/>
      <c r="GN863" s="282"/>
      <c r="GO863" s="282"/>
      <c r="GP863" s="282"/>
      <c r="GQ863" s="282"/>
      <c r="GR863" s="282"/>
      <c r="GS863" s="282"/>
      <c r="GT863" s="282"/>
      <c r="GU863" s="282"/>
      <c r="GV863" s="282"/>
      <c r="GW863" s="282"/>
      <c r="GX863" s="282"/>
      <c r="GY863" s="282"/>
      <c r="GZ863" s="282"/>
      <c r="HA863" s="282"/>
      <c r="HB863" s="282"/>
      <c r="HC863" s="282"/>
      <c r="HD863" s="282"/>
      <c r="HE863" s="282"/>
    </row>
    <row r="864" spans="1:213" ht="24.95" customHeight="1">
      <c r="A864" s="194">
        <v>619</v>
      </c>
      <c r="B864" s="17" t="s">
        <v>2299</v>
      </c>
      <c r="C864" s="277">
        <v>401000007</v>
      </c>
      <c r="D864" s="19" t="s">
        <v>285</v>
      </c>
      <c r="E864" s="113" t="s">
        <v>1887</v>
      </c>
      <c r="F864" s="114"/>
      <c r="G864" s="114"/>
      <c r="H864" s="115">
        <v>3</v>
      </c>
      <c r="I864" s="114"/>
      <c r="J864" s="115">
        <v>16</v>
      </c>
      <c r="K864" s="115">
        <v>1</v>
      </c>
      <c r="L864" s="115">
        <v>6</v>
      </c>
      <c r="M864" s="115"/>
      <c r="N864" s="115"/>
      <c r="O864" s="115"/>
      <c r="P864" s="116" t="s">
        <v>255</v>
      </c>
      <c r="Q864" s="117" t="s">
        <v>1914</v>
      </c>
      <c r="R864" s="115"/>
      <c r="S864" s="115"/>
      <c r="T864" s="115">
        <v>3</v>
      </c>
      <c r="U864" s="115"/>
      <c r="V864" s="115">
        <v>9</v>
      </c>
      <c r="W864" s="115">
        <v>1</v>
      </c>
      <c r="X864" s="115"/>
      <c r="Y864" s="115"/>
      <c r="Z864" s="115"/>
      <c r="AA864" s="115"/>
      <c r="AB864" s="116" t="s">
        <v>257</v>
      </c>
      <c r="AC864" s="117" t="s">
        <v>2330</v>
      </c>
      <c r="AD864" s="116"/>
      <c r="AE864" s="116"/>
      <c r="AF864" s="116"/>
      <c r="AG864" s="116"/>
      <c r="AH864" s="116"/>
      <c r="AI864" s="116"/>
      <c r="AJ864" s="116"/>
      <c r="AK864" s="116"/>
      <c r="AL864" s="116"/>
      <c r="AM864" s="116" t="s">
        <v>2326</v>
      </c>
      <c r="AN864" s="116" t="s">
        <v>1891</v>
      </c>
      <c r="AO864" s="119" t="s">
        <v>51</v>
      </c>
      <c r="AP864" s="119" t="s">
        <v>52</v>
      </c>
      <c r="AQ864" s="119" t="s">
        <v>1892</v>
      </c>
      <c r="AR864" s="18" t="s">
        <v>1893</v>
      </c>
      <c r="AS864" s="120" t="s">
        <v>53</v>
      </c>
      <c r="AT864" s="121">
        <v>748723.27</v>
      </c>
      <c r="AU864" s="121">
        <v>735125.74</v>
      </c>
      <c r="AV864" s="121">
        <v>0</v>
      </c>
      <c r="AW864" s="121">
        <v>0</v>
      </c>
      <c r="AX864" s="121">
        <v>0</v>
      </c>
      <c r="AY864" s="121">
        <v>0</v>
      </c>
      <c r="AZ864" s="121">
        <v>0</v>
      </c>
      <c r="BA864" s="121">
        <v>0</v>
      </c>
      <c r="BB864" s="121">
        <v>748723.27</v>
      </c>
      <c r="BC864" s="121">
        <v>735125.74</v>
      </c>
      <c r="BD864" s="121">
        <v>985940.96</v>
      </c>
      <c r="BE864" s="121">
        <v>0</v>
      </c>
      <c r="BF864" s="121">
        <v>0</v>
      </c>
      <c r="BG864" s="121">
        <v>0</v>
      </c>
      <c r="BH864" s="121">
        <v>985940.96</v>
      </c>
      <c r="BI864" s="121">
        <v>5065.6000000000004</v>
      </c>
      <c r="BJ864" s="121">
        <v>0</v>
      </c>
      <c r="BK864" s="121">
        <v>0</v>
      </c>
      <c r="BL864" s="121">
        <v>0</v>
      </c>
      <c r="BM864" s="121">
        <v>5065.6000000000004</v>
      </c>
      <c r="BN864" s="121">
        <v>352750</v>
      </c>
      <c r="BO864" s="121">
        <v>0</v>
      </c>
      <c r="BP864" s="121">
        <v>0</v>
      </c>
      <c r="BQ864" s="121">
        <v>0</v>
      </c>
      <c r="BR864" s="121">
        <v>352750</v>
      </c>
      <c r="BS864" s="121">
        <v>1333918.52</v>
      </c>
      <c r="BT864" s="121">
        <v>0</v>
      </c>
      <c r="BU864" s="121">
        <v>0</v>
      </c>
      <c r="BV864" s="121">
        <v>0</v>
      </c>
      <c r="BW864" s="121">
        <v>1333918.52</v>
      </c>
      <c r="BX864" s="121">
        <v>352750</v>
      </c>
      <c r="BY864" s="121">
        <v>0</v>
      </c>
      <c r="BZ864" s="121">
        <v>0</v>
      </c>
      <c r="CA864" s="121">
        <v>0</v>
      </c>
      <c r="CB864" s="121">
        <v>352750</v>
      </c>
      <c r="CC864" s="121">
        <v>352750</v>
      </c>
      <c r="CD864" s="121">
        <v>0</v>
      </c>
      <c r="CE864" s="121">
        <v>0</v>
      </c>
      <c r="CF864" s="121">
        <v>0</v>
      </c>
      <c r="CG864" s="121">
        <v>352750</v>
      </c>
      <c r="CH864" s="121">
        <v>352750</v>
      </c>
      <c r="CI864" s="121">
        <v>0</v>
      </c>
      <c r="CJ864" s="121">
        <v>0</v>
      </c>
      <c r="CK864" s="121">
        <v>0</v>
      </c>
      <c r="CL864" s="121">
        <v>352750</v>
      </c>
      <c r="CM864" s="121">
        <v>352750</v>
      </c>
      <c r="CN864" s="121">
        <v>0</v>
      </c>
      <c r="CO864" s="121">
        <v>0</v>
      </c>
      <c r="CP864" s="121">
        <v>0</v>
      </c>
      <c r="CQ864" s="121">
        <v>352750</v>
      </c>
      <c r="CR864" s="282"/>
      <c r="CS864" s="282"/>
      <c r="CT864" s="282"/>
      <c r="CU864" s="282"/>
      <c r="CV864" s="282"/>
      <c r="CW864" s="282"/>
      <c r="CX864" s="282"/>
      <c r="CY864" s="282"/>
      <c r="CZ864" s="282"/>
      <c r="DA864" s="282"/>
      <c r="DB864" s="282"/>
      <c r="DC864" s="282"/>
      <c r="DD864" s="282"/>
      <c r="DE864" s="282"/>
      <c r="DF864" s="282"/>
      <c r="DG864" s="282"/>
      <c r="DH864" s="282"/>
      <c r="DI864" s="282"/>
      <c r="DJ864" s="282"/>
      <c r="DK864" s="282"/>
      <c r="DL864" s="282"/>
      <c r="DM864" s="282"/>
      <c r="DN864" s="282"/>
      <c r="DO864" s="282"/>
      <c r="DP864" s="282"/>
      <c r="DQ864" s="282"/>
      <c r="DR864" s="282"/>
      <c r="DS864" s="282"/>
      <c r="DT864" s="282"/>
      <c r="DU864" s="282"/>
      <c r="DV864" s="282"/>
      <c r="DW864" s="282"/>
      <c r="DX864" s="282"/>
      <c r="DY864" s="282"/>
      <c r="DZ864" s="282"/>
      <c r="EA864" s="282"/>
      <c r="EB864" s="282"/>
      <c r="EC864" s="282"/>
      <c r="ED864" s="282"/>
      <c r="EE864" s="282"/>
      <c r="EF864" s="282"/>
      <c r="EG864" s="282"/>
      <c r="EH864" s="282"/>
      <c r="EI864" s="282"/>
      <c r="EJ864" s="282"/>
      <c r="EK864" s="282"/>
      <c r="EL864" s="282"/>
      <c r="EM864" s="282"/>
      <c r="EN864" s="282"/>
      <c r="EO864" s="282"/>
      <c r="EP864" s="282"/>
      <c r="EQ864" s="282"/>
      <c r="ER864" s="282"/>
      <c r="ES864" s="282"/>
      <c r="ET864" s="282"/>
      <c r="EU864" s="282"/>
      <c r="EV864" s="282"/>
      <c r="EW864" s="282"/>
      <c r="EX864" s="282"/>
      <c r="EY864" s="282"/>
      <c r="EZ864" s="282"/>
      <c r="FA864" s="282"/>
      <c r="FB864" s="282"/>
      <c r="FC864" s="282"/>
      <c r="FD864" s="282"/>
      <c r="FE864" s="282"/>
      <c r="FF864" s="282"/>
      <c r="FG864" s="282"/>
      <c r="FH864" s="282"/>
      <c r="FI864" s="282"/>
      <c r="FJ864" s="282"/>
      <c r="FK864" s="282"/>
      <c r="FL864" s="282"/>
      <c r="FM864" s="282"/>
      <c r="FN864" s="282"/>
      <c r="FO864" s="282"/>
      <c r="FP864" s="282"/>
      <c r="FQ864" s="282"/>
      <c r="FR864" s="282"/>
      <c r="FS864" s="282"/>
      <c r="FT864" s="282"/>
      <c r="FU864" s="282"/>
      <c r="FV864" s="282"/>
      <c r="FW864" s="282"/>
      <c r="FX864" s="282"/>
      <c r="FY864" s="282"/>
      <c r="FZ864" s="282"/>
      <c r="GA864" s="282"/>
      <c r="GB864" s="282"/>
      <c r="GC864" s="282"/>
      <c r="GD864" s="282"/>
      <c r="GE864" s="282"/>
      <c r="GF864" s="282"/>
      <c r="GG864" s="282"/>
      <c r="GH864" s="282"/>
      <c r="GI864" s="282"/>
      <c r="GJ864" s="282"/>
      <c r="GK864" s="282"/>
      <c r="GL864" s="282"/>
      <c r="GM864" s="282"/>
      <c r="GN864" s="282"/>
      <c r="GO864" s="282"/>
      <c r="GP864" s="282"/>
      <c r="GQ864" s="282"/>
      <c r="GR864" s="282"/>
      <c r="GS864" s="282"/>
      <c r="GT864" s="282"/>
      <c r="GU864" s="282"/>
      <c r="GV864" s="282"/>
      <c r="GW864" s="282"/>
      <c r="GX864" s="282"/>
      <c r="GY864" s="282"/>
      <c r="GZ864" s="282"/>
      <c r="HA864" s="282"/>
      <c r="HB864" s="282"/>
      <c r="HC864" s="282"/>
      <c r="HD864" s="282"/>
      <c r="HE864" s="282"/>
    </row>
    <row r="865" spans="1:213" ht="24.95" customHeight="1">
      <c r="A865" s="194">
        <v>619</v>
      </c>
      <c r="B865" s="17" t="s">
        <v>2299</v>
      </c>
      <c r="C865" s="277">
        <v>401000007</v>
      </c>
      <c r="D865" s="19" t="s">
        <v>285</v>
      </c>
      <c r="E865" s="113" t="s">
        <v>1887</v>
      </c>
      <c r="F865" s="114"/>
      <c r="G865" s="114"/>
      <c r="H865" s="115">
        <v>3</v>
      </c>
      <c r="I865" s="114"/>
      <c r="J865" s="115">
        <v>16</v>
      </c>
      <c r="K865" s="115">
        <v>1</v>
      </c>
      <c r="L865" s="115">
        <v>6</v>
      </c>
      <c r="M865" s="115"/>
      <c r="N865" s="115"/>
      <c r="O865" s="115"/>
      <c r="P865" s="116" t="s">
        <v>255</v>
      </c>
      <c r="Q865" s="117" t="s">
        <v>1914</v>
      </c>
      <c r="R865" s="115"/>
      <c r="S865" s="115"/>
      <c r="T865" s="115">
        <v>3</v>
      </c>
      <c r="U865" s="115"/>
      <c r="V865" s="115">
        <v>9</v>
      </c>
      <c r="W865" s="115">
        <v>1</v>
      </c>
      <c r="X865" s="115"/>
      <c r="Y865" s="115"/>
      <c r="Z865" s="115"/>
      <c r="AA865" s="115"/>
      <c r="AB865" s="116" t="s">
        <v>257</v>
      </c>
      <c r="AC865" s="117" t="s">
        <v>2330</v>
      </c>
      <c r="AD865" s="116"/>
      <c r="AE865" s="116"/>
      <c r="AF865" s="116"/>
      <c r="AG865" s="116"/>
      <c r="AH865" s="116"/>
      <c r="AI865" s="116"/>
      <c r="AJ865" s="116"/>
      <c r="AK865" s="116"/>
      <c r="AL865" s="116"/>
      <c r="AM865" s="116" t="s">
        <v>2326</v>
      </c>
      <c r="AN865" s="116" t="s">
        <v>1891</v>
      </c>
      <c r="AO865" s="119" t="s">
        <v>51</v>
      </c>
      <c r="AP865" s="119" t="s">
        <v>52</v>
      </c>
      <c r="AQ865" s="119" t="s">
        <v>1892</v>
      </c>
      <c r="AR865" s="18" t="s">
        <v>1893</v>
      </c>
      <c r="AS865" s="120" t="s">
        <v>192</v>
      </c>
      <c r="AT865" s="121">
        <v>0</v>
      </c>
      <c r="AU865" s="121">
        <v>0</v>
      </c>
      <c r="AV865" s="121">
        <v>0</v>
      </c>
      <c r="AW865" s="121">
        <v>0</v>
      </c>
      <c r="AX865" s="121">
        <v>0</v>
      </c>
      <c r="AY865" s="121">
        <v>0</v>
      </c>
      <c r="AZ865" s="121">
        <v>0</v>
      </c>
      <c r="BA865" s="121">
        <v>0</v>
      </c>
      <c r="BB865" s="121">
        <v>0</v>
      </c>
      <c r="BC865" s="121">
        <v>0</v>
      </c>
      <c r="BD865" s="121">
        <v>629642.35</v>
      </c>
      <c r="BE865" s="121">
        <v>0</v>
      </c>
      <c r="BF865" s="121">
        <v>0</v>
      </c>
      <c r="BG865" s="121">
        <v>0</v>
      </c>
      <c r="BH865" s="121">
        <v>629642.35</v>
      </c>
      <c r="BI865" s="121">
        <v>603333.67000000004</v>
      </c>
      <c r="BJ865" s="121">
        <v>0</v>
      </c>
      <c r="BK865" s="121">
        <v>0</v>
      </c>
      <c r="BL865" s="121">
        <v>0</v>
      </c>
      <c r="BM865" s="121">
        <v>603333.67000000004</v>
      </c>
      <c r="BN865" s="121">
        <v>700750</v>
      </c>
      <c r="BO865" s="121">
        <v>0</v>
      </c>
      <c r="BP865" s="121">
        <v>0</v>
      </c>
      <c r="BQ865" s="121">
        <v>0</v>
      </c>
      <c r="BR865" s="121">
        <v>700750</v>
      </c>
      <c r="BS865" s="121">
        <v>697104.11</v>
      </c>
      <c r="BT865" s="121">
        <v>0</v>
      </c>
      <c r="BU865" s="121">
        <v>0</v>
      </c>
      <c r="BV865" s="121">
        <v>0</v>
      </c>
      <c r="BW865" s="121">
        <v>697104.11</v>
      </c>
      <c r="BX865" s="121">
        <v>138180</v>
      </c>
      <c r="BY865" s="121">
        <v>0</v>
      </c>
      <c r="BZ865" s="121">
        <v>0</v>
      </c>
      <c r="CA865" s="121">
        <v>0</v>
      </c>
      <c r="CB865" s="121">
        <v>138180</v>
      </c>
      <c r="CC865" s="121">
        <v>138180</v>
      </c>
      <c r="CD865" s="121">
        <v>0</v>
      </c>
      <c r="CE865" s="121">
        <v>0</v>
      </c>
      <c r="CF865" s="121">
        <v>0</v>
      </c>
      <c r="CG865" s="121">
        <v>138180</v>
      </c>
      <c r="CH865" s="121">
        <v>138180</v>
      </c>
      <c r="CI865" s="121">
        <v>0</v>
      </c>
      <c r="CJ865" s="121">
        <v>0</v>
      </c>
      <c r="CK865" s="121">
        <v>0</v>
      </c>
      <c r="CL865" s="121">
        <v>138180</v>
      </c>
      <c r="CM865" s="121">
        <v>138180</v>
      </c>
      <c r="CN865" s="121">
        <v>0</v>
      </c>
      <c r="CO865" s="121">
        <v>0</v>
      </c>
      <c r="CP865" s="121">
        <v>0</v>
      </c>
      <c r="CQ865" s="121">
        <v>138180</v>
      </c>
      <c r="CR865" s="282"/>
      <c r="CS865" s="282"/>
      <c r="CT865" s="282"/>
      <c r="CU865" s="282"/>
      <c r="CV865" s="282"/>
      <c r="CW865" s="282"/>
      <c r="CX865" s="282"/>
      <c r="CY865" s="282"/>
      <c r="CZ865" s="282"/>
      <c r="DA865" s="282"/>
      <c r="DB865" s="282"/>
      <c r="DC865" s="282"/>
      <c r="DD865" s="282"/>
      <c r="DE865" s="282"/>
      <c r="DF865" s="282"/>
      <c r="DG865" s="282"/>
      <c r="DH865" s="282"/>
      <c r="DI865" s="282"/>
      <c r="DJ865" s="282"/>
      <c r="DK865" s="282"/>
      <c r="DL865" s="282"/>
      <c r="DM865" s="282"/>
      <c r="DN865" s="282"/>
      <c r="DO865" s="282"/>
      <c r="DP865" s="282"/>
      <c r="DQ865" s="282"/>
      <c r="DR865" s="282"/>
      <c r="DS865" s="282"/>
      <c r="DT865" s="282"/>
      <c r="DU865" s="282"/>
      <c r="DV865" s="282"/>
      <c r="DW865" s="282"/>
      <c r="DX865" s="282"/>
      <c r="DY865" s="282"/>
      <c r="DZ865" s="282"/>
      <c r="EA865" s="282"/>
      <c r="EB865" s="282"/>
      <c r="EC865" s="282"/>
      <c r="ED865" s="282"/>
      <c r="EE865" s="282"/>
      <c r="EF865" s="282"/>
      <c r="EG865" s="282"/>
      <c r="EH865" s="282"/>
      <c r="EI865" s="282"/>
      <c r="EJ865" s="282"/>
      <c r="EK865" s="282"/>
      <c r="EL865" s="282"/>
      <c r="EM865" s="282"/>
      <c r="EN865" s="282"/>
      <c r="EO865" s="282"/>
      <c r="EP865" s="282"/>
      <c r="EQ865" s="282"/>
      <c r="ER865" s="282"/>
      <c r="ES865" s="282"/>
      <c r="ET865" s="282"/>
      <c r="EU865" s="282"/>
      <c r="EV865" s="282"/>
      <c r="EW865" s="282"/>
      <c r="EX865" s="282"/>
      <c r="EY865" s="282"/>
      <c r="EZ865" s="282"/>
      <c r="FA865" s="282"/>
      <c r="FB865" s="282"/>
      <c r="FC865" s="282"/>
      <c r="FD865" s="282"/>
      <c r="FE865" s="282"/>
      <c r="FF865" s="282"/>
      <c r="FG865" s="282"/>
      <c r="FH865" s="282"/>
      <c r="FI865" s="282"/>
      <c r="FJ865" s="282"/>
      <c r="FK865" s="282"/>
      <c r="FL865" s="282"/>
      <c r="FM865" s="282"/>
      <c r="FN865" s="282"/>
      <c r="FO865" s="282"/>
      <c r="FP865" s="282"/>
      <c r="FQ865" s="282"/>
      <c r="FR865" s="282"/>
      <c r="FS865" s="282"/>
      <c r="FT865" s="282"/>
      <c r="FU865" s="282"/>
      <c r="FV865" s="282"/>
      <c r="FW865" s="282"/>
      <c r="FX865" s="282"/>
      <c r="FY865" s="282"/>
      <c r="FZ865" s="282"/>
      <c r="GA865" s="282"/>
      <c r="GB865" s="282"/>
      <c r="GC865" s="282"/>
      <c r="GD865" s="282"/>
      <c r="GE865" s="282"/>
      <c r="GF865" s="282"/>
      <c r="GG865" s="282"/>
      <c r="GH865" s="282"/>
      <c r="GI865" s="282"/>
      <c r="GJ865" s="282"/>
      <c r="GK865" s="282"/>
      <c r="GL865" s="282"/>
      <c r="GM865" s="282"/>
      <c r="GN865" s="282"/>
      <c r="GO865" s="282"/>
      <c r="GP865" s="282"/>
      <c r="GQ865" s="282"/>
      <c r="GR865" s="282"/>
      <c r="GS865" s="282"/>
      <c r="GT865" s="282"/>
      <c r="GU865" s="282"/>
      <c r="GV865" s="282"/>
      <c r="GW865" s="282"/>
      <c r="GX865" s="282"/>
      <c r="GY865" s="282"/>
      <c r="GZ865" s="282"/>
      <c r="HA865" s="282"/>
      <c r="HB865" s="282"/>
      <c r="HC865" s="282"/>
      <c r="HD865" s="282"/>
      <c r="HE865" s="282"/>
    </row>
    <row r="866" spans="1:213" ht="24.95" customHeight="1">
      <c r="A866" s="194">
        <v>619</v>
      </c>
      <c r="B866" s="17" t="s">
        <v>2299</v>
      </c>
      <c r="C866" s="277">
        <v>401000007</v>
      </c>
      <c r="D866" s="19" t="s">
        <v>285</v>
      </c>
      <c r="E866" s="113" t="s">
        <v>1887</v>
      </c>
      <c r="F866" s="114"/>
      <c r="G866" s="114"/>
      <c r="H866" s="115">
        <v>3</v>
      </c>
      <c r="I866" s="114"/>
      <c r="J866" s="115">
        <v>16</v>
      </c>
      <c r="K866" s="115">
        <v>1</v>
      </c>
      <c r="L866" s="115">
        <v>6</v>
      </c>
      <c r="M866" s="115"/>
      <c r="N866" s="115"/>
      <c r="O866" s="115"/>
      <c r="P866" s="116" t="s">
        <v>255</v>
      </c>
      <c r="Q866" s="117" t="s">
        <v>1914</v>
      </c>
      <c r="R866" s="115"/>
      <c r="S866" s="115"/>
      <c r="T866" s="115">
        <v>3</v>
      </c>
      <c r="U866" s="115"/>
      <c r="V866" s="115">
        <v>9</v>
      </c>
      <c r="W866" s="115">
        <v>1</v>
      </c>
      <c r="X866" s="115"/>
      <c r="Y866" s="115"/>
      <c r="Z866" s="115"/>
      <c r="AA866" s="115"/>
      <c r="AB866" s="116" t="s">
        <v>257</v>
      </c>
      <c r="AC866" s="117" t="s">
        <v>1889</v>
      </c>
      <c r="AD866" s="116"/>
      <c r="AE866" s="116"/>
      <c r="AF866" s="116"/>
      <c r="AG866" s="116"/>
      <c r="AH866" s="116"/>
      <c r="AI866" s="116"/>
      <c r="AJ866" s="116"/>
      <c r="AK866" s="116"/>
      <c r="AL866" s="116"/>
      <c r="AM866" s="116" t="s">
        <v>2326</v>
      </c>
      <c r="AN866" s="116" t="s">
        <v>1891</v>
      </c>
      <c r="AO866" s="119" t="s">
        <v>51</v>
      </c>
      <c r="AP866" s="119" t="s">
        <v>52</v>
      </c>
      <c r="AQ866" s="119" t="s">
        <v>2331</v>
      </c>
      <c r="AR866" s="18" t="s">
        <v>1893</v>
      </c>
      <c r="AS866" s="120" t="s">
        <v>53</v>
      </c>
      <c r="AT866" s="121">
        <v>418328.59</v>
      </c>
      <c r="AU866" s="121">
        <v>418328.59</v>
      </c>
      <c r="AV866" s="121">
        <v>0</v>
      </c>
      <c r="AW866" s="121">
        <v>0</v>
      </c>
      <c r="AX866" s="121">
        <v>0</v>
      </c>
      <c r="AY866" s="121">
        <v>0</v>
      </c>
      <c r="AZ866" s="121">
        <v>0</v>
      </c>
      <c r="BA866" s="121">
        <v>0</v>
      </c>
      <c r="BB866" s="121">
        <v>418328.59</v>
      </c>
      <c r="BC866" s="121">
        <v>418328.59</v>
      </c>
      <c r="BD866" s="121">
        <v>0</v>
      </c>
      <c r="BE866" s="121">
        <v>0</v>
      </c>
      <c r="BF866" s="121">
        <v>0</v>
      </c>
      <c r="BG866" s="121">
        <v>0</v>
      </c>
      <c r="BH866" s="121">
        <v>0</v>
      </c>
      <c r="BI866" s="121">
        <v>0</v>
      </c>
      <c r="BJ866" s="121">
        <v>0</v>
      </c>
      <c r="BK866" s="121">
        <v>0</v>
      </c>
      <c r="BL866" s="121">
        <v>0</v>
      </c>
      <c r="BM866" s="121">
        <v>0</v>
      </c>
      <c r="BN866" s="121">
        <v>0</v>
      </c>
      <c r="BO866" s="121">
        <v>0</v>
      </c>
      <c r="BP866" s="121">
        <v>0</v>
      </c>
      <c r="BQ866" s="121">
        <v>0</v>
      </c>
      <c r="BR866" s="121">
        <v>0</v>
      </c>
      <c r="BS866" s="121">
        <v>0</v>
      </c>
      <c r="BT866" s="121">
        <v>0</v>
      </c>
      <c r="BU866" s="121">
        <v>0</v>
      </c>
      <c r="BV866" s="121">
        <v>0</v>
      </c>
      <c r="BW866" s="121">
        <v>0</v>
      </c>
      <c r="BX866" s="121">
        <v>0</v>
      </c>
      <c r="BY866" s="121">
        <v>0</v>
      </c>
      <c r="BZ866" s="121">
        <v>0</v>
      </c>
      <c r="CA866" s="121">
        <v>0</v>
      </c>
      <c r="CB866" s="121">
        <v>0</v>
      </c>
      <c r="CC866" s="121">
        <v>0</v>
      </c>
      <c r="CD866" s="121">
        <v>0</v>
      </c>
      <c r="CE866" s="121">
        <v>0</v>
      </c>
      <c r="CF866" s="121">
        <v>0</v>
      </c>
      <c r="CG866" s="121">
        <v>0</v>
      </c>
      <c r="CH866" s="121">
        <v>0</v>
      </c>
      <c r="CI866" s="121">
        <v>0</v>
      </c>
      <c r="CJ866" s="121">
        <v>0</v>
      </c>
      <c r="CK866" s="121">
        <v>0</v>
      </c>
      <c r="CL866" s="121">
        <v>0</v>
      </c>
      <c r="CM866" s="121">
        <v>0</v>
      </c>
      <c r="CN866" s="121">
        <v>0</v>
      </c>
      <c r="CO866" s="121">
        <v>0</v>
      </c>
      <c r="CP866" s="121">
        <v>0</v>
      </c>
      <c r="CQ866" s="121">
        <v>0</v>
      </c>
      <c r="CR866" s="282"/>
      <c r="CS866" s="282"/>
      <c r="CT866" s="282"/>
      <c r="CU866" s="282"/>
      <c r="CV866" s="282"/>
      <c r="CW866" s="282"/>
      <c r="CX866" s="282"/>
      <c r="CY866" s="282"/>
      <c r="CZ866" s="282"/>
      <c r="DA866" s="282"/>
      <c r="DB866" s="282"/>
      <c r="DC866" s="282"/>
      <c r="DD866" s="282"/>
      <c r="DE866" s="282"/>
      <c r="DF866" s="282"/>
      <c r="DG866" s="282"/>
      <c r="DH866" s="282"/>
      <c r="DI866" s="282"/>
      <c r="DJ866" s="282"/>
      <c r="DK866" s="282"/>
      <c r="DL866" s="282"/>
      <c r="DM866" s="282"/>
      <c r="DN866" s="282"/>
      <c r="DO866" s="282"/>
      <c r="DP866" s="282"/>
      <c r="DQ866" s="282"/>
      <c r="DR866" s="282"/>
      <c r="DS866" s="282"/>
      <c r="DT866" s="282"/>
      <c r="DU866" s="282"/>
      <c r="DV866" s="282"/>
      <c r="DW866" s="282"/>
      <c r="DX866" s="282"/>
      <c r="DY866" s="282"/>
      <c r="DZ866" s="282"/>
      <c r="EA866" s="282"/>
      <c r="EB866" s="282"/>
      <c r="EC866" s="282"/>
      <c r="ED866" s="282"/>
      <c r="EE866" s="282"/>
      <c r="EF866" s="282"/>
      <c r="EG866" s="282"/>
      <c r="EH866" s="282"/>
      <c r="EI866" s="282"/>
      <c r="EJ866" s="282"/>
      <c r="EK866" s="282"/>
      <c r="EL866" s="282"/>
      <c r="EM866" s="282"/>
      <c r="EN866" s="282"/>
      <c r="EO866" s="282"/>
      <c r="EP866" s="282"/>
      <c r="EQ866" s="282"/>
      <c r="ER866" s="282"/>
      <c r="ES866" s="282"/>
      <c r="ET866" s="282"/>
      <c r="EU866" s="282"/>
      <c r="EV866" s="282"/>
      <c r="EW866" s="282"/>
      <c r="EX866" s="282"/>
      <c r="EY866" s="282"/>
      <c r="EZ866" s="282"/>
      <c r="FA866" s="282"/>
      <c r="FB866" s="282"/>
      <c r="FC866" s="282"/>
      <c r="FD866" s="282"/>
      <c r="FE866" s="282"/>
      <c r="FF866" s="282"/>
      <c r="FG866" s="282"/>
      <c r="FH866" s="282"/>
      <c r="FI866" s="282"/>
      <c r="FJ866" s="282"/>
      <c r="FK866" s="282"/>
      <c r="FL866" s="282"/>
      <c r="FM866" s="282"/>
      <c r="FN866" s="282"/>
      <c r="FO866" s="282"/>
      <c r="FP866" s="282"/>
      <c r="FQ866" s="282"/>
      <c r="FR866" s="282"/>
      <c r="FS866" s="282"/>
      <c r="FT866" s="282"/>
      <c r="FU866" s="282"/>
      <c r="FV866" s="282"/>
      <c r="FW866" s="282"/>
      <c r="FX866" s="282"/>
      <c r="FY866" s="282"/>
      <c r="FZ866" s="282"/>
      <c r="GA866" s="282"/>
      <c r="GB866" s="282"/>
      <c r="GC866" s="282"/>
      <c r="GD866" s="282"/>
      <c r="GE866" s="282"/>
      <c r="GF866" s="282"/>
      <c r="GG866" s="282"/>
      <c r="GH866" s="282"/>
      <c r="GI866" s="282"/>
      <c r="GJ866" s="282"/>
      <c r="GK866" s="282"/>
      <c r="GL866" s="282"/>
      <c r="GM866" s="282"/>
      <c r="GN866" s="282"/>
      <c r="GO866" s="282"/>
      <c r="GP866" s="282"/>
      <c r="GQ866" s="282"/>
      <c r="GR866" s="282"/>
      <c r="GS866" s="282"/>
      <c r="GT866" s="282"/>
      <c r="GU866" s="282"/>
      <c r="GV866" s="282"/>
      <c r="GW866" s="282"/>
      <c r="GX866" s="282"/>
      <c r="GY866" s="282"/>
      <c r="GZ866" s="282"/>
      <c r="HA866" s="282"/>
      <c r="HB866" s="282"/>
      <c r="HC866" s="282"/>
      <c r="HD866" s="282"/>
      <c r="HE866" s="282"/>
    </row>
    <row r="867" spans="1:213" ht="24.95" customHeight="1">
      <c r="A867" s="194" t="s">
        <v>2298</v>
      </c>
      <c r="B867" s="17" t="s">
        <v>2299</v>
      </c>
      <c r="C867" s="109" t="s">
        <v>2332</v>
      </c>
      <c r="D867" s="19" t="s">
        <v>91</v>
      </c>
      <c r="E867" s="113" t="s">
        <v>1887</v>
      </c>
      <c r="F867" s="114"/>
      <c r="G867" s="114"/>
      <c r="H867" s="115"/>
      <c r="I867" s="114"/>
      <c r="J867" s="199" t="s">
        <v>2333</v>
      </c>
      <c r="K867" s="199"/>
      <c r="L867" s="199" t="s">
        <v>1566</v>
      </c>
      <c r="M867" s="115"/>
      <c r="N867" s="115"/>
      <c r="O867" s="115"/>
      <c r="P867" s="116" t="s">
        <v>2334</v>
      </c>
      <c r="Q867" s="117" t="s">
        <v>2335</v>
      </c>
      <c r="R867" s="115"/>
      <c r="S867" s="115"/>
      <c r="T867" s="199"/>
      <c r="U867" s="199"/>
      <c r="V867" s="199" t="s">
        <v>927</v>
      </c>
      <c r="W867" s="199"/>
      <c r="X867" s="199" t="s">
        <v>2336</v>
      </c>
      <c r="Y867" s="199"/>
      <c r="Z867" s="199"/>
      <c r="AA867" s="199" t="s">
        <v>2337</v>
      </c>
      <c r="AB867" s="116" t="s">
        <v>257</v>
      </c>
      <c r="AC867" s="117" t="s">
        <v>2338</v>
      </c>
      <c r="AD867" s="118"/>
      <c r="AE867" s="118"/>
      <c r="AF867" s="118"/>
      <c r="AG867" s="118"/>
      <c r="AH867" s="118"/>
      <c r="AI867" s="118" t="s">
        <v>45</v>
      </c>
      <c r="AJ867" s="118" t="s">
        <v>1926</v>
      </c>
      <c r="AK867" s="118"/>
      <c r="AL867" s="118"/>
      <c r="AM867" s="181"/>
      <c r="AN867" s="116" t="s">
        <v>2099</v>
      </c>
      <c r="AO867" s="119" t="s">
        <v>80</v>
      </c>
      <c r="AP867" s="119" t="s">
        <v>51</v>
      </c>
      <c r="AQ867" s="119" t="s">
        <v>820</v>
      </c>
      <c r="AR867" s="18" t="s">
        <v>821</v>
      </c>
      <c r="AS867" s="120" t="s">
        <v>629</v>
      </c>
      <c r="AT867" s="121">
        <v>0</v>
      </c>
      <c r="AU867" s="121">
        <v>0</v>
      </c>
      <c r="AV867" s="121">
        <v>0</v>
      </c>
      <c r="AW867" s="121">
        <v>0</v>
      </c>
      <c r="AX867" s="121">
        <v>0</v>
      </c>
      <c r="AY867" s="121">
        <v>0</v>
      </c>
      <c r="AZ867" s="121">
        <v>0</v>
      </c>
      <c r="BA867" s="121">
        <v>0</v>
      </c>
      <c r="BB867" s="121">
        <v>0</v>
      </c>
      <c r="BC867" s="121">
        <v>0</v>
      </c>
      <c r="BD867" s="121">
        <v>0</v>
      </c>
      <c r="BE867" s="121">
        <v>0</v>
      </c>
      <c r="BF867" s="121">
        <v>0</v>
      </c>
      <c r="BG867" s="121">
        <v>0</v>
      </c>
      <c r="BH867" s="121">
        <v>0</v>
      </c>
      <c r="BI867" s="121">
        <v>0</v>
      </c>
      <c r="BJ867" s="121">
        <v>0</v>
      </c>
      <c r="BK867" s="121">
        <v>0</v>
      </c>
      <c r="BL867" s="121">
        <v>0</v>
      </c>
      <c r="BM867" s="121">
        <v>0</v>
      </c>
      <c r="BN867" s="121">
        <v>0</v>
      </c>
      <c r="BO867" s="121">
        <v>0</v>
      </c>
      <c r="BP867" s="121">
        <v>0</v>
      </c>
      <c r="BQ867" s="121">
        <v>0</v>
      </c>
      <c r="BR867" s="121">
        <v>0</v>
      </c>
      <c r="BS867" s="121">
        <v>2600346</v>
      </c>
      <c r="BT867" s="121">
        <v>0</v>
      </c>
      <c r="BU867" s="121">
        <v>2600346</v>
      </c>
      <c r="BV867" s="121">
        <v>0</v>
      </c>
      <c r="BW867" s="121">
        <v>0</v>
      </c>
      <c r="BX867" s="121">
        <v>0</v>
      </c>
      <c r="BY867" s="121">
        <v>0</v>
      </c>
      <c r="BZ867" s="121">
        <v>0</v>
      </c>
      <c r="CA867" s="121">
        <v>0</v>
      </c>
      <c r="CB867" s="121">
        <v>0</v>
      </c>
      <c r="CC867" s="121">
        <v>0</v>
      </c>
      <c r="CD867" s="121">
        <v>0</v>
      </c>
      <c r="CE867" s="121">
        <v>0</v>
      </c>
      <c r="CF867" s="121">
        <v>0</v>
      </c>
      <c r="CG867" s="121">
        <v>0</v>
      </c>
      <c r="CH867" s="121">
        <v>0</v>
      </c>
      <c r="CI867" s="121">
        <v>0</v>
      </c>
      <c r="CJ867" s="121">
        <v>0</v>
      </c>
      <c r="CK867" s="121">
        <v>0</v>
      </c>
      <c r="CL867" s="121">
        <v>0</v>
      </c>
      <c r="CM867" s="121">
        <v>0</v>
      </c>
      <c r="CN867" s="121">
        <v>0</v>
      </c>
      <c r="CO867" s="121">
        <v>0</v>
      </c>
      <c r="CP867" s="121">
        <v>0</v>
      </c>
      <c r="CQ867" s="121">
        <v>0</v>
      </c>
      <c r="CR867" s="282"/>
      <c r="CS867" s="282"/>
      <c r="CT867" s="282"/>
      <c r="CU867" s="282"/>
      <c r="CV867" s="282"/>
      <c r="CW867" s="282"/>
      <c r="CX867" s="282"/>
      <c r="CY867" s="282"/>
      <c r="CZ867" s="282"/>
      <c r="DA867" s="282"/>
      <c r="DB867" s="282"/>
      <c r="DC867" s="282"/>
      <c r="DD867" s="282"/>
      <c r="DE867" s="282"/>
      <c r="DF867" s="282"/>
      <c r="DG867" s="282"/>
      <c r="DH867" s="282"/>
      <c r="DI867" s="282"/>
      <c r="DJ867" s="282"/>
      <c r="DK867" s="282"/>
      <c r="DL867" s="282"/>
      <c r="DM867" s="282"/>
      <c r="DN867" s="282"/>
      <c r="DO867" s="282"/>
      <c r="DP867" s="282"/>
      <c r="DQ867" s="282"/>
      <c r="DR867" s="282"/>
      <c r="DS867" s="282"/>
      <c r="DT867" s="282"/>
      <c r="DU867" s="282"/>
      <c r="DV867" s="282"/>
      <c r="DW867" s="282"/>
      <c r="DX867" s="282"/>
      <c r="DY867" s="282"/>
      <c r="DZ867" s="282"/>
      <c r="EA867" s="282"/>
      <c r="EB867" s="282"/>
      <c r="EC867" s="282"/>
      <c r="ED867" s="282"/>
      <c r="EE867" s="282"/>
      <c r="EF867" s="282"/>
      <c r="EG867" s="282"/>
      <c r="EH867" s="282"/>
      <c r="EI867" s="282"/>
      <c r="EJ867" s="282"/>
      <c r="EK867" s="282"/>
      <c r="EL867" s="282"/>
      <c r="EM867" s="282"/>
      <c r="EN867" s="282"/>
      <c r="EO867" s="282"/>
      <c r="EP867" s="282"/>
      <c r="EQ867" s="282"/>
      <c r="ER867" s="282"/>
      <c r="ES867" s="282"/>
      <c r="ET867" s="282"/>
      <c r="EU867" s="282"/>
      <c r="EV867" s="282"/>
      <c r="EW867" s="282"/>
      <c r="EX867" s="282"/>
      <c r="EY867" s="282"/>
      <c r="EZ867" s="282"/>
      <c r="FA867" s="282"/>
      <c r="FB867" s="282"/>
      <c r="FC867" s="282"/>
      <c r="FD867" s="282"/>
      <c r="FE867" s="282"/>
      <c r="FF867" s="282"/>
      <c r="FG867" s="282"/>
      <c r="FH867" s="282"/>
      <c r="FI867" s="282"/>
      <c r="FJ867" s="282"/>
      <c r="FK867" s="282"/>
      <c r="FL867" s="282"/>
      <c r="FM867" s="282"/>
      <c r="FN867" s="282"/>
      <c r="FO867" s="282"/>
      <c r="FP867" s="282"/>
      <c r="FQ867" s="282"/>
      <c r="FR867" s="282"/>
      <c r="FS867" s="282"/>
      <c r="FT867" s="282"/>
      <c r="FU867" s="282"/>
      <c r="FV867" s="282"/>
      <c r="FW867" s="282"/>
      <c r="FX867" s="282"/>
      <c r="FY867" s="282"/>
      <c r="FZ867" s="282"/>
      <c r="GA867" s="282"/>
      <c r="GB867" s="282"/>
      <c r="GC867" s="282"/>
      <c r="GD867" s="282"/>
      <c r="GE867" s="282"/>
      <c r="GF867" s="282"/>
      <c r="GG867" s="282"/>
      <c r="GH867" s="282"/>
      <c r="GI867" s="282"/>
      <c r="GJ867" s="282"/>
      <c r="GK867" s="282"/>
      <c r="GL867" s="282"/>
      <c r="GM867" s="282"/>
      <c r="GN867" s="282"/>
      <c r="GO867" s="282"/>
      <c r="GP867" s="282"/>
      <c r="GQ867" s="282"/>
      <c r="GR867" s="282"/>
      <c r="GS867" s="282"/>
      <c r="GT867" s="282"/>
      <c r="GU867" s="282"/>
      <c r="GV867" s="282"/>
      <c r="GW867" s="282"/>
      <c r="GX867" s="282"/>
      <c r="GY867" s="282"/>
      <c r="GZ867" s="282"/>
      <c r="HA867" s="282"/>
      <c r="HB867" s="282"/>
      <c r="HC867" s="282"/>
      <c r="HD867" s="282"/>
      <c r="HE867" s="282"/>
    </row>
    <row r="868" spans="1:213" ht="24.95" customHeight="1">
      <c r="A868" s="194">
        <v>619</v>
      </c>
      <c r="B868" s="17" t="s">
        <v>2299</v>
      </c>
      <c r="C868" s="277">
        <v>404030001</v>
      </c>
      <c r="D868" s="19" t="s">
        <v>1900</v>
      </c>
      <c r="E868" s="113" t="s">
        <v>1887</v>
      </c>
      <c r="F868" s="114"/>
      <c r="G868" s="114"/>
      <c r="H868" s="115">
        <v>3</v>
      </c>
      <c r="I868" s="114"/>
      <c r="J868" s="115">
        <v>19</v>
      </c>
      <c r="K868" s="115">
        <v>5</v>
      </c>
      <c r="L868" s="115"/>
      <c r="M868" s="115"/>
      <c r="N868" s="115">
        <v>2</v>
      </c>
      <c r="O868" s="115"/>
      <c r="P868" s="116" t="s">
        <v>255</v>
      </c>
      <c r="Q868" s="117" t="s">
        <v>2339</v>
      </c>
      <c r="R868" s="115"/>
      <c r="S868" s="115"/>
      <c r="T868" s="115" t="s">
        <v>2220</v>
      </c>
      <c r="U868" s="115" t="s">
        <v>2221</v>
      </c>
      <c r="V868" s="115" t="s">
        <v>2340</v>
      </c>
      <c r="W868" s="115" t="s">
        <v>2341</v>
      </c>
      <c r="X868" s="115" t="s">
        <v>2342</v>
      </c>
      <c r="Y868" s="115"/>
      <c r="Z868" s="115"/>
      <c r="AA868" s="115"/>
      <c r="AB868" s="116" t="s">
        <v>2343</v>
      </c>
      <c r="AC868" s="117" t="s">
        <v>2344</v>
      </c>
      <c r="AD868" s="116"/>
      <c r="AE868" s="116"/>
      <c r="AF868" s="116"/>
      <c r="AG868" s="116"/>
      <c r="AH868" s="116"/>
      <c r="AI868" s="116"/>
      <c r="AJ868" s="116"/>
      <c r="AK868" s="116"/>
      <c r="AL868" s="116"/>
      <c r="AM868" s="261" t="s">
        <v>2345</v>
      </c>
      <c r="AN868" s="333" t="s">
        <v>2346</v>
      </c>
      <c r="AO868" s="119" t="s">
        <v>51</v>
      </c>
      <c r="AP868" s="119" t="s">
        <v>52</v>
      </c>
      <c r="AQ868" s="119" t="s">
        <v>1907</v>
      </c>
      <c r="AR868" s="18" t="s">
        <v>2229</v>
      </c>
      <c r="AS868" s="120" t="s">
        <v>53</v>
      </c>
      <c r="AT868" s="121">
        <v>0</v>
      </c>
      <c r="AU868" s="121">
        <v>0</v>
      </c>
      <c r="AV868" s="121">
        <v>0</v>
      </c>
      <c r="AW868" s="121">
        <v>0</v>
      </c>
      <c r="AX868" s="121">
        <v>0</v>
      </c>
      <c r="AY868" s="121">
        <v>0</v>
      </c>
      <c r="AZ868" s="121">
        <v>0</v>
      </c>
      <c r="BA868" s="121">
        <v>0</v>
      </c>
      <c r="BB868" s="121">
        <v>0</v>
      </c>
      <c r="BC868" s="121">
        <v>0</v>
      </c>
      <c r="BD868" s="121">
        <v>700000</v>
      </c>
      <c r="BE868" s="121">
        <v>0</v>
      </c>
      <c r="BF868" s="121">
        <v>0</v>
      </c>
      <c r="BG868" s="121">
        <v>0</v>
      </c>
      <c r="BH868" s="121">
        <v>700000</v>
      </c>
      <c r="BI868" s="121">
        <v>700000</v>
      </c>
      <c r="BJ868" s="121">
        <v>0</v>
      </c>
      <c r="BK868" s="121">
        <v>0</v>
      </c>
      <c r="BL868" s="121">
        <v>0</v>
      </c>
      <c r="BM868" s="121">
        <v>700000</v>
      </c>
      <c r="BN868" s="121">
        <v>700000</v>
      </c>
      <c r="BO868" s="121">
        <v>0</v>
      </c>
      <c r="BP868" s="121">
        <v>0</v>
      </c>
      <c r="BQ868" s="121">
        <v>0</v>
      </c>
      <c r="BR868" s="121">
        <v>700000</v>
      </c>
      <c r="BS868" s="121">
        <v>700000</v>
      </c>
      <c r="BT868" s="121">
        <v>0</v>
      </c>
      <c r="BU868" s="121">
        <v>0</v>
      </c>
      <c r="BV868" s="121">
        <v>0</v>
      </c>
      <c r="BW868" s="121">
        <v>700000</v>
      </c>
      <c r="BX868" s="121">
        <v>700000</v>
      </c>
      <c r="BY868" s="121">
        <v>0</v>
      </c>
      <c r="BZ868" s="121">
        <v>0</v>
      </c>
      <c r="CA868" s="121">
        <v>0</v>
      </c>
      <c r="CB868" s="121">
        <v>700000</v>
      </c>
      <c r="CC868" s="121">
        <v>700000</v>
      </c>
      <c r="CD868" s="121">
        <v>0</v>
      </c>
      <c r="CE868" s="121">
        <v>0</v>
      </c>
      <c r="CF868" s="121">
        <v>0</v>
      </c>
      <c r="CG868" s="121">
        <v>700000</v>
      </c>
      <c r="CH868" s="121">
        <v>700000</v>
      </c>
      <c r="CI868" s="121">
        <v>0</v>
      </c>
      <c r="CJ868" s="121">
        <v>0</v>
      </c>
      <c r="CK868" s="121">
        <v>0</v>
      </c>
      <c r="CL868" s="121">
        <v>700000</v>
      </c>
      <c r="CM868" s="121">
        <v>700000</v>
      </c>
      <c r="CN868" s="121">
        <v>0</v>
      </c>
      <c r="CO868" s="121">
        <v>0</v>
      </c>
      <c r="CP868" s="121">
        <v>0</v>
      </c>
      <c r="CQ868" s="121">
        <v>700000</v>
      </c>
      <c r="CR868" s="282"/>
      <c r="CS868" s="282"/>
      <c r="CT868" s="282"/>
      <c r="CU868" s="282"/>
      <c r="CV868" s="282"/>
      <c r="CW868" s="282"/>
      <c r="CX868" s="282"/>
      <c r="CY868" s="282"/>
      <c r="CZ868" s="282"/>
      <c r="DA868" s="282"/>
      <c r="DB868" s="282"/>
      <c r="DC868" s="282"/>
      <c r="DD868" s="282"/>
      <c r="DE868" s="282"/>
      <c r="DF868" s="282"/>
      <c r="DG868" s="282"/>
      <c r="DH868" s="282"/>
      <c r="DI868" s="282"/>
      <c r="DJ868" s="282"/>
      <c r="DK868" s="282"/>
      <c r="DL868" s="282"/>
      <c r="DM868" s="282"/>
      <c r="DN868" s="282"/>
      <c r="DO868" s="282"/>
      <c r="DP868" s="282"/>
      <c r="DQ868" s="282"/>
      <c r="DR868" s="282"/>
      <c r="DS868" s="282"/>
      <c r="DT868" s="282"/>
      <c r="DU868" s="282"/>
      <c r="DV868" s="282"/>
      <c r="DW868" s="282"/>
      <c r="DX868" s="282"/>
      <c r="DY868" s="282"/>
      <c r="DZ868" s="282"/>
      <c r="EA868" s="282"/>
      <c r="EB868" s="282"/>
      <c r="EC868" s="282"/>
      <c r="ED868" s="282"/>
      <c r="EE868" s="282"/>
      <c r="EF868" s="282"/>
      <c r="EG868" s="282"/>
      <c r="EH868" s="282"/>
      <c r="EI868" s="282"/>
      <c r="EJ868" s="282"/>
      <c r="EK868" s="282"/>
      <c r="EL868" s="282"/>
      <c r="EM868" s="282"/>
      <c r="EN868" s="282"/>
      <c r="EO868" s="282"/>
      <c r="EP868" s="282"/>
      <c r="EQ868" s="282"/>
      <c r="ER868" s="282"/>
      <c r="ES868" s="282"/>
      <c r="ET868" s="282"/>
      <c r="EU868" s="282"/>
      <c r="EV868" s="282"/>
      <c r="EW868" s="282"/>
      <c r="EX868" s="282"/>
      <c r="EY868" s="282"/>
      <c r="EZ868" s="282"/>
      <c r="FA868" s="282"/>
      <c r="FB868" s="282"/>
      <c r="FC868" s="282"/>
      <c r="FD868" s="282"/>
      <c r="FE868" s="282"/>
      <c r="FF868" s="282"/>
      <c r="FG868" s="282"/>
      <c r="FH868" s="282"/>
      <c r="FI868" s="282"/>
      <c r="FJ868" s="282"/>
      <c r="FK868" s="282"/>
      <c r="FL868" s="282"/>
      <c r="FM868" s="282"/>
      <c r="FN868" s="282"/>
      <c r="FO868" s="282"/>
      <c r="FP868" s="282"/>
      <c r="FQ868" s="282"/>
      <c r="FR868" s="282"/>
      <c r="FS868" s="282"/>
      <c r="FT868" s="282"/>
      <c r="FU868" s="282"/>
      <c r="FV868" s="282"/>
      <c r="FW868" s="282"/>
      <c r="FX868" s="282"/>
      <c r="FY868" s="282"/>
      <c r="FZ868" s="282"/>
      <c r="GA868" s="282"/>
      <c r="GB868" s="282"/>
      <c r="GC868" s="282"/>
      <c r="GD868" s="282"/>
      <c r="GE868" s="282"/>
      <c r="GF868" s="282"/>
      <c r="GG868" s="282"/>
      <c r="GH868" s="282"/>
      <c r="GI868" s="282"/>
      <c r="GJ868" s="282"/>
      <c r="GK868" s="282"/>
      <c r="GL868" s="282"/>
      <c r="GM868" s="282"/>
      <c r="GN868" s="282"/>
      <c r="GO868" s="282"/>
      <c r="GP868" s="282"/>
      <c r="GQ868" s="282"/>
      <c r="GR868" s="282"/>
      <c r="GS868" s="282"/>
      <c r="GT868" s="282"/>
      <c r="GU868" s="282"/>
      <c r="GV868" s="282"/>
      <c r="GW868" s="282"/>
      <c r="GX868" s="282"/>
      <c r="GY868" s="282"/>
      <c r="GZ868" s="282"/>
      <c r="HA868" s="282"/>
      <c r="HB868" s="282"/>
      <c r="HC868" s="282"/>
      <c r="HD868" s="282"/>
      <c r="HE868" s="282"/>
    </row>
    <row r="869" spans="1:213" ht="24.95" customHeight="1">
      <c r="A869" s="194">
        <v>619</v>
      </c>
      <c r="B869" s="17" t="s">
        <v>2299</v>
      </c>
      <c r="C869" s="277">
        <v>401000007</v>
      </c>
      <c r="D869" s="19" t="s">
        <v>285</v>
      </c>
      <c r="E869" s="113" t="s">
        <v>1887</v>
      </c>
      <c r="F869" s="114"/>
      <c r="G869" s="114"/>
      <c r="H869" s="115">
        <v>3</v>
      </c>
      <c r="I869" s="114"/>
      <c r="J869" s="115">
        <v>16</v>
      </c>
      <c r="K869" s="115">
        <v>1</v>
      </c>
      <c r="L869" s="115">
        <v>6</v>
      </c>
      <c r="M869" s="115"/>
      <c r="N869" s="115"/>
      <c r="O869" s="115"/>
      <c r="P869" s="116" t="s">
        <v>255</v>
      </c>
      <c r="Q869" s="117" t="s">
        <v>1914</v>
      </c>
      <c r="R869" s="115"/>
      <c r="S869" s="115"/>
      <c r="T869" s="115">
        <v>3</v>
      </c>
      <c r="U869" s="115"/>
      <c r="V869" s="115">
        <v>9</v>
      </c>
      <c r="W869" s="115">
        <v>1</v>
      </c>
      <c r="X869" s="115"/>
      <c r="Y869" s="115"/>
      <c r="Z869" s="115"/>
      <c r="AA869" s="115"/>
      <c r="AB869" s="116" t="s">
        <v>257</v>
      </c>
      <c r="AC869" s="117" t="s">
        <v>2330</v>
      </c>
      <c r="AD869" s="116"/>
      <c r="AE869" s="116"/>
      <c r="AF869" s="116"/>
      <c r="AG869" s="116"/>
      <c r="AH869" s="116"/>
      <c r="AI869" s="116"/>
      <c r="AJ869" s="116"/>
      <c r="AK869" s="116"/>
      <c r="AL869" s="116"/>
      <c r="AM869" s="116" t="s">
        <v>2326</v>
      </c>
      <c r="AN869" s="116" t="s">
        <v>1891</v>
      </c>
      <c r="AO869" s="119" t="s">
        <v>51</v>
      </c>
      <c r="AP869" s="119" t="s">
        <v>52</v>
      </c>
      <c r="AQ869" s="119" t="s">
        <v>287</v>
      </c>
      <c r="AR869" s="18" t="s">
        <v>288</v>
      </c>
      <c r="AS869" s="120" t="s">
        <v>53</v>
      </c>
      <c r="AT869" s="121">
        <v>95451.88</v>
      </c>
      <c r="AU869" s="121">
        <v>95451.88</v>
      </c>
      <c r="AV869" s="121">
        <v>0</v>
      </c>
      <c r="AW869" s="121">
        <v>0</v>
      </c>
      <c r="AX869" s="121">
        <v>0</v>
      </c>
      <c r="AY869" s="121">
        <v>0</v>
      </c>
      <c r="AZ869" s="121">
        <v>0</v>
      </c>
      <c r="BA869" s="121">
        <v>0</v>
      </c>
      <c r="BB869" s="121">
        <v>95451.88</v>
      </c>
      <c r="BC869" s="121">
        <v>95451.88</v>
      </c>
      <c r="BD869" s="121">
        <v>100160</v>
      </c>
      <c r="BE869" s="121">
        <v>0</v>
      </c>
      <c r="BF869" s="121">
        <v>0</v>
      </c>
      <c r="BG869" s="121">
        <v>0</v>
      </c>
      <c r="BH869" s="121">
        <v>100160</v>
      </c>
      <c r="BI869" s="121">
        <v>36578.410000000003</v>
      </c>
      <c r="BJ869" s="121">
        <v>0</v>
      </c>
      <c r="BK869" s="121">
        <v>0</v>
      </c>
      <c r="BL869" s="121">
        <v>0</v>
      </c>
      <c r="BM869" s="121">
        <v>36578.410000000003</v>
      </c>
      <c r="BN869" s="121">
        <v>100160</v>
      </c>
      <c r="BO869" s="121">
        <v>0</v>
      </c>
      <c r="BP869" s="121">
        <v>0</v>
      </c>
      <c r="BQ869" s="121">
        <v>0</v>
      </c>
      <c r="BR869" s="121">
        <v>100160</v>
      </c>
      <c r="BS869" s="121">
        <v>100160</v>
      </c>
      <c r="BT869" s="121">
        <v>0</v>
      </c>
      <c r="BU869" s="121">
        <v>0</v>
      </c>
      <c r="BV869" s="121">
        <v>0</v>
      </c>
      <c r="BW869" s="121">
        <v>100160</v>
      </c>
      <c r="BX869" s="121">
        <v>100160</v>
      </c>
      <c r="BY869" s="121">
        <v>0</v>
      </c>
      <c r="BZ869" s="121">
        <v>0</v>
      </c>
      <c r="CA869" s="121">
        <v>0</v>
      </c>
      <c r="CB869" s="121">
        <v>100160</v>
      </c>
      <c r="CC869" s="121">
        <v>100160</v>
      </c>
      <c r="CD869" s="121">
        <v>0</v>
      </c>
      <c r="CE869" s="121">
        <v>0</v>
      </c>
      <c r="CF869" s="121">
        <v>0</v>
      </c>
      <c r="CG869" s="121">
        <v>100160</v>
      </c>
      <c r="CH869" s="121">
        <v>100160</v>
      </c>
      <c r="CI869" s="121">
        <v>0</v>
      </c>
      <c r="CJ869" s="121">
        <v>0</v>
      </c>
      <c r="CK869" s="121">
        <v>0</v>
      </c>
      <c r="CL869" s="121">
        <v>100160</v>
      </c>
      <c r="CM869" s="121">
        <v>100160</v>
      </c>
      <c r="CN869" s="121">
        <v>0</v>
      </c>
      <c r="CO869" s="121">
        <v>0</v>
      </c>
      <c r="CP869" s="121">
        <v>0</v>
      </c>
      <c r="CQ869" s="121">
        <v>100160</v>
      </c>
      <c r="CR869" s="282"/>
      <c r="CS869" s="282"/>
      <c r="CT869" s="282"/>
      <c r="CU869" s="282"/>
      <c r="CV869" s="282"/>
      <c r="CW869" s="282"/>
      <c r="CX869" s="282"/>
      <c r="CY869" s="282"/>
      <c r="CZ869" s="282"/>
      <c r="DA869" s="282"/>
      <c r="DB869" s="282"/>
      <c r="DC869" s="282"/>
      <c r="DD869" s="282"/>
      <c r="DE869" s="282"/>
      <c r="DF869" s="282"/>
      <c r="DG869" s="282"/>
      <c r="DH869" s="282"/>
      <c r="DI869" s="282"/>
      <c r="DJ869" s="282"/>
      <c r="DK869" s="282"/>
      <c r="DL869" s="282"/>
      <c r="DM869" s="282"/>
      <c r="DN869" s="282"/>
      <c r="DO869" s="282"/>
      <c r="DP869" s="282"/>
      <c r="DQ869" s="282"/>
      <c r="DR869" s="282"/>
      <c r="DS869" s="282"/>
      <c r="DT869" s="282"/>
      <c r="DU869" s="282"/>
      <c r="DV869" s="282"/>
      <c r="DW869" s="282"/>
      <c r="DX869" s="282"/>
      <c r="DY869" s="282"/>
      <c r="DZ869" s="282"/>
      <c r="EA869" s="282"/>
      <c r="EB869" s="282"/>
      <c r="EC869" s="282"/>
      <c r="ED869" s="282"/>
      <c r="EE869" s="282"/>
      <c r="EF869" s="282"/>
      <c r="EG869" s="282"/>
      <c r="EH869" s="282"/>
      <c r="EI869" s="282"/>
      <c r="EJ869" s="282"/>
      <c r="EK869" s="282"/>
      <c r="EL869" s="282"/>
      <c r="EM869" s="282"/>
      <c r="EN869" s="282"/>
      <c r="EO869" s="282"/>
      <c r="EP869" s="282"/>
      <c r="EQ869" s="282"/>
      <c r="ER869" s="282"/>
      <c r="ES869" s="282"/>
      <c r="ET869" s="282"/>
      <c r="EU869" s="282"/>
      <c r="EV869" s="282"/>
      <c r="EW869" s="282"/>
      <c r="EX869" s="282"/>
      <c r="EY869" s="282"/>
      <c r="EZ869" s="282"/>
      <c r="FA869" s="282"/>
      <c r="FB869" s="282"/>
      <c r="FC869" s="282"/>
      <c r="FD869" s="282"/>
      <c r="FE869" s="282"/>
      <c r="FF869" s="282"/>
      <c r="FG869" s="282"/>
      <c r="FH869" s="282"/>
      <c r="FI869" s="282"/>
      <c r="FJ869" s="282"/>
      <c r="FK869" s="282"/>
      <c r="FL869" s="282"/>
      <c r="FM869" s="282"/>
      <c r="FN869" s="282"/>
      <c r="FO869" s="282"/>
      <c r="FP869" s="282"/>
      <c r="FQ869" s="282"/>
      <c r="FR869" s="282"/>
      <c r="FS869" s="282"/>
      <c r="FT869" s="282"/>
      <c r="FU869" s="282"/>
      <c r="FV869" s="282"/>
      <c r="FW869" s="282"/>
      <c r="FX869" s="282"/>
      <c r="FY869" s="282"/>
      <c r="FZ869" s="282"/>
      <c r="GA869" s="282"/>
      <c r="GB869" s="282"/>
      <c r="GC869" s="282"/>
      <c r="GD869" s="282"/>
      <c r="GE869" s="282"/>
      <c r="GF869" s="282"/>
      <c r="GG869" s="282"/>
      <c r="GH869" s="282"/>
      <c r="GI869" s="282"/>
      <c r="GJ869" s="282"/>
      <c r="GK869" s="282"/>
      <c r="GL869" s="282"/>
      <c r="GM869" s="282"/>
      <c r="GN869" s="282"/>
      <c r="GO869" s="282"/>
      <c r="GP869" s="282"/>
      <c r="GQ869" s="282"/>
      <c r="GR869" s="282"/>
      <c r="GS869" s="282"/>
      <c r="GT869" s="282"/>
      <c r="GU869" s="282"/>
      <c r="GV869" s="282"/>
      <c r="GW869" s="282"/>
      <c r="GX869" s="282"/>
      <c r="GY869" s="282"/>
      <c r="GZ869" s="282"/>
      <c r="HA869" s="282"/>
      <c r="HB869" s="282"/>
      <c r="HC869" s="282"/>
      <c r="HD869" s="282"/>
      <c r="HE869" s="282"/>
    </row>
    <row r="870" spans="1:213" ht="24.95" customHeight="1">
      <c r="A870" s="194">
        <v>619</v>
      </c>
      <c r="B870" s="17" t="s">
        <v>2299</v>
      </c>
      <c r="C870" s="277">
        <v>401000007</v>
      </c>
      <c r="D870" s="19" t="s">
        <v>285</v>
      </c>
      <c r="E870" s="113" t="s">
        <v>1887</v>
      </c>
      <c r="F870" s="114"/>
      <c r="G870" s="114"/>
      <c r="H870" s="115">
        <v>3</v>
      </c>
      <c r="I870" s="114"/>
      <c r="J870" s="115">
        <v>16</v>
      </c>
      <c r="K870" s="115">
        <v>1</v>
      </c>
      <c r="L870" s="115">
        <v>6</v>
      </c>
      <c r="M870" s="115"/>
      <c r="N870" s="115"/>
      <c r="O870" s="115"/>
      <c r="P870" s="116" t="s">
        <v>255</v>
      </c>
      <c r="Q870" s="117" t="s">
        <v>1914</v>
      </c>
      <c r="R870" s="115"/>
      <c r="S870" s="115"/>
      <c r="T870" s="115">
        <v>3</v>
      </c>
      <c r="U870" s="115"/>
      <c r="V870" s="115">
        <v>9</v>
      </c>
      <c r="W870" s="115">
        <v>1</v>
      </c>
      <c r="X870" s="115"/>
      <c r="Y870" s="115"/>
      <c r="Z870" s="115"/>
      <c r="AA870" s="115"/>
      <c r="AB870" s="116" t="s">
        <v>257</v>
      </c>
      <c r="AC870" s="117" t="s">
        <v>2325</v>
      </c>
      <c r="AD870" s="116"/>
      <c r="AE870" s="116"/>
      <c r="AF870" s="116"/>
      <c r="AG870" s="116"/>
      <c r="AH870" s="116"/>
      <c r="AI870" s="116"/>
      <c r="AJ870" s="116"/>
      <c r="AK870" s="116"/>
      <c r="AL870" s="116"/>
      <c r="AM870" s="116" t="s">
        <v>2326</v>
      </c>
      <c r="AN870" s="116" t="s">
        <v>1891</v>
      </c>
      <c r="AO870" s="119" t="s">
        <v>51</v>
      </c>
      <c r="AP870" s="119" t="s">
        <v>52</v>
      </c>
      <c r="AQ870" s="119" t="s">
        <v>289</v>
      </c>
      <c r="AR870" s="18" t="s">
        <v>288</v>
      </c>
      <c r="AS870" s="120" t="s">
        <v>53</v>
      </c>
      <c r="AT870" s="121">
        <v>8839.59</v>
      </c>
      <c r="AU870" s="121">
        <v>8839.59</v>
      </c>
      <c r="AV870" s="121">
        <v>0</v>
      </c>
      <c r="AW870" s="121">
        <v>0</v>
      </c>
      <c r="AX870" s="121">
        <v>0</v>
      </c>
      <c r="AY870" s="121">
        <v>0</v>
      </c>
      <c r="AZ870" s="121">
        <v>0</v>
      </c>
      <c r="BA870" s="121">
        <v>0</v>
      </c>
      <c r="BB870" s="121">
        <v>8839.59</v>
      </c>
      <c r="BC870" s="121">
        <v>8839.59</v>
      </c>
      <c r="BD870" s="121">
        <v>0</v>
      </c>
      <c r="BE870" s="121">
        <v>0</v>
      </c>
      <c r="BF870" s="121">
        <v>0</v>
      </c>
      <c r="BG870" s="121">
        <v>0</v>
      </c>
      <c r="BH870" s="121">
        <v>0</v>
      </c>
      <c r="BI870" s="121">
        <v>0</v>
      </c>
      <c r="BJ870" s="121">
        <v>0</v>
      </c>
      <c r="BK870" s="121">
        <v>0</v>
      </c>
      <c r="BL870" s="121">
        <v>0</v>
      </c>
      <c r="BM870" s="121">
        <v>0</v>
      </c>
      <c r="BN870" s="121">
        <v>0</v>
      </c>
      <c r="BO870" s="121">
        <v>0</v>
      </c>
      <c r="BP870" s="121">
        <v>0</v>
      </c>
      <c r="BQ870" s="121">
        <v>0</v>
      </c>
      <c r="BR870" s="121">
        <v>0</v>
      </c>
      <c r="BS870" s="121">
        <v>0</v>
      </c>
      <c r="BT870" s="121">
        <v>0</v>
      </c>
      <c r="BU870" s="121">
        <v>0</v>
      </c>
      <c r="BV870" s="121">
        <v>0</v>
      </c>
      <c r="BW870" s="121">
        <v>0</v>
      </c>
      <c r="BX870" s="121">
        <v>0</v>
      </c>
      <c r="BY870" s="121">
        <v>0</v>
      </c>
      <c r="BZ870" s="121">
        <v>0</v>
      </c>
      <c r="CA870" s="121">
        <v>0</v>
      </c>
      <c r="CB870" s="121">
        <v>0</v>
      </c>
      <c r="CC870" s="121">
        <v>0</v>
      </c>
      <c r="CD870" s="121">
        <v>0</v>
      </c>
      <c r="CE870" s="121">
        <v>0</v>
      </c>
      <c r="CF870" s="121">
        <v>0</v>
      </c>
      <c r="CG870" s="121">
        <v>0</v>
      </c>
      <c r="CH870" s="121">
        <v>0</v>
      </c>
      <c r="CI870" s="121">
        <v>0</v>
      </c>
      <c r="CJ870" s="121">
        <v>0</v>
      </c>
      <c r="CK870" s="121">
        <v>0</v>
      </c>
      <c r="CL870" s="121">
        <v>0</v>
      </c>
      <c r="CM870" s="121">
        <v>0</v>
      </c>
      <c r="CN870" s="121">
        <v>0</v>
      </c>
      <c r="CO870" s="121">
        <v>0</v>
      </c>
      <c r="CP870" s="121">
        <v>0</v>
      </c>
      <c r="CQ870" s="121">
        <v>0</v>
      </c>
      <c r="CR870" s="282"/>
      <c r="CS870" s="282"/>
      <c r="CT870" s="282"/>
      <c r="CU870" s="282"/>
      <c r="CV870" s="282"/>
      <c r="CW870" s="282"/>
      <c r="CX870" s="282"/>
      <c r="CY870" s="282"/>
      <c r="CZ870" s="282"/>
      <c r="DA870" s="282"/>
      <c r="DB870" s="282"/>
      <c r="DC870" s="282"/>
      <c r="DD870" s="282"/>
      <c r="DE870" s="282"/>
      <c r="DF870" s="282"/>
      <c r="DG870" s="282"/>
      <c r="DH870" s="282"/>
      <c r="DI870" s="282"/>
      <c r="DJ870" s="282"/>
      <c r="DK870" s="282"/>
      <c r="DL870" s="282"/>
      <c r="DM870" s="282"/>
      <c r="DN870" s="282"/>
      <c r="DO870" s="282"/>
      <c r="DP870" s="282"/>
      <c r="DQ870" s="282"/>
      <c r="DR870" s="282"/>
      <c r="DS870" s="282"/>
      <c r="DT870" s="282"/>
      <c r="DU870" s="282"/>
      <c r="DV870" s="282"/>
      <c r="DW870" s="282"/>
      <c r="DX870" s="282"/>
      <c r="DY870" s="282"/>
      <c r="DZ870" s="282"/>
      <c r="EA870" s="282"/>
      <c r="EB870" s="282"/>
      <c r="EC870" s="282"/>
      <c r="ED870" s="282"/>
      <c r="EE870" s="282"/>
      <c r="EF870" s="282"/>
      <c r="EG870" s="282"/>
      <c r="EH870" s="282"/>
      <c r="EI870" s="282"/>
      <c r="EJ870" s="282"/>
      <c r="EK870" s="282"/>
      <c r="EL870" s="282"/>
      <c r="EM870" s="282"/>
      <c r="EN870" s="282"/>
      <c r="EO870" s="282"/>
      <c r="EP870" s="282"/>
      <c r="EQ870" s="282"/>
      <c r="ER870" s="282"/>
      <c r="ES870" s="282"/>
      <c r="ET870" s="282"/>
      <c r="EU870" s="282"/>
      <c r="EV870" s="282"/>
      <c r="EW870" s="282"/>
      <c r="EX870" s="282"/>
      <c r="EY870" s="282"/>
      <c r="EZ870" s="282"/>
      <c r="FA870" s="282"/>
      <c r="FB870" s="282"/>
      <c r="FC870" s="282"/>
      <c r="FD870" s="282"/>
      <c r="FE870" s="282"/>
      <c r="FF870" s="282"/>
      <c r="FG870" s="282"/>
      <c r="FH870" s="282"/>
      <c r="FI870" s="282"/>
      <c r="FJ870" s="282"/>
      <c r="FK870" s="282"/>
      <c r="FL870" s="282"/>
      <c r="FM870" s="282"/>
      <c r="FN870" s="282"/>
      <c r="FO870" s="282"/>
      <c r="FP870" s="282"/>
      <c r="FQ870" s="282"/>
      <c r="FR870" s="282"/>
      <c r="FS870" s="282"/>
      <c r="FT870" s="282"/>
      <c r="FU870" s="282"/>
      <c r="FV870" s="282"/>
      <c r="FW870" s="282"/>
      <c r="FX870" s="282"/>
      <c r="FY870" s="282"/>
      <c r="FZ870" s="282"/>
      <c r="GA870" s="282"/>
      <c r="GB870" s="282"/>
      <c r="GC870" s="282"/>
      <c r="GD870" s="282"/>
      <c r="GE870" s="282"/>
      <c r="GF870" s="282"/>
      <c r="GG870" s="282"/>
      <c r="GH870" s="282"/>
      <c r="GI870" s="282"/>
      <c r="GJ870" s="282"/>
      <c r="GK870" s="282"/>
      <c r="GL870" s="282"/>
      <c r="GM870" s="282"/>
      <c r="GN870" s="282"/>
      <c r="GO870" s="282"/>
      <c r="GP870" s="282"/>
      <c r="GQ870" s="282"/>
      <c r="GR870" s="282"/>
      <c r="GS870" s="282"/>
      <c r="GT870" s="282"/>
      <c r="GU870" s="282"/>
      <c r="GV870" s="282"/>
      <c r="GW870" s="282"/>
      <c r="GX870" s="282"/>
      <c r="GY870" s="282"/>
      <c r="GZ870" s="282"/>
      <c r="HA870" s="282"/>
      <c r="HB870" s="282"/>
      <c r="HC870" s="282"/>
      <c r="HD870" s="282"/>
      <c r="HE870" s="282"/>
    </row>
    <row r="871" spans="1:213" ht="24.95" customHeight="1">
      <c r="A871" s="194">
        <v>619</v>
      </c>
      <c r="B871" s="17" t="s">
        <v>2299</v>
      </c>
      <c r="C871" s="277">
        <v>401000007</v>
      </c>
      <c r="D871" s="19" t="s">
        <v>285</v>
      </c>
      <c r="E871" s="113" t="s">
        <v>1887</v>
      </c>
      <c r="F871" s="114"/>
      <c r="G871" s="114"/>
      <c r="H871" s="115">
        <v>3</v>
      </c>
      <c r="I871" s="114"/>
      <c r="J871" s="115">
        <v>16</v>
      </c>
      <c r="K871" s="115">
        <v>1</v>
      </c>
      <c r="L871" s="115">
        <v>6</v>
      </c>
      <c r="M871" s="115"/>
      <c r="N871" s="115"/>
      <c r="O871" s="115"/>
      <c r="P871" s="116" t="s">
        <v>255</v>
      </c>
      <c r="Q871" s="117" t="s">
        <v>1914</v>
      </c>
      <c r="R871" s="115"/>
      <c r="S871" s="115"/>
      <c r="T871" s="115">
        <v>3</v>
      </c>
      <c r="U871" s="115"/>
      <c r="V871" s="115">
        <v>9</v>
      </c>
      <c r="W871" s="115">
        <v>1</v>
      </c>
      <c r="X871" s="115"/>
      <c r="Y871" s="115"/>
      <c r="Z871" s="115"/>
      <c r="AA871" s="115"/>
      <c r="AB871" s="116" t="s">
        <v>257</v>
      </c>
      <c r="AC871" s="117" t="s">
        <v>2325</v>
      </c>
      <c r="AD871" s="116"/>
      <c r="AE871" s="116"/>
      <c r="AF871" s="116"/>
      <c r="AG871" s="116"/>
      <c r="AH871" s="116"/>
      <c r="AI871" s="116"/>
      <c r="AJ871" s="116"/>
      <c r="AK871" s="116"/>
      <c r="AL871" s="116"/>
      <c r="AM871" s="181" t="s">
        <v>2326</v>
      </c>
      <c r="AN871" s="116" t="s">
        <v>1891</v>
      </c>
      <c r="AO871" s="119" t="s">
        <v>80</v>
      </c>
      <c r="AP871" s="119" t="s">
        <v>51</v>
      </c>
      <c r="AQ871" s="119" t="s">
        <v>1954</v>
      </c>
      <c r="AR871" s="18" t="s">
        <v>1955</v>
      </c>
      <c r="AS871" s="120" t="s">
        <v>273</v>
      </c>
      <c r="AT871" s="121">
        <v>1880883.63</v>
      </c>
      <c r="AU871" s="121">
        <v>1864194.2</v>
      </c>
      <c r="AV871" s="121">
        <v>0</v>
      </c>
      <c r="AW871" s="121">
        <v>0</v>
      </c>
      <c r="AX871" s="121">
        <v>0</v>
      </c>
      <c r="AY871" s="121">
        <v>0</v>
      </c>
      <c r="AZ871" s="121">
        <v>0</v>
      </c>
      <c r="BA871" s="121">
        <v>0</v>
      </c>
      <c r="BB871" s="121">
        <v>1880883.63</v>
      </c>
      <c r="BC871" s="121">
        <v>1864194.2</v>
      </c>
      <c r="BD871" s="121">
        <v>2052305.44</v>
      </c>
      <c r="BE871" s="121">
        <v>0</v>
      </c>
      <c r="BF871" s="121">
        <v>0</v>
      </c>
      <c r="BG871" s="121">
        <v>0</v>
      </c>
      <c r="BH871" s="121">
        <v>2052305.44</v>
      </c>
      <c r="BI871" s="121">
        <v>2052305.44</v>
      </c>
      <c r="BJ871" s="121">
        <v>0</v>
      </c>
      <c r="BK871" s="121">
        <v>0</v>
      </c>
      <c r="BL871" s="121">
        <v>0</v>
      </c>
      <c r="BM871" s="121">
        <v>2052305.44</v>
      </c>
      <c r="BN871" s="121">
        <v>1687590</v>
      </c>
      <c r="BO871" s="121">
        <v>0</v>
      </c>
      <c r="BP871" s="121">
        <v>0</v>
      </c>
      <c r="BQ871" s="121">
        <v>0</v>
      </c>
      <c r="BR871" s="121">
        <v>1687590</v>
      </c>
      <c r="BS871" s="121">
        <v>1687590</v>
      </c>
      <c r="BT871" s="121">
        <v>0</v>
      </c>
      <c r="BU871" s="121">
        <v>0</v>
      </c>
      <c r="BV871" s="121">
        <v>0</v>
      </c>
      <c r="BW871" s="121">
        <v>1687590</v>
      </c>
      <c r="BX871" s="121">
        <v>1687590</v>
      </c>
      <c r="BY871" s="121">
        <v>0</v>
      </c>
      <c r="BZ871" s="121">
        <v>0</v>
      </c>
      <c r="CA871" s="121">
        <v>0</v>
      </c>
      <c r="CB871" s="121">
        <v>1687590</v>
      </c>
      <c r="CC871" s="121">
        <v>1687590</v>
      </c>
      <c r="CD871" s="121">
        <v>0</v>
      </c>
      <c r="CE871" s="121">
        <v>0</v>
      </c>
      <c r="CF871" s="121">
        <v>0</v>
      </c>
      <c r="CG871" s="121">
        <v>1687590</v>
      </c>
      <c r="CH871" s="121">
        <v>1687590</v>
      </c>
      <c r="CI871" s="121">
        <v>0</v>
      </c>
      <c r="CJ871" s="121">
        <v>0</v>
      </c>
      <c r="CK871" s="121">
        <v>0</v>
      </c>
      <c r="CL871" s="121">
        <v>1687590</v>
      </c>
      <c r="CM871" s="121">
        <v>1687590</v>
      </c>
      <c r="CN871" s="121">
        <v>0</v>
      </c>
      <c r="CO871" s="121">
        <v>0</v>
      </c>
      <c r="CP871" s="121">
        <v>0</v>
      </c>
      <c r="CQ871" s="121">
        <v>1687590</v>
      </c>
      <c r="CR871" s="282"/>
      <c r="CS871" s="282"/>
      <c r="CT871" s="282"/>
      <c r="CU871" s="282"/>
      <c r="CV871" s="282"/>
      <c r="CW871" s="282"/>
      <c r="CX871" s="282"/>
      <c r="CY871" s="282"/>
      <c r="CZ871" s="282"/>
      <c r="DA871" s="282"/>
      <c r="DB871" s="282"/>
      <c r="DC871" s="282"/>
      <c r="DD871" s="282"/>
      <c r="DE871" s="282"/>
      <c r="DF871" s="282"/>
      <c r="DG871" s="282"/>
      <c r="DH871" s="282"/>
      <c r="DI871" s="282"/>
      <c r="DJ871" s="282"/>
      <c r="DK871" s="282"/>
      <c r="DL871" s="282"/>
      <c r="DM871" s="282"/>
      <c r="DN871" s="282"/>
      <c r="DO871" s="282"/>
      <c r="DP871" s="282"/>
      <c r="DQ871" s="282"/>
      <c r="DR871" s="282"/>
      <c r="DS871" s="282"/>
      <c r="DT871" s="282"/>
      <c r="DU871" s="282"/>
      <c r="DV871" s="282"/>
      <c r="DW871" s="282"/>
      <c r="DX871" s="282"/>
      <c r="DY871" s="282"/>
      <c r="DZ871" s="282"/>
      <c r="EA871" s="282"/>
      <c r="EB871" s="282"/>
      <c r="EC871" s="282"/>
      <c r="ED871" s="282"/>
      <c r="EE871" s="282"/>
      <c r="EF871" s="282"/>
      <c r="EG871" s="282"/>
      <c r="EH871" s="282"/>
      <c r="EI871" s="282"/>
      <c r="EJ871" s="282"/>
      <c r="EK871" s="282"/>
      <c r="EL871" s="282"/>
      <c r="EM871" s="282"/>
      <c r="EN871" s="282"/>
      <c r="EO871" s="282"/>
      <c r="EP871" s="282"/>
      <c r="EQ871" s="282"/>
      <c r="ER871" s="282"/>
      <c r="ES871" s="282"/>
      <c r="ET871" s="282"/>
      <c r="EU871" s="282"/>
      <c r="EV871" s="282"/>
      <c r="EW871" s="282"/>
      <c r="EX871" s="282"/>
      <c r="EY871" s="282"/>
      <c r="EZ871" s="282"/>
      <c r="FA871" s="282"/>
      <c r="FB871" s="282"/>
      <c r="FC871" s="282"/>
      <c r="FD871" s="282"/>
      <c r="FE871" s="282"/>
      <c r="FF871" s="282"/>
      <c r="FG871" s="282"/>
      <c r="FH871" s="282"/>
      <c r="FI871" s="282"/>
      <c r="FJ871" s="282"/>
      <c r="FK871" s="282"/>
      <c r="FL871" s="282"/>
      <c r="FM871" s="282"/>
      <c r="FN871" s="282"/>
      <c r="FO871" s="282"/>
      <c r="FP871" s="282"/>
      <c r="FQ871" s="282"/>
      <c r="FR871" s="282"/>
      <c r="FS871" s="282"/>
      <c r="FT871" s="282"/>
      <c r="FU871" s="282"/>
      <c r="FV871" s="282"/>
      <c r="FW871" s="282"/>
      <c r="FX871" s="282"/>
      <c r="FY871" s="282"/>
      <c r="FZ871" s="282"/>
      <c r="GA871" s="282"/>
      <c r="GB871" s="282"/>
      <c r="GC871" s="282"/>
      <c r="GD871" s="282"/>
      <c r="GE871" s="282"/>
      <c r="GF871" s="282"/>
      <c r="GG871" s="282"/>
      <c r="GH871" s="282"/>
      <c r="GI871" s="282"/>
      <c r="GJ871" s="282"/>
      <c r="GK871" s="282"/>
      <c r="GL871" s="282"/>
      <c r="GM871" s="282"/>
      <c r="GN871" s="282"/>
      <c r="GO871" s="282"/>
      <c r="GP871" s="282"/>
      <c r="GQ871" s="282"/>
      <c r="GR871" s="282"/>
      <c r="GS871" s="282"/>
      <c r="GT871" s="282"/>
      <c r="GU871" s="282"/>
      <c r="GV871" s="282"/>
      <c r="GW871" s="282"/>
      <c r="GX871" s="282"/>
      <c r="GY871" s="282"/>
      <c r="GZ871" s="282"/>
      <c r="HA871" s="282"/>
      <c r="HB871" s="282"/>
      <c r="HC871" s="282"/>
      <c r="HD871" s="282"/>
      <c r="HE871" s="282"/>
    </row>
    <row r="872" spans="1:213" ht="24.95" customHeight="1">
      <c r="A872" s="194">
        <v>619</v>
      </c>
      <c r="B872" s="17" t="s">
        <v>2299</v>
      </c>
      <c r="C872" s="277">
        <v>401000007</v>
      </c>
      <c r="D872" s="19" t="s">
        <v>285</v>
      </c>
      <c r="E872" s="113" t="s">
        <v>1887</v>
      </c>
      <c r="F872" s="114"/>
      <c r="G872" s="114"/>
      <c r="H872" s="115">
        <v>3</v>
      </c>
      <c r="I872" s="114"/>
      <c r="J872" s="115">
        <v>16</v>
      </c>
      <c r="K872" s="115">
        <v>1</v>
      </c>
      <c r="L872" s="115">
        <v>6</v>
      </c>
      <c r="M872" s="115"/>
      <c r="N872" s="115"/>
      <c r="O872" s="115"/>
      <c r="P872" s="116" t="s">
        <v>255</v>
      </c>
      <c r="Q872" s="117" t="s">
        <v>1914</v>
      </c>
      <c r="R872" s="115"/>
      <c r="S872" s="115"/>
      <c r="T872" s="115">
        <v>3</v>
      </c>
      <c r="U872" s="115"/>
      <c r="V872" s="115">
        <v>9</v>
      </c>
      <c r="W872" s="115">
        <v>1</v>
      </c>
      <c r="X872" s="115"/>
      <c r="Y872" s="115"/>
      <c r="Z872" s="115"/>
      <c r="AA872" s="115"/>
      <c r="AB872" s="116" t="s">
        <v>257</v>
      </c>
      <c r="AC872" s="117" t="s">
        <v>1889</v>
      </c>
      <c r="AD872" s="116"/>
      <c r="AE872" s="116"/>
      <c r="AF872" s="116"/>
      <c r="AG872" s="116"/>
      <c r="AH872" s="116"/>
      <c r="AI872" s="116"/>
      <c r="AJ872" s="116"/>
      <c r="AK872" s="116"/>
      <c r="AL872" s="116"/>
      <c r="AM872" s="181" t="s">
        <v>2326</v>
      </c>
      <c r="AN872" s="116" t="s">
        <v>1891</v>
      </c>
      <c r="AO872" s="119" t="s">
        <v>80</v>
      </c>
      <c r="AP872" s="119" t="s">
        <v>51</v>
      </c>
      <c r="AQ872" s="119" t="s">
        <v>2347</v>
      </c>
      <c r="AR872" s="18" t="s">
        <v>1955</v>
      </c>
      <c r="AS872" s="120" t="s">
        <v>273</v>
      </c>
      <c r="AT872" s="121">
        <v>256766</v>
      </c>
      <c r="AU872" s="121">
        <v>256766</v>
      </c>
      <c r="AV872" s="121">
        <v>0</v>
      </c>
      <c r="AW872" s="121">
        <v>0</v>
      </c>
      <c r="AX872" s="121">
        <v>0</v>
      </c>
      <c r="AY872" s="121">
        <v>0</v>
      </c>
      <c r="AZ872" s="121">
        <v>0</v>
      </c>
      <c r="BA872" s="121">
        <v>0</v>
      </c>
      <c r="BB872" s="121">
        <v>256766</v>
      </c>
      <c r="BC872" s="121">
        <v>256766</v>
      </c>
      <c r="BD872" s="121">
        <v>0</v>
      </c>
      <c r="BE872" s="121">
        <v>0</v>
      </c>
      <c r="BF872" s="121">
        <v>0</v>
      </c>
      <c r="BG872" s="121">
        <v>0</v>
      </c>
      <c r="BH872" s="121">
        <v>0</v>
      </c>
      <c r="BI872" s="121">
        <v>0</v>
      </c>
      <c r="BJ872" s="121">
        <v>0</v>
      </c>
      <c r="BK872" s="121">
        <v>0</v>
      </c>
      <c r="BL872" s="121">
        <v>0</v>
      </c>
      <c r="BM872" s="121">
        <v>0</v>
      </c>
      <c r="BN872" s="121">
        <v>0</v>
      </c>
      <c r="BO872" s="121">
        <v>0</v>
      </c>
      <c r="BP872" s="121">
        <v>0</v>
      </c>
      <c r="BQ872" s="121">
        <v>0</v>
      </c>
      <c r="BR872" s="121">
        <v>0</v>
      </c>
      <c r="BS872" s="121">
        <v>0</v>
      </c>
      <c r="BT872" s="121">
        <v>0</v>
      </c>
      <c r="BU872" s="121">
        <v>0</v>
      </c>
      <c r="BV872" s="121">
        <v>0</v>
      </c>
      <c r="BW872" s="121">
        <v>0</v>
      </c>
      <c r="BX872" s="121">
        <v>0</v>
      </c>
      <c r="BY872" s="121">
        <v>0</v>
      </c>
      <c r="BZ872" s="121">
        <v>0</v>
      </c>
      <c r="CA872" s="121">
        <v>0</v>
      </c>
      <c r="CB872" s="121">
        <v>0</v>
      </c>
      <c r="CC872" s="121">
        <v>0</v>
      </c>
      <c r="CD872" s="121">
        <v>0</v>
      </c>
      <c r="CE872" s="121">
        <v>0</v>
      </c>
      <c r="CF872" s="121">
        <v>0</v>
      </c>
      <c r="CG872" s="121">
        <v>0</v>
      </c>
      <c r="CH872" s="121">
        <v>0</v>
      </c>
      <c r="CI872" s="121">
        <v>0</v>
      </c>
      <c r="CJ872" s="121">
        <v>0</v>
      </c>
      <c r="CK872" s="121">
        <v>0</v>
      </c>
      <c r="CL872" s="121">
        <v>0</v>
      </c>
      <c r="CM872" s="121">
        <v>0</v>
      </c>
      <c r="CN872" s="121">
        <v>0</v>
      </c>
      <c r="CO872" s="121">
        <v>0</v>
      </c>
      <c r="CP872" s="121">
        <v>0</v>
      </c>
      <c r="CQ872" s="121">
        <v>0</v>
      </c>
      <c r="CR872" s="282"/>
      <c r="CS872" s="282"/>
      <c r="CT872" s="282"/>
      <c r="CU872" s="282"/>
      <c r="CV872" s="282"/>
      <c r="CW872" s="282"/>
      <c r="CX872" s="282"/>
      <c r="CY872" s="282"/>
      <c r="CZ872" s="282"/>
      <c r="DA872" s="282"/>
      <c r="DB872" s="282"/>
      <c r="DC872" s="282"/>
      <c r="DD872" s="282"/>
      <c r="DE872" s="282"/>
      <c r="DF872" s="282"/>
      <c r="DG872" s="282"/>
      <c r="DH872" s="282"/>
      <c r="DI872" s="282"/>
      <c r="DJ872" s="282"/>
      <c r="DK872" s="282"/>
      <c r="DL872" s="282"/>
      <c r="DM872" s="282"/>
      <c r="DN872" s="282"/>
      <c r="DO872" s="282"/>
      <c r="DP872" s="282"/>
      <c r="DQ872" s="282"/>
      <c r="DR872" s="282"/>
      <c r="DS872" s="282"/>
      <c r="DT872" s="282"/>
      <c r="DU872" s="282"/>
      <c r="DV872" s="282"/>
      <c r="DW872" s="282"/>
      <c r="DX872" s="282"/>
      <c r="DY872" s="282"/>
      <c r="DZ872" s="282"/>
      <c r="EA872" s="282"/>
      <c r="EB872" s="282"/>
      <c r="EC872" s="282"/>
      <c r="ED872" s="282"/>
      <c r="EE872" s="282"/>
      <c r="EF872" s="282"/>
      <c r="EG872" s="282"/>
      <c r="EH872" s="282"/>
      <c r="EI872" s="282"/>
      <c r="EJ872" s="282"/>
      <c r="EK872" s="282"/>
      <c r="EL872" s="282"/>
      <c r="EM872" s="282"/>
      <c r="EN872" s="282"/>
      <c r="EO872" s="282"/>
      <c r="EP872" s="282"/>
      <c r="EQ872" s="282"/>
      <c r="ER872" s="282"/>
      <c r="ES872" s="282"/>
      <c r="ET872" s="282"/>
      <c r="EU872" s="282"/>
      <c r="EV872" s="282"/>
      <c r="EW872" s="282"/>
      <c r="EX872" s="282"/>
      <c r="EY872" s="282"/>
      <c r="EZ872" s="282"/>
      <c r="FA872" s="282"/>
      <c r="FB872" s="282"/>
      <c r="FC872" s="282"/>
      <c r="FD872" s="282"/>
      <c r="FE872" s="282"/>
      <c r="FF872" s="282"/>
      <c r="FG872" s="282"/>
      <c r="FH872" s="282"/>
      <c r="FI872" s="282"/>
      <c r="FJ872" s="282"/>
      <c r="FK872" s="282"/>
      <c r="FL872" s="282"/>
      <c r="FM872" s="282"/>
      <c r="FN872" s="282"/>
      <c r="FO872" s="282"/>
      <c r="FP872" s="282"/>
      <c r="FQ872" s="282"/>
      <c r="FR872" s="282"/>
      <c r="FS872" s="282"/>
      <c r="FT872" s="282"/>
      <c r="FU872" s="282"/>
      <c r="FV872" s="282"/>
      <c r="FW872" s="282"/>
      <c r="FX872" s="282"/>
      <c r="FY872" s="282"/>
      <c r="FZ872" s="282"/>
      <c r="GA872" s="282"/>
      <c r="GB872" s="282"/>
      <c r="GC872" s="282"/>
      <c r="GD872" s="282"/>
      <c r="GE872" s="282"/>
      <c r="GF872" s="282"/>
      <c r="GG872" s="282"/>
      <c r="GH872" s="282"/>
      <c r="GI872" s="282"/>
      <c r="GJ872" s="282"/>
      <c r="GK872" s="282"/>
      <c r="GL872" s="282"/>
      <c r="GM872" s="282"/>
      <c r="GN872" s="282"/>
      <c r="GO872" s="282"/>
      <c r="GP872" s="282"/>
      <c r="GQ872" s="282"/>
      <c r="GR872" s="282"/>
      <c r="GS872" s="282"/>
      <c r="GT872" s="282"/>
      <c r="GU872" s="282"/>
      <c r="GV872" s="282"/>
      <c r="GW872" s="282"/>
      <c r="GX872" s="282"/>
      <c r="GY872" s="282"/>
      <c r="GZ872" s="282"/>
      <c r="HA872" s="282"/>
      <c r="HB872" s="282"/>
      <c r="HC872" s="282"/>
      <c r="HD872" s="282"/>
      <c r="HE872" s="282"/>
    </row>
    <row r="873" spans="1:213" ht="24.95" customHeight="1">
      <c r="A873" s="194">
        <v>619</v>
      </c>
      <c r="B873" s="17" t="s">
        <v>2299</v>
      </c>
      <c r="C873" s="277">
        <v>401000007</v>
      </c>
      <c r="D873" s="19" t="s">
        <v>285</v>
      </c>
      <c r="E873" s="113" t="s">
        <v>1887</v>
      </c>
      <c r="F873" s="114"/>
      <c r="G873" s="114"/>
      <c r="H873" s="115">
        <v>3</v>
      </c>
      <c r="I873" s="114"/>
      <c r="J873" s="115">
        <v>16</v>
      </c>
      <c r="K873" s="115">
        <v>1</v>
      </c>
      <c r="L873" s="115">
        <v>6</v>
      </c>
      <c r="M873" s="115"/>
      <c r="N873" s="115"/>
      <c r="O873" s="115"/>
      <c r="P873" s="116" t="s">
        <v>2334</v>
      </c>
      <c r="Q873" s="117" t="s">
        <v>1914</v>
      </c>
      <c r="R873" s="115"/>
      <c r="S873" s="115"/>
      <c r="T873" s="115">
        <v>3</v>
      </c>
      <c r="U873" s="115"/>
      <c r="V873" s="115">
        <v>9</v>
      </c>
      <c r="W873" s="115">
        <v>1</v>
      </c>
      <c r="X873" s="115"/>
      <c r="Y873" s="115"/>
      <c r="Z873" s="115"/>
      <c r="AA873" s="115"/>
      <c r="AB873" s="116" t="s">
        <v>257</v>
      </c>
      <c r="AC873" s="117" t="s">
        <v>2325</v>
      </c>
      <c r="AD873" s="116"/>
      <c r="AE873" s="116"/>
      <c r="AF873" s="116"/>
      <c r="AG873" s="116"/>
      <c r="AH873" s="116"/>
      <c r="AI873" s="116"/>
      <c r="AJ873" s="116"/>
      <c r="AK873" s="116"/>
      <c r="AL873" s="116"/>
      <c r="AM873" s="181" t="s">
        <v>2326</v>
      </c>
      <c r="AN873" s="116" t="s">
        <v>1891</v>
      </c>
      <c r="AO873" s="119" t="s">
        <v>80</v>
      </c>
      <c r="AP873" s="119" t="s">
        <v>51</v>
      </c>
      <c r="AQ873" s="119" t="s">
        <v>1954</v>
      </c>
      <c r="AR873" s="18" t="s">
        <v>1955</v>
      </c>
      <c r="AS873" s="120" t="s">
        <v>53</v>
      </c>
      <c r="AT873" s="121">
        <v>2712033.64</v>
      </c>
      <c r="AU873" s="121">
        <v>2634404.9900000002</v>
      </c>
      <c r="AV873" s="121">
        <v>0</v>
      </c>
      <c r="AW873" s="121">
        <v>0</v>
      </c>
      <c r="AX873" s="121">
        <v>0</v>
      </c>
      <c r="AY873" s="121">
        <v>0</v>
      </c>
      <c r="AZ873" s="121">
        <v>0</v>
      </c>
      <c r="BA873" s="121">
        <v>0</v>
      </c>
      <c r="BB873" s="121">
        <v>2712033.64</v>
      </c>
      <c r="BC873" s="121">
        <v>2634404.9900000002</v>
      </c>
      <c r="BD873" s="121">
        <v>2710955.66</v>
      </c>
      <c r="BE873" s="121">
        <v>0</v>
      </c>
      <c r="BF873" s="121">
        <v>0</v>
      </c>
      <c r="BG873" s="121">
        <v>0</v>
      </c>
      <c r="BH873" s="121">
        <v>2710955.66</v>
      </c>
      <c r="BI873" s="121">
        <v>2294193.0430000001</v>
      </c>
      <c r="BJ873" s="121">
        <v>0</v>
      </c>
      <c r="BK873" s="121">
        <v>0</v>
      </c>
      <c r="BL873" s="121">
        <v>0</v>
      </c>
      <c r="BM873" s="121">
        <v>2294193.04</v>
      </c>
      <c r="BN873" s="121">
        <v>2492930</v>
      </c>
      <c r="BO873" s="121">
        <v>0</v>
      </c>
      <c r="BP873" s="121">
        <v>0</v>
      </c>
      <c r="BQ873" s="121">
        <v>0</v>
      </c>
      <c r="BR873" s="121">
        <v>2492930</v>
      </c>
      <c r="BS873" s="121">
        <v>2492930</v>
      </c>
      <c r="BT873" s="121">
        <v>0</v>
      </c>
      <c r="BU873" s="121">
        <v>0</v>
      </c>
      <c r="BV873" s="121">
        <v>0</v>
      </c>
      <c r="BW873" s="121">
        <v>2492930</v>
      </c>
      <c r="BX873" s="121">
        <v>2492930</v>
      </c>
      <c r="BY873" s="121">
        <v>0</v>
      </c>
      <c r="BZ873" s="121">
        <v>0</v>
      </c>
      <c r="CA873" s="121">
        <v>0</v>
      </c>
      <c r="CB873" s="121">
        <v>2492930</v>
      </c>
      <c r="CC873" s="121">
        <v>2492930</v>
      </c>
      <c r="CD873" s="121">
        <v>0</v>
      </c>
      <c r="CE873" s="121">
        <v>0</v>
      </c>
      <c r="CF873" s="121">
        <v>0</v>
      </c>
      <c r="CG873" s="121">
        <v>2492930</v>
      </c>
      <c r="CH873" s="121">
        <v>2492930</v>
      </c>
      <c r="CI873" s="121">
        <v>0</v>
      </c>
      <c r="CJ873" s="121">
        <v>0</v>
      </c>
      <c r="CK873" s="121">
        <v>0</v>
      </c>
      <c r="CL873" s="121">
        <v>2492930</v>
      </c>
      <c r="CM873" s="121">
        <v>2492930</v>
      </c>
      <c r="CN873" s="121">
        <v>0</v>
      </c>
      <c r="CO873" s="121">
        <v>0</v>
      </c>
      <c r="CP873" s="121">
        <v>0</v>
      </c>
      <c r="CQ873" s="121">
        <v>2492930</v>
      </c>
      <c r="CR873" s="282"/>
      <c r="CS873" s="282"/>
      <c r="CT873" s="282"/>
      <c r="CU873" s="282"/>
      <c r="CV873" s="282"/>
      <c r="CW873" s="282"/>
      <c r="CX873" s="282"/>
      <c r="CY873" s="282"/>
      <c r="CZ873" s="282"/>
      <c r="DA873" s="282"/>
      <c r="DB873" s="282"/>
      <c r="DC873" s="282"/>
      <c r="DD873" s="282"/>
      <c r="DE873" s="282"/>
      <c r="DF873" s="282"/>
      <c r="DG873" s="282"/>
      <c r="DH873" s="282"/>
      <c r="DI873" s="282"/>
      <c r="DJ873" s="282"/>
      <c r="DK873" s="282"/>
      <c r="DL873" s="282"/>
      <c r="DM873" s="282"/>
      <c r="DN873" s="282"/>
      <c r="DO873" s="282"/>
      <c r="DP873" s="282"/>
      <c r="DQ873" s="282"/>
      <c r="DR873" s="282"/>
      <c r="DS873" s="282"/>
      <c r="DT873" s="282"/>
      <c r="DU873" s="282"/>
      <c r="DV873" s="282"/>
      <c r="DW873" s="282"/>
      <c r="DX873" s="282"/>
      <c r="DY873" s="282"/>
      <c r="DZ873" s="282"/>
      <c r="EA873" s="282"/>
      <c r="EB873" s="282"/>
      <c r="EC873" s="282"/>
      <c r="ED873" s="282"/>
      <c r="EE873" s="282"/>
      <c r="EF873" s="282"/>
      <c r="EG873" s="282"/>
      <c r="EH873" s="282"/>
      <c r="EI873" s="282"/>
      <c r="EJ873" s="282"/>
      <c r="EK873" s="282"/>
      <c r="EL873" s="282"/>
      <c r="EM873" s="282"/>
      <c r="EN873" s="282"/>
      <c r="EO873" s="282"/>
      <c r="EP873" s="282"/>
      <c r="EQ873" s="282"/>
      <c r="ER873" s="282"/>
      <c r="ES873" s="282"/>
      <c r="ET873" s="282"/>
      <c r="EU873" s="282"/>
      <c r="EV873" s="282"/>
      <c r="EW873" s="282"/>
      <c r="EX873" s="282"/>
      <c r="EY873" s="282"/>
      <c r="EZ873" s="282"/>
      <c r="FA873" s="282"/>
      <c r="FB873" s="282"/>
      <c r="FC873" s="282"/>
      <c r="FD873" s="282"/>
      <c r="FE873" s="282"/>
      <c r="FF873" s="282"/>
      <c r="FG873" s="282"/>
      <c r="FH873" s="282"/>
      <c r="FI873" s="282"/>
      <c r="FJ873" s="282"/>
      <c r="FK873" s="282"/>
      <c r="FL873" s="282"/>
      <c r="FM873" s="282"/>
      <c r="FN873" s="282"/>
      <c r="FO873" s="282"/>
      <c r="FP873" s="282"/>
      <c r="FQ873" s="282"/>
      <c r="FR873" s="282"/>
      <c r="FS873" s="282"/>
      <c r="FT873" s="282"/>
      <c r="FU873" s="282"/>
      <c r="FV873" s="282"/>
      <c r="FW873" s="282"/>
      <c r="FX873" s="282"/>
      <c r="FY873" s="282"/>
      <c r="FZ873" s="282"/>
      <c r="GA873" s="282"/>
      <c r="GB873" s="282"/>
      <c r="GC873" s="282"/>
      <c r="GD873" s="282"/>
      <c r="GE873" s="282"/>
      <c r="GF873" s="282"/>
      <c r="GG873" s="282"/>
      <c r="GH873" s="282"/>
      <c r="GI873" s="282"/>
      <c r="GJ873" s="282"/>
      <c r="GK873" s="282"/>
      <c r="GL873" s="282"/>
      <c r="GM873" s="282"/>
      <c r="GN873" s="282"/>
      <c r="GO873" s="282"/>
      <c r="GP873" s="282"/>
      <c r="GQ873" s="282"/>
      <c r="GR873" s="282"/>
      <c r="GS873" s="282"/>
      <c r="GT873" s="282"/>
      <c r="GU873" s="282"/>
      <c r="GV873" s="282"/>
      <c r="GW873" s="282"/>
      <c r="GX873" s="282"/>
      <c r="GY873" s="282"/>
      <c r="GZ873" s="282"/>
      <c r="HA873" s="282"/>
      <c r="HB873" s="282"/>
      <c r="HC873" s="282"/>
      <c r="HD873" s="282"/>
      <c r="HE873" s="282"/>
    </row>
    <row r="874" spans="1:213" ht="24.95" customHeight="1">
      <c r="A874" s="194">
        <v>619</v>
      </c>
      <c r="B874" s="17" t="s">
        <v>2299</v>
      </c>
      <c r="C874" s="277">
        <v>401000007</v>
      </c>
      <c r="D874" s="19" t="s">
        <v>285</v>
      </c>
      <c r="E874" s="113" t="s">
        <v>1887</v>
      </c>
      <c r="F874" s="114"/>
      <c r="G874" s="114"/>
      <c r="H874" s="115">
        <v>3</v>
      </c>
      <c r="I874" s="114"/>
      <c r="J874" s="115">
        <v>16</v>
      </c>
      <c r="K874" s="115">
        <v>1</v>
      </c>
      <c r="L874" s="115">
        <v>6</v>
      </c>
      <c r="M874" s="115"/>
      <c r="N874" s="115"/>
      <c r="O874" s="115"/>
      <c r="P874" s="116" t="s">
        <v>2334</v>
      </c>
      <c r="Q874" s="117" t="s">
        <v>1914</v>
      </c>
      <c r="R874" s="115"/>
      <c r="S874" s="115"/>
      <c r="T874" s="115">
        <v>3</v>
      </c>
      <c r="U874" s="115"/>
      <c r="V874" s="115">
        <v>9</v>
      </c>
      <c r="W874" s="115">
        <v>1</v>
      </c>
      <c r="X874" s="115"/>
      <c r="Y874" s="115"/>
      <c r="Z874" s="115"/>
      <c r="AA874" s="115"/>
      <c r="AB874" s="116" t="s">
        <v>257</v>
      </c>
      <c r="AC874" s="117" t="s">
        <v>1889</v>
      </c>
      <c r="AD874" s="116"/>
      <c r="AE874" s="116"/>
      <c r="AF874" s="116"/>
      <c r="AG874" s="116"/>
      <c r="AH874" s="116"/>
      <c r="AI874" s="116"/>
      <c r="AJ874" s="116"/>
      <c r="AK874" s="116"/>
      <c r="AL874" s="116"/>
      <c r="AM874" s="181" t="s">
        <v>2326</v>
      </c>
      <c r="AN874" s="116" t="s">
        <v>1891</v>
      </c>
      <c r="AO874" s="119" t="s">
        <v>80</v>
      </c>
      <c r="AP874" s="119" t="s">
        <v>51</v>
      </c>
      <c r="AQ874" s="119" t="s">
        <v>2347</v>
      </c>
      <c r="AR874" s="18" t="s">
        <v>1955</v>
      </c>
      <c r="AS874" s="120" t="s">
        <v>53</v>
      </c>
      <c r="AT874" s="121">
        <v>132023.97</v>
      </c>
      <c r="AU874" s="121">
        <v>132023.97</v>
      </c>
      <c r="AV874" s="121">
        <v>0</v>
      </c>
      <c r="AW874" s="121">
        <v>0</v>
      </c>
      <c r="AX874" s="121">
        <v>0</v>
      </c>
      <c r="AY874" s="121">
        <v>0</v>
      </c>
      <c r="AZ874" s="121">
        <v>0</v>
      </c>
      <c r="BA874" s="121">
        <v>0</v>
      </c>
      <c r="BB874" s="121">
        <v>132023.97</v>
      </c>
      <c r="BC874" s="121">
        <v>132023.97</v>
      </c>
      <c r="BD874" s="121">
        <v>0</v>
      </c>
      <c r="BE874" s="121">
        <v>0</v>
      </c>
      <c r="BF874" s="121">
        <v>0</v>
      </c>
      <c r="BG874" s="121">
        <v>0</v>
      </c>
      <c r="BH874" s="121">
        <v>0</v>
      </c>
      <c r="BI874" s="121">
        <v>0</v>
      </c>
      <c r="BJ874" s="121">
        <v>0</v>
      </c>
      <c r="BK874" s="121">
        <v>0</v>
      </c>
      <c r="BL874" s="121">
        <v>0</v>
      </c>
      <c r="BM874" s="121">
        <v>0</v>
      </c>
      <c r="BN874" s="121">
        <v>0</v>
      </c>
      <c r="BO874" s="121">
        <v>0</v>
      </c>
      <c r="BP874" s="121">
        <v>0</v>
      </c>
      <c r="BQ874" s="121">
        <v>0</v>
      </c>
      <c r="BR874" s="121">
        <v>0</v>
      </c>
      <c r="BS874" s="121">
        <v>0</v>
      </c>
      <c r="BT874" s="121">
        <v>0</v>
      </c>
      <c r="BU874" s="121">
        <v>0</v>
      </c>
      <c r="BV874" s="121">
        <v>0</v>
      </c>
      <c r="BW874" s="121">
        <v>0</v>
      </c>
      <c r="BX874" s="121">
        <v>0</v>
      </c>
      <c r="BY874" s="121">
        <v>0</v>
      </c>
      <c r="BZ874" s="121">
        <v>0</v>
      </c>
      <c r="CA874" s="121">
        <v>0</v>
      </c>
      <c r="CB874" s="121">
        <v>0</v>
      </c>
      <c r="CC874" s="121">
        <v>0</v>
      </c>
      <c r="CD874" s="121">
        <v>0</v>
      </c>
      <c r="CE874" s="121">
        <v>0</v>
      </c>
      <c r="CF874" s="121">
        <v>0</v>
      </c>
      <c r="CG874" s="121">
        <v>0</v>
      </c>
      <c r="CH874" s="121">
        <v>0</v>
      </c>
      <c r="CI874" s="121">
        <v>0</v>
      </c>
      <c r="CJ874" s="121">
        <v>0</v>
      </c>
      <c r="CK874" s="121">
        <v>0</v>
      </c>
      <c r="CL874" s="121">
        <v>0</v>
      </c>
      <c r="CM874" s="121">
        <v>0</v>
      </c>
      <c r="CN874" s="121">
        <v>0</v>
      </c>
      <c r="CO874" s="121">
        <v>0</v>
      </c>
      <c r="CP874" s="121">
        <v>0</v>
      </c>
      <c r="CQ874" s="121">
        <v>0</v>
      </c>
      <c r="CR874" s="282"/>
      <c r="CS874" s="282"/>
      <c r="CT874" s="282"/>
      <c r="CU874" s="282"/>
      <c r="CV874" s="282"/>
      <c r="CW874" s="282"/>
      <c r="CX874" s="282"/>
      <c r="CY874" s="282"/>
      <c r="CZ874" s="282"/>
      <c r="DA874" s="282"/>
      <c r="DB874" s="282"/>
      <c r="DC874" s="282"/>
      <c r="DD874" s="282"/>
      <c r="DE874" s="282"/>
      <c r="DF874" s="282"/>
      <c r="DG874" s="282"/>
      <c r="DH874" s="282"/>
      <c r="DI874" s="282"/>
      <c r="DJ874" s="282"/>
      <c r="DK874" s="282"/>
      <c r="DL874" s="282"/>
      <c r="DM874" s="282"/>
      <c r="DN874" s="282"/>
      <c r="DO874" s="282"/>
      <c r="DP874" s="282"/>
      <c r="DQ874" s="282"/>
      <c r="DR874" s="282"/>
      <c r="DS874" s="282"/>
      <c r="DT874" s="282"/>
      <c r="DU874" s="282"/>
      <c r="DV874" s="282"/>
      <c r="DW874" s="282"/>
      <c r="DX874" s="282"/>
      <c r="DY874" s="282"/>
      <c r="DZ874" s="282"/>
      <c r="EA874" s="282"/>
      <c r="EB874" s="282"/>
      <c r="EC874" s="282"/>
      <c r="ED874" s="282"/>
      <c r="EE874" s="282"/>
      <c r="EF874" s="282"/>
      <c r="EG874" s="282"/>
      <c r="EH874" s="282"/>
      <c r="EI874" s="282"/>
      <c r="EJ874" s="282"/>
      <c r="EK874" s="282"/>
      <c r="EL874" s="282"/>
      <c r="EM874" s="282"/>
      <c r="EN874" s="282"/>
      <c r="EO874" s="282"/>
      <c r="EP874" s="282"/>
      <c r="EQ874" s="282"/>
      <c r="ER874" s="282"/>
      <c r="ES874" s="282"/>
      <c r="ET874" s="282"/>
      <c r="EU874" s="282"/>
      <c r="EV874" s="282"/>
      <c r="EW874" s="282"/>
      <c r="EX874" s="282"/>
      <c r="EY874" s="282"/>
      <c r="EZ874" s="282"/>
      <c r="FA874" s="282"/>
      <c r="FB874" s="282"/>
      <c r="FC874" s="282"/>
      <c r="FD874" s="282"/>
      <c r="FE874" s="282"/>
      <c r="FF874" s="282"/>
      <c r="FG874" s="282"/>
      <c r="FH874" s="282"/>
      <c r="FI874" s="282"/>
      <c r="FJ874" s="282"/>
      <c r="FK874" s="282"/>
      <c r="FL874" s="282"/>
      <c r="FM874" s="282"/>
      <c r="FN874" s="282"/>
      <c r="FO874" s="282"/>
      <c r="FP874" s="282"/>
      <c r="FQ874" s="282"/>
      <c r="FR874" s="282"/>
      <c r="FS874" s="282"/>
      <c r="FT874" s="282"/>
      <c r="FU874" s="282"/>
      <c r="FV874" s="282"/>
      <c r="FW874" s="282"/>
      <c r="FX874" s="282"/>
      <c r="FY874" s="282"/>
      <c r="FZ874" s="282"/>
      <c r="GA874" s="282"/>
      <c r="GB874" s="282"/>
      <c r="GC874" s="282"/>
      <c r="GD874" s="282"/>
      <c r="GE874" s="282"/>
      <c r="GF874" s="282"/>
      <c r="GG874" s="282"/>
      <c r="GH874" s="282"/>
      <c r="GI874" s="282"/>
      <c r="GJ874" s="282"/>
      <c r="GK874" s="282"/>
      <c r="GL874" s="282"/>
      <c r="GM874" s="282"/>
      <c r="GN874" s="282"/>
      <c r="GO874" s="282"/>
      <c r="GP874" s="282"/>
      <c r="GQ874" s="282"/>
      <c r="GR874" s="282"/>
      <c r="GS874" s="282"/>
      <c r="GT874" s="282"/>
      <c r="GU874" s="282"/>
      <c r="GV874" s="282"/>
      <c r="GW874" s="282"/>
      <c r="GX874" s="282"/>
      <c r="GY874" s="282"/>
      <c r="GZ874" s="282"/>
      <c r="HA874" s="282"/>
      <c r="HB874" s="282"/>
      <c r="HC874" s="282"/>
      <c r="HD874" s="282"/>
      <c r="HE874" s="282"/>
    </row>
    <row r="875" spans="1:213" ht="24.95" customHeight="1">
      <c r="A875" s="194">
        <v>619</v>
      </c>
      <c r="B875" s="17" t="s">
        <v>2299</v>
      </c>
      <c r="C875" s="109" t="s">
        <v>2191</v>
      </c>
      <c r="D875" s="19" t="s">
        <v>153</v>
      </c>
      <c r="E875" s="113" t="s">
        <v>2348</v>
      </c>
      <c r="F875" s="114"/>
      <c r="G875" s="114"/>
      <c r="H875" s="115" t="s">
        <v>2349</v>
      </c>
      <c r="I875" s="114"/>
      <c r="J875" s="115" t="s">
        <v>2350</v>
      </c>
      <c r="K875" s="115" t="s">
        <v>312</v>
      </c>
      <c r="L875" s="115" t="s">
        <v>2351</v>
      </c>
      <c r="M875" s="115"/>
      <c r="N875" s="115" t="s">
        <v>172</v>
      </c>
      <c r="O875" s="115"/>
      <c r="P875" s="116" t="s">
        <v>2352</v>
      </c>
      <c r="Q875" s="117" t="s">
        <v>2353</v>
      </c>
      <c r="R875" s="115"/>
      <c r="S875" s="115"/>
      <c r="T875" s="115" t="s">
        <v>310</v>
      </c>
      <c r="U875" s="115"/>
      <c r="V875" s="115" t="s">
        <v>2354</v>
      </c>
      <c r="W875" s="115" t="s">
        <v>2355</v>
      </c>
      <c r="X875" s="115" t="s">
        <v>2116</v>
      </c>
      <c r="Y875" s="115"/>
      <c r="Z875" s="115"/>
      <c r="AA875" s="115"/>
      <c r="AB875" s="116" t="s">
        <v>2356</v>
      </c>
      <c r="AC875" s="117" t="s">
        <v>2357</v>
      </c>
      <c r="AD875" s="116"/>
      <c r="AE875" s="116"/>
      <c r="AF875" s="116"/>
      <c r="AG875" s="116"/>
      <c r="AH875" s="118"/>
      <c r="AI875" s="118"/>
      <c r="AJ875" s="131" t="s">
        <v>2358</v>
      </c>
      <c r="AK875" s="131" t="s">
        <v>2359</v>
      </c>
      <c r="AL875" s="116"/>
      <c r="AM875" s="520"/>
      <c r="AN875" s="181" t="s">
        <v>2360</v>
      </c>
      <c r="AO875" s="119" t="s">
        <v>51</v>
      </c>
      <c r="AP875" s="119" t="s">
        <v>52</v>
      </c>
      <c r="AQ875" s="119" t="s">
        <v>536</v>
      </c>
      <c r="AR875" s="18" t="s">
        <v>537</v>
      </c>
      <c r="AS875" s="120" t="s">
        <v>53</v>
      </c>
      <c r="AT875" s="121">
        <v>896958.4</v>
      </c>
      <c r="AU875" s="121">
        <v>896958.4</v>
      </c>
      <c r="AV875" s="121">
        <v>0</v>
      </c>
      <c r="AW875" s="121">
        <v>0</v>
      </c>
      <c r="AX875" s="121">
        <v>0</v>
      </c>
      <c r="AY875" s="121">
        <v>0</v>
      </c>
      <c r="AZ875" s="121">
        <v>0</v>
      </c>
      <c r="BA875" s="121">
        <v>0</v>
      </c>
      <c r="BB875" s="121">
        <v>896958.4</v>
      </c>
      <c r="BC875" s="121">
        <v>896958.4</v>
      </c>
      <c r="BD875" s="121">
        <v>300745</v>
      </c>
      <c r="BE875" s="121">
        <v>0</v>
      </c>
      <c r="BF875" s="121">
        <v>0</v>
      </c>
      <c r="BG875" s="121">
        <v>0</v>
      </c>
      <c r="BH875" s="121">
        <v>300745</v>
      </c>
      <c r="BI875" s="121">
        <v>300745</v>
      </c>
      <c r="BJ875" s="121">
        <v>0</v>
      </c>
      <c r="BK875" s="121">
        <v>0</v>
      </c>
      <c r="BL875" s="121">
        <v>0</v>
      </c>
      <c r="BM875" s="121">
        <v>300745</v>
      </c>
      <c r="BN875" s="121">
        <v>0</v>
      </c>
      <c r="BO875" s="121">
        <v>0</v>
      </c>
      <c r="BP875" s="121">
        <v>0</v>
      </c>
      <c r="BQ875" s="121">
        <v>0</v>
      </c>
      <c r="BR875" s="121">
        <v>0</v>
      </c>
      <c r="BS875" s="121">
        <v>0</v>
      </c>
      <c r="BT875" s="121">
        <v>0</v>
      </c>
      <c r="BU875" s="121">
        <v>0</v>
      </c>
      <c r="BV875" s="121">
        <v>0</v>
      </c>
      <c r="BW875" s="121">
        <v>0</v>
      </c>
      <c r="BX875" s="121">
        <v>0</v>
      </c>
      <c r="BY875" s="121">
        <v>0</v>
      </c>
      <c r="BZ875" s="121">
        <v>0</v>
      </c>
      <c r="CA875" s="121">
        <v>0</v>
      </c>
      <c r="CB875" s="121">
        <v>0</v>
      </c>
      <c r="CC875" s="121">
        <v>0</v>
      </c>
      <c r="CD875" s="121">
        <v>0</v>
      </c>
      <c r="CE875" s="121">
        <v>0</v>
      </c>
      <c r="CF875" s="121">
        <v>0</v>
      </c>
      <c r="CG875" s="121">
        <v>0</v>
      </c>
      <c r="CH875" s="121">
        <v>0</v>
      </c>
      <c r="CI875" s="121">
        <v>0</v>
      </c>
      <c r="CJ875" s="121">
        <v>0</v>
      </c>
      <c r="CK875" s="121">
        <v>0</v>
      </c>
      <c r="CL875" s="121">
        <v>0</v>
      </c>
      <c r="CM875" s="121">
        <v>0</v>
      </c>
      <c r="CN875" s="121">
        <v>0</v>
      </c>
      <c r="CO875" s="121">
        <v>0</v>
      </c>
      <c r="CP875" s="121">
        <v>0</v>
      </c>
      <c r="CQ875" s="121">
        <v>0</v>
      </c>
      <c r="CR875" s="282"/>
      <c r="CS875" s="282"/>
      <c r="CT875" s="282"/>
      <c r="CU875" s="282"/>
      <c r="CV875" s="282"/>
      <c r="CW875" s="282"/>
      <c r="CX875" s="282"/>
      <c r="CY875" s="282"/>
      <c r="CZ875" s="282"/>
      <c r="DA875" s="282"/>
      <c r="DB875" s="282"/>
      <c r="DC875" s="282"/>
      <c r="DD875" s="282"/>
      <c r="DE875" s="282"/>
      <c r="DF875" s="282"/>
      <c r="DG875" s="282"/>
      <c r="DH875" s="282"/>
      <c r="DI875" s="282"/>
      <c r="DJ875" s="282"/>
      <c r="DK875" s="282"/>
      <c r="DL875" s="282"/>
      <c r="DM875" s="282"/>
      <c r="DN875" s="282"/>
      <c r="DO875" s="282"/>
      <c r="DP875" s="282"/>
      <c r="DQ875" s="282"/>
      <c r="DR875" s="282"/>
      <c r="DS875" s="282"/>
      <c r="DT875" s="282"/>
      <c r="DU875" s="282"/>
      <c r="DV875" s="282"/>
      <c r="DW875" s="282"/>
      <c r="DX875" s="282"/>
      <c r="DY875" s="282"/>
      <c r="DZ875" s="282"/>
      <c r="EA875" s="282"/>
      <c r="EB875" s="282"/>
      <c r="EC875" s="282"/>
      <c r="ED875" s="282"/>
      <c r="EE875" s="282"/>
      <c r="EF875" s="282"/>
      <c r="EG875" s="282"/>
      <c r="EH875" s="282"/>
      <c r="EI875" s="282"/>
      <c r="EJ875" s="282"/>
      <c r="EK875" s="282"/>
      <c r="EL875" s="282"/>
      <c r="EM875" s="282"/>
      <c r="EN875" s="282"/>
      <c r="EO875" s="282"/>
      <c r="EP875" s="282"/>
      <c r="EQ875" s="282"/>
      <c r="ER875" s="282"/>
      <c r="ES875" s="282"/>
      <c r="ET875" s="282"/>
      <c r="EU875" s="282"/>
      <c r="EV875" s="282"/>
      <c r="EW875" s="282"/>
      <c r="EX875" s="282"/>
      <c r="EY875" s="282"/>
      <c r="EZ875" s="282"/>
      <c r="FA875" s="282"/>
      <c r="FB875" s="282"/>
      <c r="FC875" s="282"/>
      <c r="FD875" s="282"/>
      <c r="FE875" s="282"/>
      <c r="FF875" s="282"/>
      <c r="FG875" s="282"/>
      <c r="FH875" s="282"/>
      <c r="FI875" s="282"/>
      <c r="FJ875" s="282"/>
      <c r="FK875" s="282"/>
      <c r="FL875" s="282"/>
      <c r="FM875" s="282"/>
      <c r="FN875" s="282"/>
      <c r="FO875" s="282"/>
      <c r="FP875" s="282"/>
      <c r="FQ875" s="282"/>
      <c r="FR875" s="282"/>
      <c r="FS875" s="282"/>
      <c r="FT875" s="282"/>
      <c r="FU875" s="282"/>
      <c r="FV875" s="282"/>
      <c r="FW875" s="282"/>
      <c r="FX875" s="282"/>
      <c r="FY875" s="282"/>
      <c r="FZ875" s="282"/>
      <c r="GA875" s="282"/>
      <c r="GB875" s="282"/>
      <c r="GC875" s="282"/>
      <c r="GD875" s="282"/>
      <c r="GE875" s="282"/>
      <c r="GF875" s="282"/>
      <c r="GG875" s="282"/>
      <c r="GH875" s="282"/>
      <c r="GI875" s="282"/>
      <c r="GJ875" s="282"/>
      <c r="GK875" s="282"/>
      <c r="GL875" s="282"/>
      <c r="GM875" s="282"/>
      <c r="GN875" s="282"/>
      <c r="GO875" s="282"/>
      <c r="GP875" s="282"/>
      <c r="GQ875" s="282"/>
      <c r="GR875" s="282"/>
      <c r="GS875" s="282"/>
      <c r="GT875" s="282"/>
      <c r="GU875" s="282"/>
      <c r="GV875" s="282"/>
      <c r="GW875" s="282"/>
      <c r="GX875" s="282"/>
      <c r="GY875" s="282"/>
      <c r="GZ875" s="282"/>
      <c r="HA875" s="282"/>
      <c r="HB875" s="282"/>
      <c r="HC875" s="282"/>
      <c r="HD875" s="282"/>
      <c r="HE875" s="282"/>
    </row>
    <row r="876" spans="1:213" ht="24.95" customHeight="1">
      <c r="A876" s="194">
        <v>619</v>
      </c>
      <c r="B876" s="17" t="s">
        <v>2299</v>
      </c>
      <c r="C876" s="111">
        <v>401000030</v>
      </c>
      <c r="D876" s="19" t="s">
        <v>68</v>
      </c>
      <c r="E876" s="113" t="s">
        <v>1887</v>
      </c>
      <c r="F876" s="114"/>
      <c r="G876" s="114"/>
      <c r="H876" s="115">
        <v>3</v>
      </c>
      <c r="I876" s="114"/>
      <c r="J876" s="115">
        <v>16</v>
      </c>
      <c r="K876" s="115">
        <v>1</v>
      </c>
      <c r="L876" s="115">
        <v>17</v>
      </c>
      <c r="M876" s="115"/>
      <c r="N876" s="115"/>
      <c r="O876" s="115"/>
      <c r="P876" s="116" t="s">
        <v>255</v>
      </c>
      <c r="Q876" s="117" t="s">
        <v>1914</v>
      </c>
      <c r="R876" s="115"/>
      <c r="S876" s="115"/>
      <c r="T876" s="115">
        <v>3</v>
      </c>
      <c r="U876" s="115"/>
      <c r="V876" s="115">
        <v>9</v>
      </c>
      <c r="W876" s="115">
        <v>1</v>
      </c>
      <c r="X876" s="115"/>
      <c r="Y876" s="115"/>
      <c r="Z876" s="115"/>
      <c r="AA876" s="115"/>
      <c r="AB876" s="116" t="s">
        <v>257</v>
      </c>
      <c r="AC876" s="117" t="s">
        <v>1962</v>
      </c>
      <c r="AD876" s="116"/>
      <c r="AE876" s="116"/>
      <c r="AF876" s="116"/>
      <c r="AG876" s="116"/>
      <c r="AH876" s="116"/>
      <c r="AI876" s="116"/>
      <c r="AJ876" s="116"/>
      <c r="AK876" s="116"/>
      <c r="AL876" s="116"/>
      <c r="AM876" s="116" t="s">
        <v>2361</v>
      </c>
      <c r="AN876" s="116" t="s">
        <v>1911</v>
      </c>
      <c r="AO876" s="119" t="s">
        <v>69</v>
      </c>
      <c r="AP876" s="119" t="s">
        <v>51</v>
      </c>
      <c r="AQ876" s="119" t="s">
        <v>631</v>
      </c>
      <c r="AR876" s="18" t="s">
        <v>1067</v>
      </c>
      <c r="AS876" s="120" t="s">
        <v>53</v>
      </c>
      <c r="AT876" s="121">
        <v>911500</v>
      </c>
      <c r="AU876" s="121">
        <v>911500</v>
      </c>
      <c r="AV876" s="121">
        <v>0</v>
      </c>
      <c r="AW876" s="121">
        <v>0</v>
      </c>
      <c r="AX876" s="121">
        <v>0</v>
      </c>
      <c r="AY876" s="121">
        <v>0</v>
      </c>
      <c r="AZ876" s="121">
        <v>0</v>
      </c>
      <c r="BA876" s="121">
        <v>0</v>
      </c>
      <c r="BB876" s="121">
        <v>911500</v>
      </c>
      <c r="BC876" s="121">
        <v>911500</v>
      </c>
      <c r="BD876" s="121">
        <v>911500</v>
      </c>
      <c r="BE876" s="121">
        <v>0</v>
      </c>
      <c r="BF876" s="121">
        <v>0</v>
      </c>
      <c r="BG876" s="121">
        <v>0</v>
      </c>
      <c r="BH876" s="121">
        <v>911500</v>
      </c>
      <c r="BI876" s="121">
        <v>911500</v>
      </c>
      <c r="BJ876" s="121">
        <v>0</v>
      </c>
      <c r="BK876" s="121">
        <v>0</v>
      </c>
      <c r="BL876" s="121">
        <v>0</v>
      </c>
      <c r="BM876" s="121">
        <v>911500</v>
      </c>
      <c r="BN876" s="121">
        <v>911500</v>
      </c>
      <c r="BO876" s="121">
        <v>0</v>
      </c>
      <c r="BP876" s="121">
        <v>0</v>
      </c>
      <c r="BQ876" s="121">
        <v>0</v>
      </c>
      <c r="BR876" s="121">
        <v>911500</v>
      </c>
      <c r="BS876" s="121">
        <v>911500</v>
      </c>
      <c r="BT876" s="121">
        <v>0</v>
      </c>
      <c r="BU876" s="121">
        <v>0</v>
      </c>
      <c r="BV876" s="121">
        <v>0</v>
      </c>
      <c r="BW876" s="121">
        <v>911500</v>
      </c>
      <c r="BX876" s="121">
        <v>911500</v>
      </c>
      <c r="BY876" s="121">
        <v>0</v>
      </c>
      <c r="BZ876" s="121">
        <v>0</v>
      </c>
      <c r="CA876" s="121">
        <v>0</v>
      </c>
      <c r="CB876" s="121">
        <v>911500</v>
      </c>
      <c r="CC876" s="121">
        <v>911500</v>
      </c>
      <c r="CD876" s="121">
        <v>0</v>
      </c>
      <c r="CE876" s="121">
        <v>0</v>
      </c>
      <c r="CF876" s="121">
        <v>0</v>
      </c>
      <c r="CG876" s="121">
        <v>911500</v>
      </c>
      <c r="CH876" s="121">
        <v>911500</v>
      </c>
      <c r="CI876" s="121">
        <v>0</v>
      </c>
      <c r="CJ876" s="121">
        <v>0</v>
      </c>
      <c r="CK876" s="121">
        <v>0</v>
      </c>
      <c r="CL876" s="121">
        <v>911500</v>
      </c>
      <c r="CM876" s="121">
        <v>911500</v>
      </c>
      <c r="CN876" s="121">
        <v>0</v>
      </c>
      <c r="CO876" s="121">
        <v>0</v>
      </c>
      <c r="CP876" s="121">
        <v>0</v>
      </c>
      <c r="CQ876" s="121">
        <v>911500</v>
      </c>
      <c r="CR876" s="282"/>
      <c r="CS876" s="282"/>
      <c r="CT876" s="282"/>
      <c r="CU876" s="282"/>
      <c r="CV876" s="282"/>
      <c r="CW876" s="282"/>
      <c r="CX876" s="282"/>
      <c r="CY876" s="282"/>
      <c r="CZ876" s="282"/>
      <c r="DA876" s="282"/>
      <c r="DB876" s="282"/>
      <c r="DC876" s="282"/>
      <c r="DD876" s="282"/>
      <c r="DE876" s="282"/>
      <c r="DF876" s="282"/>
      <c r="DG876" s="282"/>
      <c r="DH876" s="282"/>
      <c r="DI876" s="282"/>
      <c r="DJ876" s="282"/>
      <c r="DK876" s="282"/>
      <c r="DL876" s="282"/>
      <c r="DM876" s="282"/>
      <c r="DN876" s="282"/>
      <c r="DO876" s="282"/>
      <c r="DP876" s="282"/>
      <c r="DQ876" s="282"/>
      <c r="DR876" s="282"/>
      <c r="DS876" s="282"/>
      <c r="DT876" s="282"/>
      <c r="DU876" s="282"/>
      <c r="DV876" s="282"/>
      <c r="DW876" s="282"/>
      <c r="DX876" s="282"/>
      <c r="DY876" s="282"/>
      <c r="DZ876" s="282"/>
      <c r="EA876" s="282"/>
      <c r="EB876" s="282"/>
      <c r="EC876" s="282"/>
      <c r="ED876" s="282"/>
      <c r="EE876" s="282"/>
      <c r="EF876" s="282"/>
      <c r="EG876" s="282"/>
      <c r="EH876" s="282"/>
      <c r="EI876" s="282"/>
      <c r="EJ876" s="282"/>
      <c r="EK876" s="282"/>
      <c r="EL876" s="282"/>
      <c r="EM876" s="282"/>
      <c r="EN876" s="282"/>
      <c r="EO876" s="282"/>
      <c r="EP876" s="282"/>
      <c r="EQ876" s="282"/>
      <c r="ER876" s="282"/>
      <c r="ES876" s="282"/>
      <c r="ET876" s="282"/>
      <c r="EU876" s="282"/>
      <c r="EV876" s="282"/>
      <c r="EW876" s="282"/>
      <c r="EX876" s="282"/>
      <c r="EY876" s="282"/>
      <c r="EZ876" s="282"/>
      <c r="FA876" s="282"/>
      <c r="FB876" s="282"/>
      <c r="FC876" s="282"/>
      <c r="FD876" s="282"/>
      <c r="FE876" s="282"/>
      <c r="FF876" s="282"/>
      <c r="FG876" s="282"/>
      <c r="FH876" s="282"/>
      <c r="FI876" s="282"/>
      <c r="FJ876" s="282"/>
      <c r="FK876" s="282"/>
      <c r="FL876" s="282"/>
      <c r="FM876" s="282"/>
      <c r="FN876" s="282"/>
      <c r="FO876" s="282"/>
      <c r="FP876" s="282"/>
      <c r="FQ876" s="282"/>
      <c r="FR876" s="282"/>
      <c r="FS876" s="282"/>
      <c r="FT876" s="282"/>
      <c r="FU876" s="282"/>
      <c r="FV876" s="282"/>
      <c r="FW876" s="282"/>
      <c r="FX876" s="282"/>
      <c r="FY876" s="282"/>
      <c r="FZ876" s="282"/>
      <c r="GA876" s="282"/>
      <c r="GB876" s="282"/>
      <c r="GC876" s="282"/>
      <c r="GD876" s="282"/>
      <c r="GE876" s="282"/>
      <c r="GF876" s="282"/>
      <c r="GG876" s="282"/>
      <c r="GH876" s="282"/>
      <c r="GI876" s="282"/>
      <c r="GJ876" s="282"/>
      <c r="GK876" s="282"/>
      <c r="GL876" s="282"/>
      <c r="GM876" s="282"/>
      <c r="GN876" s="282"/>
      <c r="GO876" s="282"/>
      <c r="GP876" s="282"/>
      <c r="GQ876" s="282"/>
      <c r="GR876" s="282"/>
      <c r="GS876" s="282"/>
      <c r="GT876" s="282"/>
      <c r="GU876" s="282"/>
      <c r="GV876" s="282"/>
      <c r="GW876" s="282"/>
      <c r="GX876" s="282"/>
      <c r="GY876" s="282"/>
      <c r="GZ876" s="282"/>
      <c r="HA876" s="282"/>
      <c r="HB876" s="282"/>
      <c r="HC876" s="282"/>
      <c r="HD876" s="282"/>
      <c r="HE876" s="282"/>
    </row>
    <row r="877" spans="1:213" ht="24.95" customHeight="1">
      <c r="A877" s="194">
        <v>619</v>
      </c>
      <c r="B877" s="17" t="s">
        <v>2299</v>
      </c>
      <c r="C877" s="111">
        <v>401000030</v>
      </c>
      <c r="D877" s="19" t="s">
        <v>68</v>
      </c>
      <c r="E877" s="113" t="s">
        <v>1887</v>
      </c>
      <c r="F877" s="114"/>
      <c r="G877" s="114"/>
      <c r="H877" s="115">
        <v>3</v>
      </c>
      <c r="I877" s="114"/>
      <c r="J877" s="115">
        <v>16</v>
      </c>
      <c r="K877" s="115">
        <v>1</v>
      </c>
      <c r="L877" s="115">
        <v>17</v>
      </c>
      <c r="M877" s="115"/>
      <c r="N877" s="115"/>
      <c r="O877" s="115"/>
      <c r="P877" s="116" t="s">
        <v>255</v>
      </c>
      <c r="Q877" s="117" t="s">
        <v>1914</v>
      </c>
      <c r="R877" s="115"/>
      <c r="S877" s="115"/>
      <c r="T877" s="115">
        <v>3</v>
      </c>
      <c r="U877" s="115"/>
      <c r="V877" s="115">
        <v>9</v>
      </c>
      <c r="W877" s="115">
        <v>1</v>
      </c>
      <c r="X877" s="115"/>
      <c r="Y877" s="115"/>
      <c r="Z877" s="115"/>
      <c r="AA877" s="115"/>
      <c r="AB877" s="116" t="s">
        <v>257</v>
      </c>
      <c r="AC877" s="117" t="s">
        <v>1962</v>
      </c>
      <c r="AD877" s="116"/>
      <c r="AE877" s="116"/>
      <c r="AF877" s="116"/>
      <c r="AG877" s="116"/>
      <c r="AH877" s="116"/>
      <c r="AI877" s="116"/>
      <c r="AJ877" s="116"/>
      <c r="AK877" s="116"/>
      <c r="AL877" s="116"/>
      <c r="AM877" s="116" t="s">
        <v>2361</v>
      </c>
      <c r="AN877" s="116" t="s">
        <v>1911</v>
      </c>
      <c r="AO877" s="119" t="s">
        <v>69</v>
      </c>
      <c r="AP877" s="119" t="s">
        <v>51</v>
      </c>
      <c r="AQ877" s="119" t="s">
        <v>2362</v>
      </c>
      <c r="AR877" s="18" t="s">
        <v>1067</v>
      </c>
      <c r="AS877" s="120" t="s">
        <v>53</v>
      </c>
      <c r="AT877" s="121">
        <v>206262</v>
      </c>
      <c r="AU877" s="121">
        <v>206262</v>
      </c>
      <c r="AV877" s="121">
        <v>0</v>
      </c>
      <c r="AW877" s="121">
        <v>0</v>
      </c>
      <c r="AX877" s="121">
        <v>0</v>
      </c>
      <c r="AY877" s="121">
        <v>0</v>
      </c>
      <c r="AZ877" s="121">
        <v>0</v>
      </c>
      <c r="BA877" s="121">
        <v>0</v>
      </c>
      <c r="BB877" s="121">
        <v>206262</v>
      </c>
      <c r="BC877" s="121">
        <v>206262</v>
      </c>
      <c r="BD877" s="121">
        <v>0</v>
      </c>
      <c r="BE877" s="121">
        <v>0</v>
      </c>
      <c r="BF877" s="121">
        <v>0</v>
      </c>
      <c r="BG877" s="121">
        <v>0</v>
      </c>
      <c r="BH877" s="121">
        <v>0</v>
      </c>
      <c r="BI877" s="121">
        <v>0</v>
      </c>
      <c r="BJ877" s="121">
        <v>0</v>
      </c>
      <c r="BK877" s="121">
        <v>0</v>
      </c>
      <c r="BL877" s="121">
        <v>0</v>
      </c>
      <c r="BM877" s="121">
        <v>0</v>
      </c>
      <c r="BN877" s="121">
        <v>0</v>
      </c>
      <c r="BO877" s="121">
        <v>0</v>
      </c>
      <c r="BP877" s="121">
        <v>0</v>
      </c>
      <c r="BQ877" s="121">
        <v>0</v>
      </c>
      <c r="BR877" s="121">
        <v>0</v>
      </c>
      <c r="BS877" s="121">
        <v>0</v>
      </c>
      <c r="BT877" s="121">
        <v>0</v>
      </c>
      <c r="BU877" s="121">
        <v>0</v>
      </c>
      <c r="BV877" s="121">
        <v>0</v>
      </c>
      <c r="BW877" s="121">
        <v>0</v>
      </c>
      <c r="BX877" s="121">
        <v>0</v>
      </c>
      <c r="BY877" s="121">
        <v>0</v>
      </c>
      <c r="BZ877" s="121">
        <v>0</v>
      </c>
      <c r="CA877" s="121">
        <v>0</v>
      </c>
      <c r="CB877" s="121">
        <v>0</v>
      </c>
      <c r="CC877" s="121">
        <v>0</v>
      </c>
      <c r="CD877" s="121">
        <v>0</v>
      </c>
      <c r="CE877" s="121">
        <v>0</v>
      </c>
      <c r="CF877" s="121">
        <v>0</v>
      </c>
      <c r="CG877" s="121">
        <v>0</v>
      </c>
      <c r="CH877" s="121">
        <v>0</v>
      </c>
      <c r="CI877" s="121">
        <v>0</v>
      </c>
      <c r="CJ877" s="121">
        <v>0</v>
      </c>
      <c r="CK877" s="121">
        <v>0</v>
      </c>
      <c r="CL877" s="121">
        <v>0</v>
      </c>
      <c r="CM877" s="121">
        <v>0</v>
      </c>
      <c r="CN877" s="121">
        <v>0</v>
      </c>
      <c r="CO877" s="121">
        <v>0</v>
      </c>
      <c r="CP877" s="121">
        <v>0</v>
      </c>
      <c r="CQ877" s="121">
        <v>0</v>
      </c>
      <c r="CR877" s="282"/>
      <c r="CS877" s="282"/>
      <c r="CT877" s="282"/>
      <c r="CU877" s="282"/>
      <c r="CV877" s="282"/>
      <c r="CW877" s="282"/>
      <c r="CX877" s="282"/>
      <c r="CY877" s="282"/>
      <c r="CZ877" s="282"/>
      <c r="DA877" s="282"/>
      <c r="DB877" s="282"/>
      <c r="DC877" s="282"/>
      <c r="DD877" s="282"/>
      <c r="DE877" s="282"/>
      <c r="DF877" s="282"/>
      <c r="DG877" s="282"/>
      <c r="DH877" s="282"/>
      <c r="DI877" s="282"/>
      <c r="DJ877" s="282"/>
      <c r="DK877" s="282"/>
      <c r="DL877" s="282"/>
      <c r="DM877" s="282"/>
      <c r="DN877" s="282"/>
      <c r="DO877" s="282"/>
      <c r="DP877" s="282"/>
      <c r="DQ877" s="282"/>
      <c r="DR877" s="282"/>
      <c r="DS877" s="282"/>
      <c r="DT877" s="282"/>
      <c r="DU877" s="282"/>
      <c r="DV877" s="282"/>
      <c r="DW877" s="282"/>
      <c r="DX877" s="282"/>
      <c r="DY877" s="282"/>
      <c r="DZ877" s="282"/>
      <c r="EA877" s="282"/>
      <c r="EB877" s="282"/>
      <c r="EC877" s="282"/>
      <c r="ED877" s="282"/>
      <c r="EE877" s="282"/>
      <c r="EF877" s="282"/>
      <c r="EG877" s="282"/>
      <c r="EH877" s="282"/>
      <c r="EI877" s="282"/>
      <c r="EJ877" s="282"/>
      <c r="EK877" s="282"/>
      <c r="EL877" s="282"/>
      <c r="EM877" s="282"/>
      <c r="EN877" s="282"/>
      <c r="EO877" s="282"/>
      <c r="EP877" s="282"/>
      <c r="EQ877" s="282"/>
      <c r="ER877" s="282"/>
      <c r="ES877" s="282"/>
      <c r="ET877" s="282"/>
      <c r="EU877" s="282"/>
      <c r="EV877" s="282"/>
      <c r="EW877" s="282"/>
      <c r="EX877" s="282"/>
      <c r="EY877" s="282"/>
      <c r="EZ877" s="282"/>
      <c r="FA877" s="282"/>
      <c r="FB877" s="282"/>
      <c r="FC877" s="282"/>
      <c r="FD877" s="282"/>
      <c r="FE877" s="282"/>
      <c r="FF877" s="282"/>
      <c r="FG877" s="282"/>
      <c r="FH877" s="282"/>
      <c r="FI877" s="282"/>
      <c r="FJ877" s="282"/>
      <c r="FK877" s="282"/>
      <c r="FL877" s="282"/>
      <c r="FM877" s="282"/>
      <c r="FN877" s="282"/>
      <c r="FO877" s="282"/>
      <c r="FP877" s="282"/>
      <c r="FQ877" s="282"/>
      <c r="FR877" s="282"/>
      <c r="FS877" s="282"/>
      <c r="FT877" s="282"/>
      <c r="FU877" s="282"/>
      <c r="FV877" s="282"/>
      <c r="FW877" s="282"/>
      <c r="FX877" s="282"/>
      <c r="FY877" s="282"/>
      <c r="FZ877" s="282"/>
      <c r="GA877" s="282"/>
      <c r="GB877" s="282"/>
      <c r="GC877" s="282"/>
      <c r="GD877" s="282"/>
      <c r="GE877" s="282"/>
      <c r="GF877" s="282"/>
      <c r="GG877" s="282"/>
      <c r="GH877" s="282"/>
      <c r="GI877" s="282"/>
      <c r="GJ877" s="282"/>
      <c r="GK877" s="282"/>
      <c r="GL877" s="282"/>
      <c r="GM877" s="282"/>
      <c r="GN877" s="282"/>
      <c r="GO877" s="282"/>
      <c r="GP877" s="282"/>
      <c r="GQ877" s="282"/>
      <c r="GR877" s="282"/>
      <c r="GS877" s="282"/>
      <c r="GT877" s="282"/>
      <c r="GU877" s="282"/>
      <c r="GV877" s="282"/>
      <c r="GW877" s="282"/>
      <c r="GX877" s="282"/>
      <c r="GY877" s="282"/>
      <c r="GZ877" s="282"/>
      <c r="HA877" s="282"/>
      <c r="HB877" s="282"/>
      <c r="HC877" s="282"/>
      <c r="HD877" s="282"/>
      <c r="HE877" s="282"/>
    </row>
    <row r="878" spans="1:213" ht="24.95" customHeight="1">
      <c r="A878" s="194">
        <v>619</v>
      </c>
      <c r="B878" s="17" t="s">
        <v>2299</v>
      </c>
      <c r="C878" s="111">
        <v>401000030</v>
      </c>
      <c r="D878" s="19" t="s">
        <v>68</v>
      </c>
      <c r="E878" s="113" t="s">
        <v>1887</v>
      </c>
      <c r="F878" s="114"/>
      <c r="G878" s="114"/>
      <c r="H878" s="115">
        <v>3</v>
      </c>
      <c r="I878" s="114"/>
      <c r="J878" s="115">
        <v>16</v>
      </c>
      <c r="K878" s="115">
        <v>1</v>
      </c>
      <c r="L878" s="115">
        <v>17</v>
      </c>
      <c r="M878" s="115"/>
      <c r="N878" s="115"/>
      <c r="O878" s="115"/>
      <c r="P878" s="116" t="s">
        <v>255</v>
      </c>
      <c r="Q878" s="117" t="s">
        <v>1914</v>
      </c>
      <c r="R878" s="115"/>
      <c r="S878" s="115"/>
      <c r="T878" s="115">
        <v>3</v>
      </c>
      <c r="U878" s="115"/>
      <c r="V878" s="115">
        <v>9</v>
      </c>
      <c r="W878" s="115">
        <v>1</v>
      </c>
      <c r="X878" s="115"/>
      <c r="Y878" s="115"/>
      <c r="Z878" s="115"/>
      <c r="AA878" s="115"/>
      <c r="AB878" s="116" t="s">
        <v>257</v>
      </c>
      <c r="AC878" s="117" t="s">
        <v>1962</v>
      </c>
      <c r="AD878" s="116"/>
      <c r="AE878" s="116"/>
      <c r="AF878" s="116"/>
      <c r="AG878" s="116"/>
      <c r="AH878" s="116"/>
      <c r="AI878" s="116"/>
      <c r="AJ878" s="116"/>
      <c r="AK878" s="116"/>
      <c r="AL878" s="116"/>
      <c r="AM878" s="116" t="s">
        <v>2361</v>
      </c>
      <c r="AN878" s="116" t="s">
        <v>1911</v>
      </c>
      <c r="AO878" s="119" t="s">
        <v>69</v>
      </c>
      <c r="AP878" s="119" t="s">
        <v>51</v>
      </c>
      <c r="AQ878" s="119" t="s">
        <v>2067</v>
      </c>
      <c r="AR878" s="18" t="s">
        <v>2068</v>
      </c>
      <c r="AS878" s="120" t="s">
        <v>53</v>
      </c>
      <c r="AT878" s="121">
        <v>1550875</v>
      </c>
      <c r="AU878" s="121">
        <v>1550875</v>
      </c>
      <c r="AV878" s="121">
        <v>0</v>
      </c>
      <c r="AW878" s="121">
        <v>0</v>
      </c>
      <c r="AX878" s="121">
        <v>0</v>
      </c>
      <c r="AY878" s="121">
        <v>0</v>
      </c>
      <c r="AZ878" s="121">
        <v>0</v>
      </c>
      <c r="BA878" s="121">
        <v>0</v>
      </c>
      <c r="BB878" s="121">
        <v>1550875</v>
      </c>
      <c r="BC878" s="121">
        <v>1550875</v>
      </c>
      <c r="BD878" s="121">
        <v>1516927.5</v>
      </c>
      <c r="BE878" s="121">
        <v>0</v>
      </c>
      <c r="BF878" s="121">
        <v>0</v>
      </c>
      <c r="BG878" s="121">
        <v>0</v>
      </c>
      <c r="BH878" s="121">
        <v>1516927.5</v>
      </c>
      <c r="BI878" s="121">
        <v>1516927.5</v>
      </c>
      <c r="BJ878" s="121">
        <v>0</v>
      </c>
      <c r="BK878" s="121">
        <v>0</v>
      </c>
      <c r="BL878" s="121">
        <v>0</v>
      </c>
      <c r="BM878" s="121">
        <v>1516927.5</v>
      </c>
      <c r="BN878" s="121">
        <v>1551000</v>
      </c>
      <c r="BO878" s="121">
        <v>0</v>
      </c>
      <c r="BP878" s="121">
        <v>0</v>
      </c>
      <c r="BQ878" s="121">
        <v>0</v>
      </c>
      <c r="BR878" s="121">
        <v>1551000</v>
      </c>
      <c r="BS878" s="121">
        <v>1551000</v>
      </c>
      <c r="BT878" s="121">
        <v>0</v>
      </c>
      <c r="BU878" s="121">
        <v>0</v>
      </c>
      <c r="BV878" s="121">
        <v>0</v>
      </c>
      <c r="BW878" s="121">
        <v>1551000</v>
      </c>
      <c r="BX878" s="121">
        <v>1551000</v>
      </c>
      <c r="BY878" s="121">
        <v>0</v>
      </c>
      <c r="BZ878" s="121">
        <v>0</v>
      </c>
      <c r="CA878" s="121">
        <v>0</v>
      </c>
      <c r="CB878" s="121">
        <v>1551000</v>
      </c>
      <c r="CC878" s="121">
        <v>1551000</v>
      </c>
      <c r="CD878" s="121">
        <v>0</v>
      </c>
      <c r="CE878" s="121">
        <v>0</v>
      </c>
      <c r="CF878" s="121">
        <v>0</v>
      </c>
      <c r="CG878" s="121">
        <v>1551000</v>
      </c>
      <c r="CH878" s="121">
        <v>1551000</v>
      </c>
      <c r="CI878" s="121">
        <v>0</v>
      </c>
      <c r="CJ878" s="121">
        <v>0</v>
      </c>
      <c r="CK878" s="121">
        <v>0</v>
      </c>
      <c r="CL878" s="121">
        <v>1551000</v>
      </c>
      <c r="CM878" s="121">
        <v>1551000</v>
      </c>
      <c r="CN878" s="121">
        <v>0</v>
      </c>
      <c r="CO878" s="121">
        <v>0</v>
      </c>
      <c r="CP878" s="121">
        <v>0</v>
      </c>
      <c r="CQ878" s="121">
        <v>1551000</v>
      </c>
      <c r="CR878" s="282"/>
      <c r="CS878" s="282"/>
      <c r="CT878" s="282"/>
      <c r="CU878" s="282"/>
      <c r="CV878" s="282"/>
      <c r="CW878" s="282"/>
      <c r="CX878" s="282"/>
      <c r="CY878" s="282"/>
      <c r="CZ878" s="282"/>
      <c r="DA878" s="282"/>
      <c r="DB878" s="282"/>
      <c r="DC878" s="282"/>
      <c r="DD878" s="282"/>
      <c r="DE878" s="282"/>
      <c r="DF878" s="282"/>
      <c r="DG878" s="282"/>
      <c r="DH878" s="282"/>
      <c r="DI878" s="282"/>
      <c r="DJ878" s="282"/>
      <c r="DK878" s="282"/>
      <c r="DL878" s="282"/>
      <c r="DM878" s="282"/>
      <c r="DN878" s="282"/>
      <c r="DO878" s="282"/>
      <c r="DP878" s="282"/>
      <c r="DQ878" s="282"/>
      <c r="DR878" s="282"/>
      <c r="DS878" s="282"/>
      <c r="DT878" s="282"/>
      <c r="DU878" s="282"/>
      <c r="DV878" s="282"/>
      <c r="DW878" s="282"/>
      <c r="DX878" s="282"/>
      <c r="DY878" s="282"/>
      <c r="DZ878" s="282"/>
      <c r="EA878" s="282"/>
      <c r="EB878" s="282"/>
      <c r="EC878" s="282"/>
      <c r="ED878" s="282"/>
      <c r="EE878" s="282"/>
      <c r="EF878" s="282"/>
      <c r="EG878" s="282"/>
      <c r="EH878" s="282"/>
      <c r="EI878" s="282"/>
      <c r="EJ878" s="282"/>
      <c r="EK878" s="282"/>
      <c r="EL878" s="282"/>
      <c r="EM878" s="282"/>
      <c r="EN878" s="282"/>
      <c r="EO878" s="282"/>
      <c r="EP878" s="282"/>
      <c r="EQ878" s="282"/>
      <c r="ER878" s="282"/>
      <c r="ES878" s="282"/>
      <c r="ET878" s="282"/>
      <c r="EU878" s="282"/>
      <c r="EV878" s="282"/>
      <c r="EW878" s="282"/>
      <c r="EX878" s="282"/>
      <c r="EY878" s="282"/>
      <c r="EZ878" s="282"/>
      <c r="FA878" s="282"/>
      <c r="FB878" s="282"/>
      <c r="FC878" s="282"/>
      <c r="FD878" s="282"/>
      <c r="FE878" s="282"/>
      <c r="FF878" s="282"/>
      <c r="FG878" s="282"/>
      <c r="FH878" s="282"/>
      <c r="FI878" s="282"/>
      <c r="FJ878" s="282"/>
      <c r="FK878" s="282"/>
      <c r="FL878" s="282"/>
      <c r="FM878" s="282"/>
      <c r="FN878" s="282"/>
      <c r="FO878" s="282"/>
      <c r="FP878" s="282"/>
      <c r="FQ878" s="282"/>
      <c r="FR878" s="282"/>
      <c r="FS878" s="282"/>
      <c r="FT878" s="282"/>
      <c r="FU878" s="282"/>
      <c r="FV878" s="282"/>
      <c r="FW878" s="282"/>
      <c r="FX878" s="282"/>
      <c r="FY878" s="282"/>
      <c r="FZ878" s="282"/>
      <c r="GA878" s="282"/>
      <c r="GB878" s="282"/>
      <c r="GC878" s="282"/>
      <c r="GD878" s="282"/>
      <c r="GE878" s="282"/>
      <c r="GF878" s="282"/>
      <c r="GG878" s="282"/>
      <c r="GH878" s="282"/>
      <c r="GI878" s="282"/>
      <c r="GJ878" s="282"/>
      <c r="GK878" s="282"/>
      <c r="GL878" s="282"/>
      <c r="GM878" s="282"/>
      <c r="GN878" s="282"/>
      <c r="GO878" s="282"/>
      <c r="GP878" s="282"/>
      <c r="GQ878" s="282"/>
      <c r="GR878" s="282"/>
      <c r="GS878" s="282"/>
      <c r="GT878" s="282"/>
      <c r="GU878" s="282"/>
      <c r="GV878" s="282"/>
      <c r="GW878" s="282"/>
      <c r="GX878" s="282"/>
      <c r="GY878" s="282"/>
      <c r="GZ878" s="282"/>
      <c r="HA878" s="282"/>
      <c r="HB878" s="282"/>
      <c r="HC878" s="282"/>
      <c r="HD878" s="282"/>
      <c r="HE878" s="282"/>
    </row>
    <row r="879" spans="1:213" ht="24.95" customHeight="1">
      <c r="A879" s="194">
        <v>619</v>
      </c>
      <c r="B879" s="17" t="s">
        <v>2299</v>
      </c>
      <c r="C879" s="277">
        <v>401000032</v>
      </c>
      <c r="D879" s="19" t="s">
        <v>119</v>
      </c>
      <c r="E879" s="113" t="s">
        <v>1887</v>
      </c>
      <c r="F879" s="114"/>
      <c r="G879" s="114"/>
      <c r="H879" s="115">
        <v>3</v>
      </c>
      <c r="I879" s="114"/>
      <c r="J879" s="115">
        <v>16</v>
      </c>
      <c r="K879" s="115">
        <v>1</v>
      </c>
      <c r="L879" s="115">
        <v>18</v>
      </c>
      <c r="M879" s="115"/>
      <c r="N879" s="115"/>
      <c r="O879" s="115"/>
      <c r="P879" s="116" t="s">
        <v>255</v>
      </c>
      <c r="Q879" s="117" t="s">
        <v>1914</v>
      </c>
      <c r="R879" s="115"/>
      <c r="S879" s="115"/>
      <c r="T879" s="115">
        <v>3</v>
      </c>
      <c r="U879" s="115"/>
      <c r="V879" s="115">
        <v>9</v>
      </c>
      <c r="W879" s="115">
        <v>1</v>
      </c>
      <c r="X879" s="115"/>
      <c r="Y879" s="115"/>
      <c r="Z879" s="115"/>
      <c r="AA879" s="115"/>
      <c r="AB879" s="116" t="s">
        <v>257</v>
      </c>
      <c r="AC879" s="117" t="s">
        <v>1962</v>
      </c>
      <c r="AD879" s="116"/>
      <c r="AE879" s="116"/>
      <c r="AF879" s="116"/>
      <c r="AG879" s="116"/>
      <c r="AH879" s="116"/>
      <c r="AI879" s="116"/>
      <c r="AJ879" s="116"/>
      <c r="AK879" s="116"/>
      <c r="AL879" s="116"/>
      <c r="AM879" s="116" t="s">
        <v>2363</v>
      </c>
      <c r="AN879" s="116" t="s">
        <v>1911</v>
      </c>
      <c r="AO879" s="119" t="s">
        <v>69</v>
      </c>
      <c r="AP879" s="119" t="s">
        <v>51</v>
      </c>
      <c r="AQ879" s="119" t="s">
        <v>1138</v>
      </c>
      <c r="AR879" s="18" t="s">
        <v>1098</v>
      </c>
      <c r="AS879" s="120" t="s">
        <v>273</v>
      </c>
      <c r="AT879" s="121">
        <v>3457666.67</v>
      </c>
      <c r="AU879" s="121">
        <v>3457666.67</v>
      </c>
      <c r="AV879" s="121">
        <v>0</v>
      </c>
      <c r="AW879" s="121">
        <v>0</v>
      </c>
      <c r="AX879" s="121">
        <v>0</v>
      </c>
      <c r="AY879" s="121">
        <v>0</v>
      </c>
      <c r="AZ879" s="121">
        <v>0</v>
      </c>
      <c r="BA879" s="121">
        <v>0</v>
      </c>
      <c r="BB879" s="121">
        <v>3457666.67</v>
      </c>
      <c r="BC879" s="121">
        <v>3457666.67</v>
      </c>
      <c r="BD879" s="121">
        <v>0</v>
      </c>
      <c r="BE879" s="121">
        <v>0</v>
      </c>
      <c r="BF879" s="121">
        <v>0</v>
      </c>
      <c r="BG879" s="121">
        <v>0</v>
      </c>
      <c r="BH879" s="121">
        <v>0</v>
      </c>
      <c r="BI879" s="121">
        <v>0</v>
      </c>
      <c r="BJ879" s="121">
        <v>0</v>
      </c>
      <c r="BK879" s="121">
        <v>0</v>
      </c>
      <c r="BL879" s="121">
        <v>0</v>
      </c>
      <c r="BM879" s="121">
        <v>0</v>
      </c>
      <c r="BN879" s="121">
        <v>0</v>
      </c>
      <c r="BO879" s="121">
        <v>0</v>
      </c>
      <c r="BP879" s="121">
        <v>0</v>
      </c>
      <c r="BQ879" s="121">
        <v>0</v>
      </c>
      <c r="BR879" s="121">
        <v>0</v>
      </c>
      <c r="BS879" s="121">
        <v>0</v>
      </c>
      <c r="BT879" s="121">
        <v>0</v>
      </c>
      <c r="BU879" s="121">
        <v>0</v>
      </c>
      <c r="BV879" s="121">
        <v>0</v>
      </c>
      <c r="BW879" s="121">
        <v>0</v>
      </c>
      <c r="BX879" s="121">
        <v>0</v>
      </c>
      <c r="BY879" s="121">
        <v>0</v>
      </c>
      <c r="BZ879" s="121">
        <v>0</v>
      </c>
      <c r="CA879" s="121">
        <v>0</v>
      </c>
      <c r="CB879" s="121">
        <v>0</v>
      </c>
      <c r="CC879" s="121">
        <v>0</v>
      </c>
      <c r="CD879" s="121">
        <v>0</v>
      </c>
      <c r="CE879" s="121">
        <v>0</v>
      </c>
      <c r="CF879" s="121">
        <v>0</v>
      </c>
      <c r="CG879" s="121">
        <v>0</v>
      </c>
      <c r="CH879" s="121">
        <v>0</v>
      </c>
      <c r="CI879" s="121">
        <v>0</v>
      </c>
      <c r="CJ879" s="121">
        <v>0</v>
      </c>
      <c r="CK879" s="121">
        <v>0</v>
      </c>
      <c r="CL879" s="121">
        <v>0</v>
      </c>
      <c r="CM879" s="121">
        <v>0</v>
      </c>
      <c r="CN879" s="121">
        <v>0</v>
      </c>
      <c r="CO879" s="121">
        <v>0</v>
      </c>
      <c r="CP879" s="121">
        <v>0</v>
      </c>
      <c r="CQ879" s="121">
        <v>0</v>
      </c>
      <c r="CR879" s="282"/>
      <c r="CS879" s="282"/>
      <c r="CT879" s="282"/>
      <c r="CU879" s="282"/>
      <c r="CV879" s="282"/>
      <c r="CW879" s="282"/>
      <c r="CX879" s="282"/>
      <c r="CY879" s="282"/>
      <c r="CZ879" s="282"/>
      <c r="DA879" s="282"/>
      <c r="DB879" s="282"/>
      <c r="DC879" s="282"/>
      <c r="DD879" s="282"/>
      <c r="DE879" s="282"/>
      <c r="DF879" s="282"/>
      <c r="DG879" s="282"/>
      <c r="DH879" s="282"/>
      <c r="DI879" s="282"/>
      <c r="DJ879" s="282"/>
      <c r="DK879" s="282"/>
      <c r="DL879" s="282"/>
      <c r="DM879" s="282"/>
      <c r="DN879" s="282"/>
      <c r="DO879" s="282"/>
      <c r="DP879" s="282"/>
      <c r="DQ879" s="282"/>
      <c r="DR879" s="282"/>
      <c r="DS879" s="282"/>
      <c r="DT879" s="282"/>
      <c r="DU879" s="282"/>
      <c r="DV879" s="282"/>
      <c r="DW879" s="282"/>
      <c r="DX879" s="282"/>
      <c r="DY879" s="282"/>
      <c r="DZ879" s="282"/>
      <c r="EA879" s="282"/>
      <c r="EB879" s="282"/>
      <c r="EC879" s="282"/>
      <c r="ED879" s="282"/>
      <c r="EE879" s="282"/>
      <c r="EF879" s="282"/>
      <c r="EG879" s="282"/>
      <c r="EH879" s="282"/>
      <c r="EI879" s="282"/>
      <c r="EJ879" s="282"/>
      <c r="EK879" s="282"/>
      <c r="EL879" s="282"/>
      <c r="EM879" s="282"/>
      <c r="EN879" s="282"/>
      <c r="EO879" s="282"/>
      <c r="EP879" s="282"/>
      <c r="EQ879" s="282"/>
      <c r="ER879" s="282"/>
      <c r="ES879" s="282"/>
      <c r="ET879" s="282"/>
      <c r="EU879" s="282"/>
      <c r="EV879" s="282"/>
      <c r="EW879" s="282"/>
      <c r="EX879" s="282"/>
      <c r="EY879" s="282"/>
      <c r="EZ879" s="282"/>
      <c r="FA879" s="282"/>
      <c r="FB879" s="282"/>
      <c r="FC879" s="282"/>
      <c r="FD879" s="282"/>
      <c r="FE879" s="282"/>
      <c r="FF879" s="282"/>
      <c r="FG879" s="282"/>
      <c r="FH879" s="282"/>
      <c r="FI879" s="282"/>
      <c r="FJ879" s="282"/>
      <c r="FK879" s="282"/>
      <c r="FL879" s="282"/>
      <c r="FM879" s="282"/>
      <c r="FN879" s="282"/>
      <c r="FO879" s="282"/>
      <c r="FP879" s="282"/>
      <c r="FQ879" s="282"/>
      <c r="FR879" s="282"/>
      <c r="FS879" s="282"/>
      <c r="FT879" s="282"/>
      <c r="FU879" s="282"/>
      <c r="FV879" s="282"/>
      <c r="FW879" s="282"/>
      <c r="FX879" s="282"/>
      <c r="FY879" s="282"/>
      <c r="FZ879" s="282"/>
      <c r="GA879" s="282"/>
      <c r="GB879" s="282"/>
      <c r="GC879" s="282"/>
      <c r="GD879" s="282"/>
      <c r="GE879" s="282"/>
      <c r="GF879" s="282"/>
      <c r="GG879" s="282"/>
      <c r="GH879" s="282"/>
      <c r="GI879" s="282"/>
      <c r="GJ879" s="282"/>
      <c r="GK879" s="282"/>
      <c r="GL879" s="282"/>
      <c r="GM879" s="282"/>
      <c r="GN879" s="282"/>
      <c r="GO879" s="282"/>
      <c r="GP879" s="282"/>
      <c r="GQ879" s="282"/>
      <c r="GR879" s="282"/>
      <c r="GS879" s="282"/>
      <c r="GT879" s="282"/>
      <c r="GU879" s="282"/>
      <c r="GV879" s="282"/>
      <c r="GW879" s="282"/>
      <c r="GX879" s="282"/>
      <c r="GY879" s="282"/>
      <c r="GZ879" s="282"/>
      <c r="HA879" s="282"/>
      <c r="HB879" s="282"/>
      <c r="HC879" s="282"/>
      <c r="HD879" s="282"/>
      <c r="HE879" s="282"/>
    </row>
    <row r="880" spans="1:213" ht="24.95" customHeight="1">
      <c r="A880" s="194">
        <v>619</v>
      </c>
      <c r="B880" s="17" t="s">
        <v>2299</v>
      </c>
      <c r="C880" s="277">
        <v>401000032</v>
      </c>
      <c r="D880" s="19" t="s">
        <v>119</v>
      </c>
      <c r="E880" s="113" t="s">
        <v>1887</v>
      </c>
      <c r="F880" s="114"/>
      <c r="G880" s="114"/>
      <c r="H880" s="115">
        <v>3</v>
      </c>
      <c r="I880" s="114"/>
      <c r="J880" s="115">
        <v>16</v>
      </c>
      <c r="K880" s="115">
        <v>1</v>
      </c>
      <c r="L880" s="115">
        <v>18</v>
      </c>
      <c r="M880" s="115"/>
      <c r="N880" s="115"/>
      <c r="O880" s="115"/>
      <c r="P880" s="116" t="s">
        <v>255</v>
      </c>
      <c r="Q880" s="117" t="s">
        <v>1914</v>
      </c>
      <c r="R880" s="115"/>
      <c r="S880" s="115"/>
      <c r="T880" s="115">
        <v>3</v>
      </c>
      <c r="U880" s="115"/>
      <c r="V880" s="115">
        <v>9</v>
      </c>
      <c r="W880" s="115">
        <v>1</v>
      </c>
      <c r="X880" s="115"/>
      <c r="Y880" s="115"/>
      <c r="Z880" s="115"/>
      <c r="AA880" s="115"/>
      <c r="AB880" s="116" t="s">
        <v>257</v>
      </c>
      <c r="AC880" s="117" t="s">
        <v>1962</v>
      </c>
      <c r="AD880" s="116"/>
      <c r="AE880" s="116"/>
      <c r="AF880" s="116"/>
      <c r="AG880" s="116"/>
      <c r="AH880" s="116"/>
      <c r="AI880" s="116"/>
      <c r="AJ880" s="116"/>
      <c r="AK880" s="116"/>
      <c r="AL880" s="116"/>
      <c r="AM880" s="116" t="s">
        <v>2363</v>
      </c>
      <c r="AN880" s="116" t="s">
        <v>1911</v>
      </c>
      <c r="AO880" s="119" t="s">
        <v>69</v>
      </c>
      <c r="AP880" s="119" t="s">
        <v>51</v>
      </c>
      <c r="AQ880" s="119" t="s">
        <v>2075</v>
      </c>
      <c r="AR880" s="18" t="s">
        <v>2076</v>
      </c>
      <c r="AS880" s="120" t="s">
        <v>273</v>
      </c>
      <c r="AT880" s="121">
        <v>117387.92</v>
      </c>
      <c r="AU880" s="121">
        <v>117387.92</v>
      </c>
      <c r="AV880" s="121">
        <v>0</v>
      </c>
      <c r="AW880" s="121">
        <v>0</v>
      </c>
      <c r="AX880" s="121">
        <v>0</v>
      </c>
      <c r="AY880" s="121">
        <v>0</v>
      </c>
      <c r="AZ880" s="121">
        <v>0</v>
      </c>
      <c r="BA880" s="121">
        <v>0</v>
      </c>
      <c r="BB880" s="121">
        <v>117387.92</v>
      </c>
      <c r="BC880" s="121">
        <v>117387.92</v>
      </c>
      <c r="BD880" s="121">
        <v>0</v>
      </c>
      <c r="BE880" s="121">
        <v>0</v>
      </c>
      <c r="BF880" s="121">
        <v>0</v>
      </c>
      <c r="BG880" s="121">
        <v>0</v>
      </c>
      <c r="BH880" s="121">
        <v>0</v>
      </c>
      <c r="BI880" s="121">
        <v>0</v>
      </c>
      <c r="BJ880" s="121">
        <v>0</v>
      </c>
      <c r="BK880" s="121">
        <v>0</v>
      </c>
      <c r="BL880" s="121">
        <v>0</v>
      </c>
      <c r="BM880" s="121">
        <v>0</v>
      </c>
      <c r="BN880" s="121">
        <v>0</v>
      </c>
      <c r="BO880" s="121">
        <v>0</v>
      </c>
      <c r="BP880" s="121">
        <v>0</v>
      </c>
      <c r="BQ880" s="121">
        <v>0</v>
      </c>
      <c r="BR880" s="121">
        <v>0</v>
      </c>
      <c r="BS880" s="121">
        <v>0</v>
      </c>
      <c r="BT880" s="121">
        <v>0</v>
      </c>
      <c r="BU880" s="121">
        <v>0</v>
      </c>
      <c r="BV880" s="121">
        <v>0</v>
      </c>
      <c r="BW880" s="121">
        <v>0</v>
      </c>
      <c r="BX880" s="121">
        <v>0</v>
      </c>
      <c r="BY880" s="121">
        <v>0</v>
      </c>
      <c r="BZ880" s="121">
        <v>0</v>
      </c>
      <c r="CA880" s="121">
        <v>0</v>
      </c>
      <c r="CB880" s="121">
        <v>0</v>
      </c>
      <c r="CC880" s="121">
        <v>0</v>
      </c>
      <c r="CD880" s="121">
        <v>0</v>
      </c>
      <c r="CE880" s="121">
        <v>0</v>
      </c>
      <c r="CF880" s="121">
        <v>0</v>
      </c>
      <c r="CG880" s="121">
        <v>0</v>
      </c>
      <c r="CH880" s="121">
        <v>0</v>
      </c>
      <c r="CI880" s="121">
        <v>0</v>
      </c>
      <c r="CJ880" s="121">
        <v>0</v>
      </c>
      <c r="CK880" s="121">
        <v>0</v>
      </c>
      <c r="CL880" s="121">
        <v>0</v>
      </c>
      <c r="CM880" s="121">
        <v>0</v>
      </c>
      <c r="CN880" s="121">
        <v>0</v>
      </c>
      <c r="CO880" s="121">
        <v>0</v>
      </c>
      <c r="CP880" s="121">
        <v>0</v>
      </c>
      <c r="CQ880" s="121">
        <v>0</v>
      </c>
      <c r="CR880" s="282"/>
      <c r="CS880" s="282"/>
      <c r="CT880" s="282"/>
      <c r="CU880" s="282"/>
      <c r="CV880" s="282"/>
      <c r="CW880" s="282"/>
      <c r="CX880" s="282"/>
      <c r="CY880" s="282"/>
      <c r="CZ880" s="282"/>
      <c r="DA880" s="282"/>
      <c r="DB880" s="282"/>
      <c r="DC880" s="282"/>
      <c r="DD880" s="282"/>
      <c r="DE880" s="282"/>
      <c r="DF880" s="282"/>
      <c r="DG880" s="282"/>
      <c r="DH880" s="282"/>
      <c r="DI880" s="282"/>
      <c r="DJ880" s="282"/>
      <c r="DK880" s="282"/>
      <c r="DL880" s="282"/>
      <c r="DM880" s="282"/>
      <c r="DN880" s="282"/>
      <c r="DO880" s="282"/>
      <c r="DP880" s="282"/>
      <c r="DQ880" s="282"/>
      <c r="DR880" s="282"/>
      <c r="DS880" s="282"/>
      <c r="DT880" s="282"/>
      <c r="DU880" s="282"/>
      <c r="DV880" s="282"/>
      <c r="DW880" s="282"/>
      <c r="DX880" s="282"/>
      <c r="DY880" s="282"/>
      <c r="DZ880" s="282"/>
      <c r="EA880" s="282"/>
      <c r="EB880" s="282"/>
      <c r="EC880" s="282"/>
      <c r="ED880" s="282"/>
      <c r="EE880" s="282"/>
      <c r="EF880" s="282"/>
      <c r="EG880" s="282"/>
      <c r="EH880" s="282"/>
      <c r="EI880" s="282"/>
      <c r="EJ880" s="282"/>
      <c r="EK880" s="282"/>
      <c r="EL880" s="282"/>
      <c r="EM880" s="282"/>
      <c r="EN880" s="282"/>
      <c r="EO880" s="282"/>
      <c r="EP880" s="282"/>
      <c r="EQ880" s="282"/>
      <c r="ER880" s="282"/>
      <c r="ES880" s="282"/>
      <c r="ET880" s="282"/>
      <c r="EU880" s="282"/>
      <c r="EV880" s="282"/>
      <c r="EW880" s="282"/>
      <c r="EX880" s="282"/>
      <c r="EY880" s="282"/>
      <c r="EZ880" s="282"/>
      <c r="FA880" s="282"/>
      <c r="FB880" s="282"/>
      <c r="FC880" s="282"/>
      <c r="FD880" s="282"/>
      <c r="FE880" s="282"/>
      <c r="FF880" s="282"/>
      <c r="FG880" s="282"/>
      <c r="FH880" s="282"/>
      <c r="FI880" s="282"/>
      <c r="FJ880" s="282"/>
      <c r="FK880" s="282"/>
      <c r="FL880" s="282"/>
      <c r="FM880" s="282"/>
      <c r="FN880" s="282"/>
      <c r="FO880" s="282"/>
      <c r="FP880" s="282"/>
      <c r="FQ880" s="282"/>
      <c r="FR880" s="282"/>
      <c r="FS880" s="282"/>
      <c r="FT880" s="282"/>
      <c r="FU880" s="282"/>
      <c r="FV880" s="282"/>
      <c r="FW880" s="282"/>
      <c r="FX880" s="282"/>
      <c r="FY880" s="282"/>
      <c r="FZ880" s="282"/>
      <c r="GA880" s="282"/>
      <c r="GB880" s="282"/>
      <c r="GC880" s="282"/>
      <c r="GD880" s="282"/>
      <c r="GE880" s="282"/>
      <c r="GF880" s="282"/>
      <c r="GG880" s="282"/>
      <c r="GH880" s="282"/>
      <c r="GI880" s="282"/>
      <c r="GJ880" s="282"/>
      <c r="GK880" s="282"/>
      <c r="GL880" s="282"/>
      <c r="GM880" s="282"/>
      <c r="GN880" s="282"/>
      <c r="GO880" s="282"/>
      <c r="GP880" s="282"/>
      <c r="GQ880" s="282"/>
      <c r="GR880" s="282"/>
      <c r="GS880" s="282"/>
      <c r="GT880" s="282"/>
      <c r="GU880" s="282"/>
      <c r="GV880" s="282"/>
      <c r="GW880" s="282"/>
      <c r="GX880" s="282"/>
      <c r="GY880" s="282"/>
      <c r="GZ880" s="282"/>
      <c r="HA880" s="282"/>
      <c r="HB880" s="282"/>
      <c r="HC880" s="282"/>
      <c r="HD880" s="282"/>
      <c r="HE880" s="282"/>
    </row>
    <row r="881" spans="1:213" ht="24.95" customHeight="1">
      <c r="A881" s="194">
        <v>619</v>
      </c>
      <c r="B881" s="17" t="s">
        <v>2299</v>
      </c>
      <c r="C881" s="277">
        <v>401000032</v>
      </c>
      <c r="D881" s="19" t="s">
        <v>119</v>
      </c>
      <c r="E881" s="113" t="s">
        <v>1887</v>
      </c>
      <c r="F881" s="114"/>
      <c r="G881" s="114"/>
      <c r="H881" s="115">
        <v>3</v>
      </c>
      <c r="I881" s="114"/>
      <c r="J881" s="115">
        <v>16</v>
      </c>
      <c r="K881" s="115">
        <v>1</v>
      </c>
      <c r="L881" s="115">
        <v>18</v>
      </c>
      <c r="M881" s="115"/>
      <c r="N881" s="115"/>
      <c r="O881" s="115"/>
      <c r="P881" s="116" t="s">
        <v>255</v>
      </c>
      <c r="Q881" s="117" t="s">
        <v>1914</v>
      </c>
      <c r="R881" s="115"/>
      <c r="S881" s="115"/>
      <c r="T881" s="115">
        <v>3</v>
      </c>
      <c r="U881" s="115"/>
      <c r="V881" s="115">
        <v>9</v>
      </c>
      <c r="W881" s="115">
        <v>1</v>
      </c>
      <c r="X881" s="115"/>
      <c r="Y881" s="115"/>
      <c r="Z881" s="115"/>
      <c r="AA881" s="115"/>
      <c r="AB881" s="116" t="s">
        <v>257</v>
      </c>
      <c r="AC881" s="117" t="s">
        <v>1962</v>
      </c>
      <c r="AD881" s="116"/>
      <c r="AE881" s="116"/>
      <c r="AF881" s="116"/>
      <c r="AG881" s="116"/>
      <c r="AH881" s="116"/>
      <c r="AI881" s="116"/>
      <c r="AJ881" s="116"/>
      <c r="AK881" s="116"/>
      <c r="AL881" s="116"/>
      <c r="AM881" s="116" t="s">
        <v>2363</v>
      </c>
      <c r="AN881" s="116" t="s">
        <v>1911</v>
      </c>
      <c r="AO881" s="119" t="s">
        <v>69</v>
      </c>
      <c r="AP881" s="119" t="s">
        <v>51</v>
      </c>
      <c r="AQ881" s="119" t="s">
        <v>2108</v>
      </c>
      <c r="AR881" s="18" t="s">
        <v>2109</v>
      </c>
      <c r="AS881" s="120" t="s">
        <v>273</v>
      </c>
      <c r="AT881" s="121">
        <v>4603606.87</v>
      </c>
      <c r="AU881" s="121">
        <v>4603606.87</v>
      </c>
      <c r="AV881" s="121">
        <v>4111020.93</v>
      </c>
      <c r="AW881" s="121">
        <v>4111020.93</v>
      </c>
      <c r="AX881" s="121">
        <v>262405.59999999998</v>
      </c>
      <c r="AY881" s="121">
        <v>262405.59999999998</v>
      </c>
      <c r="AZ881" s="121">
        <v>0</v>
      </c>
      <c r="BA881" s="121">
        <v>0</v>
      </c>
      <c r="BB881" s="121">
        <v>230180.34</v>
      </c>
      <c r="BC881" s="121">
        <v>230180.34</v>
      </c>
      <c r="BD881" s="121">
        <v>0</v>
      </c>
      <c r="BE881" s="121">
        <v>0</v>
      </c>
      <c r="BF881" s="121">
        <v>0</v>
      </c>
      <c r="BG881" s="121">
        <v>0</v>
      </c>
      <c r="BH881" s="121">
        <v>0</v>
      </c>
      <c r="BI881" s="121">
        <v>0</v>
      </c>
      <c r="BJ881" s="121">
        <v>0</v>
      </c>
      <c r="BK881" s="121">
        <v>0</v>
      </c>
      <c r="BL881" s="121">
        <v>0</v>
      </c>
      <c r="BM881" s="121">
        <v>0</v>
      </c>
      <c r="BN881" s="121">
        <v>0</v>
      </c>
      <c r="BO881" s="121">
        <v>0</v>
      </c>
      <c r="BP881" s="121">
        <v>0</v>
      </c>
      <c r="BQ881" s="121">
        <v>0</v>
      </c>
      <c r="BR881" s="121">
        <v>0</v>
      </c>
      <c r="BS881" s="121">
        <v>0</v>
      </c>
      <c r="BT881" s="121">
        <v>0</v>
      </c>
      <c r="BU881" s="121">
        <v>0</v>
      </c>
      <c r="BV881" s="121">
        <v>0</v>
      </c>
      <c r="BW881" s="121">
        <v>0</v>
      </c>
      <c r="BX881" s="121">
        <v>0</v>
      </c>
      <c r="BY881" s="121">
        <v>0</v>
      </c>
      <c r="BZ881" s="121">
        <v>0</v>
      </c>
      <c r="CA881" s="121">
        <v>0</v>
      </c>
      <c r="CB881" s="121">
        <v>0</v>
      </c>
      <c r="CC881" s="121">
        <v>0</v>
      </c>
      <c r="CD881" s="121">
        <v>0</v>
      </c>
      <c r="CE881" s="121">
        <v>0</v>
      </c>
      <c r="CF881" s="121">
        <v>0</v>
      </c>
      <c r="CG881" s="121">
        <v>0</v>
      </c>
      <c r="CH881" s="121">
        <v>0</v>
      </c>
      <c r="CI881" s="121">
        <v>0</v>
      </c>
      <c r="CJ881" s="121">
        <v>0</v>
      </c>
      <c r="CK881" s="121">
        <v>0</v>
      </c>
      <c r="CL881" s="121">
        <v>0</v>
      </c>
      <c r="CM881" s="121">
        <v>0</v>
      </c>
      <c r="CN881" s="121">
        <v>0</v>
      </c>
      <c r="CO881" s="121">
        <v>0</v>
      </c>
      <c r="CP881" s="121">
        <v>0</v>
      </c>
      <c r="CQ881" s="121">
        <v>0</v>
      </c>
      <c r="CR881" s="282"/>
      <c r="CS881" s="282"/>
      <c r="CT881" s="282"/>
      <c r="CU881" s="282"/>
      <c r="CV881" s="282"/>
      <c r="CW881" s="282"/>
      <c r="CX881" s="282"/>
      <c r="CY881" s="282"/>
      <c r="CZ881" s="282"/>
      <c r="DA881" s="282"/>
      <c r="DB881" s="282"/>
      <c r="DC881" s="282"/>
      <c r="DD881" s="282"/>
      <c r="DE881" s="282"/>
      <c r="DF881" s="282"/>
      <c r="DG881" s="282"/>
      <c r="DH881" s="282"/>
      <c r="DI881" s="282"/>
      <c r="DJ881" s="282"/>
      <c r="DK881" s="282"/>
      <c r="DL881" s="282"/>
      <c r="DM881" s="282"/>
      <c r="DN881" s="282"/>
      <c r="DO881" s="282"/>
      <c r="DP881" s="282"/>
      <c r="DQ881" s="282"/>
      <c r="DR881" s="282"/>
      <c r="DS881" s="282"/>
      <c r="DT881" s="282"/>
      <c r="DU881" s="282"/>
      <c r="DV881" s="282"/>
      <c r="DW881" s="282"/>
      <c r="DX881" s="282"/>
      <c r="DY881" s="282"/>
      <c r="DZ881" s="282"/>
      <c r="EA881" s="282"/>
      <c r="EB881" s="282"/>
      <c r="EC881" s="282"/>
      <c r="ED881" s="282"/>
      <c r="EE881" s="282"/>
      <c r="EF881" s="282"/>
      <c r="EG881" s="282"/>
      <c r="EH881" s="282"/>
      <c r="EI881" s="282"/>
      <c r="EJ881" s="282"/>
      <c r="EK881" s="282"/>
      <c r="EL881" s="282"/>
      <c r="EM881" s="282"/>
      <c r="EN881" s="282"/>
      <c r="EO881" s="282"/>
      <c r="EP881" s="282"/>
      <c r="EQ881" s="282"/>
      <c r="ER881" s="282"/>
      <c r="ES881" s="282"/>
      <c r="ET881" s="282"/>
      <c r="EU881" s="282"/>
      <c r="EV881" s="282"/>
      <c r="EW881" s="282"/>
      <c r="EX881" s="282"/>
      <c r="EY881" s="282"/>
      <c r="EZ881" s="282"/>
      <c r="FA881" s="282"/>
      <c r="FB881" s="282"/>
      <c r="FC881" s="282"/>
      <c r="FD881" s="282"/>
      <c r="FE881" s="282"/>
      <c r="FF881" s="282"/>
      <c r="FG881" s="282"/>
      <c r="FH881" s="282"/>
      <c r="FI881" s="282"/>
      <c r="FJ881" s="282"/>
      <c r="FK881" s="282"/>
      <c r="FL881" s="282"/>
      <c r="FM881" s="282"/>
      <c r="FN881" s="282"/>
      <c r="FO881" s="282"/>
      <c r="FP881" s="282"/>
      <c r="FQ881" s="282"/>
      <c r="FR881" s="282"/>
      <c r="FS881" s="282"/>
      <c r="FT881" s="282"/>
      <c r="FU881" s="282"/>
      <c r="FV881" s="282"/>
      <c r="FW881" s="282"/>
      <c r="FX881" s="282"/>
      <c r="FY881" s="282"/>
      <c r="FZ881" s="282"/>
      <c r="GA881" s="282"/>
      <c r="GB881" s="282"/>
      <c r="GC881" s="282"/>
      <c r="GD881" s="282"/>
      <c r="GE881" s="282"/>
      <c r="GF881" s="282"/>
      <c r="GG881" s="282"/>
      <c r="GH881" s="282"/>
      <c r="GI881" s="282"/>
      <c r="GJ881" s="282"/>
      <c r="GK881" s="282"/>
      <c r="GL881" s="282"/>
      <c r="GM881" s="282"/>
      <c r="GN881" s="282"/>
      <c r="GO881" s="282"/>
      <c r="GP881" s="282"/>
      <c r="GQ881" s="282"/>
      <c r="GR881" s="282"/>
      <c r="GS881" s="282"/>
      <c r="GT881" s="282"/>
      <c r="GU881" s="282"/>
      <c r="GV881" s="282"/>
      <c r="GW881" s="282"/>
      <c r="GX881" s="282"/>
      <c r="GY881" s="282"/>
      <c r="GZ881" s="282"/>
      <c r="HA881" s="282"/>
      <c r="HB881" s="282"/>
      <c r="HC881" s="282"/>
      <c r="HD881" s="282"/>
      <c r="HE881" s="282"/>
    </row>
    <row r="882" spans="1:213" ht="24.95" customHeight="1">
      <c r="A882" s="194">
        <v>619</v>
      </c>
      <c r="B882" s="17" t="s">
        <v>2299</v>
      </c>
      <c r="C882" s="277">
        <v>401000032</v>
      </c>
      <c r="D882" s="19" t="s">
        <v>119</v>
      </c>
      <c r="E882" s="113" t="s">
        <v>1887</v>
      </c>
      <c r="F882" s="114"/>
      <c r="G882" s="114"/>
      <c r="H882" s="115">
        <v>3</v>
      </c>
      <c r="I882" s="114"/>
      <c r="J882" s="115">
        <v>16</v>
      </c>
      <c r="K882" s="115">
        <v>1</v>
      </c>
      <c r="L882" s="115">
        <v>18</v>
      </c>
      <c r="M882" s="115"/>
      <c r="N882" s="115"/>
      <c r="O882" s="115"/>
      <c r="P882" s="116" t="s">
        <v>255</v>
      </c>
      <c r="Q882" s="117" t="s">
        <v>1914</v>
      </c>
      <c r="R882" s="115"/>
      <c r="S882" s="115"/>
      <c r="T882" s="115">
        <v>3</v>
      </c>
      <c r="U882" s="115"/>
      <c r="V882" s="115">
        <v>9</v>
      </c>
      <c r="W882" s="115">
        <v>1</v>
      </c>
      <c r="X882" s="115"/>
      <c r="Y882" s="115"/>
      <c r="Z882" s="115"/>
      <c r="AA882" s="115"/>
      <c r="AB882" s="116" t="s">
        <v>257</v>
      </c>
      <c r="AC882" s="117" t="s">
        <v>1962</v>
      </c>
      <c r="AD882" s="116"/>
      <c r="AE882" s="116"/>
      <c r="AF882" s="116"/>
      <c r="AG882" s="116"/>
      <c r="AH882" s="116"/>
      <c r="AI882" s="116"/>
      <c r="AJ882" s="116"/>
      <c r="AK882" s="116"/>
      <c r="AL882" s="116"/>
      <c r="AM882" s="116" t="s">
        <v>2363</v>
      </c>
      <c r="AN882" s="116" t="s">
        <v>1911</v>
      </c>
      <c r="AO882" s="119" t="s">
        <v>69</v>
      </c>
      <c r="AP882" s="119" t="s">
        <v>51</v>
      </c>
      <c r="AQ882" s="119" t="s">
        <v>2073</v>
      </c>
      <c r="AR882" s="18" t="s">
        <v>2074</v>
      </c>
      <c r="AS882" s="120" t="s">
        <v>273</v>
      </c>
      <c r="AT882" s="121">
        <v>412972</v>
      </c>
      <c r="AU882" s="121">
        <v>412972</v>
      </c>
      <c r="AV882" s="121">
        <v>0</v>
      </c>
      <c r="AW882" s="121">
        <v>0</v>
      </c>
      <c r="AX882" s="121">
        <v>392323.4</v>
      </c>
      <c r="AY882" s="121">
        <v>392323.4</v>
      </c>
      <c r="AZ882" s="121">
        <v>0</v>
      </c>
      <c r="BA882" s="121">
        <v>0</v>
      </c>
      <c r="BB882" s="121">
        <v>20648.599999999999</v>
      </c>
      <c r="BC882" s="121">
        <v>20648.599999999999</v>
      </c>
      <c r="BD882" s="121">
        <v>0</v>
      </c>
      <c r="BE882" s="121"/>
      <c r="BF882" s="121">
        <v>0</v>
      </c>
      <c r="BG882" s="121">
        <v>0</v>
      </c>
      <c r="BH882" s="121">
        <v>0</v>
      </c>
      <c r="BI882" s="121">
        <v>0</v>
      </c>
      <c r="BJ882" s="121">
        <v>0</v>
      </c>
      <c r="BK882" s="121">
        <v>0</v>
      </c>
      <c r="BL882" s="121">
        <v>0</v>
      </c>
      <c r="BM882" s="121">
        <v>0</v>
      </c>
      <c r="BN882" s="121">
        <v>0</v>
      </c>
      <c r="BO882" s="121">
        <v>0</v>
      </c>
      <c r="BP882" s="121">
        <v>0</v>
      </c>
      <c r="BQ882" s="121">
        <v>0</v>
      </c>
      <c r="BR882" s="121">
        <v>0</v>
      </c>
      <c r="BS882" s="121">
        <v>0</v>
      </c>
      <c r="BT882" s="121">
        <v>0</v>
      </c>
      <c r="BU882" s="121">
        <v>0</v>
      </c>
      <c r="BV882" s="121">
        <v>0</v>
      </c>
      <c r="BW882" s="121">
        <v>0</v>
      </c>
      <c r="BX882" s="121">
        <v>0</v>
      </c>
      <c r="BY882" s="121">
        <v>0</v>
      </c>
      <c r="BZ882" s="121">
        <v>0</v>
      </c>
      <c r="CA882" s="121">
        <v>0</v>
      </c>
      <c r="CB882" s="121">
        <v>0</v>
      </c>
      <c r="CC882" s="121">
        <v>0</v>
      </c>
      <c r="CD882" s="121">
        <v>0</v>
      </c>
      <c r="CE882" s="121">
        <v>0</v>
      </c>
      <c r="CF882" s="121">
        <v>0</v>
      </c>
      <c r="CG882" s="121">
        <v>0</v>
      </c>
      <c r="CH882" s="121">
        <v>0</v>
      </c>
      <c r="CI882" s="121">
        <v>0</v>
      </c>
      <c r="CJ882" s="121">
        <v>0</v>
      </c>
      <c r="CK882" s="121">
        <v>0</v>
      </c>
      <c r="CL882" s="121">
        <v>0</v>
      </c>
      <c r="CM882" s="121">
        <v>0</v>
      </c>
      <c r="CN882" s="121">
        <v>0</v>
      </c>
      <c r="CO882" s="121">
        <v>0</v>
      </c>
      <c r="CP882" s="121">
        <v>0</v>
      </c>
      <c r="CQ882" s="121">
        <v>0</v>
      </c>
      <c r="CR882" s="282"/>
      <c r="CS882" s="282"/>
      <c r="CT882" s="282"/>
      <c r="CU882" s="282"/>
      <c r="CV882" s="282"/>
      <c r="CW882" s="282"/>
      <c r="CX882" s="282"/>
      <c r="CY882" s="282"/>
      <c r="CZ882" s="282"/>
      <c r="DA882" s="282"/>
      <c r="DB882" s="282"/>
      <c r="DC882" s="282"/>
      <c r="DD882" s="282"/>
      <c r="DE882" s="282"/>
      <c r="DF882" s="282"/>
      <c r="DG882" s="282"/>
      <c r="DH882" s="282"/>
      <c r="DI882" s="282"/>
      <c r="DJ882" s="282"/>
      <c r="DK882" s="282"/>
      <c r="DL882" s="282"/>
      <c r="DM882" s="282"/>
      <c r="DN882" s="282"/>
      <c r="DO882" s="282"/>
      <c r="DP882" s="282"/>
      <c r="DQ882" s="282"/>
      <c r="DR882" s="282"/>
      <c r="DS882" s="282"/>
      <c r="DT882" s="282"/>
      <c r="DU882" s="282"/>
      <c r="DV882" s="282"/>
      <c r="DW882" s="282"/>
      <c r="DX882" s="282"/>
      <c r="DY882" s="282"/>
      <c r="DZ882" s="282"/>
      <c r="EA882" s="282"/>
      <c r="EB882" s="282"/>
      <c r="EC882" s="282"/>
      <c r="ED882" s="282"/>
      <c r="EE882" s="282"/>
      <c r="EF882" s="282"/>
      <c r="EG882" s="282"/>
      <c r="EH882" s="282"/>
      <c r="EI882" s="282"/>
      <c r="EJ882" s="282"/>
      <c r="EK882" s="282"/>
      <c r="EL882" s="282"/>
      <c r="EM882" s="282"/>
      <c r="EN882" s="282"/>
      <c r="EO882" s="282"/>
      <c r="EP882" s="282"/>
      <c r="EQ882" s="282"/>
      <c r="ER882" s="282"/>
      <c r="ES882" s="282"/>
      <c r="ET882" s="282"/>
      <c r="EU882" s="282"/>
      <c r="EV882" s="282"/>
      <c r="EW882" s="282"/>
      <c r="EX882" s="282"/>
      <c r="EY882" s="282"/>
      <c r="EZ882" s="282"/>
      <c r="FA882" s="282"/>
      <c r="FB882" s="282"/>
      <c r="FC882" s="282"/>
      <c r="FD882" s="282"/>
      <c r="FE882" s="282"/>
      <c r="FF882" s="282"/>
      <c r="FG882" s="282"/>
      <c r="FH882" s="282"/>
      <c r="FI882" s="282"/>
      <c r="FJ882" s="282"/>
      <c r="FK882" s="282"/>
      <c r="FL882" s="282"/>
      <c r="FM882" s="282"/>
      <c r="FN882" s="282"/>
      <c r="FO882" s="282"/>
      <c r="FP882" s="282"/>
      <c r="FQ882" s="282"/>
      <c r="FR882" s="282"/>
      <c r="FS882" s="282"/>
      <c r="FT882" s="282"/>
      <c r="FU882" s="282"/>
      <c r="FV882" s="282"/>
      <c r="FW882" s="282"/>
      <c r="FX882" s="282"/>
      <c r="FY882" s="282"/>
      <c r="FZ882" s="282"/>
      <c r="GA882" s="282"/>
      <c r="GB882" s="282"/>
      <c r="GC882" s="282"/>
      <c r="GD882" s="282"/>
      <c r="GE882" s="282"/>
      <c r="GF882" s="282"/>
      <c r="GG882" s="282"/>
      <c r="GH882" s="282"/>
      <c r="GI882" s="282"/>
      <c r="GJ882" s="282"/>
      <c r="GK882" s="282"/>
      <c r="GL882" s="282"/>
      <c r="GM882" s="282"/>
      <c r="GN882" s="282"/>
      <c r="GO882" s="282"/>
      <c r="GP882" s="282"/>
      <c r="GQ882" s="282"/>
      <c r="GR882" s="282"/>
      <c r="GS882" s="282"/>
      <c r="GT882" s="282"/>
      <c r="GU882" s="282"/>
      <c r="GV882" s="282"/>
      <c r="GW882" s="282"/>
      <c r="GX882" s="282"/>
      <c r="GY882" s="282"/>
      <c r="GZ882" s="282"/>
      <c r="HA882" s="282"/>
      <c r="HB882" s="282"/>
      <c r="HC882" s="282"/>
      <c r="HD882" s="282"/>
      <c r="HE882" s="282"/>
    </row>
    <row r="883" spans="1:213" ht="24.95" customHeight="1">
      <c r="A883" s="194">
        <v>619</v>
      </c>
      <c r="B883" s="17" t="s">
        <v>2299</v>
      </c>
      <c r="C883" s="277">
        <v>401000035</v>
      </c>
      <c r="D883" s="19" t="s">
        <v>116</v>
      </c>
      <c r="E883" s="113" t="s">
        <v>1887</v>
      </c>
      <c r="F883" s="114"/>
      <c r="G883" s="114"/>
      <c r="H883" s="115">
        <v>3</v>
      </c>
      <c r="I883" s="114"/>
      <c r="J883" s="115">
        <v>16</v>
      </c>
      <c r="K883" s="115">
        <v>1</v>
      </c>
      <c r="L883" s="115" t="s">
        <v>2364</v>
      </c>
      <c r="M883" s="115"/>
      <c r="N883" s="115"/>
      <c r="O883" s="115"/>
      <c r="P883" s="116" t="s">
        <v>255</v>
      </c>
      <c r="Q883" s="117" t="s">
        <v>1914</v>
      </c>
      <c r="R883" s="115"/>
      <c r="S883" s="115"/>
      <c r="T883" s="115">
        <v>3</v>
      </c>
      <c r="U883" s="115"/>
      <c r="V883" s="115">
        <v>9</v>
      </c>
      <c r="W883" s="115">
        <v>1</v>
      </c>
      <c r="X883" s="115"/>
      <c r="Y883" s="115"/>
      <c r="Z883" s="115"/>
      <c r="AA883" s="115"/>
      <c r="AB883" s="116" t="s">
        <v>257</v>
      </c>
      <c r="AC883" s="117" t="s">
        <v>1962</v>
      </c>
      <c r="AD883" s="116"/>
      <c r="AE883" s="116"/>
      <c r="AF883" s="116"/>
      <c r="AG883" s="116"/>
      <c r="AH883" s="116"/>
      <c r="AI883" s="116"/>
      <c r="AJ883" s="116"/>
      <c r="AK883" s="116"/>
      <c r="AL883" s="116"/>
      <c r="AM883" s="181" t="s">
        <v>2365</v>
      </c>
      <c r="AN883" s="116" t="s">
        <v>1911</v>
      </c>
      <c r="AO883" s="119" t="s">
        <v>80</v>
      </c>
      <c r="AP883" s="119" t="s">
        <v>54</v>
      </c>
      <c r="AQ883" s="119" t="s">
        <v>1150</v>
      </c>
      <c r="AR883" s="18" t="s">
        <v>1151</v>
      </c>
      <c r="AS883" s="120" t="s">
        <v>53</v>
      </c>
      <c r="AT883" s="121">
        <v>8873305.75</v>
      </c>
      <c r="AU883" s="121">
        <v>8873305.75</v>
      </c>
      <c r="AV883" s="121">
        <v>0</v>
      </c>
      <c r="AW883" s="121">
        <v>0</v>
      </c>
      <c r="AX883" s="121">
        <v>0</v>
      </c>
      <c r="AY883" s="121">
        <v>0</v>
      </c>
      <c r="AZ883" s="121">
        <v>0</v>
      </c>
      <c r="BA883" s="121">
        <v>0</v>
      </c>
      <c r="BB883" s="121">
        <v>8873305.75</v>
      </c>
      <c r="BC883" s="121">
        <v>8873305.75</v>
      </c>
      <c r="BD883" s="121">
        <v>6872406.6699999999</v>
      </c>
      <c r="BE883" s="121">
        <v>0</v>
      </c>
      <c r="BF883" s="121">
        <v>0</v>
      </c>
      <c r="BG883" s="121">
        <v>0</v>
      </c>
      <c r="BH883" s="121">
        <v>6872406.6699999999</v>
      </c>
      <c r="BI883" s="121">
        <v>6872406.6699999999</v>
      </c>
      <c r="BJ883" s="121">
        <v>0</v>
      </c>
      <c r="BK883" s="121">
        <v>0</v>
      </c>
      <c r="BL883" s="121">
        <v>0</v>
      </c>
      <c r="BM883" s="121">
        <v>6872406.6699999999</v>
      </c>
      <c r="BN883" s="121">
        <v>9532370</v>
      </c>
      <c r="BO883" s="121">
        <v>0</v>
      </c>
      <c r="BP883" s="121">
        <v>0</v>
      </c>
      <c r="BQ883" s="121">
        <v>0</v>
      </c>
      <c r="BR883" s="121">
        <v>9532370</v>
      </c>
      <c r="BS883" s="121">
        <v>9899535.9800000004</v>
      </c>
      <c r="BT883" s="121">
        <v>0</v>
      </c>
      <c r="BU883" s="121">
        <v>0</v>
      </c>
      <c r="BV883" s="121">
        <v>0</v>
      </c>
      <c r="BW883" s="121">
        <v>9899535.9800000004</v>
      </c>
      <c r="BX883" s="121">
        <v>4410380</v>
      </c>
      <c r="BY883" s="121">
        <v>0</v>
      </c>
      <c r="BZ883" s="121">
        <v>0</v>
      </c>
      <c r="CA883" s="121">
        <v>0</v>
      </c>
      <c r="CB883" s="121">
        <v>4410380</v>
      </c>
      <c r="CC883" s="121">
        <v>4410380</v>
      </c>
      <c r="CD883" s="121">
        <v>0</v>
      </c>
      <c r="CE883" s="121">
        <v>0</v>
      </c>
      <c r="CF883" s="121">
        <v>0</v>
      </c>
      <c r="CG883" s="121">
        <v>4410380</v>
      </c>
      <c r="CH883" s="121">
        <v>4410380</v>
      </c>
      <c r="CI883" s="121">
        <v>0</v>
      </c>
      <c r="CJ883" s="121">
        <v>0</v>
      </c>
      <c r="CK883" s="121">
        <v>0</v>
      </c>
      <c r="CL883" s="121">
        <v>4410380</v>
      </c>
      <c r="CM883" s="121">
        <v>4410380</v>
      </c>
      <c r="CN883" s="121">
        <v>0</v>
      </c>
      <c r="CO883" s="121">
        <v>0</v>
      </c>
      <c r="CP883" s="121">
        <v>0</v>
      </c>
      <c r="CQ883" s="121">
        <v>4410380</v>
      </c>
      <c r="CR883" s="282"/>
      <c r="CS883" s="282"/>
      <c r="CT883" s="282"/>
      <c r="CU883" s="282"/>
      <c r="CV883" s="282"/>
      <c r="CW883" s="282"/>
      <c r="CX883" s="282"/>
      <c r="CY883" s="282"/>
      <c r="CZ883" s="282"/>
      <c r="DA883" s="282"/>
      <c r="DB883" s="282"/>
      <c r="DC883" s="282"/>
      <c r="DD883" s="282"/>
      <c r="DE883" s="282"/>
      <c r="DF883" s="282"/>
      <c r="DG883" s="282"/>
      <c r="DH883" s="282"/>
      <c r="DI883" s="282"/>
      <c r="DJ883" s="282"/>
      <c r="DK883" s="282"/>
      <c r="DL883" s="282"/>
      <c r="DM883" s="282"/>
      <c r="DN883" s="282"/>
      <c r="DO883" s="282"/>
      <c r="DP883" s="282"/>
      <c r="DQ883" s="282"/>
      <c r="DR883" s="282"/>
      <c r="DS883" s="282"/>
      <c r="DT883" s="282"/>
      <c r="DU883" s="282"/>
      <c r="DV883" s="282"/>
      <c r="DW883" s="282"/>
      <c r="DX883" s="282"/>
      <c r="DY883" s="282"/>
      <c r="DZ883" s="282"/>
      <c r="EA883" s="282"/>
      <c r="EB883" s="282"/>
      <c r="EC883" s="282"/>
      <c r="ED883" s="282"/>
      <c r="EE883" s="282"/>
      <c r="EF883" s="282"/>
      <c r="EG883" s="282"/>
      <c r="EH883" s="282"/>
      <c r="EI883" s="282"/>
      <c r="EJ883" s="282"/>
      <c r="EK883" s="282"/>
      <c r="EL883" s="282"/>
      <c r="EM883" s="282"/>
      <c r="EN883" s="282"/>
      <c r="EO883" s="282"/>
      <c r="EP883" s="282"/>
      <c r="EQ883" s="282"/>
      <c r="ER883" s="282"/>
      <c r="ES883" s="282"/>
      <c r="ET883" s="282"/>
      <c r="EU883" s="282"/>
      <c r="EV883" s="282"/>
      <c r="EW883" s="282"/>
      <c r="EX883" s="282"/>
      <c r="EY883" s="282"/>
      <c r="EZ883" s="282"/>
      <c r="FA883" s="282"/>
      <c r="FB883" s="282"/>
      <c r="FC883" s="282"/>
      <c r="FD883" s="282"/>
      <c r="FE883" s="282"/>
      <c r="FF883" s="282"/>
      <c r="FG883" s="282"/>
      <c r="FH883" s="282"/>
      <c r="FI883" s="282"/>
      <c r="FJ883" s="282"/>
      <c r="FK883" s="282"/>
      <c r="FL883" s="282"/>
      <c r="FM883" s="282"/>
      <c r="FN883" s="282"/>
      <c r="FO883" s="282"/>
      <c r="FP883" s="282"/>
      <c r="FQ883" s="282"/>
      <c r="FR883" s="282"/>
      <c r="FS883" s="282"/>
      <c r="FT883" s="282"/>
      <c r="FU883" s="282"/>
      <c r="FV883" s="282"/>
      <c r="FW883" s="282"/>
      <c r="FX883" s="282"/>
      <c r="FY883" s="282"/>
      <c r="FZ883" s="282"/>
      <c r="GA883" s="282"/>
      <c r="GB883" s="282"/>
      <c r="GC883" s="282"/>
      <c r="GD883" s="282"/>
      <c r="GE883" s="282"/>
      <c r="GF883" s="282"/>
      <c r="GG883" s="282"/>
      <c r="GH883" s="282"/>
      <c r="GI883" s="282"/>
      <c r="GJ883" s="282"/>
      <c r="GK883" s="282"/>
      <c r="GL883" s="282"/>
      <c r="GM883" s="282"/>
      <c r="GN883" s="282"/>
      <c r="GO883" s="282"/>
      <c r="GP883" s="282"/>
      <c r="GQ883" s="282"/>
      <c r="GR883" s="282"/>
      <c r="GS883" s="282"/>
      <c r="GT883" s="282"/>
      <c r="GU883" s="282"/>
      <c r="GV883" s="282"/>
      <c r="GW883" s="282"/>
      <c r="GX883" s="282"/>
      <c r="GY883" s="282"/>
      <c r="GZ883" s="282"/>
      <c r="HA883" s="282"/>
      <c r="HB883" s="282"/>
      <c r="HC883" s="282"/>
      <c r="HD883" s="282"/>
      <c r="HE883" s="282"/>
    </row>
    <row r="884" spans="1:213" ht="24.95" customHeight="1">
      <c r="A884" s="194">
        <v>619</v>
      </c>
      <c r="B884" s="17" t="s">
        <v>2299</v>
      </c>
      <c r="C884" s="277">
        <v>401000035</v>
      </c>
      <c r="D884" s="19" t="s">
        <v>116</v>
      </c>
      <c r="E884" s="113" t="s">
        <v>1887</v>
      </c>
      <c r="F884" s="114"/>
      <c r="G884" s="114"/>
      <c r="H884" s="115">
        <v>3</v>
      </c>
      <c r="I884" s="114"/>
      <c r="J884" s="115">
        <v>16</v>
      </c>
      <c r="K884" s="115">
        <v>1</v>
      </c>
      <c r="L884" s="115" t="s">
        <v>2364</v>
      </c>
      <c r="M884" s="115"/>
      <c r="N884" s="115"/>
      <c r="O884" s="115"/>
      <c r="P884" s="116" t="s">
        <v>255</v>
      </c>
      <c r="Q884" s="117" t="s">
        <v>2366</v>
      </c>
      <c r="R884" s="115" t="s">
        <v>2032</v>
      </c>
      <c r="S884" s="115"/>
      <c r="T884" s="115" t="s">
        <v>310</v>
      </c>
      <c r="U884" s="115"/>
      <c r="V884" s="115" t="s">
        <v>311</v>
      </c>
      <c r="W884" s="115" t="s">
        <v>312</v>
      </c>
      <c r="X884" s="115" t="s">
        <v>2367</v>
      </c>
      <c r="Y884" s="115"/>
      <c r="Z884" s="115"/>
      <c r="AA884" s="115"/>
      <c r="AB884" s="116" t="s">
        <v>2368</v>
      </c>
      <c r="AC884" s="117" t="s">
        <v>1962</v>
      </c>
      <c r="AD884" s="116"/>
      <c r="AE884" s="116"/>
      <c r="AF884" s="116"/>
      <c r="AG884" s="116"/>
      <c r="AH884" s="116"/>
      <c r="AI884" s="116"/>
      <c r="AJ884" s="116"/>
      <c r="AK884" s="116"/>
      <c r="AL884" s="116"/>
      <c r="AM884" s="181" t="s">
        <v>2369</v>
      </c>
      <c r="AN884" s="116" t="s">
        <v>1911</v>
      </c>
      <c r="AO884" s="119" t="s">
        <v>80</v>
      </c>
      <c r="AP884" s="119" t="s">
        <v>54</v>
      </c>
      <c r="AQ884" s="119" t="s">
        <v>1158</v>
      </c>
      <c r="AR884" s="18" t="s">
        <v>1159</v>
      </c>
      <c r="AS884" s="120" t="s">
        <v>53</v>
      </c>
      <c r="AT884" s="121">
        <v>1500002</v>
      </c>
      <c r="AU884" s="121">
        <v>1500002</v>
      </c>
      <c r="AV884" s="121">
        <v>0</v>
      </c>
      <c r="AW884" s="121">
        <v>0</v>
      </c>
      <c r="AX884" s="121">
        <v>0</v>
      </c>
      <c r="AY884" s="121">
        <v>0</v>
      </c>
      <c r="AZ884" s="121">
        <v>1500002</v>
      </c>
      <c r="BA884" s="121">
        <v>1500002</v>
      </c>
      <c r="BB884" s="121">
        <v>0</v>
      </c>
      <c r="BC884" s="121">
        <v>0</v>
      </c>
      <c r="BD884" s="121">
        <v>0</v>
      </c>
      <c r="BE884" s="121">
        <v>0</v>
      </c>
      <c r="BF884" s="121">
        <v>0</v>
      </c>
      <c r="BG884" s="121">
        <v>0</v>
      </c>
      <c r="BH884" s="121">
        <v>0</v>
      </c>
      <c r="BI884" s="121">
        <v>0</v>
      </c>
      <c r="BJ884" s="121">
        <v>0</v>
      </c>
      <c r="BK884" s="121">
        <v>0</v>
      </c>
      <c r="BL884" s="121">
        <v>0</v>
      </c>
      <c r="BM884" s="121">
        <v>0</v>
      </c>
      <c r="BN884" s="121">
        <v>0</v>
      </c>
      <c r="BO884" s="121">
        <v>0</v>
      </c>
      <c r="BP884" s="121">
        <v>0</v>
      </c>
      <c r="BQ884" s="121">
        <v>0</v>
      </c>
      <c r="BR884" s="121">
        <v>0</v>
      </c>
      <c r="BS884" s="121">
        <v>0</v>
      </c>
      <c r="BT884" s="121">
        <v>0</v>
      </c>
      <c r="BU884" s="121">
        <v>0</v>
      </c>
      <c r="BV884" s="121">
        <v>0</v>
      </c>
      <c r="BW884" s="121">
        <v>0</v>
      </c>
      <c r="BX884" s="121">
        <v>0</v>
      </c>
      <c r="BY884" s="121">
        <v>0</v>
      </c>
      <c r="BZ884" s="121">
        <v>0</v>
      </c>
      <c r="CA884" s="121">
        <v>0</v>
      </c>
      <c r="CB884" s="121">
        <v>0</v>
      </c>
      <c r="CC884" s="121">
        <v>0</v>
      </c>
      <c r="CD884" s="121">
        <v>0</v>
      </c>
      <c r="CE884" s="121">
        <v>0</v>
      </c>
      <c r="CF884" s="121">
        <v>0</v>
      </c>
      <c r="CG884" s="121">
        <v>0</v>
      </c>
      <c r="CH884" s="121">
        <v>0</v>
      </c>
      <c r="CI884" s="121">
        <v>0</v>
      </c>
      <c r="CJ884" s="121">
        <v>0</v>
      </c>
      <c r="CK884" s="121">
        <v>0</v>
      </c>
      <c r="CL884" s="121">
        <v>0</v>
      </c>
      <c r="CM884" s="121">
        <v>0</v>
      </c>
      <c r="CN884" s="121">
        <v>0</v>
      </c>
      <c r="CO884" s="121">
        <v>0</v>
      </c>
      <c r="CP884" s="121">
        <v>0</v>
      </c>
      <c r="CQ884" s="121">
        <v>0</v>
      </c>
      <c r="CR884" s="282"/>
      <c r="CS884" s="282"/>
      <c r="CT884" s="282"/>
      <c r="CU884" s="282"/>
      <c r="CV884" s="282"/>
      <c r="CW884" s="282"/>
      <c r="CX884" s="282"/>
      <c r="CY884" s="282"/>
      <c r="CZ884" s="282"/>
      <c r="DA884" s="282"/>
      <c r="DB884" s="282"/>
      <c r="DC884" s="282"/>
      <c r="DD884" s="282"/>
      <c r="DE884" s="282"/>
      <c r="DF884" s="282"/>
      <c r="DG884" s="282"/>
      <c r="DH884" s="282"/>
      <c r="DI884" s="282"/>
      <c r="DJ884" s="282"/>
      <c r="DK884" s="282"/>
      <c r="DL884" s="282"/>
      <c r="DM884" s="282"/>
      <c r="DN884" s="282"/>
      <c r="DO884" s="282"/>
      <c r="DP884" s="282"/>
      <c r="DQ884" s="282"/>
      <c r="DR884" s="282"/>
      <c r="DS884" s="282"/>
      <c r="DT884" s="282"/>
      <c r="DU884" s="282"/>
      <c r="DV884" s="282"/>
      <c r="DW884" s="282"/>
      <c r="DX884" s="282"/>
      <c r="DY884" s="282"/>
      <c r="DZ884" s="282"/>
      <c r="EA884" s="282"/>
      <c r="EB884" s="282"/>
      <c r="EC884" s="282"/>
      <c r="ED884" s="282"/>
      <c r="EE884" s="282"/>
      <c r="EF884" s="282"/>
      <c r="EG884" s="282"/>
      <c r="EH884" s="282"/>
      <c r="EI884" s="282"/>
      <c r="EJ884" s="282"/>
      <c r="EK884" s="282"/>
      <c r="EL884" s="282"/>
      <c r="EM884" s="282"/>
      <c r="EN884" s="282"/>
      <c r="EO884" s="282"/>
      <c r="EP884" s="282"/>
      <c r="EQ884" s="282"/>
      <c r="ER884" s="282"/>
      <c r="ES884" s="282"/>
      <c r="ET884" s="282"/>
      <c r="EU884" s="282"/>
      <c r="EV884" s="282"/>
      <c r="EW884" s="282"/>
      <c r="EX884" s="282"/>
      <c r="EY884" s="282"/>
      <c r="EZ884" s="282"/>
      <c r="FA884" s="282"/>
      <c r="FB884" s="282"/>
      <c r="FC884" s="282"/>
      <c r="FD884" s="282"/>
      <c r="FE884" s="282"/>
      <c r="FF884" s="282"/>
      <c r="FG884" s="282"/>
      <c r="FH884" s="282"/>
      <c r="FI884" s="282"/>
      <c r="FJ884" s="282"/>
      <c r="FK884" s="282"/>
      <c r="FL884" s="282"/>
      <c r="FM884" s="282"/>
      <c r="FN884" s="282"/>
      <c r="FO884" s="282"/>
      <c r="FP884" s="282"/>
      <c r="FQ884" s="282"/>
      <c r="FR884" s="282"/>
      <c r="FS884" s="282"/>
      <c r="FT884" s="282"/>
      <c r="FU884" s="282"/>
      <c r="FV884" s="282"/>
      <c r="FW884" s="282"/>
      <c r="FX884" s="282"/>
      <c r="FY884" s="282"/>
      <c r="FZ884" s="282"/>
      <c r="GA884" s="282"/>
      <c r="GB884" s="282"/>
      <c r="GC884" s="282"/>
      <c r="GD884" s="282"/>
      <c r="GE884" s="282"/>
      <c r="GF884" s="282"/>
      <c r="GG884" s="282"/>
      <c r="GH884" s="282"/>
      <c r="GI884" s="282"/>
      <c r="GJ884" s="282"/>
      <c r="GK884" s="282"/>
      <c r="GL884" s="282"/>
      <c r="GM884" s="282"/>
      <c r="GN884" s="282"/>
      <c r="GO884" s="282"/>
      <c r="GP884" s="282"/>
      <c r="GQ884" s="282"/>
      <c r="GR884" s="282"/>
      <c r="GS884" s="282"/>
      <c r="GT884" s="282"/>
      <c r="GU884" s="282"/>
      <c r="GV884" s="282"/>
      <c r="GW884" s="282"/>
      <c r="GX884" s="282"/>
      <c r="GY884" s="282"/>
      <c r="GZ884" s="282"/>
      <c r="HA884" s="282"/>
      <c r="HB884" s="282"/>
      <c r="HC884" s="282"/>
      <c r="HD884" s="282"/>
      <c r="HE884" s="282"/>
    </row>
    <row r="885" spans="1:213" ht="24.95" customHeight="1">
      <c r="A885" s="194">
        <v>619</v>
      </c>
      <c r="B885" s="17" t="s">
        <v>2299</v>
      </c>
      <c r="C885" s="277">
        <v>401000035</v>
      </c>
      <c r="D885" s="19" t="s">
        <v>116</v>
      </c>
      <c r="E885" s="113" t="s">
        <v>1887</v>
      </c>
      <c r="F885" s="114"/>
      <c r="G885" s="114"/>
      <c r="H885" s="115">
        <v>3</v>
      </c>
      <c r="I885" s="114"/>
      <c r="J885" s="115">
        <v>16</v>
      </c>
      <c r="K885" s="115">
        <v>1</v>
      </c>
      <c r="L885" s="115" t="s">
        <v>2364</v>
      </c>
      <c r="M885" s="115"/>
      <c r="N885" s="115"/>
      <c r="O885" s="115"/>
      <c r="P885" s="116" t="s">
        <v>255</v>
      </c>
      <c r="Q885" s="117" t="s">
        <v>2366</v>
      </c>
      <c r="R885" s="115" t="s">
        <v>2032</v>
      </c>
      <c r="S885" s="115"/>
      <c r="T885" s="115" t="s">
        <v>310</v>
      </c>
      <c r="U885" s="115"/>
      <c r="V885" s="115" t="s">
        <v>311</v>
      </c>
      <c r="W885" s="115" t="s">
        <v>312</v>
      </c>
      <c r="X885" s="115" t="s">
        <v>2367</v>
      </c>
      <c r="Y885" s="115"/>
      <c r="Z885" s="115"/>
      <c r="AA885" s="115"/>
      <c r="AB885" s="116" t="s">
        <v>2368</v>
      </c>
      <c r="AC885" s="117" t="s">
        <v>1962</v>
      </c>
      <c r="AD885" s="116"/>
      <c r="AE885" s="116"/>
      <c r="AF885" s="116"/>
      <c r="AG885" s="116"/>
      <c r="AH885" s="116"/>
      <c r="AI885" s="116"/>
      <c r="AJ885" s="116"/>
      <c r="AK885" s="116"/>
      <c r="AL885" s="116"/>
      <c r="AM885" s="181" t="s">
        <v>2369</v>
      </c>
      <c r="AN885" s="116" t="s">
        <v>1911</v>
      </c>
      <c r="AO885" s="119" t="s">
        <v>80</v>
      </c>
      <c r="AP885" s="119" t="s">
        <v>54</v>
      </c>
      <c r="AQ885" s="119" t="s">
        <v>2370</v>
      </c>
      <c r="AR885" s="18" t="s">
        <v>2371</v>
      </c>
      <c r="AS885" s="120" t="s">
        <v>53</v>
      </c>
      <c r="AT885" s="121">
        <v>0</v>
      </c>
      <c r="AU885" s="121">
        <v>0</v>
      </c>
      <c r="AV885" s="121">
        <v>0</v>
      </c>
      <c r="AW885" s="121">
        <v>0</v>
      </c>
      <c r="AX885" s="121">
        <v>0</v>
      </c>
      <c r="AY885" s="121">
        <v>0</v>
      </c>
      <c r="AZ885" s="121">
        <v>0</v>
      </c>
      <c r="BA885" s="121">
        <v>0</v>
      </c>
      <c r="BB885" s="121">
        <v>0</v>
      </c>
      <c r="BC885" s="121">
        <v>0</v>
      </c>
      <c r="BD885" s="121">
        <v>1500001</v>
      </c>
      <c r="BE885" s="121">
        <v>0</v>
      </c>
      <c r="BF885" s="121">
        <v>0</v>
      </c>
      <c r="BG885" s="121">
        <v>1500001</v>
      </c>
      <c r="BH885" s="121">
        <v>0</v>
      </c>
      <c r="BI885" s="121">
        <v>1500001</v>
      </c>
      <c r="BJ885" s="121">
        <v>0</v>
      </c>
      <c r="BK885" s="121">
        <v>0</v>
      </c>
      <c r="BL885" s="121">
        <v>1500001</v>
      </c>
      <c r="BM885" s="121">
        <v>0</v>
      </c>
      <c r="BN885" s="121">
        <v>0</v>
      </c>
      <c r="BO885" s="121">
        <v>0</v>
      </c>
      <c r="BP885" s="121">
        <v>0</v>
      </c>
      <c r="BQ885" s="121">
        <v>0</v>
      </c>
      <c r="BR885" s="121">
        <v>0</v>
      </c>
      <c r="BS885" s="121">
        <v>0</v>
      </c>
      <c r="BT885" s="121">
        <v>0</v>
      </c>
      <c r="BU885" s="121">
        <v>0</v>
      </c>
      <c r="BV885" s="121">
        <v>0</v>
      </c>
      <c r="BW885" s="121">
        <v>0</v>
      </c>
      <c r="BX885" s="121">
        <v>0</v>
      </c>
      <c r="BY885" s="121">
        <v>0</v>
      </c>
      <c r="BZ885" s="121">
        <v>0</v>
      </c>
      <c r="CA885" s="121">
        <v>0</v>
      </c>
      <c r="CB885" s="121">
        <v>0</v>
      </c>
      <c r="CC885" s="121">
        <v>0</v>
      </c>
      <c r="CD885" s="121">
        <v>0</v>
      </c>
      <c r="CE885" s="121">
        <v>0</v>
      </c>
      <c r="CF885" s="121">
        <v>0</v>
      </c>
      <c r="CG885" s="121">
        <v>0</v>
      </c>
      <c r="CH885" s="121">
        <v>0</v>
      </c>
      <c r="CI885" s="121">
        <v>0</v>
      </c>
      <c r="CJ885" s="121">
        <v>0</v>
      </c>
      <c r="CK885" s="121">
        <v>0</v>
      </c>
      <c r="CL885" s="121">
        <v>0</v>
      </c>
      <c r="CM885" s="121">
        <v>0</v>
      </c>
      <c r="CN885" s="121">
        <v>0</v>
      </c>
      <c r="CO885" s="121">
        <v>0</v>
      </c>
      <c r="CP885" s="121">
        <v>0</v>
      </c>
      <c r="CQ885" s="121">
        <v>0</v>
      </c>
      <c r="CR885" s="282"/>
      <c r="CS885" s="282"/>
      <c r="CT885" s="282"/>
      <c r="CU885" s="282"/>
      <c r="CV885" s="282"/>
      <c r="CW885" s="282"/>
      <c r="CX885" s="282"/>
      <c r="CY885" s="282"/>
      <c r="CZ885" s="282"/>
      <c r="DA885" s="282"/>
      <c r="DB885" s="282"/>
      <c r="DC885" s="282"/>
      <c r="DD885" s="282"/>
      <c r="DE885" s="282"/>
      <c r="DF885" s="282"/>
      <c r="DG885" s="282"/>
      <c r="DH885" s="282"/>
      <c r="DI885" s="282"/>
      <c r="DJ885" s="282"/>
      <c r="DK885" s="282"/>
      <c r="DL885" s="282"/>
      <c r="DM885" s="282"/>
      <c r="DN885" s="282"/>
      <c r="DO885" s="282"/>
      <c r="DP885" s="282"/>
      <c r="DQ885" s="282"/>
      <c r="DR885" s="282"/>
      <c r="DS885" s="282"/>
      <c r="DT885" s="282"/>
      <c r="DU885" s="282"/>
      <c r="DV885" s="282"/>
      <c r="DW885" s="282"/>
      <c r="DX885" s="282"/>
      <c r="DY885" s="282"/>
      <c r="DZ885" s="282"/>
      <c r="EA885" s="282"/>
      <c r="EB885" s="282"/>
      <c r="EC885" s="282"/>
      <c r="ED885" s="282"/>
      <c r="EE885" s="282"/>
      <c r="EF885" s="282"/>
      <c r="EG885" s="282"/>
      <c r="EH885" s="282"/>
      <c r="EI885" s="282"/>
      <c r="EJ885" s="282"/>
      <c r="EK885" s="282"/>
      <c r="EL885" s="282"/>
      <c r="EM885" s="282"/>
      <c r="EN885" s="282"/>
      <c r="EO885" s="282"/>
      <c r="EP885" s="282"/>
      <c r="EQ885" s="282"/>
      <c r="ER885" s="282"/>
      <c r="ES885" s="282"/>
      <c r="ET885" s="282"/>
      <c r="EU885" s="282"/>
      <c r="EV885" s="282"/>
      <c r="EW885" s="282"/>
      <c r="EX885" s="282"/>
      <c r="EY885" s="282"/>
      <c r="EZ885" s="282"/>
      <c r="FA885" s="282"/>
      <c r="FB885" s="282"/>
      <c r="FC885" s="282"/>
      <c r="FD885" s="282"/>
      <c r="FE885" s="282"/>
      <c r="FF885" s="282"/>
      <c r="FG885" s="282"/>
      <c r="FH885" s="282"/>
      <c r="FI885" s="282"/>
      <c r="FJ885" s="282"/>
      <c r="FK885" s="282"/>
      <c r="FL885" s="282"/>
      <c r="FM885" s="282"/>
      <c r="FN885" s="282"/>
      <c r="FO885" s="282"/>
      <c r="FP885" s="282"/>
      <c r="FQ885" s="282"/>
      <c r="FR885" s="282"/>
      <c r="FS885" s="282"/>
      <c r="FT885" s="282"/>
      <c r="FU885" s="282"/>
      <c r="FV885" s="282"/>
      <c r="FW885" s="282"/>
      <c r="FX885" s="282"/>
      <c r="FY885" s="282"/>
      <c r="FZ885" s="282"/>
      <c r="GA885" s="282"/>
      <c r="GB885" s="282"/>
      <c r="GC885" s="282"/>
      <c r="GD885" s="282"/>
      <c r="GE885" s="282"/>
      <c r="GF885" s="282"/>
      <c r="GG885" s="282"/>
      <c r="GH885" s="282"/>
      <c r="GI885" s="282"/>
      <c r="GJ885" s="282"/>
      <c r="GK885" s="282"/>
      <c r="GL885" s="282"/>
      <c r="GM885" s="282"/>
      <c r="GN885" s="282"/>
      <c r="GO885" s="282"/>
      <c r="GP885" s="282"/>
      <c r="GQ885" s="282"/>
      <c r="GR885" s="282"/>
      <c r="GS885" s="282"/>
      <c r="GT885" s="282"/>
      <c r="GU885" s="282"/>
      <c r="GV885" s="282"/>
      <c r="GW885" s="282"/>
      <c r="GX885" s="282"/>
      <c r="GY885" s="282"/>
      <c r="GZ885" s="282"/>
      <c r="HA885" s="282"/>
      <c r="HB885" s="282"/>
      <c r="HC885" s="282"/>
      <c r="HD885" s="282"/>
      <c r="HE885" s="282"/>
    </row>
    <row r="886" spans="1:213" ht="24.95" customHeight="1">
      <c r="A886" s="194">
        <v>619</v>
      </c>
      <c r="B886" s="17" t="s">
        <v>2299</v>
      </c>
      <c r="C886" s="109" t="s">
        <v>115</v>
      </c>
      <c r="D886" s="19" t="s">
        <v>116</v>
      </c>
      <c r="E886" s="113" t="s">
        <v>1887</v>
      </c>
      <c r="F886" s="114"/>
      <c r="G886" s="114"/>
      <c r="H886" s="115">
        <v>3</v>
      </c>
      <c r="I886" s="114"/>
      <c r="J886" s="115">
        <v>16</v>
      </c>
      <c r="K886" s="115">
        <v>1</v>
      </c>
      <c r="L886" s="115" t="s">
        <v>2364</v>
      </c>
      <c r="M886" s="115"/>
      <c r="N886" s="115"/>
      <c r="O886" s="115"/>
      <c r="P886" s="116" t="s">
        <v>255</v>
      </c>
      <c r="Q886" s="117" t="s">
        <v>2366</v>
      </c>
      <c r="R886" s="115" t="s">
        <v>2032</v>
      </c>
      <c r="S886" s="115"/>
      <c r="T886" s="115" t="s">
        <v>310</v>
      </c>
      <c r="U886" s="115"/>
      <c r="V886" s="115" t="s">
        <v>311</v>
      </c>
      <c r="W886" s="115" t="s">
        <v>312</v>
      </c>
      <c r="X886" s="115" t="s">
        <v>2367</v>
      </c>
      <c r="Y886" s="115"/>
      <c r="Z886" s="115"/>
      <c r="AA886" s="115"/>
      <c r="AB886" s="116" t="s">
        <v>2368</v>
      </c>
      <c r="AC886" s="117" t="s">
        <v>1962</v>
      </c>
      <c r="AD886" s="116"/>
      <c r="AE886" s="116"/>
      <c r="AF886" s="116"/>
      <c r="AG886" s="116"/>
      <c r="AH886" s="116"/>
      <c r="AI886" s="116"/>
      <c r="AJ886" s="116"/>
      <c r="AK886" s="116"/>
      <c r="AL886" s="116"/>
      <c r="AM886" s="181" t="s">
        <v>2369</v>
      </c>
      <c r="AN886" s="116" t="s">
        <v>1911</v>
      </c>
      <c r="AO886" s="119" t="s">
        <v>80</v>
      </c>
      <c r="AP886" s="119" t="s">
        <v>54</v>
      </c>
      <c r="AQ886" s="119" t="s">
        <v>2372</v>
      </c>
      <c r="AR886" s="18" t="s">
        <v>2373</v>
      </c>
      <c r="AS886" s="120" t="s">
        <v>53</v>
      </c>
      <c r="AT886" s="121">
        <v>0</v>
      </c>
      <c r="AU886" s="121">
        <v>0</v>
      </c>
      <c r="AV886" s="121">
        <v>0</v>
      </c>
      <c r="AW886" s="121">
        <v>0</v>
      </c>
      <c r="AX886" s="121">
        <v>0</v>
      </c>
      <c r="AY886" s="121">
        <v>0</v>
      </c>
      <c r="AZ886" s="121">
        <v>0</v>
      </c>
      <c r="BA886" s="121">
        <v>0</v>
      </c>
      <c r="BB886" s="121">
        <v>0</v>
      </c>
      <c r="BC886" s="121">
        <v>0</v>
      </c>
      <c r="BD886" s="121">
        <v>1500001</v>
      </c>
      <c r="BE886" s="121">
        <v>0</v>
      </c>
      <c r="BF886" s="121">
        <v>0</v>
      </c>
      <c r="BG886" s="121">
        <v>1500001</v>
      </c>
      <c r="BH886" s="121">
        <v>0</v>
      </c>
      <c r="BI886" s="121">
        <v>1500001</v>
      </c>
      <c r="BJ886" s="121">
        <v>0</v>
      </c>
      <c r="BK886" s="121">
        <v>0</v>
      </c>
      <c r="BL886" s="121">
        <v>1500001</v>
      </c>
      <c r="BM886" s="121">
        <v>0</v>
      </c>
      <c r="BN886" s="121">
        <v>0</v>
      </c>
      <c r="BO886" s="121">
        <v>0</v>
      </c>
      <c r="BP886" s="121">
        <v>0</v>
      </c>
      <c r="BQ886" s="121">
        <v>0</v>
      </c>
      <c r="BR886" s="121">
        <v>0</v>
      </c>
      <c r="BS886" s="121">
        <v>0</v>
      </c>
      <c r="BT886" s="121">
        <v>0</v>
      </c>
      <c r="BU886" s="121">
        <v>0</v>
      </c>
      <c r="BV886" s="121">
        <v>0</v>
      </c>
      <c r="BW886" s="121">
        <v>0</v>
      </c>
      <c r="BX886" s="121">
        <v>0</v>
      </c>
      <c r="BY886" s="121">
        <v>0</v>
      </c>
      <c r="BZ886" s="121">
        <v>0</v>
      </c>
      <c r="CA886" s="121">
        <v>0</v>
      </c>
      <c r="CB886" s="121">
        <v>0</v>
      </c>
      <c r="CC886" s="121">
        <v>0</v>
      </c>
      <c r="CD886" s="121">
        <v>0</v>
      </c>
      <c r="CE886" s="121">
        <v>0</v>
      </c>
      <c r="CF886" s="121">
        <v>0</v>
      </c>
      <c r="CG886" s="121">
        <v>0</v>
      </c>
      <c r="CH886" s="121">
        <v>0</v>
      </c>
      <c r="CI886" s="121">
        <v>0</v>
      </c>
      <c r="CJ886" s="121">
        <v>0</v>
      </c>
      <c r="CK886" s="121">
        <v>0</v>
      </c>
      <c r="CL886" s="121">
        <v>0</v>
      </c>
      <c r="CM886" s="121">
        <v>0</v>
      </c>
      <c r="CN886" s="121">
        <v>0</v>
      </c>
      <c r="CO886" s="121">
        <v>0</v>
      </c>
      <c r="CP886" s="121">
        <v>0</v>
      </c>
      <c r="CQ886" s="121">
        <v>0</v>
      </c>
      <c r="CR886" s="282"/>
      <c r="CS886" s="282"/>
      <c r="CT886" s="282"/>
      <c r="CU886" s="282"/>
      <c r="CV886" s="282"/>
      <c r="CW886" s="282"/>
      <c r="CX886" s="282"/>
      <c r="CY886" s="282"/>
      <c r="CZ886" s="282"/>
      <c r="DA886" s="282"/>
      <c r="DB886" s="282"/>
      <c r="DC886" s="282"/>
      <c r="DD886" s="282"/>
      <c r="DE886" s="282"/>
      <c r="DF886" s="282"/>
      <c r="DG886" s="282"/>
      <c r="DH886" s="282"/>
      <c r="DI886" s="282"/>
      <c r="DJ886" s="282"/>
      <c r="DK886" s="282"/>
      <c r="DL886" s="282"/>
      <c r="DM886" s="282"/>
      <c r="DN886" s="282"/>
      <c r="DO886" s="282"/>
      <c r="DP886" s="282"/>
      <c r="DQ886" s="282"/>
      <c r="DR886" s="282"/>
      <c r="DS886" s="282"/>
      <c r="DT886" s="282"/>
      <c r="DU886" s="282"/>
      <c r="DV886" s="282"/>
      <c r="DW886" s="282"/>
      <c r="DX886" s="282"/>
      <c r="DY886" s="282"/>
      <c r="DZ886" s="282"/>
      <c r="EA886" s="282"/>
      <c r="EB886" s="282"/>
      <c r="EC886" s="282"/>
      <c r="ED886" s="282"/>
      <c r="EE886" s="282"/>
      <c r="EF886" s="282"/>
      <c r="EG886" s="282"/>
      <c r="EH886" s="282"/>
      <c r="EI886" s="282"/>
      <c r="EJ886" s="282"/>
      <c r="EK886" s="282"/>
      <c r="EL886" s="282"/>
      <c r="EM886" s="282"/>
      <c r="EN886" s="282"/>
      <c r="EO886" s="282"/>
      <c r="EP886" s="282"/>
      <c r="EQ886" s="282"/>
      <c r="ER886" s="282"/>
      <c r="ES886" s="282"/>
      <c r="ET886" s="282"/>
      <c r="EU886" s="282"/>
      <c r="EV886" s="282"/>
      <c r="EW886" s="282"/>
      <c r="EX886" s="282"/>
      <c r="EY886" s="282"/>
      <c r="EZ886" s="282"/>
      <c r="FA886" s="282"/>
      <c r="FB886" s="282"/>
      <c r="FC886" s="282"/>
      <c r="FD886" s="282"/>
      <c r="FE886" s="282"/>
      <c r="FF886" s="282"/>
      <c r="FG886" s="282"/>
      <c r="FH886" s="282"/>
      <c r="FI886" s="282"/>
      <c r="FJ886" s="282"/>
      <c r="FK886" s="282"/>
      <c r="FL886" s="282"/>
      <c r="FM886" s="282"/>
      <c r="FN886" s="282"/>
      <c r="FO886" s="282"/>
      <c r="FP886" s="282"/>
      <c r="FQ886" s="282"/>
      <c r="FR886" s="282"/>
      <c r="FS886" s="282"/>
      <c r="FT886" s="282"/>
      <c r="FU886" s="282"/>
      <c r="FV886" s="282"/>
      <c r="FW886" s="282"/>
      <c r="FX886" s="282"/>
      <c r="FY886" s="282"/>
      <c r="FZ886" s="282"/>
      <c r="GA886" s="282"/>
      <c r="GB886" s="282"/>
      <c r="GC886" s="282"/>
      <c r="GD886" s="282"/>
      <c r="GE886" s="282"/>
      <c r="GF886" s="282"/>
      <c r="GG886" s="282"/>
      <c r="GH886" s="282"/>
      <c r="GI886" s="282"/>
      <c r="GJ886" s="282"/>
      <c r="GK886" s="282"/>
      <c r="GL886" s="282"/>
      <c r="GM886" s="282"/>
      <c r="GN886" s="282"/>
      <c r="GO886" s="282"/>
      <c r="GP886" s="282"/>
      <c r="GQ886" s="282"/>
      <c r="GR886" s="282"/>
      <c r="GS886" s="282"/>
      <c r="GT886" s="282"/>
      <c r="GU886" s="282"/>
      <c r="GV886" s="282"/>
      <c r="GW886" s="282"/>
      <c r="GX886" s="282"/>
      <c r="GY886" s="282"/>
      <c r="GZ886" s="282"/>
      <c r="HA886" s="282"/>
      <c r="HB886" s="282"/>
      <c r="HC886" s="282"/>
      <c r="HD886" s="282"/>
      <c r="HE886" s="282"/>
    </row>
    <row r="887" spans="1:213" ht="24.95" customHeight="1">
      <c r="A887" s="194" t="s">
        <v>2298</v>
      </c>
      <c r="B887" s="17" t="s">
        <v>2299</v>
      </c>
      <c r="C887" s="109" t="s">
        <v>115</v>
      </c>
      <c r="D887" s="491" t="s">
        <v>116</v>
      </c>
      <c r="E887" s="158" t="s">
        <v>1887</v>
      </c>
      <c r="F887" s="199"/>
      <c r="G887" s="199"/>
      <c r="H887" s="199" t="s">
        <v>47</v>
      </c>
      <c r="I887" s="199"/>
      <c r="J887" s="199" t="s">
        <v>522</v>
      </c>
      <c r="K887" s="199" t="s">
        <v>45</v>
      </c>
      <c r="L887" s="199" t="s">
        <v>2364</v>
      </c>
      <c r="M887" s="115"/>
      <c r="N887" s="115"/>
      <c r="O887" s="115"/>
      <c r="P887" s="116" t="s">
        <v>255</v>
      </c>
      <c r="Q887" s="117" t="s">
        <v>2374</v>
      </c>
      <c r="R887" s="115" t="s">
        <v>2032</v>
      </c>
      <c r="S887" s="115"/>
      <c r="T887" s="115" t="s">
        <v>310</v>
      </c>
      <c r="U887" s="115"/>
      <c r="V887" s="115" t="s">
        <v>311</v>
      </c>
      <c r="W887" s="115" t="s">
        <v>312</v>
      </c>
      <c r="X887" s="115" t="s">
        <v>2367</v>
      </c>
      <c r="Y887" s="115"/>
      <c r="Z887" s="115"/>
      <c r="AA887" s="115"/>
      <c r="AB887" s="116" t="s">
        <v>2368</v>
      </c>
      <c r="AC887" s="117" t="s">
        <v>1962</v>
      </c>
      <c r="AD887" s="116"/>
      <c r="AE887" s="116"/>
      <c r="AF887" s="116"/>
      <c r="AG887" s="116"/>
      <c r="AH887" s="116"/>
      <c r="AI887" s="116"/>
      <c r="AJ887" s="116"/>
      <c r="AK887" s="116"/>
      <c r="AL887" s="116"/>
      <c r="AM887" s="181" t="s">
        <v>2369</v>
      </c>
      <c r="AN887" s="116" t="s">
        <v>1911</v>
      </c>
      <c r="AO887" s="119" t="s">
        <v>80</v>
      </c>
      <c r="AP887" s="119" t="s">
        <v>54</v>
      </c>
      <c r="AQ887" s="119" t="s">
        <v>2375</v>
      </c>
      <c r="AR887" s="18" t="s">
        <v>2376</v>
      </c>
      <c r="AS887" s="120" t="s">
        <v>53</v>
      </c>
      <c r="AT887" s="121">
        <v>0</v>
      </c>
      <c r="AU887" s="121">
        <v>0</v>
      </c>
      <c r="AV887" s="121">
        <v>0</v>
      </c>
      <c r="AW887" s="121">
        <v>0</v>
      </c>
      <c r="AX887" s="121">
        <v>0</v>
      </c>
      <c r="AY887" s="121">
        <v>0</v>
      </c>
      <c r="AZ887" s="121">
        <v>0</v>
      </c>
      <c r="BA887" s="121">
        <v>0</v>
      </c>
      <c r="BB887" s="121">
        <v>0</v>
      </c>
      <c r="BC887" s="121">
        <v>0</v>
      </c>
      <c r="BD887" s="121">
        <v>0</v>
      </c>
      <c r="BE887" s="121">
        <v>0</v>
      </c>
      <c r="BF887" s="121">
        <v>0</v>
      </c>
      <c r="BG887" s="121">
        <v>0</v>
      </c>
      <c r="BH887" s="121">
        <v>0</v>
      </c>
      <c r="BI887" s="121">
        <v>0</v>
      </c>
      <c r="BJ887" s="121">
        <v>0</v>
      </c>
      <c r="BK887" s="121">
        <v>0</v>
      </c>
      <c r="BL887" s="121">
        <v>0</v>
      </c>
      <c r="BM887" s="121">
        <v>0</v>
      </c>
      <c r="BN887" s="121">
        <v>1500001</v>
      </c>
      <c r="BO887" s="121">
        <v>0</v>
      </c>
      <c r="BP887" s="121">
        <v>0</v>
      </c>
      <c r="BQ887" s="121">
        <v>1500001</v>
      </c>
      <c r="BR887" s="121">
        <v>0</v>
      </c>
      <c r="BS887" s="121">
        <v>1500001</v>
      </c>
      <c r="BT887" s="121">
        <v>0</v>
      </c>
      <c r="BU887" s="121">
        <v>0</v>
      </c>
      <c r="BV887" s="121">
        <v>1500001</v>
      </c>
      <c r="BW887" s="121">
        <v>0</v>
      </c>
      <c r="BX887" s="121">
        <v>0</v>
      </c>
      <c r="BY887" s="121">
        <v>0</v>
      </c>
      <c r="BZ887" s="121">
        <v>0</v>
      </c>
      <c r="CA887" s="121">
        <v>0</v>
      </c>
      <c r="CB887" s="121">
        <v>0</v>
      </c>
      <c r="CC887" s="121">
        <v>0</v>
      </c>
      <c r="CD887" s="121">
        <v>0</v>
      </c>
      <c r="CE887" s="121">
        <v>0</v>
      </c>
      <c r="CF887" s="121">
        <v>0</v>
      </c>
      <c r="CG887" s="121">
        <v>0</v>
      </c>
      <c r="CH887" s="121">
        <v>0</v>
      </c>
      <c r="CI887" s="121">
        <v>0</v>
      </c>
      <c r="CJ887" s="121">
        <v>0</v>
      </c>
      <c r="CK887" s="121">
        <v>0</v>
      </c>
      <c r="CL887" s="121">
        <v>0</v>
      </c>
      <c r="CM887" s="121">
        <v>0</v>
      </c>
      <c r="CN887" s="121">
        <v>0</v>
      </c>
      <c r="CO887" s="121">
        <v>0</v>
      </c>
      <c r="CP887" s="121">
        <v>0</v>
      </c>
      <c r="CQ887" s="121">
        <v>0</v>
      </c>
      <c r="CR887" s="282"/>
      <c r="CS887" s="282"/>
      <c r="CT887" s="282"/>
      <c r="CU887" s="282"/>
      <c r="CV887" s="282"/>
      <c r="CW887" s="282"/>
      <c r="CX887" s="282"/>
      <c r="CY887" s="282"/>
      <c r="CZ887" s="282"/>
      <c r="DA887" s="282"/>
      <c r="DB887" s="282"/>
      <c r="DC887" s="282"/>
      <c r="DD887" s="282"/>
      <c r="DE887" s="282"/>
      <c r="DF887" s="282"/>
      <c r="DG887" s="282"/>
      <c r="DH887" s="282"/>
      <c r="DI887" s="282"/>
      <c r="DJ887" s="282"/>
      <c r="DK887" s="282"/>
      <c r="DL887" s="282"/>
      <c r="DM887" s="282"/>
      <c r="DN887" s="282"/>
      <c r="DO887" s="282"/>
      <c r="DP887" s="282"/>
      <c r="DQ887" s="282"/>
      <c r="DR887" s="282"/>
      <c r="DS887" s="282"/>
      <c r="DT887" s="282"/>
      <c r="DU887" s="282"/>
      <c r="DV887" s="282"/>
      <c r="DW887" s="282"/>
      <c r="DX887" s="282"/>
      <c r="DY887" s="282"/>
      <c r="DZ887" s="282"/>
      <c r="EA887" s="282"/>
      <c r="EB887" s="282"/>
      <c r="EC887" s="282"/>
      <c r="ED887" s="282"/>
      <c r="EE887" s="282"/>
      <c r="EF887" s="282"/>
      <c r="EG887" s="282"/>
      <c r="EH887" s="282"/>
      <c r="EI887" s="282"/>
      <c r="EJ887" s="282"/>
      <c r="EK887" s="282"/>
      <c r="EL887" s="282"/>
      <c r="EM887" s="282"/>
      <c r="EN887" s="282"/>
      <c r="EO887" s="282"/>
      <c r="EP887" s="282"/>
      <c r="EQ887" s="282"/>
      <c r="ER887" s="282"/>
      <c r="ES887" s="282"/>
      <c r="ET887" s="282"/>
      <c r="EU887" s="282"/>
      <c r="EV887" s="282"/>
      <c r="EW887" s="282"/>
      <c r="EX887" s="282"/>
      <c r="EY887" s="282"/>
      <c r="EZ887" s="282"/>
      <c r="FA887" s="282"/>
      <c r="FB887" s="282"/>
      <c r="FC887" s="282"/>
      <c r="FD887" s="282"/>
      <c r="FE887" s="282"/>
      <c r="FF887" s="282"/>
      <c r="FG887" s="282"/>
      <c r="FH887" s="282"/>
      <c r="FI887" s="282"/>
      <c r="FJ887" s="282"/>
      <c r="FK887" s="282"/>
      <c r="FL887" s="282"/>
      <c r="FM887" s="282"/>
      <c r="FN887" s="282"/>
      <c r="FO887" s="282"/>
      <c r="FP887" s="282"/>
      <c r="FQ887" s="282"/>
      <c r="FR887" s="282"/>
      <c r="FS887" s="282"/>
      <c r="FT887" s="282"/>
      <c r="FU887" s="282"/>
      <c r="FV887" s="282"/>
      <c r="FW887" s="282"/>
      <c r="FX887" s="282"/>
      <c r="FY887" s="282"/>
      <c r="FZ887" s="282"/>
      <c r="GA887" s="282"/>
      <c r="GB887" s="282"/>
      <c r="GC887" s="282"/>
      <c r="GD887" s="282"/>
      <c r="GE887" s="282"/>
      <c r="GF887" s="282"/>
      <c r="GG887" s="282"/>
      <c r="GH887" s="282"/>
      <c r="GI887" s="282"/>
      <c r="GJ887" s="282"/>
      <c r="GK887" s="282"/>
      <c r="GL887" s="282"/>
      <c r="GM887" s="282"/>
      <c r="GN887" s="282"/>
      <c r="GO887" s="282"/>
      <c r="GP887" s="282"/>
      <c r="GQ887" s="282"/>
      <c r="GR887" s="282"/>
      <c r="GS887" s="282"/>
      <c r="GT887" s="282"/>
      <c r="GU887" s="282"/>
      <c r="GV887" s="282"/>
      <c r="GW887" s="282"/>
      <c r="GX887" s="282"/>
      <c r="GY887" s="282"/>
      <c r="GZ887" s="282"/>
      <c r="HA887" s="282"/>
      <c r="HB887" s="282"/>
      <c r="HC887" s="282"/>
      <c r="HD887" s="282"/>
      <c r="HE887" s="282"/>
    </row>
    <row r="888" spans="1:213" ht="24.95" customHeight="1">
      <c r="A888" s="194" t="s">
        <v>2298</v>
      </c>
      <c r="B888" s="17" t="s">
        <v>2299</v>
      </c>
      <c r="C888" s="109" t="s">
        <v>115</v>
      </c>
      <c r="D888" s="491" t="s">
        <v>116</v>
      </c>
      <c r="E888" s="158" t="s">
        <v>1887</v>
      </c>
      <c r="F888" s="199"/>
      <c r="G888" s="199"/>
      <c r="H888" s="199" t="s">
        <v>47</v>
      </c>
      <c r="I888" s="199"/>
      <c r="J888" s="199" t="s">
        <v>522</v>
      </c>
      <c r="K888" s="199" t="s">
        <v>45</v>
      </c>
      <c r="L888" s="199" t="s">
        <v>2364</v>
      </c>
      <c r="M888" s="115"/>
      <c r="N888" s="115"/>
      <c r="O888" s="115"/>
      <c r="P888" s="116" t="s">
        <v>255</v>
      </c>
      <c r="Q888" s="117" t="s">
        <v>2374</v>
      </c>
      <c r="R888" s="115" t="s">
        <v>2032</v>
      </c>
      <c r="S888" s="115"/>
      <c r="T888" s="115" t="s">
        <v>310</v>
      </c>
      <c r="U888" s="115"/>
      <c r="V888" s="115" t="s">
        <v>311</v>
      </c>
      <c r="W888" s="115" t="s">
        <v>312</v>
      </c>
      <c r="X888" s="115" t="s">
        <v>2367</v>
      </c>
      <c r="Y888" s="115"/>
      <c r="Z888" s="115"/>
      <c r="AA888" s="115"/>
      <c r="AB888" s="116" t="s">
        <v>2368</v>
      </c>
      <c r="AC888" s="117" t="s">
        <v>1962</v>
      </c>
      <c r="AD888" s="116"/>
      <c r="AE888" s="116"/>
      <c r="AF888" s="116"/>
      <c r="AG888" s="116"/>
      <c r="AH888" s="116"/>
      <c r="AI888" s="116"/>
      <c r="AJ888" s="116"/>
      <c r="AK888" s="116"/>
      <c r="AL888" s="116"/>
      <c r="AM888" s="181" t="s">
        <v>2369</v>
      </c>
      <c r="AN888" s="116" t="s">
        <v>1911</v>
      </c>
      <c r="AO888" s="119" t="s">
        <v>80</v>
      </c>
      <c r="AP888" s="119" t="s">
        <v>54</v>
      </c>
      <c r="AQ888" s="119" t="s">
        <v>2377</v>
      </c>
      <c r="AR888" s="18" t="s">
        <v>2378</v>
      </c>
      <c r="AS888" s="120" t="s">
        <v>53</v>
      </c>
      <c r="AT888" s="121">
        <v>0</v>
      </c>
      <c r="AU888" s="121">
        <v>0</v>
      </c>
      <c r="AV888" s="121">
        <v>0</v>
      </c>
      <c r="AW888" s="121">
        <v>0</v>
      </c>
      <c r="AX888" s="121">
        <v>0</v>
      </c>
      <c r="AY888" s="121">
        <v>0</v>
      </c>
      <c r="AZ888" s="121">
        <v>0</v>
      </c>
      <c r="BA888" s="121">
        <v>0</v>
      </c>
      <c r="BB888" s="121">
        <v>0</v>
      </c>
      <c r="BC888" s="121">
        <v>0</v>
      </c>
      <c r="BD888" s="121">
        <v>0</v>
      </c>
      <c r="BE888" s="121">
        <v>0</v>
      </c>
      <c r="BF888" s="121">
        <v>0</v>
      </c>
      <c r="BG888" s="121">
        <v>0</v>
      </c>
      <c r="BH888" s="121">
        <v>0</v>
      </c>
      <c r="BI888" s="121">
        <v>0</v>
      </c>
      <c r="BJ888" s="121">
        <v>0</v>
      </c>
      <c r="BK888" s="121">
        <v>0</v>
      </c>
      <c r="BL888" s="121">
        <v>0</v>
      </c>
      <c r="BM888" s="121">
        <v>0</v>
      </c>
      <c r="BN888" s="121">
        <v>7217575.4400000004</v>
      </c>
      <c r="BO888" s="121">
        <v>0</v>
      </c>
      <c r="BP888" s="121">
        <v>7217575.4400000004</v>
      </c>
      <c r="BQ888" s="121">
        <v>0</v>
      </c>
      <c r="BR888" s="121">
        <v>0</v>
      </c>
      <c r="BS888" s="121">
        <v>7217575.4400000004</v>
      </c>
      <c r="BT888" s="121">
        <v>0</v>
      </c>
      <c r="BU888" s="121">
        <v>7217575.4400000004</v>
      </c>
      <c r="BV888" s="121">
        <v>0</v>
      </c>
      <c r="BW888" s="121">
        <v>0</v>
      </c>
      <c r="BX888" s="121">
        <v>0</v>
      </c>
      <c r="BY888" s="121">
        <v>0</v>
      </c>
      <c r="BZ888" s="121">
        <v>0</v>
      </c>
      <c r="CA888" s="121">
        <v>0</v>
      </c>
      <c r="CB888" s="121">
        <v>0</v>
      </c>
      <c r="CC888" s="121">
        <v>0</v>
      </c>
      <c r="CD888" s="121">
        <v>0</v>
      </c>
      <c r="CE888" s="121">
        <v>0</v>
      </c>
      <c r="CF888" s="121">
        <v>0</v>
      </c>
      <c r="CG888" s="121">
        <v>0</v>
      </c>
      <c r="CH888" s="121">
        <v>0</v>
      </c>
      <c r="CI888" s="121">
        <v>0</v>
      </c>
      <c r="CJ888" s="121">
        <v>0</v>
      </c>
      <c r="CK888" s="121">
        <v>0</v>
      </c>
      <c r="CL888" s="121">
        <v>0</v>
      </c>
      <c r="CM888" s="121">
        <v>0</v>
      </c>
      <c r="CN888" s="121">
        <v>0</v>
      </c>
      <c r="CO888" s="121">
        <v>0</v>
      </c>
      <c r="CP888" s="121">
        <v>0</v>
      </c>
      <c r="CQ888" s="121">
        <v>0</v>
      </c>
      <c r="CR888" s="282"/>
      <c r="CS888" s="282"/>
      <c r="CT888" s="282"/>
      <c r="CU888" s="282"/>
      <c r="CV888" s="282"/>
      <c r="CW888" s="282"/>
      <c r="CX888" s="282"/>
      <c r="CY888" s="282"/>
      <c r="CZ888" s="282"/>
      <c r="DA888" s="282"/>
      <c r="DB888" s="282"/>
      <c r="DC888" s="282"/>
      <c r="DD888" s="282"/>
      <c r="DE888" s="282"/>
      <c r="DF888" s="282"/>
      <c r="DG888" s="282"/>
      <c r="DH888" s="282"/>
      <c r="DI888" s="282"/>
      <c r="DJ888" s="282"/>
      <c r="DK888" s="282"/>
      <c r="DL888" s="282"/>
      <c r="DM888" s="282"/>
      <c r="DN888" s="282"/>
      <c r="DO888" s="282"/>
      <c r="DP888" s="282"/>
      <c r="DQ888" s="282"/>
      <c r="DR888" s="282"/>
      <c r="DS888" s="282"/>
      <c r="DT888" s="282"/>
      <c r="DU888" s="282"/>
      <c r="DV888" s="282"/>
      <c r="DW888" s="282"/>
      <c r="DX888" s="282"/>
      <c r="DY888" s="282"/>
      <c r="DZ888" s="282"/>
      <c r="EA888" s="282"/>
      <c r="EB888" s="282"/>
      <c r="EC888" s="282"/>
      <c r="ED888" s="282"/>
      <c r="EE888" s="282"/>
      <c r="EF888" s="282"/>
      <c r="EG888" s="282"/>
      <c r="EH888" s="282"/>
      <c r="EI888" s="282"/>
      <c r="EJ888" s="282"/>
      <c r="EK888" s="282"/>
      <c r="EL888" s="282"/>
      <c r="EM888" s="282"/>
      <c r="EN888" s="282"/>
      <c r="EO888" s="282"/>
      <c r="EP888" s="282"/>
      <c r="EQ888" s="282"/>
      <c r="ER888" s="282"/>
      <c r="ES888" s="282"/>
      <c r="ET888" s="282"/>
      <c r="EU888" s="282"/>
      <c r="EV888" s="282"/>
      <c r="EW888" s="282"/>
      <c r="EX888" s="282"/>
      <c r="EY888" s="282"/>
      <c r="EZ888" s="282"/>
      <c r="FA888" s="282"/>
      <c r="FB888" s="282"/>
      <c r="FC888" s="282"/>
      <c r="FD888" s="282"/>
      <c r="FE888" s="282"/>
      <c r="FF888" s="282"/>
      <c r="FG888" s="282"/>
      <c r="FH888" s="282"/>
      <c r="FI888" s="282"/>
      <c r="FJ888" s="282"/>
      <c r="FK888" s="282"/>
      <c r="FL888" s="282"/>
      <c r="FM888" s="282"/>
      <c r="FN888" s="282"/>
      <c r="FO888" s="282"/>
      <c r="FP888" s="282"/>
      <c r="FQ888" s="282"/>
      <c r="FR888" s="282"/>
      <c r="FS888" s="282"/>
      <c r="FT888" s="282"/>
      <c r="FU888" s="282"/>
      <c r="FV888" s="282"/>
      <c r="FW888" s="282"/>
      <c r="FX888" s="282"/>
      <c r="FY888" s="282"/>
      <c r="FZ888" s="282"/>
      <c r="GA888" s="282"/>
      <c r="GB888" s="282"/>
      <c r="GC888" s="282"/>
      <c r="GD888" s="282"/>
      <c r="GE888" s="282"/>
      <c r="GF888" s="282"/>
      <c r="GG888" s="282"/>
      <c r="GH888" s="282"/>
      <c r="GI888" s="282"/>
      <c r="GJ888" s="282"/>
      <c r="GK888" s="282"/>
      <c r="GL888" s="282"/>
      <c r="GM888" s="282"/>
      <c r="GN888" s="282"/>
      <c r="GO888" s="282"/>
      <c r="GP888" s="282"/>
      <c r="GQ888" s="282"/>
      <c r="GR888" s="282"/>
      <c r="GS888" s="282"/>
      <c r="GT888" s="282"/>
      <c r="GU888" s="282"/>
      <c r="GV888" s="282"/>
      <c r="GW888" s="282"/>
      <c r="GX888" s="282"/>
      <c r="GY888" s="282"/>
      <c r="GZ888" s="282"/>
      <c r="HA888" s="282"/>
      <c r="HB888" s="282"/>
      <c r="HC888" s="282"/>
      <c r="HD888" s="282"/>
      <c r="HE888" s="282"/>
    </row>
    <row r="889" spans="1:213" ht="24.95" customHeight="1">
      <c r="A889" s="194" t="s">
        <v>2298</v>
      </c>
      <c r="B889" s="17" t="s">
        <v>2299</v>
      </c>
      <c r="C889" s="109" t="s">
        <v>115</v>
      </c>
      <c r="D889" s="491" t="s">
        <v>116</v>
      </c>
      <c r="E889" s="158" t="s">
        <v>1887</v>
      </c>
      <c r="F889" s="199"/>
      <c r="G889" s="199"/>
      <c r="H889" s="199" t="s">
        <v>47</v>
      </c>
      <c r="I889" s="199"/>
      <c r="J889" s="199" t="s">
        <v>522</v>
      </c>
      <c r="K889" s="199" t="s">
        <v>45</v>
      </c>
      <c r="L889" s="199" t="s">
        <v>2364</v>
      </c>
      <c r="M889" s="115"/>
      <c r="N889" s="115"/>
      <c r="O889" s="115"/>
      <c r="P889" s="116" t="s">
        <v>255</v>
      </c>
      <c r="Q889" s="117" t="s">
        <v>2374</v>
      </c>
      <c r="R889" s="115" t="s">
        <v>2032</v>
      </c>
      <c r="S889" s="115"/>
      <c r="T889" s="115" t="s">
        <v>310</v>
      </c>
      <c r="U889" s="115"/>
      <c r="V889" s="115" t="s">
        <v>311</v>
      </c>
      <c r="W889" s="115" t="s">
        <v>312</v>
      </c>
      <c r="X889" s="115" t="s">
        <v>2367</v>
      </c>
      <c r="Y889" s="115"/>
      <c r="Z889" s="115"/>
      <c r="AA889" s="115"/>
      <c r="AB889" s="116" t="s">
        <v>2368</v>
      </c>
      <c r="AC889" s="117" t="s">
        <v>1962</v>
      </c>
      <c r="AD889" s="116"/>
      <c r="AE889" s="116"/>
      <c r="AF889" s="116"/>
      <c r="AG889" s="116"/>
      <c r="AH889" s="116"/>
      <c r="AI889" s="116"/>
      <c r="AJ889" s="116"/>
      <c r="AK889" s="116"/>
      <c r="AL889" s="116"/>
      <c r="AM889" s="181" t="s">
        <v>2369</v>
      </c>
      <c r="AN889" s="116" t="s">
        <v>1911</v>
      </c>
      <c r="AO889" s="119" t="s">
        <v>80</v>
      </c>
      <c r="AP889" s="119" t="s">
        <v>54</v>
      </c>
      <c r="AQ889" s="119" t="s">
        <v>2377</v>
      </c>
      <c r="AR889" s="18" t="s">
        <v>2378</v>
      </c>
      <c r="AS889" s="120" t="s">
        <v>53</v>
      </c>
      <c r="AT889" s="121">
        <v>0</v>
      </c>
      <c r="AU889" s="121">
        <v>0</v>
      </c>
      <c r="AV889" s="121">
        <v>0</v>
      </c>
      <c r="AW889" s="121">
        <v>0</v>
      </c>
      <c r="AX889" s="121">
        <v>0</v>
      </c>
      <c r="AY889" s="121">
        <v>0</v>
      </c>
      <c r="AZ889" s="121">
        <v>0</v>
      </c>
      <c r="BA889" s="121">
        <v>0</v>
      </c>
      <c r="BB889" s="121">
        <v>0</v>
      </c>
      <c r="BC889" s="121">
        <v>0</v>
      </c>
      <c r="BD889" s="121">
        <v>0</v>
      </c>
      <c r="BE889" s="121">
        <v>0</v>
      </c>
      <c r="BF889" s="121">
        <v>0</v>
      </c>
      <c r="BG889" s="121">
        <v>0</v>
      </c>
      <c r="BH889" s="121">
        <v>0</v>
      </c>
      <c r="BI889" s="121">
        <v>0</v>
      </c>
      <c r="BJ889" s="121">
        <v>0</v>
      </c>
      <c r="BK889" s="121">
        <v>0</v>
      </c>
      <c r="BL889" s="121">
        <v>0</v>
      </c>
      <c r="BM889" s="121">
        <v>0</v>
      </c>
      <c r="BN889" s="121">
        <v>5999129.96</v>
      </c>
      <c r="BO889" s="121">
        <v>0</v>
      </c>
      <c r="BP889" s="121">
        <v>5999129.96</v>
      </c>
      <c r="BQ889" s="121">
        <v>0</v>
      </c>
      <c r="BR889" s="121">
        <v>0</v>
      </c>
      <c r="BS889" s="121">
        <v>5999129.96</v>
      </c>
      <c r="BT889" s="121">
        <v>0</v>
      </c>
      <c r="BU889" s="121">
        <v>5999129.96</v>
      </c>
      <c r="BV889" s="121">
        <v>0</v>
      </c>
      <c r="BW889" s="121">
        <v>0</v>
      </c>
      <c r="BX889" s="121">
        <v>0</v>
      </c>
      <c r="BY889" s="121">
        <v>0</v>
      </c>
      <c r="BZ889" s="121">
        <v>0</v>
      </c>
      <c r="CA889" s="121">
        <v>0</v>
      </c>
      <c r="CB889" s="121">
        <v>0</v>
      </c>
      <c r="CC889" s="121">
        <v>0</v>
      </c>
      <c r="CD889" s="121">
        <v>0</v>
      </c>
      <c r="CE889" s="121">
        <v>0</v>
      </c>
      <c r="CF889" s="121">
        <v>0</v>
      </c>
      <c r="CG889" s="121">
        <v>0</v>
      </c>
      <c r="CH889" s="121">
        <v>0</v>
      </c>
      <c r="CI889" s="121">
        <v>0</v>
      </c>
      <c r="CJ889" s="121">
        <v>0</v>
      </c>
      <c r="CK889" s="121">
        <v>0</v>
      </c>
      <c r="CL889" s="121">
        <v>0</v>
      </c>
      <c r="CM889" s="121">
        <v>0</v>
      </c>
      <c r="CN889" s="121">
        <v>0</v>
      </c>
      <c r="CO889" s="121">
        <v>0</v>
      </c>
      <c r="CP889" s="121">
        <v>0</v>
      </c>
      <c r="CQ889" s="121">
        <v>0</v>
      </c>
      <c r="CR889" s="282"/>
      <c r="CS889" s="282"/>
      <c r="CT889" s="282"/>
      <c r="CU889" s="282"/>
      <c r="CV889" s="282"/>
      <c r="CW889" s="282"/>
      <c r="CX889" s="282"/>
      <c r="CY889" s="282"/>
      <c r="CZ889" s="282"/>
      <c r="DA889" s="282"/>
      <c r="DB889" s="282"/>
      <c r="DC889" s="282"/>
      <c r="DD889" s="282"/>
      <c r="DE889" s="282"/>
      <c r="DF889" s="282"/>
      <c r="DG889" s="282"/>
      <c r="DH889" s="282"/>
      <c r="DI889" s="282"/>
      <c r="DJ889" s="282"/>
      <c r="DK889" s="282"/>
      <c r="DL889" s="282"/>
      <c r="DM889" s="282"/>
      <c r="DN889" s="282"/>
      <c r="DO889" s="282"/>
      <c r="DP889" s="282"/>
      <c r="DQ889" s="282"/>
      <c r="DR889" s="282"/>
      <c r="DS889" s="282"/>
      <c r="DT889" s="282"/>
      <c r="DU889" s="282"/>
      <c r="DV889" s="282"/>
      <c r="DW889" s="282"/>
      <c r="DX889" s="282"/>
      <c r="DY889" s="282"/>
      <c r="DZ889" s="282"/>
      <c r="EA889" s="282"/>
      <c r="EB889" s="282"/>
      <c r="EC889" s="282"/>
      <c r="ED889" s="282"/>
      <c r="EE889" s="282"/>
      <c r="EF889" s="282"/>
      <c r="EG889" s="282"/>
      <c r="EH889" s="282"/>
      <c r="EI889" s="282"/>
      <c r="EJ889" s="282"/>
      <c r="EK889" s="282"/>
      <c r="EL889" s="282"/>
      <c r="EM889" s="282"/>
      <c r="EN889" s="282"/>
      <c r="EO889" s="282"/>
      <c r="EP889" s="282"/>
      <c r="EQ889" s="282"/>
      <c r="ER889" s="282"/>
      <c r="ES889" s="282"/>
      <c r="ET889" s="282"/>
      <c r="EU889" s="282"/>
      <c r="EV889" s="282"/>
      <c r="EW889" s="282"/>
      <c r="EX889" s="282"/>
      <c r="EY889" s="282"/>
      <c r="EZ889" s="282"/>
      <c r="FA889" s="282"/>
      <c r="FB889" s="282"/>
      <c r="FC889" s="282"/>
      <c r="FD889" s="282"/>
      <c r="FE889" s="282"/>
      <c r="FF889" s="282"/>
      <c r="FG889" s="282"/>
      <c r="FH889" s="282"/>
      <c r="FI889" s="282"/>
      <c r="FJ889" s="282"/>
      <c r="FK889" s="282"/>
      <c r="FL889" s="282"/>
      <c r="FM889" s="282"/>
      <c r="FN889" s="282"/>
      <c r="FO889" s="282"/>
      <c r="FP889" s="282"/>
      <c r="FQ889" s="282"/>
      <c r="FR889" s="282"/>
      <c r="FS889" s="282"/>
      <c r="FT889" s="282"/>
      <c r="FU889" s="282"/>
      <c r="FV889" s="282"/>
      <c r="FW889" s="282"/>
      <c r="FX889" s="282"/>
      <c r="FY889" s="282"/>
      <c r="FZ889" s="282"/>
      <c r="GA889" s="282"/>
      <c r="GB889" s="282"/>
      <c r="GC889" s="282"/>
      <c r="GD889" s="282"/>
      <c r="GE889" s="282"/>
      <c r="GF889" s="282"/>
      <c r="GG889" s="282"/>
      <c r="GH889" s="282"/>
      <c r="GI889" s="282"/>
      <c r="GJ889" s="282"/>
      <c r="GK889" s="282"/>
      <c r="GL889" s="282"/>
      <c r="GM889" s="282"/>
      <c r="GN889" s="282"/>
      <c r="GO889" s="282"/>
      <c r="GP889" s="282"/>
      <c r="GQ889" s="282"/>
      <c r="GR889" s="282"/>
      <c r="GS889" s="282"/>
      <c r="GT889" s="282"/>
      <c r="GU889" s="282"/>
      <c r="GV889" s="282"/>
      <c r="GW889" s="282"/>
      <c r="GX889" s="282"/>
      <c r="GY889" s="282"/>
      <c r="GZ889" s="282"/>
      <c r="HA889" s="282"/>
      <c r="HB889" s="282"/>
      <c r="HC889" s="282"/>
      <c r="HD889" s="282"/>
      <c r="HE889" s="282"/>
    </row>
    <row r="890" spans="1:213" ht="24.95" customHeight="1">
      <c r="A890" s="194">
        <v>619</v>
      </c>
      <c r="B890" s="17" t="s">
        <v>2299</v>
      </c>
      <c r="C890" s="277">
        <v>401000035</v>
      </c>
      <c r="D890" s="19" t="s">
        <v>116</v>
      </c>
      <c r="E890" s="113" t="s">
        <v>1887</v>
      </c>
      <c r="F890" s="114"/>
      <c r="G890" s="114"/>
      <c r="H890" s="115">
        <v>3</v>
      </c>
      <c r="I890" s="114"/>
      <c r="J890" s="115">
        <v>16</v>
      </c>
      <c r="K890" s="115">
        <v>1</v>
      </c>
      <c r="L890" s="115" t="s">
        <v>2364</v>
      </c>
      <c r="M890" s="115"/>
      <c r="N890" s="115"/>
      <c r="O890" s="115"/>
      <c r="P890" s="116" t="s">
        <v>255</v>
      </c>
      <c r="Q890" s="117" t="s">
        <v>2366</v>
      </c>
      <c r="R890" s="115" t="s">
        <v>2032</v>
      </c>
      <c r="S890" s="115"/>
      <c r="T890" s="115" t="s">
        <v>310</v>
      </c>
      <c r="U890" s="115"/>
      <c r="V890" s="115" t="s">
        <v>311</v>
      </c>
      <c r="W890" s="115" t="s">
        <v>312</v>
      </c>
      <c r="X890" s="115" t="s">
        <v>2379</v>
      </c>
      <c r="Y890" s="115"/>
      <c r="Z890" s="115"/>
      <c r="AA890" s="115"/>
      <c r="AB890" s="116" t="s">
        <v>2368</v>
      </c>
      <c r="AC890" s="117" t="s">
        <v>1962</v>
      </c>
      <c r="AD890" s="116"/>
      <c r="AE890" s="116"/>
      <c r="AF890" s="116"/>
      <c r="AG890" s="116"/>
      <c r="AH890" s="116"/>
      <c r="AI890" s="116"/>
      <c r="AJ890" s="116"/>
      <c r="AK890" s="116"/>
      <c r="AL890" s="116"/>
      <c r="AM890" s="181" t="s">
        <v>2365</v>
      </c>
      <c r="AN890" s="116" t="s">
        <v>1911</v>
      </c>
      <c r="AO890" s="119" t="s">
        <v>80</v>
      </c>
      <c r="AP890" s="119" t="s">
        <v>54</v>
      </c>
      <c r="AQ890" s="119" t="s">
        <v>1162</v>
      </c>
      <c r="AR890" s="18" t="s">
        <v>1163</v>
      </c>
      <c r="AS890" s="120" t="s">
        <v>53</v>
      </c>
      <c r="AT890" s="121">
        <v>10847949.99</v>
      </c>
      <c r="AU890" s="121">
        <v>10847949.99</v>
      </c>
      <c r="AV890" s="121">
        <v>0</v>
      </c>
      <c r="AW890" s="121">
        <v>0</v>
      </c>
      <c r="AX890" s="121">
        <v>5965875.3399999999</v>
      </c>
      <c r="AY890" s="121">
        <v>5965875.3399999999</v>
      </c>
      <c r="AZ890" s="121">
        <v>0</v>
      </c>
      <c r="BA890" s="121">
        <v>0</v>
      </c>
      <c r="BB890" s="121">
        <v>4882074.6500000004</v>
      </c>
      <c r="BC890" s="121">
        <v>4882074.6500000004</v>
      </c>
      <c r="BD890" s="121">
        <v>0</v>
      </c>
      <c r="BE890" s="121">
        <v>0</v>
      </c>
      <c r="BF890" s="121">
        <v>0</v>
      </c>
      <c r="BG890" s="121">
        <v>0</v>
      </c>
      <c r="BH890" s="330">
        <v>0</v>
      </c>
      <c r="BI890" s="330">
        <v>0</v>
      </c>
      <c r="BJ890" s="330">
        <v>0</v>
      </c>
      <c r="BK890" s="330">
        <v>0</v>
      </c>
      <c r="BL890" s="330">
        <v>0</v>
      </c>
      <c r="BM890" s="330">
        <v>0</v>
      </c>
      <c r="BN890" s="121">
        <v>0</v>
      </c>
      <c r="BO890" s="121">
        <v>0</v>
      </c>
      <c r="BP890" s="121">
        <v>0</v>
      </c>
      <c r="BQ890" s="121">
        <v>0</v>
      </c>
      <c r="BR890" s="121">
        <v>0</v>
      </c>
      <c r="BS890" s="121">
        <v>0</v>
      </c>
      <c r="BT890" s="121">
        <v>0</v>
      </c>
      <c r="BU890" s="121">
        <v>0</v>
      </c>
      <c r="BV890" s="121">
        <v>0</v>
      </c>
      <c r="BW890" s="121">
        <v>0</v>
      </c>
      <c r="BX890" s="121">
        <v>0</v>
      </c>
      <c r="BY890" s="121">
        <v>0</v>
      </c>
      <c r="BZ890" s="121">
        <v>0</v>
      </c>
      <c r="CA890" s="121">
        <v>0</v>
      </c>
      <c r="CB890" s="121">
        <v>0</v>
      </c>
      <c r="CC890" s="121">
        <v>0</v>
      </c>
      <c r="CD890" s="121">
        <v>0</v>
      </c>
      <c r="CE890" s="121">
        <v>0</v>
      </c>
      <c r="CF890" s="121">
        <v>0</v>
      </c>
      <c r="CG890" s="121">
        <v>0</v>
      </c>
      <c r="CH890" s="121">
        <v>0</v>
      </c>
      <c r="CI890" s="121">
        <v>0</v>
      </c>
      <c r="CJ890" s="121">
        <v>0</v>
      </c>
      <c r="CK890" s="121">
        <v>0</v>
      </c>
      <c r="CL890" s="121">
        <v>0</v>
      </c>
      <c r="CM890" s="121">
        <v>0</v>
      </c>
      <c r="CN890" s="121">
        <v>0</v>
      </c>
      <c r="CO890" s="121">
        <v>0</v>
      </c>
      <c r="CP890" s="121">
        <v>0</v>
      </c>
      <c r="CQ890" s="121">
        <v>0</v>
      </c>
      <c r="CR890" s="282"/>
      <c r="CS890" s="282"/>
      <c r="CT890" s="282"/>
      <c r="CU890" s="282"/>
      <c r="CV890" s="282"/>
      <c r="CW890" s="282"/>
      <c r="CX890" s="282"/>
      <c r="CY890" s="282"/>
      <c r="CZ890" s="282"/>
      <c r="DA890" s="282"/>
      <c r="DB890" s="282"/>
      <c r="DC890" s="282"/>
      <c r="DD890" s="282"/>
      <c r="DE890" s="282"/>
      <c r="DF890" s="282"/>
      <c r="DG890" s="282"/>
      <c r="DH890" s="282"/>
      <c r="DI890" s="282"/>
      <c r="DJ890" s="282"/>
      <c r="DK890" s="282"/>
      <c r="DL890" s="282"/>
      <c r="DM890" s="282"/>
      <c r="DN890" s="282"/>
      <c r="DO890" s="282"/>
      <c r="DP890" s="282"/>
      <c r="DQ890" s="282"/>
      <c r="DR890" s="282"/>
      <c r="DS890" s="282"/>
      <c r="DT890" s="282"/>
      <c r="DU890" s="282"/>
      <c r="DV890" s="282"/>
      <c r="DW890" s="282"/>
      <c r="DX890" s="282"/>
      <c r="DY890" s="282"/>
      <c r="DZ890" s="282"/>
      <c r="EA890" s="282"/>
      <c r="EB890" s="282"/>
      <c r="EC890" s="282"/>
      <c r="ED890" s="282"/>
      <c r="EE890" s="282"/>
      <c r="EF890" s="282"/>
      <c r="EG890" s="282"/>
      <c r="EH890" s="282"/>
      <c r="EI890" s="282"/>
      <c r="EJ890" s="282"/>
      <c r="EK890" s="282"/>
      <c r="EL890" s="282"/>
      <c r="EM890" s="282"/>
      <c r="EN890" s="282"/>
      <c r="EO890" s="282"/>
      <c r="EP890" s="282"/>
      <c r="EQ890" s="282"/>
      <c r="ER890" s="282"/>
      <c r="ES890" s="282"/>
      <c r="ET890" s="282"/>
      <c r="EU890" s="282"/>
      <c r="EV890" s="282"/>
      <c r="EW890" s="282"/>
      <c r="EX890" s="282"/>
      <c r="EY890" s="282"/>
      <c r="EZ890" s="282"/>
      <c r="FA890" s="282"/>
      <c r="FB890" s="282"/>
      <c r="FC890" s="282"/>
      <c r="FD890" s="282"/>
      <c r="FE890" s="282"/>
      <c r="FF890" s="282"/>
      <c r="FG890" s="282"/>
      <c r="FH890" s="282"/>
      <c r="FI890" s="282"/>
      <c r="FJ890" s="282"/>
      <c r="FK890" s="282"/>
      <c r="FL890" s="282"/>
      <c r="FM890" s="282"/>
      <c r="FN890" s="282"/>
      <c r="FO890" s="282"/>
      <c r="FP890" s="282"/>
      <c r="FQ890" s="282"/>
      <c r="FR890" s="282"/>
      <c r="FS890" s="282"/>
      <c r="FT890" s="282"/>
      <c r="FU890" s="282"/>
      <c r="FV890" s="282"/>
      <c r="FW890" s="282"/>
      <c r="FX890" s="282"/>
      <c r="FY890" s="282"/>
      <c r="FZ890" s="282"/>
      <c r="GA890" s="282"/>
      <c r="GB890" s="282"/>
      <c r="GC890" s="282"/>
      <c r="GD890" s="282"/>
      <c r="GE890" s="282"/>
      <c r="GF890" s="282"/>
      <c r="GG890" s="282"/>
      <c r="GH890" s="282"/>
      <c r="GI890" s="282"/>
      <c r="GJ890" s="282"/>
      <c r="GK890" s="282"/>
      <c r="GL890" s="282"/>
      <c r="GM890" s="282"/>
      <c r="GN890" s="282"/>
      <c r="GO890" s="282"/>
      <c r="GP890" s="282"/>
      <c r="GQ890" s="282"/>
      <c r="GR890" s="282"/>
      <c r="GS890" s="282"/>
      <c r="GT890" s="282"/>
      <c r="GU890" s="282"/>
      <c r="GV890" s="282"/>
      <c r="GW890" s="282"/>
      <c r="GX890" s="282"/>
      <c r="GY890" s="282"/>
      <c r="GZ890" s="282"/>
      <c r="HA890" s="282"/>
      <c r="HB890" s="282"/>
      <c r="HC890" s="282"/>
      <c r="HD890" s="282"/>
      <c r="HE890" s="282"/>
    </row>
    <row r="891" spans="1:213" ht="24.95" customHeight="1">
      <c r="A891" s="194">
        <v>619</v>
      </c>
      <c r="B891" s="17" t="s">
        <v>2299</v>
      </c>
      <c r="C891" s="277">
        <v>401000035</v>
      </c>
      <c r="D891" s="19" t="s">
        <v>116</v>
      </c>
      <c r="E891" s="113" t="s">
        <v>1887</v>
      </c>
      <c r="F891" s="114"/>
      <c r="G891" s="114"/>
      <c r="H891" s="115">
        <v>3</v>
      </c>
      <c r="I891" s="114"/>
      <c r="J891" s="115">
        <v>16</v>
      </c>
      <c r="K891" s="115">
        <v>1</v>
      </c>
      <c r="L891" s="115" t="s">
        <v>2364</v>
      </c>
      <c r="M891" s="115"/>
      <c r="N891" s="115"/>
      <c r="O891" s="115"/>
      <c r="P891" s="116" t="s">
        <v>255</v>
      </c>
      <c r="Q891" s="117" t="s">
        <v>2366</v>
      </c>
      <c r="R891" s="115" t="s">
        <v>2032</v>
      </c>
      <c r="S891" s="115"/>
      <c r="T891" s="115" t="s">
        <v>310</v>
      </c>
      <c r="U891" s="115"/>
      <c r="V891" s="115" t="s">
        <v>311</v>
      </c>
      <c r="W891" s="115" t="s">
        <v>312</v>
      </c>
      <c r="X891" s="115" t="s">
        <v>2379</v>
      </c>
      <c r="Y891" s="115"/>
      <c r="Z891" s="115"/>
      <c r="AA891" s="115"/>
      <c r="AB891" s="116" t="s">
        <v>2368</v>
      </c>
      <c r="AC891" s="117" t="s">
        <v>1962</v>
      </c>
      <c r="AD891" s="116"/>
      <c r="AE891" s="116"/>
      <c r="AF891" s="116"/>
      <c r="AG891" s="116"/>
      <c r="AH891" s="116"/>
      <c r="AI891" s="116"/>
      <c r="AJ891" s="116"/>
      <c r="AK891" s="116"/>
      <c r="AL891" s="116"/>
      <c r="AM891" s="181" t="s">
        <v>2365</v>
      </c>
      <c r="AN891" s="116" t="s">
        <v>1911</v>
      </c>
      <c r="AO891" s="119" t="s">
        <v>80</v>
      </c>
      <c r="AP891" s="119" t="s">
        <v>54</v>
      </c>
      <c r="AQ891" s="119" t="s">
        <v>2380</v>
      </c>
      <c r="AR891" s="18" t="s">
        <v>2371</v>
      </c>
      <c r="AS891" s="120" t="s">
        <v>53</v>
      </c>
      <c r="AT891" s="121">
        <v>0</v>
      </c>
      <c r="AU891" s="121">
        <v>0</v>
      </c>
      <c r="AV891" s="121">
        <v>0</v>
      </c>
      <c r="AW891" s="121">
        <v>0</v>
      </c>
      <c r="AX891" s="121">
        <v>0</v>
      </c>
      <c r="AY891" s="121">
        <v>0</v>
      </c>
      <c r="AZ891" s="121">
        <v>0</v>
      </c>
      <c r="BA891" s="121">
        <v>0</v>
      </c>
      <c r="BB891" s="121">
        <v>0</v>
      </c>
      <c r="BC891" s="121">
        <v>0</v>
      </c>
      <c r="BD891" s="121">
        <v>7740464.54</v>
      </c>
      <c r="BE891" s="121">
        <v>0</v>
      </c>
      <c r="BF891" s="121">
        <v>4161207.55</v>
      </c>
      <c r="BG891" s="121">
        <v>0</v>
      </c>
      <c r="BH891" s="331">
        <v>3579256.99</v>
      </c>
      <c r="BI891" s="121">
        <v>7740464.54</v>
      </c>
      <c r="BJ891" s="121">
        <v>0</v>
      </c>
      <c r="BK891" s="121">
        <v>4161207.55</v>
      </c>
      <c r="BL891" s="121">
        <v>0</v>
      </c>
      <c r="BM891" s="331">
        <v>3579256.99</v>
      </c>
      <c r="BN891" s="121">
        <v>0</v>
      </c>
      <c r="BO891" s="121">
        <v>0</v>
      </c>
      <c r="BP891" s="121">
        <v>0</v>
      </c>
      <c r="BQ891" s="121">
        <v>0</v>
      </c>
      <c r="BR891" s="121">
        <v>0</v>
      </c>
      <c r="BS891" s="121">
        <v>0</v>
      </c>
      <c r="BT891" s="121">
        <v>0</v>
      </c>
      <c r="BU891" s="121">
        <v>0</v>
      </c>
      <c r="BV891" s="121">
        <v>0</v>
      </c>
      <c r="BW891" s="121">
        <v>0</v>
      </c>
      <c r="BX891" s="121">
        <v>0</v>
      </c>
      <c r="BY891" s="121">
        <v>0</v>
      </c>
      <c r="BZ891" s="121">
        <v>0</v>
      </c>
      <c r="CA891" s="121">
        <v>0</v>
      </c>
      <c r="CB891" s="121">
        <v>0</v>
      </c>
      <c r="CC891" s="121">
        <v>0</v>
      </c>
      <c r="CD891" s="121">
        <v>0</v>
      </c>
      <c r="CE891" s="121">
        <v>0</v>
      </c>
      <c r="CF891" s="121">
        <v>0</v>
      </c>
      <c r="CG891" s="121">
        <v>0</v>
      </c>
      <c r="CH891" s="121">
        <v>0</v>
      </c>
      <c r="CI891" s="121">
        <v>0</v>
      </c>
      <c r="CJ891" s="121">
        <v>0</v>
      </c>
      <c r="CK891" s="121">
        <v>0</v>
      </c>
      <c r="CL891" s="121">
        <v>0</v>
      </c>
      <c r="CM891" s="121">
        <v>0</v>
      </c>
      <c r="CN891" s="121">
        <v>0</v>
      </c>
      <c r="CO891" s="121">
        <v>0</v>
      </c>
      <c r="CP891" s="121">
        <v>0</v>
      </c>
      <c r="CQ891" s="121">
        <v>0</v>
      </c>
      <c r="CR891" s="282"/>
      <c r="CS891" s="282"/>
      <c r="CT891" s="282"/>
      <c r="CU891" s="282"/>
      <c r="CV891" s="282"/>
      <c r="CW891" s="282"/>
      <c r="CX891" s="282"/>
      <c r="CY891" s="282"/>
      <c r="CZ891" s="282"/>
      <c r="DA891" s="282"/>
      <c r="DB891" s="282"/>
      <c r="DC891" s="282"/>
      <c r="DD891" s="282"/>
      <c r="DE891" s="282"/>
      <c r="DF891" s="282"/>
      <c r="DG891" s="282"/>
      <c r="DH891" s="282"/>
      <c r="DI891" s="282"/>
      <c r="DJ891" s="282"/>
      <c r="DK891" s="282"/>
      <c r="DL891" s="282"/>
      <c r="DM891" s="282"/>
      <c r="DN891" s="282"/>
      <c r="DO891" s="282"/>
      <c r="DP891" s="282"/>
      <c r="DQ891" s="282"/>
      <c r="DR891" s="282"/>
      <c r="DS891" s="282"/>
      <c r="DT891" s="282"/>
      <c r="DU891" s="282"/>
      <c r="DV891" s="282"/>
      <c r="DW891" s="282"/>
      <c r="DX891" s="282"/>
      <c r="DY891" s="282"/>
      <c r="DZ891" s="282"/>
      <c r="EA891" s="282"/>
      <c r="EB891" s="282"/>
      <c r="EC891" s="282"/>
      <c r="ED891" s="282"/>
      <c r="EE891" s="282"/>
      <c r="EF891" s="282"/>
      <c r="EG891" s="282"/>
      <c r="EH891" s="282"/>
      <c r="EI891" s="282"/>
      <c r="EJ891" s="282"/>
      <c r="EK891" s="282"/>
      <c r="EL891" s="282"/>
      <c r="EM891" s="282"/>
      <c r="EN891" s="282"/>
      <c r="EO891" s="282"/>
      <c r="EP891" s="282"/>
      <c r="EQ891" s="282"/>
      <c r="ER891" s="282"/>
      <c r="ES891" s="282"/>
      <c r="ET891" s="282"/>
      <c r="EU891" s="282"/>
      <c r="EV891" s="282"/>
      <c r="EW891" s="282"/>
      <c r="EX891" s="282"/>
      <c r="EY891" s="282"/>
      <c r="EZ891" s="282"/>
      <c r="FA891" s="282"/>
      <c r="FB891" s="282"/>
      <c r="FC891" s="282"/>
      <c r="FD891" s="282"/>
      <c r="FE891" s="282"/>
      <c r="FF891" s="282"/>
      <c r="FG891" s="282"/>
      <c r="FH891" s="282"/>
      <c r="FI891" s="282"/>
      <c r="FJ891" s="282"/>
      <c r="FK891" s="282"/>
      <c r="FL891" s="282"/>
      <c r="FM891" s="282"/>
      <c r="FN891" s="282"/>
      <c r="FO891" s="282"/>
      <c r="FP891" s="282"/>
      <c r="FQ891" s="282"/>
      <c r="FR891" s="282"/>
      <c r="FS891" s="282"/>
      <c r="FT891" s="282"/>
      <c r="FU891" s="282"/>
      <c r="FV891" s="282"/>
      <c r="FW891" s="282"/>
      <c r="FX891" s="282"/>
      <c r="FY891" s="282"/>
      <c r="FZ891" s="282"/>
      <c r="GA891" s="282"/>
      <c r="GB891" s="282"/>
      <c r="GC891" s="282"/>
      <c r="GD891" s="282"/>
      <c r="GE891" s="282"/>
      <c r="GF891" s="282"/>
      <c r="GG891" s="282"/>
      <c r="GH891" s="282"/>
      <c r="GI891" s="282"/>
      <c r="GJ891" s="282"/>
      <c r="GK891" s="282"/>
      <c r="GL891" s="282"/>
      <c r="GM891" s="282"/>
      <c r="GN891" s="282"/>
      <c r="GO891" s="282"/>
      <c r="GP891" s="282"/>
      <c r="GQ891" s="282"/>
      <c r="GR891" s="282"/>
      <c r="GS891" s="282"/>
      <c r="GT891" s="282"/>
      <c r="GU891" s="282"/>
      <c r="GV891" s="282"/>
      <c r="GW891" s="282"/>
      <c r="GX891" s="282"/>
      <c r="GY891" s="282"/>
      <c r="GZ891" s="282"/>
      <c r="HA891" s="282"/>
      <c r="HB891" s="282"/>
      <c r="HC891" s="282"/>
      <c r="HD891" s="282"/>
      <c r="HE891" s="282"/>
    </row>
    <row r="892" spans="1:213" ht="24.95" customHeight="1">
      <c r="A892" s="194">
        <v>619</v>
      </c>
      <c r="B892" s="17" t="s">
        <v>2299</v>
      </c>
      <c r="C892" s="277">
        <v>401000035</v>
      </c>
      <c r="D892" s="19" t="s">
        <v>116</v>
      </c>
      <c r="E892" s="113" t="s">
        <v>1887</v>
      </c>
      <c r="F892" s="114"/>
      <c r="G892" s="114"/>
      <c r="H892" s="115">
        <v>3</v>
      </c>
      <c r="I892" s="114"/>
      <c r="J892" s="115">
        <v>16</v>
      </c>
      <c r="K892" s="115">
        <v>1</v>
      </c>
      <c r="L892" s="115" t="s">
        <v>2364</v>
      </c>
      <c r="M892" s="115"/>
      <c r="N892" s="115"/>
      <c r="O892" s="115"/>
      <c r="P892" s="116" t="s">
        <v>255</v>
      </c>
      <c r="Q892" s="117" t="s">
        <v>2366</v>
      </c>
      <c r="R892" s="115" t="s">
        <v>2032</v>
      </c>
      <c r="S892" s="115"/>
      <c r="T892" s="115" t="s">
        <v>310</v>
      </c>
      <c r="U892" s="115"/>
      <c r="V892" s="115" t="s">
        <v>311</v>
      </c>
      <c r="W892" s="115" t="s">
        <v>312</v>
      </c>
      <c r="X892" s="115" t="s">
        <v>2379</v>
      </c>
      <c r="Y892" s="115"/>
      <c r="Z892" s="115"/>
      <c r="AA892" s="115"/>
      <c r="AB892" s="116" t="s">
        <v>2368</v>
      </c>
      <c r="AC892" s="117" t="s">
        <v>1962</v>
      </c>
      <c r="AD892" s="116"/>
      <c r="AE892" s="116"/>
      <c r="AF892" s="116"/>
      <c r="AG892" s="116"/>
      <c r="AH892" s="116"/>
      <c r="AI892" s="116"/>
      <c r="AJ892" s="116"/>
      <c r="AK892" s="116"/>
      <c r="AL892" s="116"/>
      <c r="AM892" s="181" t="s">
        <v>2365</v>
      </c>
      <c r="AN892" s="116" t="s">
        <v>1911</v>
      </c>
      <c r="AO892" s="119" t="s">
        <v>80</v>
      </c>
      <c r="AP892" s="119" t="s">
        <v>54</v>
      </c>
      <c r="AQ892" s="119" t="s">
        <v>2381</v>
      </c>
      <c r="AR892" s="18" t="s">
        <v>2373</v>
      </c>
      <c r="AS892" s="120" t="s">
        <v>53</v>
      </c>
      <c r="AT892" s="121">
        <v>0</v>
      </c>
      <c r="AU892" s="121">
        <v>0</v>
      </c>
      <c r="AV892" s="121">
        <v>0</v>
      </c>
      <c r="AW892" s="121">
        <v>0</v>
      </c>
      <c r="AX892" s="121">
        <v>0</v>
      </c>
      <c r="AY892" s="121">
        <v>0</v>
      </c>
      <c r="AZ892" s="121">
        <v>0</v>
      </c>
      <c r="BA892" s="121">
        <v>0</v>
      </c>
      <c r="BB892" s="121">
        <v>0</v>
      </c>
      <c r="BC892" s="121">
        <v>0</v>
      </c>
      <c r="BD892" s="121">
        <v>8918257.4800000004</v>
      </c>
      <c r="BE892" s="121">
        <v>0</v>
      </c>
      <c r="BF892" s="121">
        <v>4883739</v>
      </c>
      <c r="BG892" s="121">
        <v>0</v>
      </c>
      <c r="BH892" s="121">
        <v>4034518.48</v>
      </c>
      <c r="BI892" s="121">
        <v>8918257.4800000004</v>
      </c>
      <c r="BJ892" s="121">
        <v>0</v>
      </c>
      <c r="BK892" s="121">
        <v>4883739</v>
      </c>
      <c r="BL892" s="121">
        <v>0</v>
      </c>
      <c r="BM892" s="121">
        <v>4034518.48</v>
      </c>
      <c r="BN892" s="121">
        <v>0</v>
      </c>
      <c r="BO892" s="121">
        <v>0</v>
      </c>
      <c r="BP892" s="121">
        <v>0</v>
      </c>
      <c r="BQ892" s="121">
        <v>0</v>
      </c>
      <c r="BR892" s="121">
        <v>0</v>
      </c>
      <c r="BS892" s="121">
        <v>0</v>
      </c>
      <c r="BT892" s="121">
        <v>0</v>
      </c>
      <c r="BU892" s="121">
        <v>0</v>
      </c>
      <c r="BV892" s="121">
        <v>0</v>
      </c>
      <c r="BW892" s="121">
        <v>0</v>
      </c>
      <c r="BX892" s="121">
        <v>0</v>
      </c>
      <c r="BY892" s="121">
        <v>0</v>
      </c>
      <c r="BZ892" s="121">
        <v>0</v>
      </c>
      <c r="CA892" s="121">
        <v>0</v>
      </c>
      <c r="CB892" s="121">
        <v>0</v>
      </c>
      <c r="CC892" s="121">
        <v>0</v>
      </c>
      <c r="CD892" s="121">
        <v>0</v>
      </c>
      <c r="CE892" s="121">
        <v>0</v>
      </c>
      <c r="CF892" s="121">
        <v>0</v>
      </c>
      <c r="CG892" s="121">
        <v>0</v>
      </c>
      <c r="CH892" s="121">
        <v>0</v>
      </c>
      <c r="CI892" s="121">
        <v>0</v>
      </c>
      <c r="CJ892" s="121">
        <v>0</v>
      </c>
      <c r="CK892" s="121">
        <v>0</v>
      </c>
      <c r="CL892" s="121">
        <v>0</v>
      </c>
      <c r="CM892" s="121">
        <v>0</v>
      </c>
      <c r="CN892" s="121">
        <v>0</v>
      </c>
      <c r="CO892" s="121">
        <v>0</v>
      </c>
      <c r="CP892" s="121">
        <v>0</v>
      </c>
      <c r="CQ892" s="121">
        <v>0</v>
      </c>
      <c r="CR892" s="282"/>
      <c r="CS892" s="282"/>
      <c r="CT892" s="282"/>
      <c r="CU892" s="282"/>
      <c r="CV892" s="282"/>
      <c r="CW892" s="282"/>
      <c r="CX892" s="282"/>
      <c r="CY892" s="282"/>
      <c r="CZ892" s="282"/>
      <c r="DA892" s="282"/>
      <c r="DB892" s="282"/>
      <c r="DC892" s="282"/>
      <c r="DD892" s="282"/>
      <c r="DE892" s="282"/>
      <c r="DF892" s="282"/>
      <c r="DG892" s="282"/>
      <c r="DH892" s="282"/>
      <c r="DI892" s="282"/>
      <c r="DJ892" s="282"/>
      <c r="DK892" s="282"/>
      <c r="DL892" s="282"/>
      <c r="DM892" s="282"/>
      <c r="DN892" s="282"/>
      <c r="DO892" s="282"/>
      <c r="DP892" s="282"/>
      <c r="DQ892" s="282"/>
      <c r="DR892" s="282"/>
      <c r="DS892" s="282"/>
      <c r="DT892" s="282"/>
      <c r="DU892" s="282"/>
      <c r="DV892" s="282"/>
      <c r="DW892" s="282"/>
      <c r="DX892" s="282"/>
      <c r="DY892" s="282"/>
      <c r="DZ892" s="282"/>
      <c r="EA892" s="282"/>
      <c r="EB892" s="282"/>
      <c r="EC892" s="282"/>
      <c r="ED892" s="282"/>
      <c r="EE892" s="282"/>
      <c r="EF892" s="282"/>
      <c r="EG892" s="282"/>
      <c r="EH892" s="282"/>
      <c r="EI892" s="282"/>
      <c r="EJ892" s="282"/>
      <c r="EK892" s="282"/>
      <c r="EL892" s="282"/>
      <c r="EM892" s="282"/>
      <c r="EN892" s="282"/>
      <c r="EO892" s="282"/>
      <c r="EP892" s="282"/>
      <c r="EQ892" s="282"/>
      <c r="ER892" s="282"/>
      <c r="ES892" s="282"/>
      <c r="ET892" s="282"/>
      <c r="EU892" s="282"/>
      <c r="EV892" s="282"/>
      <c r="EW892" s="282"/>
      <c r="EX892" s="282"/>
      <c r="EY892" s="282"/>
      <c r="EZ892" s="282"/>
      <c r="FA892" s="282"/>
      <c r="FB892" s="282"/>
      <c r="FC892" s="282"/>
      <c r="FD892" s="282"/>
      <c r="FE892" s="282"/>
      <c r="FF892" s="282"/>
      <c r="FG892" s="282"/>
      <c r="FH892" s="282"/>
      <c r="FI892" s="282"/>
      <c r="FJ892" s="282"/>
      <c r="FK892" s="282"/>
      <c r="FL892" s="282"/>
      <c r="FM892" s="282"/>
      <c r="FN892" s="282"/>
      <c r="FO892" s="282"/>
      <c r="FP892" s="282"/>
      <c r="FQ892" s="282"/>
      <c r="FR892" s="282"/>
      <c r="FS892" s="282"/>
      <c r="FT892" s="282"/>
      <c r="FU892" s="282"/>
      <c r="FV892" s="282"/>
      <c r="FW892" s="282"/>
      <c r="FX892" s="282"/>
      <c r="FY892" s="282"/>
      <c r="FZ892" s="282"/>
      <c r="GA892" s="282"/>
      <c r="GB892" s="282"/>
      <c r="GC892" s="282"/>
      <c r="GD892" s="282"/>
      <c r="GE892" s="282"/>
      <c r="GF892" s="282"/>
      <c r="GG892" s="282"/>
      <c r="GH892" s="282"/>
      <c r="GI892" s="282"/>
      <c r="GJ892" s="282"/>
      <c r="GK892" s="282"/>
      <c r="GL892" s="282"/>
      <c r="GM892" s="282"/>
      <c r="GN892" s="282"/>
      <c r="GO892" s="282"/>
      <c r="GP892" s="282"/>
      <c r="GQ892" s="282"/>
      <c r="GR892" s="282"/>
      <c r="GS892" s="282"/>
      <c r="GT892" s="282"/>
      <c r="GU892" s="282"/>
      <c r="GV892" s="282"/>
      <c r="GW892" s="282"/>
      <c r="GX892" s="282"/>
      <c r="GY892" s="282"/>
      <c r="GZ892" s="282"/>
      <c r="HA892" s="282"/>
      <c r="HB892" s="282"/>
      <c r="HC892" s="282"/>
      <c r="HD892" s="282"/>
      <c r="HE892" s="282"/>
    </row>
    <row r="893" spans="1:213" ht="24.95" customHeight="1">
      <c r="A893" s="194">
        <v>619</v>
      </c>
      <c r="B893" s="17" t="s">
        <v>2299</v>
      </c>
      <c r="C893" s="277">
        <v>401000035</v>
      </c>
      <c r="D893" s="19" t="s">
        <v>116</v>
      </c>
      <c r="E893" s="113" t="s">
        <v>1887</v>
      </c>
      <c r="F893" s="114"/>
      <c r="G893" s="114"/>
      <c r="H893" s="115">
        <v>3</v>
      </c>
      <c r="I893" s="114"/>
      <c r="J893" s="115">
        <v>16</v>
      </c>
      <c r="K893" s="115">
        <v>1</v>
      </c>
      <c r="L893" s="115" t="s">
        <v>2364</v>
      </c>
      <c r="M893" s="115"/>
      <c r="N893" s="115"/>
      <c r="O893" s="115"/>
      <c r="P893" s="116" t="s">
        <v>255</v>
      </c>
      <c r="Q893" s="117" t="s">
        <v>2382</v>
      </c>
      <c r="R893" s="115" t="s">
        <v>2383</v>
      </c>
      <c r="S893" s="115"/>
      <c r="T893" s="115" t="s">
        <v>310</v>
      </c>
      <c r="U893" s="115"/>
      <c r="V893" s="115" t="s">
        <v>311</v>
      </c>
      <c r="W893" s="115" t="s">
        <v>312</v>
      </c>
      <c r="X893" s="115" t="s">
        <v>2384</v>
      </c>
      <c r="Y893" s="115"/>
      <c r="Z893" s="115"/>
      <c r="AA893" s="115"/>
      <c r="AB893" s="116" t="s">
        <v>2385</v>
      </c>
      <c r="AC893" s="117" t="s">
        <v>1962</v>
      </c>
      <c r="AD893" s="116"/>
      <c r="AE893" s="116"/>
      <c r="AF893" s="116"/>
      <c r="AG893" s="116"/>
      <c r="AH893" s="116"/>
      <c r="AI893" s="116"/>
      <c r="AJ893" s="116"/>
      <c r="AK893" s="116"/>
      <c r="AL893" s="116"/>
      <c r="AM893" s="181" t="s">
        <v>2365</v>
      </c>
      <c r="AN893" s="116" t="s">
        <v>1911</v>
      </c>
      <c r="AO893" s="119" t="s">
        <v>80</v>
      </c>
      <c r="AP893" s="119" t="s">
        <v>54</v>
      </c>
      <c r="AQ893" s="119" t="s">
        <v>1977</v>
      </c>
      <c r="AR893" s="18" t="s">
        <v>1978</v>
      </c>
      <c r="AS893" s="120" t="s">
        <v>53</v>
      </c>
      <c r="AT893" s="121">
        <v>14497032.300000001</v>
      </c>
      <c r="AU893" s="121">
        <v>14497032.300000001</v>
      </c>
      <c r="AV893" s="121">
        <v>0</v>
      </c>
      <c r="AW893" s="121">
        <v>0</v>
      </c>
      <c r="AX893" s="121">
        <v>13772180.68</v>
      </c>
      <c r="AY893" s="121">
        <v>13772180.68</v>
      </c>
      <c r="AZ893" s="121">
        <v>0</v>
      </c>
      <c r="BA893" s="121">
        <v>0</v>
      </c>
      <c r="BB893" s="121">
        <v>724851.62</v>
      </c>
      <c r="BC893" s="121">
        <v>724851.62</v>
      </c>
      <c r="BD893" s="121">
        <v>0</v>
      </c>
      <c r="BE893" s="121">
        <v>0</v>
      </c>
      <c r="BF893" s="121">
        <v>0</v>
      </c>
      <c r="BG893" s="121">
        <v>0</v>
      </c>
      <c r="BH893" s="121">
        <v>0</v>
      </c>
      <c r="BI893" s="121">
        <v>0</v>
      </c>
      <c r="BJ893" s="121">
        <v>0</v>
      </c>
      <c r="BK893" s="121">
        <v>0</v>
      </c>
      <c r="BL893" s="121">
        <v>0</v>
      </c>
      <c r="BM893" s="121">
        <v>0</v>
      </c>
      <c r="BN893" s="121">
        <v>0</v>
      </c>
      <c r="BO893" s="121">
        <v>0</v>
      </c>
      <c r="BP893" s="121">
        <v>0</v>
      </c>
      <c r="BQ893" s="121">
        <v>0</v>
      </c>
      <c r="BR893" s="121">
        <v>0</v>
      </c>
      <c r="BS893" s="121">
        <v>0</v>
      </c>
      <c r="BT893" s="121">
        <v>0</v>
      </c>
      <c r="BU893" s="121">
        <v>0</v>
      </c>
      <c r="BV893" s="121">
        <v>0</v>
      </c>
      <c r="BW893" s="121">
        <v>0</v>
      </c>
      <c r="BX893" s="121">
        <v>0</v>
      </c>
      <c r="BY893" s="121">
        <v>0</v>
      </c>
      <c r="BZ893" s="121">
        <v>0</v>
      </c>
      <c r="CA893" s="121">
        <v>0</v>
      </c>
      <c r="CB893" s="121">
        <v>0</v>
      </c>
      <c r="CC893" s="121">
        <v>0</v>
      </c>
      <c r="CD893" s="121">
        <v>0</v>
      </c>
      <c r="CE893" s="121">
        <v>0</v>
      </c>
      <c r="CF893" s="121">
        <v>0</v>
      </c>
      <c r="CG893" s="121">
        <v>0</v>
      </c>
      <c r="CH893" s="121">
        <v>0</v>
      </c>
      <c r="CI893" s="121">
        <v>0</v>
      </c>
      <c r="CJ893" s="121">
        <v>0</v>
      </c>
      <c r="CK893" s="121">
        <v>0</v>
      </c>
      <c r="CL893" s="121">
        <v>0</v>
      </c>
      <c r="CM893" s="121">
        <v>0</v>
      </c>
      <c r="CN893" s="121">
        <v>0</v>
      </c>
      <c r="CO893" s="121">
        <v>0</v>
      </c>
      <c r="CP893" s="121">
        <v>0</v>
      </c>
      <c r="CQ893" s="121">
        <v>0</v>
      </c>
      <c r="CR893" s="282"/>
      <c r="CS893" s="282"/>
      <c r="CT893" s="282"/>
      <c r="CU893" s="282"/>
      <c r="CV893" s="282"/>
      <c r="CW893" s="282"/>
      <c r="CX893" s="282"/>
      <c r="CY893" s="282"/>
      <c r="CZ893" s="282"/>
      <c r="DA893" s="282"/>
      <c r="DB893" s="282"/>
      <c r="DC893" s="282"/>
      <c r="DD893" s="282"/>
      <c r="DE893" s="282"/>
      <c r="DF893" s="282"/>
      <c r="DG893" s="282"/>
      <c r="DH893" s="282"/>
      <c r="DI893" s="282"/>
      <c r="DJ893" s="282"/>
      <c r="DK893" s="282"/>
      <c r="DL893" s="282"/>
      <c r="DM893" s="282"/>
      <c r="DN893" s="282"/>
      <c r="DO893" s="282"/>
      <c r="DP893" s="282"/>
      <c r="DQ893" s="282"/>
      <c r="DR893" s="282"/>
      <c r="DS893" s="282"/>
      <c r="DT893" s="282"/>
      <c r="DU893" s="282"/>
      <c r="DV893" s="282"/>
      <c r="DW893" s="282"/>
      <c r="DX893" s="282"/>
      <c r="DY893" s="282"/>
      <c r="DZ893" s="282"/>
      <c r="EA893" s="282"/>
      <c r="EB893" s="282"/>
      <c r="EC893" s="282"/>
      <c r="ED893" s="282"/>
      <c r="EE893" s="282"/>
      <c r="EF893" s="282"/>
      <c r="EG893" s="282"/>
      <c r="EH893" s="282"/>
      <c r="EI893" s="282"/>
      <c r="EJ893" s="282"/>
      <c r="EK893" s="282"/>
      <c r="EL893" s="282"/>
      <c r="EM893" s="282"/>
      <c r="EN893" s="282"/>
      <c r="EO893" s="282"/>
      <c r="EP893" s="282"/>
      <c r="EQ893" s="282"/>
      <c r="ER893" s="282"/>
      <c r="ES893" s="282"/>
      <c r="ET893" s="282"/>
      <c r="EU893" s="282"/>
      <c r="EV893" s="282"/>
      <c r="EW893" s="282"/>
      <c r="EX893" s="282"/>
      <c r="EY893" s="282"/>
      <c r="EZ893" s="282"/>
      <c r="FA893" s="282"/>
      <c r="FB893" s="282"/>
      <c r="FC893" s="282"/>
      <c r="FD893" s="282"/>
      <c r="FE893" s="282"/>
      <c r="FF893" s="282"/>
      <c r="FG893" s="282"/>
      <c r="FH893" s="282"/>
      <c r="FI893" s="282"/>
      <c r="FJ893" s="282"/>
      <c r="FK893" s="282"/>
      <c r="FL893" s="282"/>
      <c r="FM893" s="282"/>
      <c r="FN893" s="282"/>
      <c r="FO893" s="282"/>
      <c r="FP893" s="282"/>
      <c r="FQ893" s="282"/>
      <c r="FR893" s="282"/>
      <c r="FS893" s="282"/>
      <c r="FT893" s="282"/>
      <c r="FU893" s="282"/>
      <c r="FV893" s="282"/>
      <c r="FW893" s="282"/>
      <c r="FX893" s="282"/>
      <c r="FY893" s="282"/>
      <c r="FZ893" s="282"/>
      <c r="GA893" s="282"/>
      <c r="GB893" s="282"/>
      <c r="GC893" s="282"/>
      <c r="GD893" s="282"/>
      <c r="GE893" s="282"/>
      <c r="GF893" s="282"/>
      <c r="GG893" s="282"/>
      <c r="GH893" s="282"/>
      <c r="GI893" s="282"/>
      <c r="GJ893" s="282"/>
      <c r="GK893" s="282"/>
      <c r="GL893" s="282"/>
      <c r="GM893" s="282"/>
      <c r="GN893" s="282"/>
      <c r="GO893" s="282"/>
      <c r="GP893" s="282"/>
      <c r="GQ893" s="282"/>
      <c r="GR893" s="282"/>
      <c r="GS893" s="282"/>
      <c r="GT893" s="282"/>
      <c r="GU893" s="282"/>
      <c r="GV893" s="282"/>
      <c r="GW893" s="282"/>
      <c r="GX893" s="282"/>
      <c r="GY893" s="282"/>
      <c r="GZ893" s="282"/>
      <c r="HA893" s="282"/>
      <c r="HB893" s="282"/>
      <c r="HC893" s="282"/>
      <c r="HD893" s="282"/>
      <c r="HE893" s="282"/>
    </row>
    <row r="894" spans="1:213" ht="24.95" customHeight="1">
      <c r="A894" s="194" t="s">
        <v>2298</v>
      </c>
      <c r="B894" s="17" t="s">
        <v>2299</v>
      </c>
      <c r="C894" s="109" t="s">
        <v>115</v>
      </c>
      <c r="D894" s="491" t="s">
        <v>116</v>
      </c>
      <c r="E894" s="158" t="s">
        <v>1887</v>
      </c>
      <c r="F894" s="114"/>
      <c r="G894" s="114"/>
      <c r="H894" s="199" t="s">
        <v>47</v>
      </c>
      <c r="I894" s="199"/>
      <c r="J894" s="199" t="s">
        <v>522</v>
      </c>
      <c r="K894" s="199" t="s">
        <v>45</v>
      </c>
      <c r="L894" s="199" t="s">
        <v>2364</v>
      </c>
      <c r="M894" s="115"/>
      <c r="N894" s="115"/>
      <c r="O894" s="115"/>
      <c r="P894" s="116" t="s">
        <v>255</v>
      </c>
      <c r="Q894" s="116" t="s">
        <v>2307</v>
      </c>
      <c r="R894" s="115"/>
      <c r="S894" s="115"/>
      <c r="T894" s="199" t="s">
        <v>563</v>
      </c>
      <c r="U894" s="115"/>
      <c r="V894" s="199" t="s">
        <v>1088</v>
      </c>
      <c r="W894" s="199" t="s">
        <v>567</v>
      </c>
      <c r="X894" s="115"/>
      <c r="Y894" s="115"/>
      <c r="Z894" s="115"/>
      <c r="AA894" s="115" t="s">
        <v>2308</v>
      </c>
      <c r="AB894" s="116" t="s">
        <v>257</v>
      </c>
      <c r="AC894" s="117" t="s">
        <v>1962</v>
      </c>
      <c r="AD894" s="116"/>
      <c r="AE894" s="116"/>
      <c r="AF894" s="116"/>
      <c r="AG894" s="116"/>
      <c r="AH894" s="116"/>
      <c r="AI894" s="116"/>
      <c r="AJ894" s="116"/>
      <c r="AK894" s="116"/>
      <c r="AL894" s="116"/>
      <c r="AM894" s="181" t="s">
        <v>2369</v>
      </c>
      <c r="AN894" s="116" t="s">
        <v>1911</v>
      </c>
      <c r="AO894" s="119" t="s">
        <v>80</v>
      </c>
      <c r="AP894" s="119" t="s">
        <v>54</v>
      </c>
      <c r="AQ894" s="119" t="s">
        <v>2386</v>
      </c>
      <c r="AR894" s="18" t="s">
        <v>2387</v>
      </c>
      <c r="AS894" s="120" t="s">
        <v>53</v>
      </c>
      <c r="AT894" s="121">
        <v>0</v>
      </c>
      <c r="AU894" s="121">
        <v>0</v>
      </c>
      <c r="AV894" s="121">
        <v>0</v>
      </c>
      <c r="AW894" s="121">
        <v>0</v>
      </c>
      <c r="AX894" s="121">
        <v>0</v>
      </c>
      <c r="AY894" s="121">
        <v>0</v>
      </c>
      <c r="AZ894" s="121">
        <v>0</v>
      </c>
      <c r="BA894" s="121">
        <v>0</v>
      </c>
      <c r="BB894" s="121">
        <v>0</v>
      </c>
      <c r="BC894" s="121">
        <v>0</v>
      </c>
      <c r="BD894" s="121">
        <v>1320000</v>
      </c>
      <c r="BE894" s="121">
        <v>0</v>
      </c>
      <c r="BF894" s="121">
        <v>0</v>
      </c>
      <c r="BG894" s="121">
        <v>0</v>
      </c>
      <c r="BH894" s="121">
        <v>1320000</v>
      </c>
      <c r="BI894" s="121">
        <v>0</v>
      </c>
      <c r="BJ894" s="121">
        <v>0</v>
      </c>
      <c r="BK894" s="121">
        <v>0</v>
      </c>
      <c r="BL894" s="121">
        <v>0</v>
      </c>
      <c r="BM894" s="121">
        <v>0</v>
      </c>
      <c r="BN894" s="121">
        <v>28000000</v>
      </c>
      <c r="BO894" s="121">
        <v>0</v>
      </c>
      <c r="BP894" s="121">
        <v>0</v>
      </c>
      <c r="BQ894" s="121">
        <v>0</v>
      </c>
      <c r="BR894" s="121">
        <v>28000000</v>
      </c>
      <c r="BS894" s="121">
        <v>19799999.780000001</v>
      </c>
      <c r="BT894" s="121">
        <v>0</v>
      </c>
      <c r="BU894" s="121">
        <v>0</v>
      </c>
      <c r="BV894" s="121">
        <v>0</v>
      </c>
      <c r="BW894" s="121">
        <v>19799999.780000001</v>
      </c>
      <c r="BX894" s="121">
        <v>0</v>
      </c>
      <c r="BY894" s="121">
        <v>0</v>
      </c>
      <c r="BZ894" s="121">
        <v>0</v>
      </c>
      <c r="CA894" s="121">
        <v>0</v>
      </c>
      <c r="CB894" s="121">
        <v>0</v>
      </c>
      <c r="CC894" s="121">
        <v>0</v>
      </c>
      <c r="CD894" s="121">
        <v>0</v>
      </c>
      <c r="CE894" s="121">
        <v>0</v>
      </c>
      <c r="CF894" s="121">
        <v>0</v>
      </c>
      <c r="CG894" s="121">
        <v>0</v>
      </c>
      <c r="CH894" s="121">
        <v>0</v>
      </c>
      <c r="CI894" s="121">
        <v>0</v>
      </c>
      <c r="CJ894" s="121">
        <v>0</v>
      </c>
      <c r="CK894" s="121">
        <v>0</v>
      </c>
      <c r="CL894" s="121">
        <v>0</v>
      </c>
      <c r="CM894" s="121">
        <v>0</v>
      </c>
      <c r="CN894" s="121">
        <v>0</v>
      </c>
      <c r="CO894" s="121">
        <v>0</v>
      </c>
      <c r="CP894" s="121">
        <v>0</v>
      </c>
      <c r="CQ894" s="121">
        <v>0</v>
      </c>
      <c r="CR894" s="282"/>
      <c r="CS894" s="282"/>
      <c r="CT894" s="282"/>
      <c r="CU894" s="282"/>
      <c r="CV894" s="282"/>
      <c r="CW894" s="282"/>
      <c r="CX894" s="282"/>
      <c r="CY894" s="282"/>
      <c r="CZ894" s="282"/>
      <c r="DA894" s="282"/>
      <c r="DB894" s="282"/>
      <c r="DC894" s="282"/>
      <c r="DD894" s="282"/>
      <c r="DE894" s="282"/>
      <c r="DF894" s="282"/>
      <c r="DG894" s="282"/>
      <c r="DH894" s="282"/>
      <c r="DI894" s="282"/>
      <c r="DJ894" s="282"/>
      <c r="DK894" s="282"/>
      <c r="DL894" s="282"/>
      <c r="DM894" s="282"/>
      <c r="DN894" s="282"/>
      <c r="DO894" s="282"/>
      <c r="DP894" s="282"/>
      <c r="DQ894" s="282"/>
      <c r="DR894" s="282"/>
      <c r="DS894" s="282"/>
      <c r="DT894" s="282"/>
      <c r="DU894" s="282"/>
      <c r="DV894" s="282"/>
      <c r="DW894" s="282"/>
      <c r="DX894" s="282"/>
      <c r="DY894" s="282"/>
      <c r="DZ894" s="282"/>
      <c r="EA894" s="282"/>
      <c r="EB894" s="282"/>
      <c r="EC894" s="282"/>
      <c r="ED894" s="282"/>
      <c r="EE894" s="282"/>
      <c r="EF894" s="282"/>
      <c r="EG894" s="282"/>
      <c r="EH894" s="282"/>
      <c r="EI894" s="282"/>
      <c r="EJ894" s="282"/>
      <c r="EK894" s="282"/>
      <c r="EL894" s="282"/>
      <c r="EM894" s="282"/>
      <c r="EN894" s="282"/>
      <c r="EO894" s="282"/>
      <c r="EP894" s="282"/>
      <c r="EQ894" s="282"/>
      <c r="ER894" s="282"/>
      <c r="ES894" s="282"/>
      <c r="ET894" s="282"/>
      <c r="EU894" s="282"/>
      <c r="EV894" s="282"/>
      <c r="EW894" s="282"/>
      <c r="EX894" s="282"/>
      <c r="EY894" s="282"/>
      <c r="EZ894" s="282"/>
      <c r="FA894" s="282"/>
      <c r="FB894" s="282"/>
      <c r="FC894" s="282"/>
      <c r="FD894" s="282"/>
      <c r="FE894" s="282"/>
      <c r="FF894" s="282"/>
      <c r="FG894" s="282"/>
      <c r="FH894" s="282"/>
      <c r="FI894" s="282"/>
      <c r="FJ894" s="282"/>
      <c r="FK894" s="282"/>
      <c r="FL894" s="282"/>
      <c r="FM894" s="282"/>
      <c r="FN894" s="282"/>
      <c r="FO894" s="282"/>
      <c r="FP894" s="282"/>
      <c r="FQ894" s="282"/>
      <c r="FR894" s="282"/>
      <c r="FS894" s="282"/>
      <c r="FT894" s="282"/>
      <c r="FU894" s="282"/>
      <c r="FV894" s="282"/>
      <c r="FW894" s="282"/>
      <c r="FX894" s="282"/>
      <c r="FY894" s="282"/>
      <c r="FZ894" s="282"/>
      <c r="GA894" s="282"/>
      <c r="GB894" s="282"/>
      <c r="GC894" s="282"/>
      <c r="GD894" s="282"/>
      <c r="GE894" s="282"/>
      <c r="GF894" s="282"/>
      <c r="GG894" s="282"/>
      <c r="GH894" s="282"/>
      <c r="GI894" s="282"/>
      <c r="GJ894" s="282"/>
      <c r="GK894" s="282"/>
      <c r="GL894" s="282"/>
      <c r="GM894" s="282"/>
      <c r="GN894" s="282"/>
      <c r="GO894" s="282"/>
      <c r="GP894" s="282"/>
      <c r="GQ894" s="282"/>
      <c r="GR894" s="282"/>
      <c r="GS894" s="282"/>
      <c r="GT894" s="282"/>
      <c r="GU894" s="282"/>
      <c r="GV894" s="282"/>
      <c r="GW894" s="282"/>
      <c r="GX894" s="282"/>
      <c r="GY894" s="282"/>
      <c r="GZ894" s="282"/>
      <c r="HA894" s="282"/>
      <c r="HB894" s="282"/>
      <c r="HC894" s="282"/>
      <c r="HD894" s="282"/>
      <c r="HE894" s="282"/>
    </row>
    <row r="895" spans="1:213" ht="24.95" customHeight="1">
      <c r="A895" s="194" t="s">
        <v>2298</v>
      </c>
      <c r="B895" s="17" t="s">
        <v>2299</v>
      </c>
      <c r="C895" s="109" t="s">
        <v>115</v>
      </c>
      <c r="D895" s="491" t="s">
        <v>116</v>
      </c>
      <c r="E895" s="158" t="s">
        <v>1887</v>
      </c>
      <c r="F895" s="114"/>
      <c r="G895" s="114"/>
      <c r="H895" s="199" t="s">
        <v>47</v>
      </c>
      <c r="I895" s="199"/>
      <c r="J895" s="199" t="s">
        <v>522</v>
      </c>
      <c r="K895" s="199" t="s">
        <v>45</v>
      </c>
      <c r="L895" s="199" t="s">
        <v>2364</v>
      </c>
      <c r="M895" s="115"/>
      <c r="N895" s="115"/>
      <c r="O895" s="115"/>
      <c r="P895" s="116" t="s">
        <v>255</v>
      </c>
      <c r="Q895" s="116" t="s">
        <v>2307</v>
      </c>
      <c r="R895" s="115"/>
      <c r="S895" s="115"/>
      <c r="T895" s="199" t="s">
        <v>563</v>
      </c>
      <c r="U895" s="115"/>
      <c r="V895" s="199" t="s">
        <v>1088</v>
      </c>
      <c r="W895" s="199" t="s">
        <v>567</v>
      </c>
      <c r="X895" s="115"/>
      <c r="Y895" s="115"/>
      <c r="Z895" s="115"/>
      <c r="AA895" s="115" t="s">
        <v>2308</v>
      </c>
      <c r="AB895" s="116" t="s">
        <v>257</v>
      </c>
      <c r="AC895" s="117" t="s">
        <v>1962</v>
      </c>
      <c r="AD895" s="116"/>
      <c r="AE895" s="116"/>
      <c r="AF895" s="116"/>
      <c r="AG895" s="116"/>
      <c r="AH895" s="116"/>
      <c r="AI895" s="116"/>
      <c r="AJ895" s="116"/>
      <c r="AK895" s="116"/>
      <c r="AL895" s="116"/>
      <c r="AM895" s="181" t="s">
        <v>2369</v>
      </c>
      <c r="AN895" s="116" t="s">
        <v>1911</v>
      </c>
      <c r="AO895" s="119" t="s">
        <v>80</v>
      </c>
      <c r="AP895" s="119" t="s">
        <v>54</v>
      </c>
      <c r="AQ895" s="119" t="s">
        <v>2388</v>
      </c>
      <c r="AR895" s="18" t="s">
        <v>2389</v>
      </c>
      <c r="AS895" s="120" t="s">
        <v>53</v>
      </c>
      <c r="AT895" s="121">
        <v>0</v>
      </c>
      <c r="AU895" s="121">
        <v>0</v>
      </c>
      <c r="AV895" s="121">
        <v>0</v>
      </c>
      <c r="AW895" s="121">
        <v>0</v>
      </c>
      <c r="AX895" s="121">
        <v>0</v>
      </c>
      <c r="AY895" s="121">
        <v>0</v>
      </c>
      <c r="AZ895" s="121">
        <v>0</v>
      </c>
      <c r="BA895" s="121">
        <v>0</v>
      </c>
      <c r="BB895" s="121">
        <v>0</v>
      </c>
      <c r="BC895" s="121">
        <v>0</v>
      </c>
      <c r="BD895" s="121">
        <v>0</v>
      </c>
      <c r="BE895" s="121">
        <v>0</v>
      </c>
      <c r="BF895" s="121">
        <v>0</v>
      </c>
      <c r="BG895" s="121">
        <v>0</v>
      </c>
      <c r="BH895" s="121">
        <v>0</v>
      </c>
      <c r="BI895" s="121">
        <v>0</v>
      </c>
      <c r="BJ895" s="121">
        <v>0</v>
      </c>
      <c r="BK895" s="121">
        <v>0</v>
      </c>
      <c r="BL895" s="121">
        <v>0</v>
      </c>
      <c r="BM895" s="121">
        <v>0</v>
      </c>
      <c r="BN895" s="121">
        <v>6882690</v>
      </c>
      <c r="BO895" s="121">
        <v>0</v>
      </c>
      <c r="BP895" s="121">
        <v>0</v>
      </c>
      <c r="BQ895" s="121">
        <v>0</v>
      </c>
      <c r="BR895" s="121">
        <v>6882690</v>
      </c>
      <c r="BS895" s="121">
        <v>4805304.5</v>
      </c>
      <c r="BT895" s="121">
        <v>0</v>
      </c>
      <c r="BU895" s="121">
        <v>0</v>
      </c>
      <c r="BV895" s="121">
        <v>0</v>
      </c>
      <c r="BW895" s="121">
        <v>4805304.5</v>
      </c>
      <c r="BX895" s="121">
        <v>0</v>
      </c>
      <c r="BY895" s="121">
        <v>0</v>
      </c>
      <c r="BZ895" s="121">
        <v>0</v>
      </c>
      <c r="CA895" s="121">
        <v>0</v>
      </c>
      <c r="CB895" s="121">
        <v>0</v>
      </c>
      <c r="CC895" s="121">
        <v>0</v>
      </c>
      <c r="CD895" s="121">
        <v>0</v>
      </c>
      <c r="CE895" s="121">
        <v>0</v>
      </c>
      <c r="CF895" s="121">
        <v>0</v>
      </c>
      <c r="CG895" s="121">
        <v>0</v>
      </c>
      <c r="CH895" s="121">
        <v>0</v>
      </c>
      <c r="CI895" s="121">
        <v>0</v>
      </c>
      <c r="CJ895" s="121">
        <v>0</v>
      </c>
      <c r="CK895" s="121">
        <v>0</v>
      </c>
      <c r="CL895" s="121">
        <v>0</v>
      </c>
      <c r="CM895" s="121">
        <v>0</v>
      </c>
      <c r="CN895" s="121">
        <v>0</v>
      </c>
      <c r="CO895" s="121">
        <v>0</v>
      </c>
      <c r="CP895" s="121">
        <v>0</v>
      </c>
      <c r="CQ895" s="121">
        <v>0</v>
      </c>
      <c r="CR895" s="282"/>
      <c r="CS895" s="282"/>
      <c r="CT895" s="282"/>
      <c r="CU895" s="282"/>
      <c r="CV895" s="282"/>
      <c r="CW895" s="282"/>
      <c r="CX895" s="282"/>
      <c r="CY895" s="282"/>
      <c r="CZ895" s="282"/>
      <c r="DA895" s="282"/>
      <c r="DB895" s="282"/>
      <c r="DC895" s="282"/>
      <c r="DD895" s="282"/>
      <c r="DE895" s="282"/>
      <c r="DF895" s="282"/>
      <c r="DG895" s="282"/>
      <c r="DH895" s="282"/>
      <c r="DI895" s="282"/>
      <c r="DJ895" s="282"/>
      <c r="DK895" s="282"/>
      <c r="DL895" s="282"/>
      <c r="DM895" s="282"/>
      <c r="DN895" s="282"/>
      <c r="DO895" s="282"/>
      <c r="DP895" s="282"/>
      <c r="DQ895" s="282"/>
      <c r="DR895" s="282"/>
      <c r="DS895" s="282"/>
      <c r="DT895" s="282"/>
      <c r="DU895" s="282"/>
      <c r="DV895" s="282"/>
      <c r="DW895" s="282"/>
      <c r="DX895" s="282"/>
      <c r="DY895" s="282"/>
      <c r="DZ895" s="282"/>
      <c r="EA895" s="282"/>
      <c r="EB895" s="282"/>
      <c r="EC895" s="282"/>
      <c r="ED895" s="282"/>
      <c r="EE895" s="282"/>
      <c r="EF895" s="282"/>
      <c r="EG895" s="282"/>
      <c r="EH895" s="282"/>
      <c r="EI895" s="282"/>
      <c r="EJ895" s="282"/>
      <c r="EK895" s="282"/>
      <c r="EL895" s="282"/>
      <c r="EM895" s="282"/>
      <c r="EN895" s="282"/>
      <c r="EO895" s="282"/>
      <c r="EP895" s="282"/>
      <c r="EQ895" s="282"/>
      <c r="ER895" s="282"/>
      <c r="ES895" s="282"/>
      <c r="ET895" s="282"/>
      <c r="EU895" s="282"/>
      <c r="EV895" s="282"/>
      <c r="EW895" s="282"/>
      <c r="EX895" s="282"/>
      <c r="EY895" s="282"/>
      <c r="EZ895" s="282"/>
      <c r="FA895" s="282"/>
      <c r="FB895" s="282"/>
      <c r="FC895" s="282"/>
      <c r="FD895" s="282"/>
      <c r="FE895" s="282"/>
      <c r="FF895" s="282"/>
      <c r="FG895" s="282"/>
      <c r="FH895" s="282"/>
      <c r="FI895" s="282"/>
      <c r="FJ895" s="282"/>
      <c r="FK895" s="282"/>
      <c r="FL895" s="282"/>
      <c r="FM895" s="282"/>
      <c r="FN895" s="282"/>
      <c r="FO895" s="282"/>
      <c r="FP895" s="282"/>
      <c r="FQ895" s="282"/>
      <c r="FR895" s="282"/>
      <c r="FS895" s="282"/>
      <c r="FT895" s="282"/>
      <c r="FU895" s="282"/>
      <c r="FV895" s="282"/>
      <c r="FW895" s="282"/>
      <c r="FX895" s="282"/>
      <c r="FY895" s="282"/>
      <c r="FZ895" s="282"/>
      <c r="GA895" s="282"/>
      <c r="GB895" s="282"/>
      <c r="GC895" s="282"/>
      <c r="GD895" s="282"/>
      <c r="GE895" s="282"/>
      <c r="GF895" s="282"/>
      <c r="GG895" s="282"/>
      <c r="GH895" s="282"/>
      <c r="GI895" s="282"/>
      <c r="GJ895" s="282"/>
      <c r="GK895" s="282"/>
      <c r="GL895" s="282"/>
      <c r="GM895" s="282"/>
      <c r="GN895" s="282"/>
      <c r="GO895" s="282"/>
      <c r="GP895" s="282"/>
      <c r="GQ895" s="282"/>
      <c r="GR895" s="282"/>
      <c r="GS895" s="282"/>
      <c r="GT895" s="282"/>
      <c r="GU895" s="282"/>
      <c r="GV895" s="282"/>
      <c r="GW895" s="282"/>
      <c r="GX895" s="282"/>
      <c r="GY895" s="282"/>
      <c r="GZ895" s="282"/>
      <c r="HA895" s="282"/>
      <c r="HB895" s="282"/>
      <c r="HC895" s="282"/>
      <c r="HD895" s="282"/>
      <c r="HE895" s="282"/>
    </row>
    <row r="896" spans="1:213" ht="24.95" customHeight="1">
      <c r="A896" s="194">
        <v>619</v>
      </c>
      <c r="B896" s="17" t="s">
        <v>2299</v>
      </c>
      <c r="C896" s="277">
        <v>401000040</v>
      </c>
      <c r="D896" s="19" t="s">
        <v>112</v>
      </c>
      <c r="E896" s="113" t="s">
        <v>1887</v>
      </c>
      <c r="F896" s="114"/>
      <c r="G896" s="114"/>
      <c r="H896" s="115">
        <v>3</v>
      </c>
      <c r="I896" s="114"/>
      <c r="J896" s="115">
        <v>16</v>
      </c>
      <c r="K896" s="115">
        <v>1</v>
      </c>
      <c r="L896" s="115">
        <v>25</v>
      </c>
      <c r="M896" s="115"/>
      <c r="N896" s="115"/>
      <c r="O896" s="115"/>
      <c r="P896" s="116" t="s">
        <v>255</v>
      </c>
      <c r="Q896" s="117" t="s">
        <v>1914</v>
      </c>
      <c r="R896" s="115"/>
      <c r="S896" s="115"/>
      <c r="T896" s="115">
        <v>3</v>
      </c>
      <c r="U896" s="115"/>
      <c r="V896" s="115">
        <v>9</v>
      </c>
      <c r="W896" s="115">
        <v>1</v>
      </c>
      <c r="X896" s="115"/>
      <c r="Y896" s="115"/>
      <c r="Z896" s="115"/>
      <c r="AA896" s="115"/>
      <c r="AB896" s="116" t="s">
        <v>257</v>
      </c>
      <c r="AC896" s="117" t="s">
        <v>2390</v>
      </c>
      <c r="AD896" s="116"/>
      <c r="AE896" s="116"/>
      <c r="AF896" s="116"/>
      <c r="AG896" s="116"/>
      <c r="AH896" s="116"/>
      <c r="AI896" s="116"/>
      <c r="AJ896" s="116"/>
      <c r="AK896" s="116"/>
      <c r="AL896" s="174"/>
      <c r="AM896" s="116" t="s">
        <v>1980</v>
      </c>
      <c r="AN896" s="181" t="s">
        <v>1985</v>
      </c>
      <c r="AO896" s="119" t="s">
        <v>80</v>
      </c>
      <c r="AP896" s="119" t="s">
        <v>54</v>
      </c>
      <c r="AQ896" s="119" t="s">
        <v>1150</v>
      </c>
      <c r="AR896" s="18" t="s">
        <v>1151</v>
      </c>
      <c r="AS896" s="120" t="s">
        <v>53</v>
      </c>
      <c r="AT896" s="121">
        <v>3003596</v>
      </c>
      <c r="AU896" s="121">
        <v>2997650.85</v>
      </c>
      <c r="AV896" s="121">
        <v>0</v>
      </c>
      <c r="AW896" s="121">
        <v>0</v>
      </c>
      <c r="AX896" s="121">
        <v>0</v>
      </c>
      <c r="AY896" s="121">
        <v>0</v>
      </c>
      <c r="AZ896" s="121">
        <v>0</v>
      </c>
      <c r="BA896" s="121">
        <v>0</v>
      </c>
      <c r="BB896" s="121">
        <v>3003596</v>
      </c>
      <c r="BC896" s="121">
        <v>2997650.85</v>
      </c>
      <c r="BD896" s="121">
        <v>5470923.5300000003</v>
      </c>
      <c r="BE896" s="121">
        <v>0</v>
      </c>
      <c r="BF896" s="121">
        <v>0</v>
      </c>
      <c r="BG896" s="121">
        <v>0</v>
      </c>
      <c r="BH896" s="121">
        <v>5470923.5300000003</v>
      </c>
      <c r="BI896" s="121">
        <v>5089920.82</v>
      </c>
      <c r="BJ896" s="121">
        <v>0</v>
      </c>
      <c r="BK896" s="121">
        <v>0</v>
      </c>
      <c r="BL896" s="121">
        <v>0</v>
      </c>
      <c r="BM896" s="121">
        <v>5089920.82</v>
      </c>
      <c r="BN896" s="121">
        <v>2160000</v>
      </c>
      <c r="BO896" s="121">
        <v>0</v>
      </c>
      <c r="BP896" s="121">
        <v>0</v>
      </c>
      <c r="BQ896" s="121">
        <v>0</v>
      </c>
      <c r="BR896" s="121">
        <v>2160000</v>
      </c>
      <c r="BS896" s="121">
        <v>2541000.77</v>
      </c>
      <c r="BT896" s="121">
        <v>0</v>
      </c>
      <c r="BU896" s="121">
        <v>0</v>
      </c>
      <c r="BV896" s="121">
        <v>0</v>
      </c>
      <c r="BW896" s="121">
        <v>2541000.77</v>
      </c>
      <c r="BX896" s="121">
        <v>1660000</v>
      </c>
      <c r="BY896" s="121">
        <v>0</v>
      </c>
      <c r="BZ896" s="121">
        <v>0</v>
      </c>
      <c r="CA896" s="121">
        <v>0</v>
      </c>
      <c r="CB896" s="121">
        <v>1660000</v>
      </c>
      <c r="CC896" s="121">
        <v>1660000</v>
      </c>
      <c r="CD896" s="121">
        <v>0</v>
      </c>
      <c r="CE896" s="121">
        <v>0</v>
      </c>
      <c r="CF896" s="121">
        <v>0</v>
      </c>
      <c r="CG896" s="121">
        <v>1660000</v>
      </c>
      <c r="CH896" s="121">
        <v>1660000</v>
      </c>
      <c r="CI896" s="121">
        <v>0</v>
      </c>
      <c r="CJ896" s="121">
        <v>0</v>
      </c>
      <c r="CK896" s="121">
        <v>0</v>
      </c>
      <c r="CL896" s="121">
        <v>1660000</v>
      </c>
      <c r="CM896" s="121">
        <v>1660000</v>
      </c>
      <c r="CN896" s="121">
        <v>0</v>
      </c>
      <c r="CO896" s="121">
        <v>0</v>
      </c>
      <c r="CP896" s="121">
        <v>0</v>
      </c>
      <c r="CQ896" s="121">
        <v>1660000</v>
      </c>
      <c r="CR896" s="282"/>
      <c r="CS896" s="282"/>
      <c r="CT896" s="282"/>
      <c r="CU896" s="282"/>
      <c r="CV896" s="282"/>
      <c r="CW896" s="282"/>
      <c r="CX896" s="282"/>
      <c r="CY896" s="282"/>
      <c r="CZ896" s="282"/>
      <c r="DA896" s="282"/>
      <c r="DB896" s="282"/>
      <c r="DC896" s="282"/>
      <c r="DD896" s="282"/>
      <c r="DE896" s="282"/>
      <c r="DF896" s="282"/>
      <c r="DG896" s="282"/>
      <c r="DH896" s="282"/>
      <c r="DI896" s="282"/>
      <c r="DJ896" s="282"/>
      <c r="DK896" s="282"/>
      <c r="DL896" s="282"/>
      <c r="DM896" s="282"/>
      <c r="DN896" s="282"/>
      <c r="DO896" s="282"/>
      <c r="DP896" s="282"/>
      <c r="DQ896" s="282"/>
      <c r="DR896" s="282"/>
      <c r="DS896" s="282"/>
      <c r="DT896" s="282"/>
      <c r="DU896" s="282"/>
      <c r="DV896" s="282"/>
      <c r="DW896" s="282"/>
      <c r="DX896" s="282"/>
      <c r="DY896" s="282"/>
      <c r="DZ896" s="282"/>
      <c r="EA896" s="282"/>
      <c r="EB896" s="282"/>
      <c r="EC896" s="282"/>
      <c r="ED896" s="282"/>
      <c r="EE896" s="282"/>
      <c r="EF896" s="282"/>
      <c r="EG896" s="282"/>
      <c r="EH896" s="282"/>
      <c r="EI896" s="282"/>
      <c r="EJ896" s="282"/>
      <c r="EK896" s="282"/>
      <c r="EL896" s="282"/>
      <c r="EM896" s="282"/>
      <c r="EN896" s="282"/>
      <c r="EO896" s="282"/>
      <c r="EP896" s="282"/>
      <c r="EQ896" s="282"/>
      <c r="ER896" s="282"/>
      <c r="ES896" s="282"/>
      <c r="ET896" s="282"/>
      <c r="EU896" s="282"/>
      <c r="EV896" s="282"/>
      <c r="EW896" s="282"/>
      <c r="EX896" s="282"/>
      <c r="EY896" s="282"/>
      <c r="EZ896" s="282"/>
      <c r="FA896" s="282"/>
      <c r="FB896" s="282"/>
      <c r="FC896" s="282"/>
      <c r="FD896" s="282"/>
      <c r="FE896" s="282"/>
      <c r="FF896" s="282"/>
      <c r="FG896" s="282"/>
      <c r="FH896" s="282"/>
      <c r="FI896" s="282"/>
      <c r="FJ896" s="282"/>
      <c r="FK896" s="282"/>
      <c r="FL896" s="282"/>
      <c r="FM896" s="282"/>
      <c r="FN896" s="282"/>
      <c r="FO896" s="282"/>
      <c r="FP896" s="282"/>
      <c r="FQ896" s="282"/>
      <c r="FR896" s="282"/>
      <c r="FS896" s="282"/>
      <c r="FT896" s="282"/>
      <c r="FU896" s="282"/>
      <c r="FV896" s="282"/>
      <c r="FW896" s="282"/>
      <c r="FX896" s="282"/>
      <c r="FY896" s="282"/>
      <c r="FZ896" s="282"/>
      <c r="GA896" s="282"/>
      <c r="GB896" s="282"/>
      <c r="GC896" s="282"/>
      <c r="GD896" s="282"/>
      <c r="GE896" s="282"/>
      <c r="GF896" s="282"/>
      <c r="GG896" s="282"/>
      <c r="GH896" s="282"/>
      <c r="GI896" s="282"/>
      <c r="GJ896" s="282"/>
      <c r="GK896" s="282"/>
      <c r="GL896" s="282"/>
      <c r="GM896" s="282"/>
      <c r="GN896" s="282"/>
      <c r="GO896" s="282"/>
      <c r="GP896" s="282"/>
      <c r="GQ896" s="282"/>
      <c r="GR896" s="282"/>
      <c r="GS896" s="282"/>
      <c r="GT896" s="282"/>
      <c r="GU896" s="282"/>
      <c r="GV896" s="282"/>
      <c r="GW896" s="282"/>
      <c r="GX896" s="282"/>
      <c r="GY896" s="282"/>
      <c r="GZ896" s="282"/>
      <c r="HA896" s="282"/>
      <c r="HB896" s="282"/>
      <c r="HC896" s="282"/>
      <c r="HD896" s="282"/>
      <c r="HE896" s="282"/>
    </row>
    <row r="897" spans="1:213" ht="24.95" customHeight="1">
      <c r="A897" s="194">
        <v>619</v>
      </c>
      <c r="B897" s="17" t="s">
        <v>2299</v>
      </c>
      <c r="C897" s="277">
        <v>401000040</v>
      </c>
      <c r="D897" s="19" t="s">
        <v>112</v>
      </c>
      <c r="E897" s="113" t="s">
        <v>1887</v>
      </c>
      <c r="F897" s="114"/>
      <c r="G897" s="114"/>
      <c r="H897" s="115">
        <v>3</v>
      </c>
      <c r="I897" s="114"/>
      <c r="J897" s="115">
        <v>16</v>
      </c>
      <c r="K897" s="115">
        <v>1</v>
      </c>
      <c r="L897" s="115">
        <v>25</v>
      </c>
      <c r="M897" s="115"/>
      <c r="N897" s="115"/>
      <c r="O897" s="115"/>
      <c r="P897" s="116" t="s">
        <v>255</v>
      </c>
      <c r="Q897" s="117" t="s">
        <v>1914</v>
      </c>
      <c r="R897" s="115"/>
      <c r="S897" s="115"/>
      <c r="T897" s="115">
        <v>3</v>
      </c>
      <c r="U897" s="115"/>
      <c r="V897" s="115">
        <v>9</v>
      </c>
      <c r="W897" s="115">
        <v>1</v>
      </c>
      <c r="X897" s="115"/>
      <c r="Y897" s="115"/>
      <c r="Z897" s="115"/>
      <c r="AA897" s="115"/>
      <c r="AB897" s="116" t="s">
        <v>257</v>
      </c>
      <c r="AC897" s="117" t="s">
        <v>2390</v>
      </c>
      <c r="AD897" s="116"/>
      <c r="AE897" s="116"/>
      <c r="AF897" s="116"/>
      <c r="AG897" s="116"/>
      <c r="AH897" s="116"/>
      <c r="AI897" s="116"/>
      <c r="AJ897" s="116"/>
      <c r="AK897" s="116"/>
      <c r="AL897" s="174"/>
      <c r="AM897" s="116" t="s">
        <v>1980</v>
      </c>
      <c r="AN897" s="181" t="s">
        <v>1985</v>
      </c>
      <c r="AO897" s="119" t="s">
        <v>80</v>
      </c>
      <c r="AP897" s="119" t="s">
        <v>54</v>
      </c>
      <c r="AQ897" s="119" t="s">
        <v>2391</v>
      </c>
      <c r="AR897" s="18" t="s">
        <v>1151</v>
      </c>
      <c r="AS897" s="120" t="s">
        <v>53</v>
      </c>
      <c r="AT897" s="121">
        <v>1174100</v>
      </c>
      <c r="AU897" s="121">
        <v>1174100</v>
      </c>
      <c r="AV897" s="121">
        <v>0</v>
      </c>
      <c r="AW897" s="121">
        <v>0</v>
      </c>
      <c r="AX897" s="121">
        <v>0</v>
      </c>
      <c r="AY897" s="121">
        <v>0</v>
      </c>
      <c r="AZ897" s="121">
        <v>0</v>
      </c>
      <c r="BA897" s="121">
        <v>0</v>
      </c>
      <c r="BB897" s="121">
        <v>1174100</v>
      </c>
      <c r="BC897" s="121">
        <v>1174100</v>
      </c>
      <c r="BD897" s="121">
        <v>0</v>
      </c>
      <c r="BE897" s="121">
        <v>0</v>
      </c>
      <c r="BF897" s="121">
        <v>0</v>
      </c>
      <c r="BG897" s="121">
        <v>0</v>
      </c>
      <c r="BH897" s="121">
        <v>0</v>
      </c>
      <c r="BI897" s="121">
        <v>0</v>
      </c>
      <c r="BJ897" s="121">
        <v>0</v>
      </c>
      <c r="BK897" s="121">
        <v>0</v>
      </c>
      <c r="BL897" s="121">
        <v>0</v>
      </c>
      <c r="BM897" s="121">
        <v>0</v>
      </c>
      <c r="BN897" s="121">
        <v>0</v>
      </c>
      <c r="BO897" s="121">
        <v>0</v>
      </c>
      <c r="BP897" s="121">
        <v>0</v>
      </c>
      <c r="BQ897" s="121">
        <v>0</v>
      </c>
      <c r="BR897" s="121">
        <v>0</v>
      </c>
      <c r="BS897" s="121">
        <v>0</v>
      </c>
      <c r="BT897" s="121">
        <v>0</v>
      </c>
      <c r="BU897" s="121">
        <v>0</v>
      </c>
      <c r="BV897" s="121">
        <v>0</v>
      </c>
      <c r="BW897" s="121">
        <v>0</v>
      </c>
      <c r="BX897" s="121">
        <v>0</v>
      </c>
      <c r="BY897" s="121">
        <v>0</v>
      </c>
      <c r="BZ897" s="121">
        <v>0</v>
      </c>
      <c r="CA897" s="121">
        <v>0</v>
      </c>
      <c r="CB897" s="121">
        <v>0</v>
      </c>
      <c r="CC897" s="121">
        <v>0</v>
      </c>
      <c r="CD897" s="121">
        <v>0</v>
      </c>
      <c r="CE897" s="121">
        <v>0</v>
      </c>
      <c r="CF897" s="121">
        <v>0</v>
      </c>
      <c r="CG897" s="121">
        <v>0</v>
      </c>
      <c r="CH897" s="121">
        <v>0</v>
      </c>
      <c r="CI897" s="121">
        <v>0</v>
      </c>
      <c r="CJ897" s="121">
        <v>0</v>
      </c>
      <c r="CK897" s="121">
        <v>0</v>
      </c>
      <c r="CL897" s="121">
        <v>0</v>
      </c>
      <c r="CM897" s="121">
        <v>0</v>
      </c>
      <c r="CN897" s="121">
        <v>0</v>
      </c>
      <c r="CO897" s="121">
        <v>0</v>
      </c>
      <c r="CP897" s="121">
        <v>0</v>
      </c>
      <c r="CQ897" s="121">
        <v>0</v>
      </c>
      <c r="CR897" s="282"/>
      <c r="CS897" s="282"/>
      <c r="CT897" s="282"/>
      <c r="CU897" s="282"/>
      <c r="CV897" s="282"/>
      <c r="CW897" s="282"/>
      <c r="CX897" s="282"/>
      <c r="CY897" s="282"/>
      <c r="CZ897" s="282"/>
      <c r="DA897" s="282"/>
      <c r="DB897" s="282"/>
      <c r="DC897" s="282"/>
      <c r="DD897" s="282"/>
      <c r="DE897" s="282"/>
      <c r="DF897" s="282"/>
      <c r="DG897" s="282"/>
      <c r="DH897" s="282"/>
      <c r="DI897" s="282"/>
      <c r="DJ897" s="282"/>
      <c r="DK897" s="282"/>
      <c r="DL897" s="282"/>
      <c r="DM897" s="282"/>
      <c r="DN897" s="282"/>
      <c r="DO897" s="282"/>
      <c r="DP897" s="282"/>
      <c r="DQ897" s="282"/>
      <c r="DR897" s="282"/>
      <c r="DS897" s="282"/>
      <c r="DT897" s="282"/>
      <c r="DU897" s="282"/>
      <c r="DV897" s="282"/>
      <c r="DW897" s="282"/>
      <c r="DX897" s="282"/>
      <c r="DY897" s="282"/>
      <c r="DZ897" s="282"/>
      <c r="EA897" s="282"/>
      <c r="EB897" s="282"/>
      <c r="EC897" s="282"/>
      <c r="ED897" s="282"/>
      <c r="EE897" s="282"/>
      <c r="EF897" s="282"/>
      <c r="EG897" s="282"/>
      <c r="EH897" s="282"/>
      <c r="EI897" s="282"/>
      <c r="EJ897" s="282"/>
      <c r="EK897" s="282"/>
      <c r="EL897" s="282"/>
      <c r="EM897" s="282"/>
      <c r="EN897" s="282"/>
      <c r="EO897" s="282"/>
      <c r="EP897" s="282"/>
      <c r="EQ897" s="282"/>
      <c r="ER897" s="282"/>
      <c r="ES897" s="282"/>
      <c r="ET897" s="282"/>
      <c r="EU897" s="282"/>
      <c r="EV897" s="282"/>
      <c r="EW897" s="282"/>
      <c r="EX897" s="282"/>
      <c r="EY897" s="282"/>
      <c r="EZ897" s="282"/>
      <c r="FA897" s="282"/>
      <c r="FB897" s="282"/>
      <c r="FC897" s="282"/>
      <c r="FD897" s="282"/>
      <c r="FE897" s="282"/>
      <c r="FF897" s="282"/>
      <c r="FG897" s="282"/>
      <c r="FH897" s="282"/>
      <c r="FI897" s="282"/>
      <c r="FJ897" s="282"/>
      <c r="FK897" s="282"/>
      <c r="FL897" s="282"/>
      <c r="FM897" s="282"/>
      <c r="FN897" s="282"/>
      <c r="FO897" s="282"/>
      <c r="FP897" s="282"/>
      <c r="FQ897" s="282"/>
      <c r="FR897" s="282"/>
      <c r="FS897" s="282"/>
      <c r="FT897" s="282"/>
      <c r="FU897" s="282"/>
      <c r="FV897" s="282"/>
      <c r="FW897" s="282"/>
      <c r="FX897" s="282"/>
      <c r="FY897" s="282"/>
      <c r="FZ897" s="282"/>
      <c r="GA897" s="282"/>
      <c r="GB897" s="282"/>
      <c r="GC897" s="282"/>
      <c r="GD897" s="282"/>
      <c r="GE897" s="282"/>
      <c r="GF897" s="282"/>
      <c r="GG897" s="282"/>
      <c r="GH897" s="282"/>
      <c r="GI897" s="282"/>
      <c r="GJ897" s="282"/>
      <c r="GK897" s="282"/>
      <c r="GL897" s="282"/>
      <c r="GM897" s="282"/>
      <c r="GN897" s="282"/>
      <c r="GO897" s="282"/>
      <c r="GP897" s="282"/>
      <c r="GQ897" s="282"/>
      <c r="GR897" s="282"/>
      <c r="GS897" s="282"/>
      <c r="GT897" s="282"/>
      <c r="GU897" s="282"/>
      <c r="GV897" s="282"/>
      <c r="GW897" s="282"/>
      <c r="GX897" s="282"/>
      <c r="GY897" s="282"/>
      <c r="GZ897" s="282"/>
      <c r="HA897" s="282"/>
      <c r="HB897" s="282"/>
      <c r="HC897" s="282"/>
      <c r="HD897" s="282"/>
      <c r="HE897" s="282"/>
    </row>
    <row r="898" spans="1:213" ht="24.95" customHeight="1">
      <c r="A898" s="194">
        <v>619</v>
      </c>
      <c r="B898" s="17" t="s">
        <v>2299</v>
      </c>
      <c r="C898" s="277">
        <v>401000040</v>
      </c>
      <c r="D898" s="19" t="s">
        <v>112</v>
      </c>
      <c r="E898" s="113" t="s">
        <v>1887</v>
      </c>
      <c r="F898" s="114"/>
      <c r="G898" s="114"/>
      <c r="H898" s="115">
        <v>3</v>
      </c>
      <c r="I898" s="114"/>
      <c r="J898" s="115">
        <v>16</v>
      </c>
      <c r="K898" s="115">
        <v>1</v>
      </c>
      <c r="L898" s="115">
        <v>25</v>
      </c>
      <c r="M898" s="115"/>
      <c r="N898" s="115"/>
      <c r="O898" s="115"/>
      <c r="P898" s="116" t="s">
        <v>255</v>
      </c>
      <c r="Q898" s="117" t="s">
        <v>1914</v>
      </c>
      <c r="R898" s="115"/>
      <c r="S898" s="115"/>
      <c r="T898" s="115">
        <v>3</v>
      </c>
      <c r="U898" s="115"/>
      <c r="V898" s="115">
        <v>9</v>
      </c>
      <c r="W898" s="115">
        <v>1</v>
      </c>
      <c r="X898" s="115"/>
      <c r="Y898" s="115"/>
      <c r="Z898" s="115"/>
      <c r="AA898" s="115"/>
      <c r="AB898" s="116" t="s">
        <v>257</v>
      </c>
      <c r="AC898" s="117" t="s">
        <v>1909</v>
      </c>
      <c r="AD898" s="116"/>
      <c r="AE898" s="116"/>
      <c r="AF898" s="116"/>
      <c r="AG898" s="116"/>
      <c r="AH898" s="116"/>
      <c r="AI898" s="116"/>
      <c r="AJ898" s="116"/>
      <c r="AK898" s="116"/>
      <c r="AL898" s="116"/>
      <c r="AM898" s="181" t="s">
        <v>2392</v>
      </c>
      <c r="AN898" s="116" t="s">
        <v>1911</v>
      </c>
      <c r="AO898" s="119" t="s">
        <v>80</v>
      </c>
      <c r="AP898" s="119" t="s">
        <v>54</v>
      </c>
      <c r="AQ898" s="119" t="s">
        <v>1150</v>
      </c>
      <c r="AR898" s="18" t="s">
        <v>1151</v>
      </c>
      <c r="AS898" s="120" t="s">
        <v>53</v>
      </c>
      <c r="AT898" s="121">
        <v>32028328.59</v>
      </c>
      <c r="AU898" s="121">
        <v>31842864.120000001</v>
      </c>
      <c r="AV898" s="121">
        <v>0</v>
      </c>
      <c r="AW898" s="121">
        <v>0</v>
      </c>
      <c r="AX898" s="121">
        <v>0</v>
      </c>
      <c r="AY898" s="121">
        <v>0</v>
      </c>
      <c r="AZ898" s="121">
        <v>0</v>
      </c>
      <c r="BA898" s="121">
        <v>0</v>
      </c>
      <c r="BB898" s="121">
        <v>32028328.59</v>
      </c>
      <c r="BC898" s="121">
        <v>31842864.120000001</v>
      </c>
      <c r="BD898" s="121">
        <v>38309597.909999996</v>
      </c>
      <c r="BE898" s="121">
        <v>0</v>
      </c>
      <c r="BF898" s="121">
        <v>0</v>
      </c>
      <c r="BG898" s="121">
        <v>0</v>
      </c>
      <c r="BH898" s="121">
        <v>38309597.909999996</v>
      </c>
      <c r="BI898" s="121">
        <v>37330142.18</v>
      </c>
      <c r="BJ898" s="121">
        <v>0</v>
      </c>
      <c r="BK898" s="121">
        <v>0</v>
      </c>
      <c r="BL898" s="121">
        <v>0</v>
      </c>
      <c r="BM898" s="121">
        <v>37330142.18</v>
      </c>
      <c r="BN898" s="121">
        <v>41763737</v>
      </c>
      <c r="BO898" s="121">
        <v>0</v>
      </c>
      <c r="BP898" s="121">
        <v>0</v>
      </c>
      <c r="BQ898" s="121">
        <v>0</v>
      </c>
      <c r="BR898" s="121">
        <v>41763737</v>
      </c>
      <c r="BS898" s="121">
        <v>42226626.810000002</v>
      </c>
      <c r="BT898" s="121">
        <v>0</v>
      </c>
      <c r="BU898" s="121">
        <v>0</v>
      </c>
      <c r="BV898" s="121">
        <v>0</v>
      </c>
      <c r="BW898" s="121">
        <v>42226626.810000002</v>
      </c>
      <c r="BX898" s="121">
        <v>41763737</v>
      </c>
      <c r="BY898" s="121">
        <v>0</v>
      </c>
      <c r="BZ898" s="121">
        <v>0</v>
      </c>
      <c r="CA898" s="121">
        <v>0</v>
      </c>
      <c r="CB898" s="121">
        <v>41763737</v>
      </c>
      <c r="CC898" s="121">
        <v>41763737</v>
      </c>
      <c r="CD898" s="121">
        <v>0</v>
      </c>
      <c r="CE898" s="121">
        <v>0</v>
      </c>
      <c r="CF898" s="121">
        <v>0</v>
      </c>
      <c r="CG898" s="121">
        <v>41763737</v>
      </c>
      <c r="CH898" s="121">
        <v>41763737</v>
      </c>
      <c r="CI898" s="121">
        <v>0</v>
      </c>
      <c r="CJ898" s="121">
        <v>0</v>
      </c>
      <c r="CK898" s="121">
        <v>0</v>
      </c>
      <c r="CL898" s="121">
        <v>41763737</v>
      </c>
      <c r="CM898" s="121">
        <v>41763737</v>
      </c>
      <c r="CN898" s="121">
        <v>0</v>
      </c>
      <c r="CO898" s="121">
        <v>0</v>
      </c>
      <c r="CP898" s="121">
        <v>0</v>
      </c>
      <c r="CQ898" s="121">
        <v>41763737</v>
      </c>
      <c r="CR898" s="282"/>
      <c r="CS898" s="282"/>
      <c r="CT898" s="282"/>
      <c r="CU898" s="282"/>
      <c r="CV898" s="282"/>
      <c r="CW898" s="282"/>
      <c r="CX898" s="282"/>
      <c r="CY898" s="282"/>
      <c r="CZ898" s="282"/>
      <c r="DA898" s="282"/>
      <c r="DB898" s="282"/>
      <c r="DC898" s="282"/>
      <c r="DD898" s="282"/>
      <c r="DE898" s="282"/>
      <c r="DF898" s="282"/>
      <c r="DG898" s="282"/>
      <c r="DH898" s="282"/>
      <c r="DI898" s="282"/>
      <c r="DJ898" s="282"/>
      <c r="DK898" s="282"/>
      <c r="DL898" s="282"/>
      <c r="DM898" s="282"/>
      <c r="DN898" s="282"/>
      <c r="DO898" s="282"/>
      <c r="DP898" s="282"/>
      <c r="DQ898" s="282"/>
      <c r="DR898" s="282"/>
      <c r="DS898" s="282"/>
      <c r="DT898" s="282"/>
      <c r="DU898" s="282"/>
      <c r="DV898" s="282"/>
      <c r="DW898" s="282"/>
      <c r="DX898" s="282"/>
      <c r="DY898" s="282"/>
      <c r="DZ898" s="282"/>
      <c r="EA898" s="282"/>
      <c r="EB898" s="282"/>
      <c r="EC898" s="282"/>
      <c r="ED898" s="282"/>
      <c r="EE898" s="282"/>
      <c r="EF898" s="282"/>
      <c r="EG898" s="282"/>
      <c r="EH898" s="282"/>
      <c r="EI898" s="282"/>
      <c r="EJ898" s="282"/>
      <c r="EK898" s="282"/>
      <c r="EL898" s="282"/>
      <c r="EM898" s="282"/>
      <c r="EN898" s="282"/>
      <c r="EO898" s="282"/>
      <c r="EP898" s="282"/>
      <c r="EQ898" s="282"/>
      <c r="ER898" s="282"/>
      <c r="ES898" s="282"/>
      <c r="ET898" s="282"/>
      <c r="EU898" s="282"/>
      <c r="EV898" s="282"/>
      <c r="EW898" s="282"/>
      <c r="EX898" s="282"/>
      <c r="EY898" s="282"/>
      <c r="EZ898" s="282"/>
      <c r="FA898" s="282"/>
      <c r="FB898" s="282"/>
      <c r="FC898" s="282"/>
      <c r="FD898" s="282"/>
      <c r="FE898" s="282"/>
      <c r="FF898" s="282"/>
      <c r="FG898" s="282"/>
      <c r="FH898" s="282"/>
      <c r="FI898" s="282"/>
      <c r="FJ898" s="282"/>
      <c r="FK898" s="282"/>
      <c r="FL898" s="282"/>
      <c r="FM898" s="282"/>
      <c r="FN898" s="282"/>
      <c r="FO898" s="282"/>
      <c r="FP898" s="282"/>
      <c r="FQ898" s="282"/>
      <c r="FR898" s="282"/>
      <c r="FS898" s="282"/>
      <c r="FT898" s="282"/>
      <c r="FU898" s="282"/>
      <c r="FV898" s="282"/>
      <c r="FW898" s="282"/>
      <c r="FX898" s="282"/>
      <c r="FY898" s="282"/>
      <c r="FZ898" s="282"/>
      <c r="GA898" s="282"/>
      <c r="GB898" s="282"/>
      <c r="GC898" s="282"/>
      <c r="GD898" s="282"/>
      <c r="GE898" s="282"/>
      <c r="GF898" s="282"/>
      <c r="GG898" s="282"/>
      <c r="GH898" s="282"/>
      <c r="GI898" s="282"/>
      <c r="GJ898" s="282"/>
      <c r="GK898" s="282"/>
      <c r="GL898" s="282"/>
      <c r="GM898" s="282"/>
      <c r="GN898" s="282"/>
      <c r="GO898" s="282"/>
      <c r="GP898" s="282"/>
      <c r="GQ898" s="282"/>
      <c r="GR898" s="282"/>
      <c r="GS898" s="282"/>
      <c r="GT898" s="282"/>
      <c r="GU898" s="282"/>
      <c r="GV898" s="282"/>
      <c r="GW898" s="282"/>
      <c r="GX898" s="282"/>
      <c r="GY898" s="282"/>
      <c r="GZ898" s="282"/>
      <c r="HA898" s="282"/>
      <c r="HB898" s="282"/>
      <c r="HC898" s="282"/>
      <c r="HD898" s="282"/>
      <c r="HE898" s="282"/>
    </row>
    <row r="899" spans="1:213" ht="24.95" customHeight="1">
      <c r="A899" s="194">
        <v>619</v>
      </c>
      <c r="B899" s="17" t="s">
        <v>2299</v>
      </c>
      <c r="C899" s="277">
        <v>401000040</v>
      </c>
      <c r="D899" s="19" t="s">
        <v>112</v>
      </c>
      <c r="E899" s="113" t="s">
        <v>1887</v>
      </c>
      <c r="F899" s="114"/>
      <c r="G899" s="114"/>
      <c r="H899" s="115">
        <v>3</v>
      </c>
      <c r="I899" s="114"/>
      <c r="J899" s="115">
        <v>16</v>
      </c>
      <c r="K899" s="115">
        <v>1</v>
      </c>
      <c r="L899" s="115">
        <v>25</v>
      </c>
      <c r="M899" s="115"/>
      <c r="N899" s="115"/>
      <c r="O899" s="115"/>
      <c r="P899" s="116" t="s">
        <v>255</v>
      </c>
      <c r="Q899" s="117" t="s">
        <v>1914</v>
      </c>
      <c r="R899" s="115"/>
      <c r="S899" s="115"/>
      <c r="T899" s="115">
        <v>3</v>
      </c>
      <c r="U899" s="115"/>
      <c r="V899" s="115">
        <v>9</v>
      </c>
      <c r="W899" s="115">
        <v>1</v>
      </c>
      <c r="X899" s="115"/>
      <c r="Y899" s="115"/>
      <c r="Z899" s="115"/>
      <c r="AA899" s="115"/>
      <c r="AB899" s="116" t="s">
        <v>257</v>
      </c>
      <c r="AC899" s="117" t="s">
        <v>1909</v>
      </c>
      <c r="AD899" s="116"/>
      <c r="AE899" s="116"/>
      <c r="AF899" s="116"/>
      <c r="AG899" s="116"/>
      <c r="AH899" s="116"/>
      <c r="AI899" s="116"/>
      <c r="AJ899" s="116"/>
      <c r="AK899" s="116"/>
      <c r="AL899" s="116"/>
      <c r="AM899" s="181" t="s">
        <v>2392</v>
      </c>
      <c r="AN899" s="116" t="s">
        <v>1911</v>
      </c>
      <c r="AO899" s="119" t="s">
        <v>80</v>
      </c>
      <c r="AP899" s="119" t="s">
        <v>54</v>
      </c>
      <c r="AQ899" s="119" t="s">
        <v>1150</v>
      </c>
      <c r="AR899" s="18" t="s">
        <v>1151</v>
      </c>
      <c r="AS899" s="120" t="s">
        <v>192</v>
      </c>
      <c r="AT899" s="121">
        <v>0</v>
      </c>
      <c r="AU899" s="121">
        <v>0</v>
      </c>
      <c r="AV899" s="121">
        <v>0</v>
      </c>
      <c r="AW899" s="121">
        <v>0</v>
      </c>
      <c r="AX899" s="121">
        <v>0</v>
      </c>
      <c r="AY899" s="121">
        <v>0</v>
      </c>
      <c r="AZ899" s="121">
        <v>0</v>
      </c>
      <c r="BA899" s="121">
        <v>0</v>
      </c>
      <c r="BB899" s="121">
        <v>0</v>
      </c>
      <c r="BC899" s="121">
        <v>0</v>
      </c>
      <c r="BD899" s="121">
        <v>639904.02</v>
      </c>
      <c r="BE899" s="121">
        <v>0</v>
      </c>
      <c r="BF899" s="121">
        <v>0</v>
      </c>
      <c r="BG899" s="121">
        <v>0</v>
      </c>
      <c r="BH899" s="121">
        <v>639904.02</v>
      </c>
      <c r="BI899" s="121">
        <v>639904.02</v>
      </c>
      <c r="BJ899" s="121">
        <v>0</v>
      </c>
      <c r="BK899" s="121">
        <v>0</v>
      </c>
      <c r="BL899" s="121">
        <v>0</v>
      </c>
      <c r="BM899" s="121">
        <v>639904.02</v>
      </c>
      <c r="BN899" s="121">
        <v>260718.56</v>
      </c>
      <c r="BO899" s="121">
        <v>0</v>
      </c>
      <c r="BP899" s="121">
        <v>0</v>
      </c>
      <c r="BQ899" s="121">
        <v>0</v>
      </c>
      <c r="BR899" s="121">
        <v>260718.56</v>
      </c>
      <c r="BS899" s="121">
        <v>260723</v>
      </c>
      <c r="BT899" s="121">
        <v>0</v>
      </c>
      <c r="BU899" s="121">
        <v>0</v>
      </c>
      <c r="BV899" s="121">
        <v>0</v>
      </c>
      <c r="BW899" s="121">
        <v>260723</v>
      </c>
      <c r="BX899" s="121">
        <v>265405</v>
      </c>
      <c r="BY899" s="121">
        <v>0</v>
      </c>
      <c r="BZ899" s="121">
        <v>0</v>
      </c>
      <c r="CA899" s="121">
        <v>0</v>
      </c>
      <c r="CB899" s="121">
        <v>265405</v>
      </c>
      <c r="CC899" s="121">
        <v>265405</v>
      </c>
      <c r="CD899" s="121">
        <v>0</v>
      </c>
      <c r="CE899" s="121">
        <v>0</v>
      </c>
      <c r="CF899" s="121">
        <v>0</v>
      </c>
      <c r="CG899" s="121">
        <v>265405</v>
      </c>
      <c r="CH899" s="121">
        <v>265405</v>
      </c>
      <c r="CI899" s="121">
        <v>0</v>
      </c>
      <c r="CJ899" s="121">
        <v>0</v>
      </c>
      <c r="CK899" s="121">
        <v>0</v>
      </c>
      <c r="CL899" s="121">
        <v>265405</v>
      </c>
      <c r="CM899" s="121">
        <v>265405</v>
      </c>
      <c r="CN899" s="121">
        <v>0</v>
      </c>
      <c r="CO899" s="121">
        <v>0</v>
      </c>
      <c r="CP899" s="121">
        <v>0</v>
      </c>
      <c r="CQ899" s="121">
        <v>265405</v>
      </c>
      <c r="CR899" s="282"/>
      <c r="CS899" s="282"/>
      <c r="CT899" s="282"/>
      <c r="CU899" s="282"/>
      <c r="CV899" s="282"/>
      <c r="CW899" s="282"/>
      <c r="CX899" s="282"/>
      <c r="CY899" s="282"/>
      <c r="CZ899" s="282"/>
      <c r="DA899" s="282"/>
      <c r="DB899" s="282"/>
      <c r="DC899" s="282"/>
      <c r="DD899" s="282"/>
      <c r="DE899" s="282"/>
      <c r="DF899" s="282"/>
      <c r="DG899" s="282"/>
      <c r="DH899" s="282"/>
      <c r="DI899" s="282"/>
      <c r="DJ899" s="282"/>
      <c r="DK899" s="282"/>
      <c r="DL899" s="282"/>
      <c r="DM899" s="282"/>
      <c r="DN899" s="282"/>
      <c r="DO899" s="282"/>
      <c r="DP899" s="282"/>
      <c r="DQ899" s="282"/>
      <c r="DR899" s="282"/>
      <c r="DS899" s="282"/>
      <c r="DT899" s="282"/>
      <c r="DU899" s="282"/>
      <c r="DV899" s="282"/>
      <c r="DW899" s="282"/>
      <c r="DX899" s="282"/>
      <c r="DY899" s="282"/>
      <c r="DZ899" s="282"/>
      <c r="EA899" s="282"/>
      <c r="EB899" s="282"/>
      <c r="EC899" s="282"/>
      <c r="ED899" s="282"/>
      <c r="EE899" s="282"/>
      <c r="EF899" s="282"/>
      <c r="EG899" s="282"/>
      <c r="EH899" s="282"/>
      <c r="EI899" s="282"/>
      <c r="EJ899" s="282"/>
      <c r="EK899" s="282"/>
      <c r="EL899" s="282"/>
      <c r="EM899" s="282"/>
      <c r="EN899" s="282"/>
      <c r="EO899" s="282"/>
      <c r="EP899" s="282"/>
      <c r="EQ899" s="282"/>
      <c r="ER899" s="282"/>
      <c r="ES899" s="282"/>
      <c r="ET899" s="282"/>
      <c r="EU899" s="282"/>
      <c r="EV899" s="282"/>
      <c r="EW899" s="282"/>
      <c r="EX899" s="282"/>
      <c r="EY899" s="282"/>
      <c r="EZ899" s="282"/>
      <c r="FA899" s="282"/>
      <c r="FB899" s="282"/>
      <c r="FC899" s="282"/>
      <c r="FD899" s="282"/>
      <c r="FE899" s="282"/>
      <c r="FF899" s="282"/>
      <c r="FG899" s="282"/>
      <c r="FH899" s="282"/>
      <c r="FI899" s="282"/>
      <c r="FJ899" s="282"/>
      <c r="FK899" s="282"/>
      <c r="FL899" s="282"/>
      <c r="FM899" s="282"/>
      <c r="FN899" s="282"/>
      <c r="FO899" s="282"/>
      <c r="FP899" s="282"/>
      <c r="FQ899" s="282"/>
      <c r="FR899" s="282"/>
      <c r="FS899" s="282"/>
      <c r="FT899" s="282"/>
      <c r="FU899" s="282"/>
      <c r="FV899" s="282"/>
      <c r="FW899" s="282"/>
      <c r="FX899" s="282"/>
      <c r="FY899" s="282"/>
      <c r="FZ899" s="282"/>
      <c r="GA899" s="282"/>
      <c r="GB899" s="282"/>
      <c r="GC899" s="282"/>
      <c r="GD899" s="282"/>
      <c r="GE899" s="282"/>
      <c r="GF899" s="282"/>
      <c r="GG899" s="282"/>
      <c r="GH899" s="282"/>
      <c r="GI899" s="282"/>
      <c r="GJ899" s="282"/>
      <c r="GK899" s="282"/>
      <c r="GL899" s="282"/>
      <c r="GM899" s="282"/>
      <c r="GN899" s="282"/>
      <c r="GO899" s="282"/>
      <c r="GP899" s="282"/>
      <c r="GQ899" s="282"/>
      <c r="GR899" s="282"/>
      <c r="GS899" s="282"/>
      <c r="GT899" s="282"/>
      <c r="GU899" s="282"/>
      <c r="GV899" s="282"/>
      <c r="GW899" s="282"/>
      <c r="GX899" s="282"/>
      <c r="GY899" s="282"/>
      <c r="GZ899" s="282"/>
      <c r="HA899" s="282"/>
      <c r="HB899" s="282"/>
      <c r="HC899" s="282"/>
      <c r="HD899" s="282"/>
      <c r="HE899" s="282"/>
    </row>
    <row r="900" spans="1:213" ht="24.95" customHeight="1">
      <c r="A900" s="194">
        <v>619</v>
      </c>
      <c r="B900" s="17" t="s">
        <v>2299</v>
      </c>
      <c r="C900" s="277">
        <v>401000040</v>
      </c>
      <c r="D900" s="19" t="s">
        <v>112</v>
      </c>
      <c r="E900" s="113" t="s">
        <v>1887</v>
      </c>
      <c r="F900" s="114"/>
      <c r="G900" s="114"/>
      <c r="H900" s="115">
        <v>3</v>
      </c>
      <c r="I900" s="114"/>
      <c r="J900" s="115">
        <v>16</v>
      </c>
      <c r="K900" s="115">
        <v>1</v>
      </c>
      <c r="L900" s="115">
        <v>20</v>
      </c>
      <c r="M900" s="115"/>
      <c r="N900" s="115"/>
      <c r="O900" s="115"/>
      <c r="P900" s="116" t="s">
        <v>255</v>
      </c>
      <c r="Q900" s="117" t="s">
        <v>1914</v>
      </c>
      <c r="R900" s="115"/>
      <c r="S900" s="115"/>
      <c r="T900" s="115">
        <v>3</v>
      </c>
      <c r="U900" s="115"/>
      <c r="V900" s="115">
        <v>9</v>
      </c>
      <c r="W900" s="115">
        <v>1</v>
      </c>
      <c r="X900" s="115"/>
      <c r="Y900" s="115"/>
      <c r="Z900" s="115"/>
      <c r="AA900" s="115"/>
      <c r="AB900" s="116" t="s">
        <v>257</v>
      </c>
      <c r="AC900" s="117" t="s">
        <v>1909</v>
      </c>
      <c r="AD900" s="116"/>
      <c r="AE900" s="116"/>
      <c r="AF900" s="116"/>
      <c r="AG900" s="116"/>
      <c r="AH900" s="116"/>
      <c r="AI900" s="116"/>
      <c r="AJ900" s="116"/>
      <c r="AK900" s="116"/>
      <c r="AL900" s="116"/>
      <c r="AM900" s="181" t="s">
        <v>2392</v>
      </c>
      <c r="AN900" s="116" t="s">
        <v>1911</v>
      </c>
      <c r="AO900" s="119" t="s">
        <v>80</v>
      </c>
      <c r="AP900" s="119" t="s">
        <v>54</v>
      </c>
      <c r="AQ900" s="119" t="s">
        <v>2391</v>
      </c>
      <c r="AR900" s="18" t="s">
        <v>1151</v>
      </c>
      <c r="AS900" s="120" t="s">
        <v>53</v>
      </c>
      <c r="AT900" s="121">
        <v>66563</v>
      </c>
      <c r="AU900" s="121">
        <v>66563</v>
      </c>
      <c r="AV900" s="121">
        <v>0</v>
      </c>
      <c r="AW900" s="121">
        <v>0</v>
      </c>
      <c r="AX900" s="121">
        <v>0</v>
      </c>
      <c r="AY900" s="121">
        <v>0</v>
      </c>
      <c r="AZ900" s="121">
        <v>0</v>
      </c>
      <c r="BA900" s="121">
        <v>0</v>
      </c>
      <c r="BB900" s="121">
        <v>66563</v>
      </c>
      <c r="BC900" s="121">
        <v>66563</v>
      </c>
      <c r="BD900" s="121">
        <v>0</v>
      </c>
      <c r="BE900" s="121">
        <v>0</v>
      </c>
      <c r="BF900" s="121">
        <v>0</v>
      </c>
      <c r="BG900" s="121">
        <v>0</v>
      </c>
      <c r="BH900" s="121">
        <v>0</v>
      </c>
      <c r="BI900" s="121">
        <v>0</v>
      </c>
      <c r="BJ900" s="121">
        <v>0</v>
      </c>
      <c r="BK900" s="121">
        <v>0</v>
      </c>
      <c r="BL900" s="121">
        <v>0</v>
      </c>
      <c r="BM900" s="121">
        <v>0</v>
      </c>
      <c r="BN900" s="121">
        <v>0</v>
      </c>
      <c r="BO900" s="121">
        <v>0</v>
      </c>
      <c r="BP900" s="121">
        <v>0</v>
      </c>
      <c r="BQ900" s="121">
        <v>0</v>
      </c>
      <c r="BR900" s="121">
        <v>0</v>
      </c>
      <c r="BS900" s="121">
        <v>0</v>
      </c>
      <c r="BT900" s="121">
        <v>0</v>
      </c>
      <c r="BU900" s="121">
        <v>0</v>
      </c>
      <c r="BV900" s="121">
        <v>0</v>
      </c>
      <c r="BW900" s="121">
        <v>0</v>
      </c>
      <c r="BX900" s="121">
        <v>0</v>
      </c>
      <c r="BY900" s="121">
        <v>0</v>
      </c>
      <c r="BZ900" s="121">
        <v>0</v>
      </c>
      <c r="CA900" s="121">
        <v>0</v>
      </c>
      <c r="CB900" s="121">
        <v>0</v>
      </c>
      <c r="CC900" s="121">
        <v>0</v>
      </c>
      <c r="CD900" s="121">
        <v>0</v>
      </c>
      <c r="CE900" s="121">
        <v>0</v>
      </c>
      <c r="CF900" s="121">
        <v>0</v>
      </c>
      <c r="CG900" s="121">
        <v>0</v>
      </c>
      <c r="CH900" s="121">
        <v>0</v>
      </c>
      <c r="CI900" s="121">
        <v>0</v>
      </c>
      <c r="CJ900" s="121">
        <v>0</v>
      </c>
      <c r="CK900" s="121">
        <v>0</v>
      </c>
      <c r="CL900" s="121">
        <v>0</v>
      </c>
      <c r="CM900" s="121">
        <v>0</v>
      </c>
      <c r="CN900" s="121">
        <v>0</v>
      </c>
      <c r="CO900" s="121">
        <v>0</v>
      </c>
      <c r="CP900" s="121">
        <v>0</v>
      </c>
      <c r="CQ900" s="121">
        <v>0</v>
      </c>
      <c r="CR900" s="282"/>
      <c r="CS900" s="282"/>
      <c r="CT900" s="282"/>
      <c r="CU900" s="282"/>
      <c r="CV900" s="282"/>
      <c r="CW900" s="282"/>
      <c r="CX900" s="282"/>
      <c r="CY900" s="282"/>
      <c r="CZ900" s="282"/>
      <c r="DA900" s="282"/>
      <c r="DB900" s="282"/>
      <c r="DC900" s="282"/>
      <c r="DD900" s="282"/>
      <c r="DE900" s="282"/>
      <c r="DF900" s="282"/>
      <c r="DG900" s="282"/>
      <c r="DH900" s="282"/>
      <c r="DI900" s="282"/>
      <c r="DJ900" s="282"/>
      <c r="DK900" s="282"/>
      <c r="DL900" s="282"/>
      <c r="DM900" s="282"/>
      <c r="DN900" s="282"/>
      <c r="DO900" s="282"/>
      <c r="DP900" s="282"/>
      <c r="DQ900" s="282"/>
      <c r="DR900" s="282"/>
      <c r="DS900" s="282"/>
      <c r="DT900" s="282"/>
      <c r="DU900" s="282"/>
      <c r="DV900" s="282"/>
      <c r="DW900" s="282"/>
      <c r="DX900" s="282"/>
      <c r="DY900" s="282"/>
      <c r="DZ900" s="282"/>
      <c r="EA900" s="282"/>
      <c r="EB900" s="282"/>
      <c r="EC900" s="282"/>
      <c r="ED900" s="282"/>
      <c r="EE900" s="282"/>
      <c r="EF900" s="282"/>
      <c r="EG900" s="282"/>
      <c r="EH900" s="282"/>
      <c r="EI900" s="282"/>
      <c r="EJ900" s="282"/>
      <c r="EK900" s="282"/>
      <c r="EL900" s="282"/>
      <c r="EM900" s="282"/>
      <c r="EN900" s="282"/>
      <c r="EO900" s="282"/>
      <c r="EP900" s="282"/>
      <c r="EQ900" s="282"/>
      <c r="ER900" s="282"/>
      <c r="ES900" s="282"/>
      <c r="ET900" s="282"/>
      <c r="EU900" s="282"/>
      <c r="EV900" s="282"/>
      <c r="EW900" s="282"/>
      <c r="EX900" s="282"/>
      <c r="EY900" s="282"/>
      <c r="EZ900" s="282"/>
      <c r="FA900" s="282"/>
      <c r="FB900" s="282"/>
      <c r="FC900" s="282"/>
      <c r="FD900" s="282"/>
      <c r="FE900" s="282"/>
      <c r="FF900" s="282"/>
      <c r="FG900" s="282"/>
      <c r="FH900" s="282"/>
      <c r="FI900" s="282"/>
      <c r="FJ900" s="282"/>
      <c r="FK900" s="282"/>
      <c r="FL900" s="282"/>
      <c r="FM900" s="282"/>
      <c r="FN900" s="282"/>
      <c r="FO900" s="282"/>
      <c r="FP900" s="282"/>
      <c r="FQ900" s="282"/>
      <c r="FR900" s="282"/>
      <c r="FS900" s="282"/>
      <c r="FT900" s="282"/>
      <c r="FU900" s="282"/>
      <c r="FV900" s="282"/>
      <c r="FW900" s="282"/>
      <c r="FX900" s="282"/>
      <c r="FY900" s="282"/>
      <c r="FZ900" s="282"/>
      <c r="GA900" s="282"/>
      <c r="GB900" s="282"/>
      <c r="GC900" s="282"/>
      <c r="GD900" s="282"/>
      <c r="GE900" s="282"/>
      <c r="GF900" s="282"/>
      <c r="GG900" s="282"/>
      <c r="GH900" s="282"/>
      <c r="GI900" s="282"/>
      <c r="GJ900" s="282"/>
      <c r="GK900" s="282"/>
      <c r="GL900" s="282"/>
      <c r="GM900" s="282"/>
      <c r="GN900" s="282"/>
      <c r="GO900" s="282"/>
      <c r="GP900" s="282"/>
      <c r="GQ900" s="282"/>
      <c r="GR900" s="282"/>
      <c r="GS900" s="282"/>
      <c r="GT900" s="282"/>
      <c r="GU900" s="282"/>
      <c r="GV900" s="282"/>
      <c r="GW900" s="282"/>
      <c r="GX900" s="282"/>
      <c r="GY900" s="282"/>
      <c r="GZ900" s="282"/>
      <c r="HA900" s="282"/>
      <c r="HB900" s="282"/>
      <c r="HC900" s="282"/>
      <c r="HD900" s="282"/>
      <c r="HE900" s="282"/>
    </row>
    <row r="901" spans="1:213" ht="24.95" customHeight="1">
      <c r="A901" s="194">
        <v>619</v>
      </c>
      <c r="B901" s="17" t="s">
        <v>2299</v>
      </c>
      <c r="C901" s="277">
        <v>401000040</v>
      </c>
      <c r="D901" s="19" t="s">
        <v>112</v>
      </c>
      <c r="E901" s="113" t="s">
        <v>1887</v>
      </c>
      <c r="F901" s="114"/>
      <c r="G901" s="114"/>
      <c r="H901" s="115">
        <v>3</v>
      </c>
      <c r="I901" s="114"/>
      <c r="J901" s="115">
        <v>16</v>
      </c>
      <c r="K901" s="115">
        <v>1</v>
      </c>
      <c r="L901" s="115">
        <v>25</v>
      </c>
      <c r="M901" s="115"/>
      <c r="N901" s="115"/>
      <c r="O901" s="115"/>
      <c r="P901" s="116" t="s">
        <v>255</v>
      </c>
      <c r="Q901" s="117" t="s">
        <v>1914</v>
      </c>
      <c r="R901" s="115"/>
      <c r="S901" s="115"/>
      <c r="T901" s="115">
        <v>3</v>
      </c>
      <c r="U901" s="115"/>
      <c r="V901" s="115">
        <v>9</v>
      </c>
      <c r="W901" s="115">
        <v>1</v>
      </c>
      <c r="X901" s="115"/>
      <c r="Y901" s="115"/>
      <c r="Z901" s="115"/>
      <c r="AA901" s="115"/>
      <c r="AB901" s="116" t="s">
        <v>257</v>
      </c>
      <c r="AC901" s="117" t="s">
        <v>1909</v>
      </c>
      <c r="AD901" s="116"/>
      <c r="AE901" s="116"/>
      <c r="AF901" s="116"/>
      <c r="AG901" s="116"/>
      <c r="AH901" s="116"/>
      <c r="AI901" s="116"/>
      <c r="AJ901" s="116"/>
      <c r="AK901" s="116"/>
      <c r="AL901" s="116"/>
      <c r="AM901" s="181" t="s">
        <v>2392</v>
      </c>
      <c r="AN901" s="116" t="s">
        <v>1911</v>
      </c>
      <c r="AO901" s="119" t="s">
        <v>80</v>
      </c>
      <c r="AP901" s="119" t="s">
        <v>54</v>
      </c>
      <c r="AQ901" s="119" t="s">
        <v>2391</v>
      </c>
      <c r="AR901" s="18" t="s">
        <v>1151</v>
      </c>
      <c r="AS901" s="120" t="s">
        <v>53</v>
      </c>
      <c r="AT901" s="121">
        <v>880729.11</v>
      </c>
      <c r="AU901" s="121">
        <v>880729.11</v>
      </c>
      <c r="AV901" s="121">
        <v>0</v>
      </c>
      <c r="AW901" s="121">
        <v>0</v>
      </c>
      <c r="AX901" s="121">
        <v>0</v>
      </c>
      <c r="AY901" s="121">
        <v>0</v>
      </c>
      <c r="AZ901" s="121">
        <v>0</v>
      </c>
      <c r="BA901" s="121">
        <v>0</v>
      </c>
      <c r="BB901" s="121">
        <v>880729.11</v>
      </c>
      <c r="BC901" s="121">
        <v>880729.11</v>
      </c>
      <c r="BD901" s="121">
        <v>0</v>
      </c>
      <c r="BE901" s="121">
        <v>0</v>
      </c>
      <c r="BF901" s="121">
        <v>0</v>
      </c>
      <c r="BG901" s="121">
        <v>0</v>
      </c>
      <c r="BH901" s="121">
        <v>0</v>
      </c>
      <c r="BI901" s="121">
        <v>0</v>
      </c>
      <c r="BJ901" s="121">
        <v>0</v>
      </c>
      <c r="BK901" s="121">
        <v>0</v>
      </c>
      <c r="BL901" s="121">
        <v>0</v>
      </c>
      <c r="BM901" s="121">
        <v>0</v>
      </c>
      <c r="BN901" s="121">
        <v>0</v>
      </c>
      <c r="BO901" s="121">
        <v>0</v>
      </c>
      <c r="BP901" s="121">
        <v>0</v>
      </c>
      <c r="BQ901" s="121">
        <v>0</v>
      </c>
      <c r="BR901" s="121">
        <v>0</v>
      </c>
      <c r="BS901" s="121">
        <v>0</v>
      </c>
      <c r="BT901" s="121">
        <v>0</v>
      </c>
      <c r="BU901" s="121">
        <v>0</v>
      </c>
      <c r="BV901" s="121">
        <v>0</v>
      </c>
      <c r="BW901" s="121">
        <v>0</v>
      </c>
      <c r="BX901" s="121">
        <v>0</v>
      </c>
      <c r="BY901" s="121">
        <v>0</v>
      </c>
      <c r="BZ901" s="121">
        <v>0</v>
      </c>
      <c r="CA901" s="121">
        <v>0</v>
      </c>
      <c r="CB901" s="121">
        <v>0</v>
      </c>
      <c r="CC901" s="121">
        <v>0</v>
      </c>
      <c r="CD901" s="121">
        <v>0</v>
      </c>
      <c r="CE901" s="121">
        <v>0</v>
      </c>
      <c r="CF901" s="121">
        <v>0</v>
      </c>
      <c r="CG901" s="121">
        <v>0</v>
      </c>
      <c r="CH901" s="121">
        <v>0</v>
      </c>
      <c r="CI901" s="121">
        <v>0</v>
      </c>
      <c r="CJ901" s="121">
        <v>0</v>
      </c>
      <c r="CK901" s="121">
        <v>0</v>
      </c>
      <c r="CL901" s="121">
        <v>0</v>
      </c>
      <c r="CM901" s="121">
        <v>0</v>
      </c>
      <c r="CN901" s="121">
        <v>0</v>
      </c>
      <c r="CO901" s="121">
        <v>0</v>
      </c>
      <c r="CP901" s="121">
        <v>0</v>
      </c>
      <c r="CQ901" s="121">
        <v>0</v>
      </c>
      <c r="CR901" s="282"/>
      <c r="CS901" s="282"/>
      <c r="CT901" s="282"/>
      <c r="CU901" s="282"/>
      <c r="CV901" s="282"/>
      <c r="CW901" s="282"/>
      <c r="CX901" s="282"/>
      <c r="CY901" s="282"/>
      <c r="CZ901" s="282"/>
      <c r="DA901" s="282"/>
      <c r="DB901" s="282"/>
      <c r="DC901" s="282"/>
      <c r="DD901" s="282"/>
      <c r="DE901" s="282"/>
      <c r="DF901" s="282"/>
      <c r="DG901" s="282"/>
      <c r="DH901" s="282"/>
      <c r="DI901" s="282"/>
      <c r="DJ901" s="282"/>
      <c r="DK901" s="282"/>
      <c r="DL901" s="282"/>
      <c r="DM901" s="282"/>
      <c r="DN901" s="282"/>
      <c r="DO901" s="282"/>
      <c r="DP901" s="282"/>
      <c r="DQ901" s="282"/>
      <c r="DR901" s="282"/>
      <c r="DS901" s="282"/>
      <c r="DT901" s="282"/>
      <c r="DU901" s="282"/>
      <c r="DV901" s="282"/>
      <c r="DW901" s="282"/>
      <c r="DX901" s="282"/>
      <c r="DY901" s="282"/>
      <c r="DZ901" s="282"/>
      <c r="EA901" s="282"/>
      <c r="EB901" s="282"/>
      <c r="EC901" s="282"/>
      <c r="ED901" s="282"/>
      <c r="EE901" s="282"/>
      <c r="EF901" s="282"/>
      <c r="EG901" s="282"/>
      <c r="EH901" s="282"/>
      <c r="EI901" s="282"/>
      <c r="EJ901" s="282"/>
      <c r="EK901" s="282"/>
      <c r="EL901" s="282"/>
      <c r="EM901" s="282"/>
      <c r="EN901" s="282"/>
      <c r="EO901" s="282"/>
      <c r="EP901" s="282"/>
      <c r="EQ901" s="282"/>
      <c r="ER901" s="282"/>
      <c r="ES901" s="282"/>
      <c r="ET901" s="282"/>
      <c r="EU901" s="282"/>
      <c r="EV901" s="282"/>
      <c r="EW901" s="282"/>
      <c r="EX901" s="282"/>
      <c r="EY901" s="282"/>
      <c r="EZ901" s="282"/>
      <c r="FA901" s="282"/>
      <c r="FB901" s="282"/>
      <c r="FC901" s="282"/>
      <c r="FD901" s="282"/>
      <c r="FE901" s="282"/>
      <c r="FF901" s="282"/>
      <c r="FG901" s="282"/>
      <c r="FH901" s="282"/>
      <c r="FI901" s="282"/>
      <c r="FJ901" s="282"/>
      <c r="FK901" s="282"/>
      <c r="FL901" s="282"/>
      <c r="FM901" s="282"/>
      <c r="FN901" s="282"/>
      <c r="FO901" s="282"/>
      <c r="FP901" s="282"/>
      <c r="FQ901" s="282"/>
      <c r="FR901" s="282"/>
      <c r="FS901" s="282"/>
      <c r="FT901" s="282"/>
      <c r="FU901" s="282"/>
      <c r="FV901" s="282"/>
      <c r="FW901" s="282"/>
      <c r="FX901" s="282"/>
      <c r="FY901" s="282"/>
      <c r="FZ901" s="282"/>
      <c r="GA901" s="282"/>
      <c r="GB901" s="282"/>
      <c r="GC901" s="282"/>
      <c r="GD901" s="282"/>
      <c r="GE901" s="282"/>
      <c r="GF901" s="282"/>
      <c r="GG901" s="282"/>
      <c r="GH901" s="282"/>
      <c r="GI901" s="282"/>
      <c r="GJ901" s="282"/>
      <c r="GK901" s="282"/>
      <c r="GL901" s="282"/>
      <c r="GM901" s="282"/>
      <c r="GN901" s="282"/>
      <c r="GO901" s="282"/>
      <c r="GP901" s="282"/>
      <c r="GQ901" s="282"/>
      <c r="GR901" s="282"/>
      <c r="GS901" s="282"/>
      <c r="GT901" s="282"/>
      <c r="GU901" s="282"/>
      <c r="GV901" s="282"/>
      <c r="GW901" s="282"/>
      <c r="GX901" s="282"/>
      <c r="GY901" s="282"/>
      <c r="GZ901" s="282"/>
      <c r="HA901" s="282"/>
      <c r="HB901" s="282"/>
      <c r="HC901" s="282"/>
      <c r="HD901" s="282"/>
      <c r="HE901" s="282"/>
    </row>
    <row r="902" spans="1:213" ht="24.95" customHeight="1">
      <c r="A902" s="194">
        <v>619</v>
      </c>
      <c r="B902" s="17" t="s">
        <v>2299</v>
      </c>
      <c r="C902" s="277">
        <v>401000040</v>
      </c>
      <c r="D902" s="19" t="s">
        <v>112</v>
      </c>
      <c r="E902" s="113" t="s">
        <v>1887</v>
      </c>
      <c r="F902" s="114"/>
      <c r="G902" s="114"/>
      <c r="H902" s="115">
        <v>3</v>
      </c>
      <c r="I902" s="114"/>
      <c r="J902" s="115">
        <v>16</v>
      </c>
      <c r="K902" s="115">
        <v>1</v>
      </c>
      <c r="L902" s="115">
        <v>25</v>
      </c>
      <c r="M902" s="115"/>
      <c r="N902" s="115"/>
      <c r="O902" s="115"/>
      <c r="P902" s="116" t="s">
        <v>255</v>
      </c>
      <c r="Q902" s="117" t="s">
        <v>1914</v>
      </c>
      <c r="R902" s="115"/>
      <c r="S902" s="115"/>
      <c r="T902" s="115">
        <v>3</v>
      </c>
      <c r="U902" s="115"/>
      <c r="V902" s="115">
        <v>12</v>
      </c>
      <c r="W902" s="115">
        <v>1</v>
      </c>
      <c r="X902" s="115">
        <v>15</v>
      </c>
      <c r="Y902" s="115"/>
      <c r="Z902" s="115"/>
      <c r="AA902" s="115"/>
      <c r="AB902" s="116" t="s">
        <v>257</v>
      </c>
      <c r="AC902" s="332" t="s">
        <v>1983</v>
      </c>
      <c r="AD902" s="259"/>
      <c r="AE902" s="259"/>
      <c r="AF902" s="259"/>
      <c r="AG902" s="259"/>
      <c r="AH902" s="261"/>
      <c r="AI902" s="261"/>
      <c r="AJ902" s="261"/>
      <c r="AK902" s="261"/>
      <c r="AL902" s="259"/>
      <c r="AM902" s="259" t="s">
        <v>1984</v>
      </c>
      <c r="AN902" s="259" t="s">
        <v>1985</v>
      </c>
      <c r="AO902" s="119" t="s">
        <v>80</v>
      </c>
      <c r="AP902" s="119" t="s">
        <v>54</v>
      </c>
      <c r="AQ902" s="119" t="s">
        <v>1986</v>
      </c>
      <c r="AR902" s="18" t="s">
        <v>1987</v>
      </c>
      <c r="AS902" s="120" t="s">
        <v>53</v>
      </c>
      <c r="AT902" s="121">
        <v>1413610</v>
      </c>
      <c r="AU902" s="121">
        <v>1413610</v>
      </c>
      <c r="AV902" s="121">
        <v>0</v>
      </c>
      <c r="AW902" s="121">
        <v>0</v>
      </c>
      <c r="AX902" s="121">
        <v>0</v>
      </c>
      <c r="AY902" s="121">
        <v>0</v>
      </c>
      <c r="AZ902" s="121">
        <v>0</v>
      </c>
      <c r="BA902" s="121">
        <v>0</v>
      </c>
      <c r="BB902" s="121">
        <v>1413610</v>
      </c>
      <c r="BC902" s="121">
        <v>1413610</v>
      </c>
      <c r="BD902" s="121">
        <v>930410.58</v>
      </c>
      <c r="BE902" s="121">
        <v>0</v>
      </c>
      <c r="BF902" s="121">
        <v>0</v>
      </c>
      <c r="BG902" s="121">
        <v>0</v>
      </c>
      <c r="BH902" s="121">
        <v>930410.58</v>
      </c>
      <c r="BI902" s="121">
        <v>930410.58</v>
      </c>
      <c r="BJ902" s="121">
        <v>0</v>
      </c>
      <c r="BK902" s="121">
        <v>0</v>
      </c>
      <c r="BL902" s="121">
        <v>0</v>
      </c>
      <c r="BM902" s="121">
        <v>930410.58</v>
      </c>
      <c r="BN902" s="121">
        <v>941720</v>
      </c>
      <c r="BO902" s="121">
        <v>0</v>
      </c>
      <c r="BP902" s="121">
        <v>0</v>
      </c>
      <c r="BQ902" s="121">
        <v>0</v>
      </c>
      <c r="BR902" s="121">
        <v>941720</v>
      </c>
      <c r="BS902" s="121">
        <v>699892.5</v>
      </c>
      <c r="BT902" s="121">
        <v>0</v>
      </c>
      <c r="BU902" s="121">
        <v>0</v>
      </c>
      <c r="BV902" s="121">
        <v>0</v>
      </c>
      <c r="BW902" s="121">
        <v>699892.5</v>
      </c>
      <c r="BX902" s="121">
        <v>941720</v>
      </c>
      <c r="BY902" s="121">
        <v>0</v>
      </c>
      <c r="BZ902" s="121">
        <v>0</v>
      </c>
      <c r="CA902" s="121">
        <v>0</v>
      </c>
      <c r="CB902" s="121">
        <v>941720</v>
      </c>
      <c r="CC902" s="121">
        <v>941720</v>
      </c>
      <c r="CD902" s="121">
        <v>0</v>
      </c>
      <c r="CE902" s="121">
        <v>0</v>
      </c>
      <c r="CF902" s="121">
        <v>0</v>
      </c>
      <c r="CG902" s="121">
        <v>941720</v>
      </c>
      <c r="CH902" s="121">
        <v>941720</v>
      </c>
      <c r="CI902" s="121">
        <v>0</v>
      </c>
      <c r="CJ902" s="121">
        <v>0</v>
      </c>
      <c r="CK902" s="121">
        <v>0</v>
      </c>
      <c r="CL902" s="121">
        <v>941720</v>
      </c>
      <c r="CM902" s="121">
        <v>941720</v>
      </c>
      <c r="CN902" s="121">
        <v>0</v>
      </c>
      <c r="CO902" s="121">
        <v>0</v>
      </c>
      <c r="CP902" s="121">
        <v>0</v>
      </c>
      <c r="CQ902" s="121">
        <v>941720</v>
      </c>
      <c r="CR902" s="282"/>
      <c r="CS902" s="282"/>
      <c r="CT902" s="282"/>
      <c r="CU902" s="282"/>
      <c r="CV902" s="282"/>
      <c r="CW902" s="282"/>
      <c r="CX902" s="282"/>
      <c r="CY902" s="282"/>
      <c r="CZ902" s="282"/>
      <c r="DA902" s="282"/>
      <c r="DB902" s="282"/>
      <c r="DC902" s="282"/>
      <c r="DD902" s="282"/>
      <c r="DE902" s="282"/>
      <c r="DF902" s="282"/>
      <c r="DG902" s="282"/>
      <c r="DH902" s="282"/>
      <c r="DI902" s="282"/>
      <c r="DJ902" s="282"/>
      <c r="DK902" s="282"/>
      <c r="DL902" s="282"/>
      <c r="DM902" s="282"/>
      <c r="DN902" s="282"/>
      <c r="DO902" s="282"/>
      <c r="DP902" s="282"/>
      <c r="DQ902" s="282"/>
      <c r="DR902" s="282"/>
      <c r="DS902" s="282"/>
      <c r="DT902" s="282"/>
      <c r="DU902" s="282"/>
      <c r="DV902" s="282"/>
      <c r="DW902" s="282"/>
      <c r="DX902" s="282"/>
      <c r="DY902" s="282"/>
      <c r="DZ902" s="282"/>
      <c r="EA902" s="282"/>
      <c r="EB902" s="282"/>
      <c r="EC902" s="282"/>
      <c r="ED902" s="282"/>
      <c r="EE902" s="282"/>
      <c r="EF902" s="282"/>
      <c r="EG902" s="282"/>
      <c r="EH902" s="282"/>
      <c r="EI902" s="282"/>
      <c r="EJ902" s="282"/>
      <c r="EK902" s="282"/>
      <c r="EL902" s="282"/>
      <c r="EM902" s="282"/>
      <c r="EN902" s="282"/>
      <c r="EO902" s="282"/>
      <c r="EP902" s="282"/>
      <c r="EQ902" s="282"/>
      <c r="ER902" s="282"/>
      <c r="ES902" s="282"/>
      <c r="ET902" s="282"/>
      <c r="EU902" s="282"/>
      <c r="EV902" s="282"/>
      <c r="EW902" s="282"/>
      <c r="EX902" s="282"/>
      <c r="EY902" s="282"/>
      <c r="EZ902" s="282"/>
      <c r="FA902" s="282"/>
      <c r="FB902" s="282"/>
      <c r="FC902" s="282"/>
      <c r="FD902" s="282"/>
      <c r="FE902" s="282"/>
      <c r="FF902" s="282"/>
      <c r="FG902" s="282"/>
      <c r="FH902" s="282"/>
      <c r="FI902" s="282"/>
      <c r="FJ902" s="282"/>
      <c r="FK902" s="282"/>
      <c r="FL902" s="282"/>
      <c r="FM902" s="282"/>
      <c r="FN902" s="282"/>
      <c r="FO902" s="282"/>
      <c r="FP902" s="282"/>
      <c r="FQ902" s="282"/>
      <c r="FR902" s="282"/>
      <c r="FS902" s="282"/>
      <c r="FT902" s="282"/>
      <c r="FU902" s="282"/>
      <c r="FV902" s="282"/>
      <c r="FW902" s="282"/>
      <c r="FX902" s="282"/>
      <c r="FY902" s="282"/>
      <c r="FZ902" s="282"/>
      <c r="GA902" s="282"/>
      <c r="GB902" s="282"/>
      <c r="GC902" s="282"/>
      <c r="GD902" s="282"/>
      <c r="GE902" s="282"/>
      <c r="GF902" s="282"/>
      <c r="GG902" s="282"/>
      <c r="GH902" s="282"/>
      <c r="GI902" s="282"/>
      <c r="GJ902" s="282"/>
      <c r="GK902" s="282"/>
      <c r="GL902" s="282"/>
      <c r="GM902" s="282"/>
      <c r="GN902" s="282"/>
      <c r="GO902" s="282"/>
      <c r="GP902" s="282"/>
      <c r="GQ902" s="282"/>
      <c r="GR902" s="282"/>
      <c r="GS902" s="282"/>
      <c r="GT902" s="282"/>
      <c r="GU902" s="282"/>
      <c r="GV902" s="282"/>
      <c r="GW902" s="282"/>
      <c r="GX902" s="282"/>
      <c r="GY902" s="282"/>
      <c r="GZ902" s="282"/>
      <c r="HA902" s="282"/>
      <c r="HB902" s="282"/>
      <c r="HC902" s="282"/>
      <c r="HD902" s="282"/>
      <c r="HE902" s="282"/>
    </row>
    <row r="903" spans="1:213" ht="24.95" customHeight="1">
      <c r="A903" s="194">
        <v>619</v>
      </c>
      <c r="B903" s="17" t="s">
        <v>2299</v>
      </c>
      <c r="C903" s="277">
        <v>401000040</v>
      </c>
      <c r="D903" s="19" t="s">
        <v>112</v>
      </c>
      <c r="E903" s="113" t="s">
        <v>1887</v>
      </c>
      <c r="F903" s="114"/>
      <c r="G903" s="114"/>
      <c r="H903" s="115">
        <v>3</v>
      </c>
      <c r="I903" s="114"/>
      <c r="J903" s="115">
        <v>16</v>
      </c>
      <c r="K903" s="115">
        <v>1</v>
      </c>
      <c r="L903" s="115">
        <v>25</v>
      </c>
      <c r="M903" s="115"/>
      <c r="N903" s="115"/>
      <c r="O903" s="115"/>
      <c r="P903" s="116" t="s">
        <v>255</v>
      </c>
      <c r="Q903" s="117" t="s">
        <v>1914</v>
      </c>
      <c r="R903" s="115"/>
      <c r="S903" s="115"/>
      <c r="T903" s="115">
        <v>3</v>
      </c>
      <c r="U903" s="115"/>
      <c r="V903" s="115">
        <v>9</v>
      </c>
      <c r="W903" s="115">
        <v>1</v>
      </c>
      <c r="X903" s="115"/>
      <c r="Y903" s="115"/>
      <c r="Z903" s="115"/>
      <c r="AA903" s="115"/>
      <c r="AB903" s="116" t="s">
        <v>257</v>
      </c>
      <c r="AC903" s="117" t="s">
        <v>2393</v>
      </c>
      <c r="AD903" s="116"/>
      <c r="AE903" s="116"/>
      <c r="AF903" s="116"/>
      <c r="AG903" s="116"/>
      <c r="AH903" s="116"/>
      <c r="AI903" s="116"/>
      <c r="AJ903" s="116"/>
      <c r="AK903" s="116"/>
      <c r="AL903" s="116"/>
      <c r="AM903" s="520" t="s">
        <v>2394</v>
      </c>
      <c r="AN903" s="181" t="s">
        <v>2395</v>
      </c>
      <c r="AO903" s="119" t="s">
        <v>80</v>
      </c>
      <c r="AP903" s="119" t="s">
        <v>54</v>
      </c>
      <c r="AQ903" s="119" t="s">
        <v>1951</v>
      </c>
      <c r="AR903" s="18" t="s">
        <v>1999</v>
      </c>
      <c r="AS903" s="120" t="s">
        <v>53</v>
      </c>
      <c r="AT903" s="121">
        <v>4387500</v>
      </c>
      <c r="AU903" s="121">
        <v>4387500</v>
      </c>
      <c r="AV903" s="121">
        <v>0</v>
      </c>
      <c r="AW903" s="121">
        <v>0</v>
      </c>
      <c r="AX903" s="121">
        <v>0</v>
      </c>
      <c r="AY903" s="121">
        <v>0</v>
      </c>
      <c r="AZ903" s="121">
        <v>0</v>
      </c>
      <c r="BA903" s="121">
        <v>0</v>
      </c>
      <c r="BB903" s="121">
        <v>4387500</v>
      </c>
      <c r="BC903" s="121">
        <v>4387500</v>
      </c>
      <c r="BD903" s="121">
        <v>0</v>
      </c>
      <c r="BE903" s="121">
        <v>0</v>
      </c>
      <c r="BF903" s="121">
        <v>0</v>
      </c>
      <c r="BG903" s="121">
        <v>0</v>
      </c>
      <c r="BH903" s="121">
        <v>0</v>
      </c>
      <c r="BI903" s="121">
        <v>0</v>
      </c>
      <c r="BJ903" s="121">
        <v>0</v>
      </c>
      <c r="BK903" s="121">
        <v>0</v>
      </c>
      <c r="BL903" s="121">
        <v>0</v>
      </c>
      <c r="BM903" s="121">
        <v>0</v>
      </c>
      <c r="BN903" s="121">
        <v>0</v>
      </c>
      <c r="BO903" s="121">
        <v>0</v>
      </c>
      <c r="BP903" s="121">
        <v>0</v>
      </c>
      <c r="BQ903" s="121">
        <v>0</v>
      </c>
      <c r="BR903" s="121">
        <v>0</v>
      </c>
      <c r="BS903" s="121">
        <v>0</v>
      </c>
      <c r="BT903" s="121">
        <v>0</v>
      </c>
      <c r="BU903" s="121">
        <v>0</v>
      </c>
      <c r="BV903" s="121">
        <v>0</v>
      </c>
      <c r="BW903" s="121">
        <v>0</v>
      </c>
      <c r="BX903" s="121">
        <v>0</v>
      </c>
      <c r="BY903" s="121">
        <v>0</v>
      </c>
      <c r="BZ903" s="121">
        <v>0</v>
      </c>
      <c r="CA903" s="121">
        <v>0</v>
      </c>
      <c r="CB903" s="121">
        <v>0</v>
      </c>
      <c r="CC903" s="121">
        <v>0</v>
      </c>
      <c r="CD903" s="121">
        <v>0</v>
      </c>
      <c r="CE903" s="121">
        <v>0</v>
      </c>
      <c r="CF903" s="121">
        <v>0</v>
      </c>
      <c r="CG903" s="121">
        <v>0</v>
      </c>
      <c r="CH903" s="121">
        <v>0</v>
      </c>
      <c r="CI903" s="121">
        <v>0</v>
      </c>
      <c r="CJ903" s="121">
        <v>0</v>
      </c>
      <c r="CK903" s="121">
        <v>0</v>
      </c>
      <c r="CL903" s="121">
        <v>0</v>
      </c>
      <c r="CM903" s="121">
        <v>0</v>
      </c>
      <c r="CN903" s="121">
        <v>0</v>
      </c>
      <c r="CO903" s="121">
        <v>0</v>
      </c>
      <c r="CP903" s="121">
        <v>0</v>
      </c>
      <c r="CQ903" s="121">
        <v>0</v>
      </c>
      <c r="CR903" s="282"/>
      <c r="CS903" s="282"/>
      <c r="CT903" s="282"/>
      <c r="CU903" s="282"/>
      <c r="CV903" s="282"/>
      <c r="CW903" s="282"/>
      <c r="CX903" s="282"/>
      <c r="CY903" s="282"/>
      <c r="CZ903" s="282"/>
      <c r="DA903" s="282"/>
      <c r="DB903" s="282"/>
      <c r="DC903" s="282"/>
      <c r="DD903" s="282"/>
      <c r="DE903" s="282"/>
      <c r="DF903" s="282"/>
      <c r="DG903" s="282"/>
      <c r="DH903" s="282"/>
      <c r="DI903" s="282"/>
      <c r="DJ903" s="282"/>
      <c r="DK903" s="282"/>
      <c r="DL903" s="282"/>
      <c r="DM903" s="282"/>
      <c r="DN903" s="282"/>
      <c r="DO903" s="282"/>
      <c r="DP903" s="282"/>
      <c r="DQ903" s="282"/>
      <c r="DR903" s="282"/>
      <c r="DS903" s="282"/>
      <c r="DT903" s="282"/>
      <c r="DU903" s="282"/>
      <c r="DV903" s="282"/>
      <c r="DW903" s="282"/>
      <c r="DX903" s="282"/>
      <c r="DY903" s="282"/>
      <c r="DZ903" s="282"/>
      <c r="EA903" s="282"/>
      <c r="EB903" s="282"/>
      <c r="EC903" s="282"/>
      <c r="ED903" s="282"/>
      <c r="EE903" s="282"/>
      <c r="EF903" s="282"/>
      <c r="EG903" s="282"/>
      <c r="EH903" s="282"/>
      <c r="EI903" s="282"/>
      <c r="EJ903" s="282"/>
      <c r="EK903" s="282"/>
      <c r="EL903" s="282"/>
      <c r="EM903" s="282"/>
      <c r="EN903" s="282"/>
      <c r="EO903" s="282"/>
      <c r="EP903" s="282"/>
      <c r="EQ903" s="282"/>
      <c r="ER903" s="282"/>
      <c r="ES903" s="282"/>
      <c r="ET903" s="282"/>
      <c r="EU903" s="282"/>
      <c r="EV903" s="282"/>
      <c r="EW903" s="282"/>
      <c r="EX903" s="282"/>
      <c r="EY903" s="282"/>
      <c r="EZ903" s="282"/>
      <c r="FA903" s="282"/>
      <c r="FB903" s="282"/>
      <c r="FC903" s="282"/>
      <c r="FD903" s="282"/>
      <c r="FE903" s="282"/>
      <c r="FF903" s="282"/>
      <c r="FG903" s="282"/>
      <c r="FH903" s="282"/>
      <c r="FI903" s="282"/>
      <c r="FJ903" s="282"/>
      <c r="FK903" s="282"/>
      <c r="FL903" s="282"/>
      <c r="FM903" s="282"/>
      <c r="FN903" s="282"/>
      <c r="FO903" s="282"/>
      <c r="FP903" s="282"/>
      <c r="FQ903" s="282"/>
      <c r="FR903" s="282"/>
      <c r="FS903" s="282"/>
      <c r="FT903" s="282"/>
      <c r="FU903" s="282"/>
      <c r="FV903" s="282"/>
      <c r="FW903" s="282"/>
      <c r="FX903" s="282"/>
      <c r="FY903" s="282"/>
      <c r="FZ903" s="282"/>
      <c r="GA903" s="282"/>
      <c r="GB903" s="282"/>
      <c r="GC903" s="282"/>
      <c r="GD903" s="282"/>
      <c r="GE903" s="282"/>
      <c r="GF903" s="282"/>
      <c r="GG903" s="282"/>
      <c r="GH903" s="282"/>
      <c r="GI903" s="282"/>
      <c r="GJ903" s="282"/>
      <c r="GK903" s="282"/>
      <c r="GL903" s="282"/>
      <c r="GM903" s="282"/>
      <c r="GN903" s="282"/>
      <c r="GO903" s="282"/>
      <c r="GP903" s="282"/>
      <c r="GQ903" s="282"/>
      <c r="GR903" s="282"/>
      <c r="GS903" s="282"/>
      <c r="GT903" s="282"/>
      <c r="GU903" s="282"/>
      <c r="GV903" s="282"/>
      <c r="GW903" s="282"/>
      <c r="GX903" s="282"/>
      <c r="GY903" s="282"/>
      <c r="GZ903" s="282"/>
      <c r="HA903" s="282"/>
      <c r="HB903" s="282"/>
      <c r="HC903" s="282"/>
      <c r="HD903" s="282"/>
      <c r="HE903" s="282"/>
    </row>
    <row r="904" spans="1:213" ht="24.95" customHeight="1">
      <c r="A904" s="194">
        <v>619</v>
      </c>
      <c r="B904" s="17" t="s">
        <v>2299</v>
      </c>
      <c r="C904" s="277">
        <v>401000040</v>
      </c>
      <c r="D904" s="19" t="s">
        <v>112</v>
      </c>
      <c r="E904" s="113" t="s">
        <v>1887</v>
      </c>
      <c r="F904" s="114"/>
      <c r="G904" s="114"/>
      <c r="H904" s="115">
        <v>3</v>
      </c>
      <c r="I904" s="114"/>
      <c r="J904" s="115">
        <v>16</v>
      </c>
      <c r="K904" s="115">
        <v>1</v>
      </c>
      <c r="L904" s="115">
        <v>25</v>
      </c>
      <c r="M904" s="115"/>
      <c r="N904" s="115"/>
      <c r="O904" s="115"/>
      <c r="P904" s="116" t="s">
        <v>255</v>
      </c>
      <c r="Q904" s="117" t="s">
        <v>1914</v>
      </c>
      <c r="R904" s="115"/>
      <c r="S904" s="115"/>
      <c r="T904" s="115">
        <v>3</v>
      </c>
      <c r="U904" s="115"/>
      <c r="V904" s="115">
        <v>9</v>
      </c>
      <c r="W904" s="115">
        <v>1</v>
      </c>
      <c r="X904" s="115"/>
      <c r="Y904" s="115"/>
      <c r="Z904" s="115"/>
      <c r="AA904" s="115"/>
      <c r="AB904" s="116" t="s">
        <v>257</v>
      </c>
      <c r="AC904" s="117" t="s">
        <v>2393</v>
      </c>
      <c r="AD904" s="116"/>
      <c r="AE904" s="116"/>
      <c r="AF904" s="116"/>
      <c r="AG904" s="116"/>
      <c r="AH904" s="116"/>
      <c r="AI904" s="116"/>
      <c r="AJ904" s="116"/>
      <c r="AK904" s="116"/>
      <c r="AL904" s="116"/>
      <c r="AM904" s="520" t="s">
        <v>2396</v>
      </c>
      <c r="AN904" s="181" t="s">
        <v>2395</v>
      </c>
      <c r="AO904" s="119" t="s">
        <v>80</v>
      </c>
      <c r="AP904" s="119" t="s">
        <v>54</v>
      </c>
      <c r="AQ904" s="119" t="s">
        <v>2397</v>
      </c>
      <c r="AR904" s="18" t="s">
        <v>1151</v>
      </c>
      <c r="AS904" s="120" t="s">
        <v>53</v>
      </c>
      <c r="AT904" s="121">
        <v>298794</v>
      </c>
      <c r="AU904" s="121">
        <v>290877</v>
      </c>
      <c r="AV904" s="121">
        <v>0</v>
      </c>
      <c r="AW904" s="121">
        <v>0</v>
      </c>
      <c r="AX904" s="121">
        <v>0</v>
      </c>
      <c r="AY904" s="121">
        <v>0</v>
      </c>
      <c r="AZ904" s="121">
        <v>0</v>
      </c>
      <c r="BA904" s="121">
        <v>0</v>
      </c>
      <c r="BB904" s="121">
        <v>298794</v>
      </c>
      <c r="BC904" s="121">
        <v>290877</v>
      </c>
      <c r="BD904" s="330">
        <v>0</v>
      </c>
      <c r="BE904" s="121">
        <v>0</v>
      </c>
      <c r="BF904" s="121">
        <v>0</v>
      </c>
      <c r="BG904" s="121">
        <v>0</v>
      </c>
      <c r="BH904" s="330">
        <v>0</v>
      </c>
      <c r="BI904" s="121">
        <v>0</v>
      </c>
      <c r="BJ904" s="121">
        <v>0</v>
      </c>
      <c r="BK904" s="121">
        <v>0</v>
      </c>
      <c r="BL904" s="121">
        <v>0</v>
      </c>
      <c r="BM904" s="121">
        <v>0</v>
      </c>
      <c r="BN904" s="121">
        <v>0</v>
      </c>
      <c r="BO904" s="121">
        <v>0</v>
      </c>
      <c r="BP904" s="121">
        <v>0</v>
      </c>
      <c r="BQ904" s="121">
        <v>0</v>
      </c>
      <c r="BR904" s="121">
        <v>0</v>
      </c>
      <c r="BS904" s="121">
        <v>0</v>
      </c>
      <c r="BT904" s="121">
        <v>0</v>
      </c>
      <c r="BU904" s="121">
        <v>0</v>
      </c>
      <c r="BV904" s="121">
        <v>0</v>
      </c>
      <c r="BW904" s="121">
        <v>0</v>
      </c>
      <c r="BX904" s="121">
        <v>0</v>
      </c>
      <c r="BY904" s="121">
        <v>0</v>
      </c>
      <c r="BZ904" s="121">
        <v>0</v>
      </c>
      <c r="CA904" s="121">
        <v>0</v>
      </c>
      <c r="CB904" s="121">
        <v>0</v>
      </c>
      <c r="CC904" s="121">
        <v>0</v>
      </c>
      <c r="CD904" s="121">
        <v>0</v>
      </c>
      <c r="CE904" s="121">
        <v>0</v>
      </c>
      <c r="CF904" s="121">
        <v>0</v>
      </c>
      <c r="CG904" s="121">
        <v>0</v>
      </c>
      <c r="CH904" s="121">
        <v>0</v>
      </c>
      <c r="CI904" s="121">
        <v>0</v>
      </c>
      <c r="CJ904" s="121">
        <v>0</v>
      </c>
      <c r="CK904" s="121">
        <v>0</v>
      </c>
      <c r="CL904" s="121">
        <v>0</v>
      </c>
      <c r="CM904" s="121">
        <v>0</v>
      </c>
      <c r="CN904" s="121">
        <v>0</v>
      </c>
      <c r="CO904" s="121">
        <v>0</v>
      </c>
      <c r="CP904" s="121">
        <v>0</v>
      </c>
      <c r="CQ904" s="121">
        <v>0</v>
      </c>
      <c r="CR904" s="282"/>
      <c r="CS904" s="282"/>
      <c r="CT904" s="282"/>
      <c r="CU904" s="282"/>
      <c r="CV904" s="282"/>
      <c r="CW904" s="282"/>
      <c r="CX904" s="282"/>
      <c r="CY904" s="282"/>
      <c r="CZ904" s="282"/>
      <c r="DA904" s="282"/>
      <c r="DB904" s="282"/>
      <c r="DC904" s="282"/>
      <c r="DD904" s="282"/>
      <c r="DE904" s="282"/>
      <c r="DF904" s="282"/>
      <c r="DG904" s="282"/>
      <c r="DH904" s="282"/>
      <c r="DI904" s="282"/>
      <c r="DJ904" s="282"/>
      <c r="DK904" s="282"/>
      <c r="DL904" s="282"/>
      <c r="DM904" s="282"/>
      <c r="DN904" s="282"/>
      <c r="DO904" s="282"/>
      <c r="DP904" s="282"/>
      <c r="DQ904" s="282"/>
      <c r="DR904" s="282"/>
      <c r="DS904" s="282"/>
      <c r="DT904" s="282"/>
      <c r="DU904" s="282"/>
      <c r="DV904" s="282"/>
      <c r="DW904" s="282"/>
      <c r="DX904" s="282"/>
      <c r="DY904" s="282"/>
      <c r="DZ904" s="282"/>
      <c r="EA904" s="282"/>
      <c r="EB904" s="282"/>
      <c r="EC904" s="282"/>
      <c r="ED904" s="282"/>
      <c r="EE904" s="282"/>
      <c r="EF904" s="282"/>
      <c r="EG904" s="282"/>
      <c r="EH904" s="282"/>
      <c r="EI904" s="282"/>
      <c r="EJ904" s="282"/>
      <c r="EK904" s="282"/>
      <c r="EL904" s="282"/>
      <c r="EM904" s="282"/>
      <c r="EN904" s="282"/>
      <c r="EO904" s="282"/>
      <c r="EP904" s="282"/>
      <c r="EQ904" s="282"/>
      <c r="ER904" s="282"/>
      <c r="ES904" s="282"/>
      <c r="ET904" s="282"/>
      <c r="EU904" s="282"/>
      <c r="EV904" s="282"/>
      <c r="EW904" s="282"/>
      <c r="EX904" s="282"/>
      <c r="EY904" s="282"/>
      <c r="EZ904" s="282"/>
      <c r="FA904" s="282"/>
      <c r="FB904" s="282"/>
      <c r="FC904" s="282"/>
      <c r="FD904" s="282"/>
      <c r="FE904" s="282"/>
      <c r="FF904" s="282"/>
      <c r="FG904" s="282"/>
      <c r="FH904" s="282"/>
      <c r="FI904" s="282"/>
      <c r="FJ904" s="282"/>
      <c r="FK904" s="282"/>
      <c r="FL904" s="282"/>
      <c r="FM904" s="282"/>
      <c r="FN904" s="282"/>
      <c r="FO904" s="282"/>
      <c r="FP904" s="282"/>
      <c r="FQ904" s="282"/>
      <c r="FR904" s="282"/>
      <c r="FS904" s="282"/>
      <c r="FT904" s="282"/>
      <c r="FU904" s="282"/>
      <c r="FV904" s="282"/>
      <c r="FW904" s="282"/>
      <c r="FX904" s="282"/>
      <c r="FY904" s="282"/>
      <c r="FZ904" s="282"/>
      <c r="GA904" s="282"/>
      <c r="GB904" s="282"/>
      <c r="GC904" s="282"/>
      <c r="GD904" s="282"/>
      <c r="GE904" s="282"/>
      <c r="GF904" s="282"/>
      <c r="GG904" s="282"/>
      <c r="GH904" s="282"/>
      <c r="GI904" s="282"/>
      <c r="GJ904" s="282"/>
      <c r="GK904" s="282"/>
      <c r="GL904" s="282"/>
      <c r="GM904" s="282"/>
      <c r="GN904" s="282"/>
      <c r="GO904" s="282"/>
      <c r="GP904" s="282"/>
      <c r="GQ904" s="282"/>
      <c r="GR904" s="282"/>
      <c r="GS904" s="282"/>
      <c r="GT904" s="282"/>
      <c r="GU904" s="282"/>
      <c r="GV904" s="282"/>
      <c r="GW904" s="282"/>
      <c r="GX904" s="282"/>
      <c r="GY904" s="282"/>
      <c r="GZ904" s="282"/>
      <c r="HA904" s="282"/>
      <c r="HB904" s="282"/>
      <c r="HC904" s="282"/>
      <c r="HD904" s="282"/>
      <c r="HE904" s="282"/>
    </row>
    <row r="905" spans="1:213" ht="24.95" customHeight="1">
      <c r="A905" s="194">
        <v>619</v>
      </c>
      <c r="B905" s="17" t="s">
        <v>2299</v>
      </c>
      <c r="C905" s="277">
        <v>401000040</v>
      </c>
      <c r="D905" s="19" t="s">
        <v>112</v>
      </c>
      <c r="E905" s="113" t="s">
        <v>1887</v>
      </c>
      <c r="F905" s="114"/>
      <c r="G905" s="114"/>
      <c r="H905" s="115">
        <v>3</v>
      </c>
      <c r="I905" s="114"/>
      <c r="J905" s="115">
        <v>16</v>
      </c>
      <c r="K905" s="115">
        <v>1</v>
      </c>
      <c r="L905" s="115" t="s">
        <v>2398</v>
      </c>
      <c r="M905" s="115"/>
      <c r="N905" s="115"/>
      <c r="O905" s="115"/>
      <c r="P905" s="116" t="s">
        <v>255</v>
      </c>
      <c r="Q905" s="117" t="s">
        <v>1914</v>
      </c>
      <c r="R905" s="115"/>
      <c r="S905" s="115"/>
      <c r="T905" s="115">
        <v>3</v>
      </c>
      <c r="U905" s="115"/>
      <c r="V905" s="115">
        <v>9</v>
      </c>
      <c r="W905" s="115">
        <v>1</v>
      </c>
      <c r="X905" s="115"/>
      <c r="Y905" s="115"/>
      <c r="Z905" s="115"/>
      <c r="AA905" s="115"/>
      <c r="AB905" s="116" t="s">
        <v>2303</v>
      </c>
      <c r="AC905" s="117" t="s">
        <v>2393</v>
      </c>
      <c r="AD905" s="116"/>
      <c r="AE905" s="116"/>
      <c r="AF905" s="116"/>
      <c r="AG905" s="116"/>
      <c r="AH905" s="116"/>
      <c r="AI905" s="116"/>
      <c r="AJ905" s="116"/>
      <c r="AK905" s="116"/>
      <c r="AL905" s="116"/>
      <c r="AM905" s="520" t="s">
        <v>2399</v>
      </c>
      <c r="AN905" s="181" t="s">
        <v>2395</v>
      </c>
      <c r="AO905" s="119" t="s">
        <v>80</v>
      </c>
      <c r="AP905" s="119" t="s">
        <v>54</v>
      </c>
      <c r="AQ905" s="119" t="s">
        <v>1150</v>
      </c>
      <c r="AR905" s="18" t="s">
        <v>1151</v>
      </c>
      <c r="AS905" s="120" t="s">
        <v>53</v>
      </c>
      <c r="AT905" s="121">
        <v>1862746.67</v>
      </c>
      <c r="AU905" s="121">
        <v>1862746.67</v>
      </c>
      <c r="AV905" s="121">
        <v>0</v>
      </c>
      <c r="AW905" s="121">
        <v>0</v>
      </c>
      <c r="AX905" s="121">
        <v>0</v>
      </c>
      <c r="AY905" s="121">
        <v>0</v>
      </c>
      <c r="AZ905" s="121">
        <v>0</v>
      </c>
      <c r="BA905" s="121">
        <v>0</v>
      </c>
      <c r="BB905" s="121">
        <v>1862746.67</v>
      </c>
      <c r="BC905" s="121">
        <v>1862746.67</v>
      </c>
      <c r="BD905" s="121">
        <v>0</v>
      </c>
      <c r="BE905" s="121">
        <v>0</v>
      </c>
      <c r="BF905" s="121">
        <v>0</v>
      </c>
      <c r="BG905" s="121">
        <v>0</v>
      </c>
      <c r="BH905" s="121">
        <v>0</v>
      </c>
      <c r="BI905" s="121">
        <v>0</v>
      </c>
      <c r="BJ905" s="121">
        <v>0</v>
      </c>
      <c r="BK905" s="121">
        <v>0</v>
      </c>
      <c r="BL905" s="121">
        <v>0</v>
      </c>
      <c r="BM905" s="121">
        <v>0</v>
      </c>
      <c r="BN905" s="121">
        <v>0</v>
      </c>
      <c r="BO905" s="121">
        <v>0</v>
      </c>
      <c r="BP905" s="121">
        <v>0</v>
      </c>
      <c r="BQ905" s="121">
        <v>0</v>
      </c>
      <c r="BR905" s="121">
        <v>0</v>
      </c>
      <c r="BS905" s="121">
        <v>0</v>
      </c>
      <c r="BT905" s="121">
        <v>0</v>
      </c>
      <c r="BU905" s="121">
        <v>0</v>
      </c>
      <c r="BV905" s="121">
        <v>0</v>
      </c>
      <c r="BW905" s="121">
        <v>0</v>
      </c>
      <c r="BX905" s="121">
        <v>0</v>
      </c>
      <c r="BY905" s="121">
        <v>0</v>
      </c>
      <c r="BZ905" s="121">
        <v>0</v>
      </c>
      <c r="CA905" s="121">
        <v>0</v>
      </c>
      <c r="CB905" s="121">
        <v>0</v>
      </c>
      <c r="CC905" s="121">
        <v>0</v>
      </c>
      <c r="CD905" s="121">
        <v>0</v>
      </c>
      <c r="CE905" s="121">
        <v>0</v>
      </c>
      <c r="CF905" s="121">
        <v>0</v>
      </c>
      <c r="CG905" s="121">
        <v>0</v>
      </c>
      <c r="CH905" s="121">
        <v>0</v>
      </c>
      <c r="CI905" s="121">
        <v>0</v>
      </c>
      <c r="CJ905" s="121">
        <v>0</v>
      </c>
      <c r="CK905" s="121">
        <v>0</v>
      </c>
      <c r="CL905" s="121">
        <v>0</v>
      </c>
      <c r="CM905" s="121">
        <v>0</v>
      </c>
      <c r="CN905" s="121">
        <v>0</v>
      </c>
      <c r="CO905" s="121">
        <v>0</v>
      </c>
      <c r="CP905" s="121">
        <v>0</v>
      </c>
      <c r="CQ905" s="121">
        <v>0</v>
      </c>
      <c r="CR905" s="282"/>
      <c r="CS905" s="282"/>
      <c r="CT905" s="282"/>
      <c r="CU905" s="282"/>
      <c r="CV905" s="282"/>
      <c r="CW905" s="282"/>
      <c r="CX905" s="282"/>
      <c r="CY905" s="282"/>
      <c r="CZ905" s="282"/>
      <c r="DA905" s="282"/>
      <c r="DB905" s="282"/>
      <c r="DC905" s="282"/>
      <c r="DD905" s="282"/>
      <c r="DE905" s="282"/>
      <c r="DF905" s="282"/>
      <c r="DG905" s="282"/>
      <c r="DH905" s="282"/>
      <c r="DI905" s="282"/>
      <c r="DJ905" s="282"/>
      <c r="DK905" s="282"/>
      <c r="DL905" s="282"/>
      <c r="DM905" s="282"/>
      <c r="DN905" s="282"/>
      <c r="DO905" s="282"/>
      <c r="DP905" s="282"/>
      <c r="DQ905" s="282"/>
      <c r="DR905" s="282"/>
      <c r="DS905" s="282"/>
      <c r="DT905" s="282"/>
      <c r="DU905" s="282"/>
      <c r="DV905" s="282"/>
      <c r="DW905" s="282"/>
      <c r="DX905" s="282"/>
      <c r="DY905" s="282"/>
      <c r="DZ905" s="282"/>
      <c r="EA905" s="282"/>
      <c r="EB905" s="282"/>
      <c r="EC905" s="282"/>
      <c r="ED905" s="282"/>
      <c r="EE905" s="282"/>
      <c r="EF905" s="282"/>
      <c r="EG905" s="282"/>
      <c r="EH905" s="282"/>
      <c r="EI905" s="282"/>
      <c r="EJ905" s="282"/>
      <c r="EK905" s="282"/>
      <c r="EL905" s="282"/>
      <c r="EM905" s="282"/>
      <c r="EN905" s="282"/>
      <c r="EO905" s="282"/>
      <c r="EP905" s="282"/>
      <c r="EQ905" s="282"/>
      <c r="ER905" s="282"/>
      <c r="ES905" s="282"/>
      <c r="ET905" s="282"/>
      <c r="EU905" s="282"/>
      <c r="EV905" s="282"/>
      <c r="EW905" s="282"/>
      <c r="EX905" s="282"/>
      <c r="EY905" s="282"/>
      <c r="EZ905" s="282"/>
      <c r="FA905" s="282"/>
      <c r="FB905" s="282"/>
      <c r="FC905" s="282"/>
      <c r="FD905" s="282"/>
      <c r="FE905" s="282"/>
      <c r="FF905" s="282"/>
      <c r="FG905" s="282"/>
      <c r="FH905" s="282"/>
      <c r="FI905" s="282"/>
      <c r="FJ905" s="282"/>
      <c r="FK905" s="282"/>
      <c r="FL905" s="282"/>
      <c r="FM905" s="282"/>
      <c r="FN905" s="282"/>
      <c r="FO905" s="282"/>
      <c r="FP905" s="282"/>
      <c r="FQ905" s="282"/>
      <c r="FR905" s="282"/>
      <c r="FS905" s="282"/>
      <c r="FT905" s="282"/>
      <c r="FU905" s="282"/>
      <c r="FV905" s="282"/>
      <c r="FW905" s="282"/>
      <c r="FX905" s="282"/>
      <c r="FY905" s="282"/>
      <c r="FZ905" s="282"/>
      <c r="GA905" s="282"/>
      <c r="GB905" s="282"/>
      <c r="GC905" s="282"/>
      <c r="GD905" s="282"/>
      <c r="GE905" s="282"/>
      <c r="GF905" s="282"/>
      <c r="GG905" s="282"/>
      <c r="GH905" s="282"/>
      <c r="GI905" s="282"/>
      <c r="GJ905" s="282"/>
      <c r="GK905" s="282"/>
      <c r="GL905" s="282"/>
      <c r="GM905" s="282"/>
      <c r="GN905" s="282"/>
      <c r="GO905" s="282"/>
      <c r="GP905" s="282"/>
      <c r="GQ905" s="282"/>
      <c r="GR905" s="282"/>
      <c r="GS905" s="282"/>
      <c r="GT905" s="282"/>
      <c r="GU905" s="282"/>
      <c r="GV905" s="282"/>
      <c r="GW905" s="282"/>
      <c r="GX905" s="282"/>
      <c r="GY905" s="282"/>
      <c r="GZ905" s="282"/>
      <c r="HA905" s="282"/>
      <c r="HB905" s="282"/>
      <c r="HC905" s="282"/>
      <c r="HD905" s="282"/>
      <c r="HE905" s="282"/>
    </row>
    <row r="906" spans="1:213" ht="24.95" customHeight="1">
      <c r="A906" s="194">
        <v>619</v>
      </c>
      <c r="B906" s="17" t="s">
        <v>2299</v>
      </c>
      <c r="C906" s="277">
        <v>402000001</v>
      </c>
      <c r="D906" s="19" t="s">
        <v>48</v>
      </c>
      <c r="E906" s="113" t="s">
        <v>2400</v>
      </c>
      <c r="F906" s="114"/>
      <c r="G906" s="114"/>
      <c r="H906" s="115" t="s">
        <v>2401</v>
      </c>
      <c r="I906" s="114"/>
      <c r="J906" s="115" t="s">
        <v>2402</v>
      </c>
      <c r="K906" s="115" t="s">
        <v>2403</v>
      </c>
      <c r="L906" s="115" t="s">
        <v>2404</v>
      </c>
      <c r="M906" s="115"/>
      <c r="N906" s="115"/>
      <c r="O906" s="115"/>
      <c r="P906" s="116" t="s">
        <v>2405</v>
      </c>
      <c r="Q906" s="117" t="s">
        <v>2406</v>
      </c>
      <c r="R906" s="115"/>
      <c r="S906" s="115"/>
      <c r="T906" s="115" t="s">
        <v>172</v>
      </c>
      <c r="U906" s="115"/>
      <c r="V906" s="115" t="s">
        <v>2407</v>
      </c>
      <c r="W906" s="115" t="s">
        <v>2032</v>
      </c>
      <c r="X906" s="115"/>
      <c r="Y906" s="115"/>
      <c r="Z906" s="115"/>
      <c r="AA906" s="115"/>
      <c r="AB906" s="116" t="s">
        <v>2408</v>
      </c>
      <c r="AC906" s="117" t="s">
        <v>2409</v>
      </c>
      <c r="AD906" s="116"/>
      <c r="AE906" s="116"/>
      <c r="AF906" s="116"/>
      <c r="AG906" s="116"/>
      <c r="AH906" s="116"/>
      <c r="AI906" s="116"/>
      <c r="AJ906" s="116" t="s">
        <v>2410</v>
      </c>
      <c r="AK906" s="116"/>
      <c r="AL906" s="116"/>
      <c r="AM906" s="116"/>
      <c r="AN906" s="181" t="s">
        <v>2411</v>
      </c>
      <c r="AO906" s="119" t="s">
        <v>51</v>
      </c>
      <c r="AP906" s="119" t="s">
        <v>66</v>
      </c>
      <c r="AQ906" s="119" t="s">
        <v>2412</v>
      </c>
      <c r="AR906" s="18" t="s">
        <v>75</v>
      </c>
      <c r="AS906" s="120" t="s">
        <v>57</v>
      </c>
      <c r="AT906" s="121">
        <v>10266815.789999999</v>
      </c>
      <c r="AU906" s="121">
        <v>10266815.789999999</v>
      </c>
      <c r="AV906" s="121">
        <v>0</v>
      </c>
      <c r="AW906" s="121">
        <v>0</v>
      </c>
      <c r="AX906" s="121">
        <v>0</v>
      </c>
      <c r="AY906" s="121">
        <v>0</v>
      </c>
      <c r="AZ906" s="121">
        <v>0</v>
      </c>
      <c r="BA906" s="121">
        <v>0</v>
      </c>
      <c r="BB906" s="121">
        <v>10266815.789999999</v>
      </c>
      <c r="BC906" s="121">
        <v>10266815.789999999</v>
      </c>
      <c r="BD906" s="330">
        <v>10565365.83</v>
      </c>
      <c r="BE906" s="121">
        <v>0</v>
      </c>
      <c r="BF906" s="121">
        <v>0</v>
      </c>
      <c r="BG906" s="121">
        <v>0</v>
      </c>
      <c r="BH906" s="330">
        <v>10565365.83</v>
      </c>
      <c r="BI906" s="330">
        <v>10565365.83</v>
      </c>
      <c r="BJ906" s="121">
        <v>0</v>
      </c>
      <c r="BK906" s="121">
        <v>0</v>
      </c>
      <c r="BL906" s="121">
        <v>0</v>
      </c>
      <c r="BM906" s="330">
        <v>10565365.83</v>
      </c>
      <c r="BN906" s="330">
        <v>11093214</v>
      </c>
      <c r="BO906" s="121">
        <v>0</v>
      </c>
      <c r="BP906" s="121">
        <v>0</v>
      </c>
      <c r="BQ906" s="121">
        <v>0</v>
      </c>
      <c r="BR906" s="330">
        <v>11093214</v>
      </c>
      <c r="BS906" s="330">
        <v>11093214</v>
      </c>
      <c r="BT906" s="121">
        <v>0</v>
      </c>
      <c r="BU906" s="121">
        <v>0</v>
      </c>
      <c r="BV906" s="121">
        <v>0</v>
      </c>
      <c r="BW906" s="330">
        <v>11093214</v>
      </c>
      <c r="BX906" s="330">
        <v>11093214</v>
      </c>
      <c r="BY906" s="121">
        <v>0</v>
      </c>
      <c r="BZ906" s="121">
        <v>0</v>
      </c>
      <c r="CA906" s="121">
        <v>0</v>
      </c>
      <c r="CB906" s="330">
        <v>11093214</v>
      </c>
      <c r="CC906" s="330">
        <v>11093214</v>
      </c>
      <c r="CD906" s="121">
        <v>0</v>
      </c>
      <c r="CE906" s="121">
        <v>0</v>
      </c>
      <c r="CF906" s="121">
        <v>0</v>
      </c>
      <c r="CG906" s="330">
        <v>11093214</v>
      </c>
      <c r="CH906" s="330">
        <v>11093214</v>
      </c>
      <c r="CI906" s="121">
        <v>0</v>
      </c>
      <c r="CJ906" s="121">
        <v>0</v>
      </c>
      <c r="CK906" s="121">
        <v>0</v>
      </c>
      <c r="CL906" s="330">
        <v>11093214</v>
      </c>
      <c r="CM906" s="330">
        <v>11093214</v>
      </c>
      <c r="CN906" s="121">
        <v>0</v>
      </c>
      <c r="CO906" s="121">
        <v>0</v>
      </c>
      <c r="CP906" s="121">
        <v>0</v>
      </c>
      <c r="CQ906" s="330">
        <v>11093214</v>
      </c>
      <c r="CR906" s="282"/>
      <c r="CS906" s="282"/>
      <c r="CT906" s="282"/>
      <c r="CU906" s="282"/>
      <c r="CV906" s="282"/>
      <c r="CW906" s="282"/>
      <c r="CX906" s="282"/>
      <c r="CY906" s="282"/>
      <c r="CZ906" s="282"/>
      <c r="DA906" s="282"/>
      <c r="DB906" s="282"/>
      <c r="DC906" s="282"/>
      <c r="DD906" s="282"/>
      <c r="DE906" s="282"/>
      <c r="DF906" s="282"/>
      <c r="DG906" s="282"/>
      <c r="DH906" s="282"/>
      <c r="DI906" s="282"/>
      <c r="DJ906" s="282"/>
      <c r="DK906" s="282"/>
      <c r="DL906" s="282"/>
      <c r="DM906" s="282"/>
      <c r="DN906" s="282"/>
      <c r="DO906" s="282"/>
      <c r="DP906" s="282"/>
      <c r="DQ906" s="282"/>
      <c r="DR906" s="282"/>
      <c r="DS906" s="282"/>
      <c r="DT906" s="282"/>
      <c r="DU906" s="282"/>
      <c r="DV906" s="282"/>
      <c r="DW906" s="282"/>
      <c r="DX906" s="282"/>
      <c r="DY906" s="282"/>
      <c r="DZ906" s="282"/>
      <c r="EA906" s="282"/>
      <c r="EB906" s="282"/>
      <c r="EC906" s="282"/>
      <c r="ED906" s="282"/>
      <c r="EE906" s="282"/>
      <c r="EF906" s="282"/>
      <c r="EG906" s="282"/>
      <c r="EH906" s="282"/>
      <c r="EI906" s="282"/>
      <c r="EJ906" s="282"/>
      <c r="EK906" s="282"/>
      <c r="EL906" s="282"/>
      <c r="EM906" s="282"/>
      <c r="EN906" s="282"/>
      <c r="EO906" s="282"/>
      <c r="EP906" s="282"/>
      <c r="EQ906" s="282"/>
      <c r="ER906" s="282"/>
      <c r="ES906" s="282"/>
      <c r="ET906" s="282"/>
      <c r="EU906" s="282"/>
      <c r="EV906" s="282"/>
      <c r="EW906" s="282"/>
      <c r="EX906" s="282"/>
      <c r="EY906" s="282"/>
      <c r="EZ906" s="282"/>
      <c r="FA906" s="282"/>
      <c r="FB906" s="282"/>
      <c r="FC906" s="282"/>
      <c r="FD906" s="282"/>
      <c r="FE906" s="282"/>
      <c r="FF906" s="282"/>
      <c r="FG906" s="282"/>
      <c r="FH906" s="282"/>
      <c r="FI906" s="282"/>
      <c r="FJ906" s="282"/>
      <c r="FK906" s="282"/>
      <c r="FL906" s="282"/>
      <c r="FM906" s="282"/>
      <c r="FN906" s="282"/>
      <c r="FO906" s="282"/>
      <c r="FP906" s="282"/>
      <c r="FQ906" s="282"/>
      <c r="FR906" s="282"/>
      <c r="FS906" s="282"/>
      <c r="FT906" s="282"/>
      <c r="FU906" s="282"/>
      <c r="FV906" s="282"/>
      <c r="FW906" s="282"/>
      <c r="FX906" s="282"/>
      <c r="FY906" s="282"/>
      <c r="FZ906" s="282"/>
      <c r="GA906" s="282"/>
      <c r="GB906" s="282"/>
      <c r="GC906" s="282"/>
      <c r="GD906" s="282"/>
      <c r="GE906" s="282"/>
      <c r="GF906" s="282"/>
      <c r="GG906" s="282"/>
      <c r="GH906" s="282"/>
      <c r="GI906" s="282"/>
      <c r="GJ906" s="282"/>
      <c r="GK906" s="282"/>
      <c r="GL906" s="282"/>
      <c r="GM906" s="282"/>
      <c r="GN906" s="282"/>
      <c r="GO906" s="282"/>
      <c r="GP906" s="282"/>
      <c r="GQ906" s="282"/>
      <c r="GR906" s="282"/>
      <c r="GS906" s="282"/>
      <c r="GT906" s="282"/>
      <c r="GU906" s="282"/>
      <c r="GV906" s="282"/>
      <c r="GW906" s="282"/>
      <c r="GX906" s="282"/>
      <c r="GY906" s="282"/>
      <c r="GZ906" s="282"/>
      <c r="HA906" s="282"/>
      <c r="HB906" s="282"/>
      <c r="HC906" s="282"/>
      <c r="HD906" s="282"/>
      <c r="HE906" s="282"/>
    </row>
    <row r="907" spans="1:213" ht="24.95" customHeight="1">
      <c r="A907" s="194">
        <v>619</v>
      </c>
      <c r="B907" s="17" t="s">
        <v>2299</v>
      </c>
      <c r="C907" s="277">
        <v>402000001</v>
      </c>
      <c r="D907" s="19" t="s">
        <v>48</v>
      </c>
      <c r="E907" s="113" t="s">
        <v>1887</v>
      </c>
      <c r="F907" s="114"/>
      <c r="G907" s="114"/>
      <c r="H907" s="115">
        <v>3</v>
      </c>
      <c r="I907" s="114"/>
      <c r="J907" s="115">
        <v>16</v>
      </c>
      <c r="K907" s="115">
        <v>1</v>
      </c>
      <c r="L907" s="115">
        <v>3</v>
      </c>
      <c r="M907" s="115"/>
      <c r="N907" s="115"/>
      <c r="O907" s="115"/>
      <c r="P907" s="116" t="s">
        <v>255</v>
      </c>
      <c r="Q907" s="117" t="s">
        <v>1914</v>
      </c>
      <c r="R907" s="115"/>
      <c r="S907" s="115"/>
      <c r="T907" s="115">
        <v>3</v>
      </c>
      <c r="U907" s="115"/>
      <c r="V907" s="115">
        <v>9</v>
      </c>
      <c r="W907" s="115">
        <v>1</v>
      </c>
      <c r="X907" s="115"/>
      <c r="Y907" s="115"/>
      <c r="Z907" s="115"/>
      <c r="AA907" s="115"/>
      <c r="AB907" s="116" t="s">
        <v>257</v>
      </c>
      <c r="AC907" s="117" t="s">
        <v>1909</v>
      </c>
      <c r="AD907" s="116"/>
      <c r="AE907" s="116"/>
      <c r="AF907" s="116"/>
      <c r="AG907" s="116"/>
      <c r="AH907" s="116"/>
      <c r="AI907" s="116"/>
      <c r="AJ907" s="116"/>
      <c r="AK907" s="116"/>
      <c r="AL907" s="116"/>
      <c r="AM907" s="181" t="s">
        <v>2413</v>
      </c>
      <c r="AN907" s="116" t="s">
        <v>1911</v>
      </c>
      <c r="AO907" s="119" t="s">
        <v>51</v>
      </c>
      <c r="AP907" s="119" t="s">
        <v>52</v>
      </c>
      <c r="AQ907" s="119" t="s">
        <v>2414</v>
      </c>
      <c r="AR907" s="18" t="s">
        <v>434</v>
      </c>
      <c r="AS907" s="120" t="s">
        <v>283</v>
      </c>
      <c r="AT907" s="121">
        <v>325528.86</v>
      </c>
      <c r="AU907" s="121">
        <v>325528.86</v>
      </c>
      <c r="AV907" s="121">
        <v>0</v>
      </c>
      <c r="AW907" s="121">
        <v>0</v>
      </c>
      <c r="AX907" s="121">
        <v>0</v>
      </c>
      <c r="AY907" s="121">
        <v>0</v>
      </c>
      <c r="AZ907" s="121">
        <v>0</v>
      </c>
      <c r="BA907" s="121">
        <v>0</v>
      </c>
      <c r="BB907" s="121">
        <v>325528.86</v>
      </c>
      <c r="BC907" s="121">
        <v>325528.86</v>
      </c>
      <c r="BD907" s="121">
        <v>377979.16</v>
      </c>
      <c r="BE907" s="121">
        <v>0</v>
      </c>
      <c r="BF907" s="121">
        <v>0</v>
      </c>
      <c r="BG907" s="121">
        <v>0</v>
      </c>
      <c r="BH907" s="121">
        <v>377979.16</v>
      </c>
      <c r="BI907" s="121">
        <v>377979.16</v>
      </c>
      <c r="BJ907" s="121">
        <v>0</v>
      </c>
      <c r="BK907" s="121">
        <v>0</v>
      </c>
      <c r="BL907" s="121">
        <v>0</v>
      </c>
      <c r="BM907" s="121">
        <v>377979.16</v>
      </c>
      <c r="BN907" s="121">
        <v>0</v>
      </c>
      <c r="BO907" s="121">
        <v>0</v>
      </c>
      <c r="BP907" s="121">
        <v>0</v>
      </c>
      <c r="BQ907" s="121">
        <v>0</v>
      </c>
      <c r="BR907" s="121">
        <v>0</v>
      </c>
      <c r="BS907" s="121">
        <v>0</v>
      </c>
      <c r="BT907" s="121">
        <v>0</v>
      </c>
      <c r="BU907" s="121">
        <v>0</v>
      </c>
      <c r="BV907" s="121">
        <v>0</v>
      </c>
      <c r="BW907" s="121">
        <v>0</v>
      </c>
      <c r="BX907" s="121">
        <v>0</v>
      </c>
      <c r="BY907" s="121">
        <v>0</v>
      </c>
      <c r="BZ907" s="121">
        <v>0</v>
      </c>
      <c r="CA907" s="121">
        <v>0</v>
      </c>
      <c r="CB907" s="121">
        <v>0</v>
      </c>
      <c r="CC907" s="121">
        <v>0</v>
      </c>
      <c r="CD907" s="121">
        <v>0</v>
      </c>
      <c r="CE907" s="121">
        <v>0</v>
      </c>
      <c r="CF907" s="121">
        <v>0</v>
      </c>
      <c r="CG907" s="121">
        <v>0</v>
      </c>
      <c r="CH907" s="121">
        <v>0</v>
      </c>
      <c r="CI907" s="121">
        <v>0</v>
      </c>
      <c r="CJ907" s="121">
        <v>0</v>
      </c>
      <c r="CK907" s="121">
        <v>0</v>
      </c>
      <c r="CL907" s="121">
        <v>0</v>
      </c>
      <c r="CM907" s="121">
        <v>0</v>
      </c>
      <c r="CN907" s="121">
        <v>0</v>
      </c>
      <c r="CO907" s="121">
        <v>0</v>
      </c>
      <c r="CP907" s="121">
        <v>0</v>
      </c>
      <c r="CQ907" s="121">
        <v>0</v>
      </c>
      <c r="CR907" s="282"/>
      <c r="CS907" s="282"/>
      <c r="CT907" s="282"/>
      <c r="CU907" s="282"/>
      <c r="CV907" s="282"/>
      <c r="CW907" s="282"/>
      <c r="CX907" s="282"/>
      <c r="CY907" s="282"/>
      <c r="CZ907" s="282"/>
      <c r="DA907" s="282"/>
      <c r="DB907" s="282"/>
      <c r="DC907" s="282"/>
      <c r="DD907" s="282"/>
      <c r="DE907" s="282"/>
      <c r="DF907" s="282"/>
      <c r="DG907" s="282"/>
      <c r="DH907" s="282"/>
      <c r="DI907" s="282"/>
      <c r="DJ907" s="282"/>
      <c r="DK907" s="282"/>
      <c r="DL907" s="282"/>
      <c r="DM907" s="282"/>
      <c r="DN907" s="282"/>
      <c r="DO907" s="282"/>
      <c r="DP907" s="282"/>
      <c r="DQ907" s="282"/>
      <c r="DR907" s="282"/>
      <c r="DS907" s="282"/>
      <c r="DT907" s="282"/>
      <c r="DU907" s="282"/>
      <c r="DV907" s="282"/>
      <c r="DW907" s="282"/>
      <c r="DX907" s="282"/>
      <c r="DY907" s="282"/>
      <c r="DZ907" s="282"/>
      <c r="EA907" s="282"/>
      <c r="EB907" s="282"/>
      <c r="EC907" s="282"/>
      <c r="ED907" s="282"/>
      <c r="EE907" s="282"/>
      <c r="EF907" s="282"/>
      <c r="EG907" s="282"/>
      <c r="EH907" s="282"/>
      <c r="EI907" s="282"/>
      <c r="EJ907" s="282"/>
      <c r="EK907" s="282"/>
      <c r="EL907" s="282"/>
      <c r="EM907" s="282"/>
      <c r="EN907" s="282"/>
      <c r="EO907" s="282"/>
      <c r="EP907" s="282"/>
      <c r="EQ907" s="282"/>
      <c r="ER907" s="282"/>
      <c r="ES907" s="282"/>
      <c r="ET907" s="282"/>
      <c r="EU907" s="282"/>
      <c r="EV907" s="282"/>
      <c r="EW907" s="282"/>
      <c r="EX907" s="282"/>
      <c r="EY907" s="282"/>
      <c r="EZ907" s="282"/>
      <c r="FA907" s="282"/>
      <c r="FB907" s="282"/>
      <c r="FC907" s="282"/>
      <c r="FD907" s="282"/>
      <c r="FE907" s="282"/>
      <c r="FF907" s="282"/>
      <c r="FG907" s="282"/>
      <c r="FH907" s="282"/>
      <c r="FI907" s="282"/>
      <c r="FJ907" s="282"/>
      <c r="FK907" s="282"/>
      <c r="FL907" s="282"/>
      <c r="FM907" s="282"/>
      <c r="FN907" s="282"/>
      <c r="FO907" s="282"/>
      <c r="FP907" s="282"/>
      <c r="FQ907" s="282"/>
      <c r="FR907" s="282"/>
      <c r="FS907" s="282"/>
      <c r="FT907" s="282"/>
      <c r="FU907" s="282"/>
      <c r="FV907" s="282"/>
      <c r="FW907" s="282"/>
      <c r="FX907" s="282"/>
      <c r="FY907" s="282"/>
      <c r="FZ907" s="282"/>
      <c r="GA907" s="282"/>
      <c r="GB907" s="282"/>
      <c r="GC907" s="282"/>
      <c r="GD907" s="282"/>
      <c r="GE907" s="282"/>
      <c r="GF907" s="282"/>
      <c r="GG907" s="282"/>
      <c r="GH907" s="282"/>
      <c r="GI907" s="282"/>
      <c r="GJ907" s="282"/>
      <c r="GK907" s="282"/>
      <c r="GL907" s="282"/>
      <c r="GM907" s="282"/>
      <c r="GN907" s="282"/>
      <c r="GO907" s="282"/>
      <c r="GP907" s="282"/>
      <c r="GQ907" s="282"/>
      <c r="GR907" s="282"/>
      <c r="GS907" s="282"/>
      <c r="GT907" s="282"/>
      <c r="GU907" s="282"/>
      <c r="GV907" s="282"/>
      <c r="GW907" s="282"/>
      <c r="GX907" s="282"/>
      <c r="GY907" s="282"/>
      <c r="GZ907" s="282"/>
      <c r="HA907" s="282"/>
      <c r="HB907" s="282"/>
      <c r="HC907" s="282"/>
      <c r="HD907" s="282"/>
      <c r="HE907" s="282"/>
    </row>
    <row r="908" spans="1:213" ht="24.95" customHeight="1">
      <c r="A908" s="194">
        <v>619</v>
      </c>
      <c r="B908" s="17" t="s">
        <v>2299</v>
      </c>
      <c r="C908" s="277">
        <v>402000001</v>
      </c>
      <c r="D908" s="19" t="s">
        <v>48</v>
      </c>
      <c r="E908" s="113" t="s">
        <v>1887</v>
      </c>
      <c r="F908" s="114"/>
      <c r="G908" s="114"/>
      <c r="H908" s="115">
        <v>3</v>
      </c>
      <c r="I908" s="114"/>
      <c r="J908" s="115">
        <v>17</v>
      </c>
      <c r="K908" s="115">
        <v>1</v>
      </c>
      <c r="L908" s="115">
        <v>3</v>
      </c>
      <c r="M908" s="115"/>
      <c r="N908" s="115"/>
      <c r="O908" s="115"/>
      <c r="P908" s="116" t="s">
        <v>255</v>
      </c>
      <c r="Q908" s="117" t="s">
        <v>1914</v>
      </c>
      <c r="R908" s="115"/>
      <c r="S908" s="115"/>
      <c r="T908" s="115">
        <v>3</v>
      </c>
      <c r="U908" s="115"/>
      <c r="V908" s="115">
        <v>9</v>
      </c>
      <c r="W908" s="115">
        <v>1</v>
      </c>
      <c r="X908" s="115"/>
      <c r="Y908" s="115"/>
      <c r="Z908" s="115"/>
      <c r="AA908" s="115"/>
      <c r="AB908" s="116" t="s">
        <v>257</v>
      </c>
      <c r="AC908" s="117" t="s">
        <v>2005</v>
      </c>
      <c r="AD908" s="116"/>
      <c r="AE908" s="116"/>
      <c r="AF908" s="116"/>
      <c r="AG908" s="116"/>
      <c r="AH908" s="116"/>
      <c r="AI908" s="116"/>
      <c r="AJ908" s="116"/>
      <c r="AK908" s="116"/>
      <c r="AL908" s="116"/>
      <c r="AM908" s="181" t="s">
        <v>2415</v>
      </c>
      <c r="AN908" s="181" t="s">
        <v>163</v>
      </c>
      <c r="AO908" s="119" t="s">
        <v>51</v>
      </c>
      <c r="AP908" s="119" t="s">
        <v>66</v>
      </c>
      <c r="AQ908" s="119" t="s">
        <v>2416</v>
      </c>
      <c r="AR908" s="18" t="s">
        <v>55</v>
      </c>
      <c r="AS908" s="120" t="s">
        <v>59</v>
      </c>
      <c r="AT908" s="121">
        <v>0</v>
      </c>
      <c r="AU908" s="121">
        <v>0</v>
      </c>
      <c r="AV908" s="121">
        <v>0</v>
      </c>
      <c r="AW908" s="121">
        <v>0</v>
      </c>
      <c r="AX908" s="121">
        <v>0</v>
      </c>
      <c r="AY908" s="121">
        <v>0</v>
      </c>
      <c r="AZ908" s="121">
        <v>0</v>
      </c>
      <c r="BA908" s="121">
        <v>0</v>
      </c>
      <c r="BB908" s="121">
        <v>0</v>
      </c>
      <c r="BC908" s="121">
        <v>0</v>
      </c>
      <c r="BD908" s="121">
        <v>0</v>
      </c>
      <c r="BE908" s="121">
        <v>0</v>
      </c>
      <c r="BF908" s="121">
        <v>0</v>
      </c>
      <c r="BG908" s="121">
        <v>0</v>
      </c>
      <c r="BH908" s="121">
        <v>0</v>
      </c>
      <c r="BI908" s="121">
        <v>0</v>
      </c>
      <c r="BJ908" s="121">
        <v>0</v>
      </c>
      <c r="BK908" s="121">
        <v>0</v>
      </c>
      <c r="BL908" s="121">
        <v>0</v>
      </c>
      <c r="BM908" s="121">
        <v>0</v>
      </c>
      <c r="BN908" s="121">
        <v>1589</v>
      </c>
      <c r="BO908" s="121">
        <v>0</v>
      </c>
      <c r="BP908" s="121">
        <v>0</v>
      </c>
      <c r="BQ908" s="121">
        <v>0</v>
      </c>
      <c r="BR908" s="121">
        <v>1589</v>
      </c>
      <c r="BS908" s="121">
        <v>1589</v>
      </c>
      <c r="BT908" s="121">
        <v>0</v>
      </c>
      <c r="BU908" s="121">
        <v>0</v>
      </c>
      <c r="BV908" s="121">
        <v>0</v>
      </c>
      <c r="BW908" s="121">
        <v>1589</v>
      </c>
      <c r="BX908" s="121">
        <v>1589</v>
      </c>
      <c r="BY908" s="121">
        <v>0</v>
      </c>
      <c r="BZ908" s="121">
        <v>0</v>
      </c>
      <c r="CA908" s="121">
        <v>0</v>
      </c>
      <c r="CB908" s="121">
        <v>1589</v>
      </c>
      <c r="CC908" s="121">
        <v>1589</v>
      </c>
      <c r="CD908" s="121">
        <v>0</v>
      </c>
      <c r="CE908" s="121">
        <v>0</v>
      </c>
      <c r="CF908" s="121">
        <v>0</v>
      </c>
      <c r="CG908" s="121">
        <v>1589</v>
      </c>
      <c r="CH908" s="121">
        <v>1589</v>
      </c>
      <c r="CI908" s="121">
        <v>0</v>
      </c>
      <c r="CJ908" s="121">
        <v>0</v>
      </c>
      <c r="CK908" s="121">
        <v>0</v>
      </c>
      <c r="CL908" s="121">
        <v>1589</v>
      </c>
      <c r="CM908" s="121">
        <v>1589</v>
      </c>
      <c r="CN908" s="121">
        <v>0</v>
      </c>
      <c r="CO908" s="121">
        <v>0</v>
      </c>
      <c r="CP908" s="121">
        <v>0</v>
      </c>
      <c r="CQ908" s="121">
        <v>1589</v>
      </c>
      <c r="CR908" s="282"/>
      <c r="CS908" s="282"/>
      <c r="CT908" s="282"/>
      <c r="CU908" s="282"/>
      <c r="CV908" s="282"/>
      <c r="CW908" s="282"/>
      <c r="CX908" s="282"/>
      <c r="CY908" s="282"/>
      <c r="CZ908" s="282"/>
      <c r="DA908" s="282"/>
      <c r="DB908" s="282"/>
      <c r="DC908" s="282"/>
      <c r="DD908" s="282"/>
      <c r="DE908" s="282"/>
      <c r="DF908" s="282"/>
      <c r="DG908" s="282"/>
      <c r="DH908" s="282"/>
      <c r="DI908" s="282"/>
      <c r="DJ908" s="282"/>
      <c r="DK908" s="282"/>
      <c r="DL908" s="282"/>
      <c r="DM908" s="282"/>
      <c r="DN908" s="282"/>
      <c r="DO908" s="282"/>
      <c r="DP908" s="282"/>
      <c r="DQ908" s="282"/>
      <c r="DR908" s="282"/>
      <c r="DS908" s="282"/>
      <c r="DT908" s="282"/>
      <c r="DU908" s="282"/>
      <c r="DV908" s="282"/>
      <c r="DW908" s="282"/>
      <c r="DX908" s="282"/>
      <c r="DY908" s="282"/>
      <c r="DZ908" s="282"/>
      <c r="EA908" s="282"/>
      <c r="EB908" s="282"/>
      <c r="EC908" s="282"/>
      <c r="ED908" s="282"/>
      <c r="EE908" s="282"/>
      <c r="EF908" s="282"/>
      <c r="EG908" s="282"/>
      <c r="EH908" s="282"/>
      <c r="EI908" s="282"/>
      <c r="EJ908" s="282"/>
      <c r="EK908" s="282"/>
      <c r="EL908" s="282"/>
      <c r="EM908" s="282"/>
      <c r="EN908" s="282"/>
      <c r="EO908" s="282"/>
      <c r="EP908" s="282"/>
      <c r="EQ908" s="282"/>
      <c r="ER908" s="282"/>
      <c r="ES908" s="282"/>
      <c r="ET908" s="282"/>
      <c r="EU908" s="282"/>
      <c r="EV908" s="282"/>
      <c r="EW908" s="282"/>
      <c r="EX908" s="282"/>
      <c r="EY908" s="282"/>
      <c r="EZ908" s="282"/>
      <c r="FA908" s="282"/>
      <c r="FB908" s="282"/>
      <c r="FC908" s="282"/>
      <c r="FD908" s="282"/>
      <c r="FE908" s="282"/>
      <c r="FF908" s="282"/>
      <c r="FG908" s="282"/>
      <c r="FH908" s="282"/>
      <c r="FI908" s="282"/>
      <c r="FJ908" s="282"/>
      <c r="FK908" s="282"/>
      <c r="FL908" s="282"/>
      <c r="FM908" s="282"/>
      <c r="FN908" s="282"/>
      <c r="FO908" s="282"/>
      <c r="FP908" s="282"/>
      <c r="FQ908" s="282"/>
      <c r="FR908" s="282"/>
      <c r="FS908" s="282"/>
      <c r="FT908" s="282"/>
      <c r="FU908" s="282"/>
      <c r="FV908" s="282"/>
      <c r="FW908" s="282"/>
      <c r="FX908" s="282"/>
      <c r="FY908" s="282"/>
      <c r="FZ908" s="282"/>
      <c r="GA908" s="282"/>
      <c r="GB908" s="282"/>
      <c r="GC908" s="282"/>
      <c r="GD908" s="282"/>
      <c r="GE908" s="282"/>
      <c r="GF908" s="282"/>
      <c r="GG908" s="282"/>
      <c r="GH908" s="282"/>
      <c r="GI908" s="282"/>
      <c r="GJ908" s="282"/>
      <c r="GK908" s="282"/>
      <c r="GL908" s="282"/>
      <c r="GM908" s="282"/>
      <c r="GN908" s="282"/>
      <c r="GO908" s="282"/>
      <c r="GP908" s="282"/>
      <c r="GQ908" s="282"/>
      <c r="GR908" s="282"/>
      <c r="GS908" s="282"/>
      <c r="GT908" s="282"/>
      <c r="GU908" s="282"/>
      <c r="GV908" s="282"/>
      <c r="GW908" s="282"/>
      <c r="GX908" s="282"/>
      <c r="GY908" s="282"/>
      <c r="GZ908" s="282"/>
      <c r="HA908" s="282"/>
      <c r="HB908" s="282"/>
      <c r="HC908" s="282"/>
      <c r="HD908" s="282"/>
      <c r="HE908" s="282"/>
    </row>
    <row r="909" spans="1:213" ht="24.95" customHeight="1">
      <c r="A909" s="194">
        <v>619</v>
      </c>
      <c r="B909" s="17" t="s">
        <v>2299</v>
      </c>
      <c r="C909" s="277">
        <v>402000001</v>
      </c>
      <c r="D909" s="19" t="s">
        <v>48</v>
      </c>
      <c r="E909" s="113" t="s">
        <v>1887</v>
      </c>
      <c r="F909" s="114"/>
      <c r="G909" s="114"/>
      <c r="H909" s="115">
        <v>3</v>
      </c>
      <c r="I909" s="114"/>
      <c r="J909" s="115">
        <v>17</v>
      </c>
      <c r="K909" s="115">
        <v>1</v>
      </c>
      <c r="L909" s="115">
        <v>3</v>
      </c>
      <c r="M909" s="115"/>
      <c r="N909" s="115"/>
      <c r="O909" s="115"/>
      <c r="P909" s="116" t="s">
        <v>255</v>
      </c>
      <c r="Q909" s="117" t="s">
        <v>1914</v>
      </c>
      <c r="R909" s="115"/>
      <c r="S909" s="115"/>
      <c r="T909" s="115">
        <v>3</v>
      </c>
      <c r="U909" s="115"/>
      <c r="V909" s="115">
        <v>9</v>
      </c>
      <c r="W909" s="115">
        <v>1</v>
      </c>
      <c r="X909" s="115"/>
      <c r="Y909" s="115"/>
      <c r="Z909" s="115"/>
      <c r="AA909" s="115"/>
      <c r="AB909" s="116" t="s">
        <v>257</v>
      </c>
      <c r="AC909" s="117" t="s">
        <v>2005</v>
      </c>
      <c r="AD909" s="116"/>
      <c r="AE909" s="116"/>
      <c r="AF909" s="116"/>
      <c r="AG909" s="116"/>
      <c r="AH909" s="116"/>
      <c r="AI909" s="116"/>
      <c r="AJ909" s="116"/>
      <c r="AK909" s="116"/>
      <c r="AL909" s="116"/>
      <c r="AM909" s="181" t="s">
        <v>2415</v>
      </c>
      <c r="AN909" s="181" t="s">
        <v>163</v>
      </c>
      <c r="AO909" s="119" t="s">
        <v>51</v>
      </c>
      <c r="AP909" s="119" t="s">
        <v>66</v>
      </c>
      <c r="AQ909" s="119" t="s">
        <v>2416</v>
      </c>
      <c r="AR909" s="18" t="s">
        <v>55</v>
      </c>
      <c r="AS909" s="120" t="s">
        <v>193</v>
      </c>
      <c r="AT909" s="121">
        <v>298387</v>
      </c>
      <c r="AU909" s="121">
        <v>298387</v>
      </c>
      <c r="AV909" s="121">
        <v>0</v>
      </c>
      <c r="AW909" s="121">
        <v>0</v>
      </c>
      <c r="AX909" s="121">
        <v>0</v>
      </c>
      <c r="AY909" s="121">
        <v>0</v>
      </c>
      <c r="AZ909" s="121">
        <v>0</v>
      </c>
      <c r="BA909" s="121">
        <v>0</v>
      </c>
      <c r="BB909" s="121">
        <v>298387</v>
      </c>
      <c r="BC909" s="121">
        <v>298387</v>
      </c>
      <c r="BD909" s="121">
        <v>274494</v>
      </c>
      <c r="BE909" s="121">
        <v>0</v>
      </c>
      <c r="BF909" s="121">
        <v>0</v>
      </c>
      <c r="BG909" s="121">
        <v>0</v>
      </c>
      <c r="BH909" s="121">
        <v>274494</v>
      </c>
      <c r="BI909" s="121">
        <v>274494</v>
      </c>
      <c r="BJ909" s="121">
        <v>0</v>
      </c>
      <c r="BK909" s="121">
        <v>0</v>
      </c>
      <c r="BL909" s="121">
        <v>0</v>
      </c>
      <c r="BM909" s="121">
        <v>274494</v>
      </c>
      <c r="BN909" s="121">
        <v>260000</v>
      </c>
      <c r="BO909" s="121">
        <v>0</v>
      </c>
      <c r="BP909" s="121">
        <v>0</v>
      </c>
      <c r="BQ909" s="121">
        <v>0</v>
      </c>
      <c r="BR909" s="121">
        <v>260000</v>
      </c>
      <c r="BS909" s="121">
        <v>260000</v>
      </c>
      <c r="BT909" s="121">
        <v>0</v>
      </c>
      <c r="BU909" s="121">
        <v>0</v>
      </c>
      <c r="BV909" s="121">
        <v>0</v>
      </c>
      <c r="BW909" s="121">
        <v>260000</v>
      </c>
      <c r="BX909" s="121">
        <v>260000</v>
      </c>
      <c r="BY909" s="121">
        <v>0</v>
      </c>
      <c r="BZ909" s="121">
        <v>0</v>
      </c>
      <c r="CA909" s="121">
        <v>0</v>
      </c>
      <c r="CB909" s="121">
        <v>260000</v>
      </c>
      <c r="CC909" s="121">
        <v>260000</v>
      </c>
      <c r="CD909" s="121">
        <v>0</v>
      </c>
      <c r="CE909" s="121">
        <v>0</v>
      </c>
      <c r="CF909" s="121">
        <v>0</v>
      </c>
      <c r="CG909" s="121">
        <v>260000</v>
      </c>
      <c r="CH909" s="121">
        <v>260000</v>
      </c>
      <c r="CI909" s="121">
        <v>0</v>
      </c>
      <c r="CJ909" s="121">
        <v>0</v>
      </c>
      <c r="CK909" s="121">
        <v>0</v>
      </c>
      <c r="CL909" s="121">
        <v>260000</v>
      </c>
      <c r="CM909" s="121">
        <v>260000</v>
      </c>
      <c r="CN909" s="121">
        <v>0</v>
      </c>
      <c r="CO909" s="121">
        <v>0</v>
      </c>
      <c r="CP909" s="121">
        <v>0</v>
      </c>
      <c r="CQ909" s="121">
        <v>260000</v>
      </c>
      <c r="CR909" s="282"/>
      <c r="CS909" s="282"/>
      <c r="CT909" s="282"/>
      <c r="CU909" s="282"/>
      <c r="CV909" s="282"/>
      <c r="CW909" s="282"/>
      <c r="CX909" s="282"/>
      <c r="CY909" s="282"/>
      <c r="CZ909" s="282"/>
      <c r="DA909" s="282"/>
      <c r="DB909" s="282"/>
      <c r="DC909" s="282"/>
      <c r="DD909" s="282"/>
      <c r="DE909" s="282"/>
      <c r="DF909" s="282"/>
      <c r="DG909" s="282"/>
      <c r="DH909" s="282"/>
      <c r="DI909" s="282"/>
      <c r="DJ909" s="282"/>
      <c r="DK909" s="282"/>
      <c r="DL909" s="282"/>
      <c r="DM909" s="282"/>
      <c r="DN909" s="282"/>
      <c r="DO909" s="282"/>
      <c r="DP909" s="282"/>
      <c r="DQ909" s="282"/>
      <c r="DR909" s="282"/>
      <c r="DS909" s="282"/>
      <c r="DT909" s="282"/>
      <c r="DU909" s="282"/>
      <c r="DV909" s="282"/>
      <c r="DW909" s="282"/>
      <c r="DX909" s="282"/>
      <c r="DY909" s="282"/>
      <c r="DZ909" s="282"/>
      <c r="EA909" s="282"/>
      <c r="EB909" s="282"/>
      <c r="EC909" s="282"/>
      <c r="ED909" s="282"/>
      <c r="EE909" s="282"/>
      <c r="EF909" s="282"/>
      <c r="EG909" s="282"/>
      <c r="EH909" s="282"/>
      <c r="EI909" s="282"/>
      <c r="EJ909" s="282"/>
      <c r="EK909" s="282"/>
      <c r="EL909" s="282"/>
      <c r="EM909" s="282"/>
      <c r="EN909" s="282"/>
      <c r="EO909" s="282"/>
      <c r="EP909" s="282"/>
      <c r="EQ909" s="282"/>
      <c r="ER909" s="282"/>
      <c r="ES909" s="282"/>
      <c r="ET909" s="282"/>
      <c r="EU909" s="282"/>
      <c r="EV909" s="282"/>
      <c r="EW909" s="282"/>
      <c r="EX909" s="282"/>
      <c r="EY909" s="282"/>
      <c r="EZ909" s="282"/>
      <c r="FA909" s="282"/>
      <c r="FB909" s="282"/>
      <c r="FC909" s="282"/>
      <c r="FD909" s="282"/>
      <c r="FE909" s="282"/>
      <c r="FF909" s="282"/>
      <c r="FG909" s="282"/>
      <c r="FH909" s="282"/>
      <c r="FI909" s="282"/>
      <c r="FJ909" s="282"/>
      <c r="FK909" s="282"/>
      <c r="FL909" s="282"/>
      <c r="FM909" s="282"/>
      <c r="FN909" s="282"/>
      <c r="FO909" s="282"/>
      <c r="FP909" s="282"/>
      <c r="FQ909" s="282"/>
      <c r="FR909" s="282"/>
      <c r="FS909" s="282"/>
      <c r="FT909" s="282"/>
      <c r="FU909" s="282"/>
      <c r="FV909" s="282"/>
      <c r="FW909" s="282"/>
      <c r="FX909" s="282"/>
      <c r="FY909" s="282"/>
      <c r="FZ909" s="282"/>
      <c r="GA909" s="282"/>
      <c r="GB909" s="282"/>
      <c r="GC909" s="282"/>
      <c r="GD909" s="282"/>
      <c r="GE909" s="282"/>
      <c r="GF909" s="282"/>
      <c r="GG909" s="282"/>
      <c r="GH909" s="282"/>
      <c r="GI909" s="282"/>
      <c r="GJ909" s="282"/>
      <c r="GK909" s="282"/>
      <c r="GL909" s="282"/>
      <c r="GM909" s="282"/>
      <c r="GN909" s="282"/>
      <c r="GO909" s="282"/>
      <c r="GP909" s="282"/>
      <c r="GQ909" s="282"/>
      <c r="GR909" s="282"/>
      <c r="GS909" s="282"/>
      <c r="GT909" s="282"/>
      <c r="GU909" s="282"/>
      <c r="GV909" s="282"/>
      <c r="GW909" s="282"/>
      <c r="GX909" s="282"/>
      <c r="GY909" s="282"/>
      <c r="GZ909" s="282"/>
      <c r="HA909" s="282"/>
      <c r="HB909" s="282"/>
      <c r="HC909" s="282"/>
      <c r="HD909" s="282"/>
      <c r="HE909" s="282"/>
    </row>
    <row r="910" spans="1:213" ht="24.95" customHeight="1">
      <c r="A910" s="194">
        <v>619</v>
      </c>
      <c r="B910" s="17" t="s">
        <v>2299</v>
      </c>
      <c r="C910" s="277">
        <v>402000001</v>
      </c>
      <c r="D910" s="19" t="s">
        <v>48</v>
      </c>
      <c r="E910" s="113" t="s">
        <v>1887</v>
      </c>
      <c r="F910" s="114"/>
      <c r="G910" s="114"/>
      <c r="H910" s="115">
        <v>3</v>
      </c>
      <c r="I910" s="114"/>
      <c r="J910" s="115">
        <v>17</v>
      </c>
      <c r="K910" s="115">
        <v>1</v>
      </c>
      <c r="L910" s="115">
        <v>3</v>
      </c>
      <c r="M910" s="115"/>
      <c r="N910" s="115"/>
      <c r="O910" s="115"/>
      <c r="P910" s="116" t="s">
        <v>255</v>
      </c>
      <c r="Q910" s="117" t="s">
        <v>1914</v>
      </c>
      <c r="R910" s="115"/>
      <c r="S910" s="115"/>
      <c r="T910" s="115">
        <v>3</v>
      </c>
      <c r="U910" s="115"/>
      <c r="V910" s="115">
        <v>9</v>
      </c>
      <c r="W910" s="115">
        <v>1</v>
      </c>
      <c r="X910" s="115"/>
      <c r="Y910" s="115"/>
      <c r="Z910" s="115"/>
      <c r="AA910" s="115"/>
      <c r="AB910" s="116" t="s">
        <v>257</v>
      </c>
      <c r="AC910" s="117" t="s">
        <v>2005</v>
      </c>
      <c r="AD910" s="116"/>
      <c r="AE910" s="116"/>
      <c r="AF910" s="116"/>
      <c r="AG910" s="116"/>
      <c r="AH910" s="116"/>
      <c r="AI910" s="116"/>
      <c r="AJ910" s="116"/>
      <c r="AK910" s="116"/>
      <c r="AL910" s="116"/>
      <c r="AM910" s="181" t="s">
        <v>2415</v>
      </c>
      <c r="AN910" s="181" t="s">
        <v>163</v>
      </c>
      <c r="AO910" s="119" t="s">
        <v>51</v>
      </c>
      <c r="AP910" s="119" t="s">
        <v>66</v>
      </c>
      <c r="AQ910" s="119" t="s">
        <v>2416</v>
      </c>
      <c r="AR910" s="18" t="s">
        <v>55</v>
      </c>
      <c r="AS910" s="120" t="s">
        <v>58</v>
      </c>
      <c r="AT910" s="121">
        <v>7826</v>
      </c>
      <c r="AU910" s="121">
        <v>7826</v>
      </c>
      <c r="AV910" s="121">
        <v>0</v>
      </c>
      <c r="AW910" s="121">
        <v>0</v>
      </c>
      <c r="AX910" s="121">
        <v>0</v>
      </c>
      <c r="AY910" s="121">
        <v>0</v>
      </c>
      <c r="AZ910" s="121">
        <v>0</v>
      </c>
      <c r="BA910" s="121">
        <v>0</v>
      </c>
      <c r="BB910" s="121">
        <v>7826</v>
      </c>
      <c r="BC910" s="121">
        <v>7826</v>
      </c>
      <c r="BD910" s="121">
        <v>16226.85</v>
      </c>
      <c r="BE910" s="121">
        <v>0</v>
      </c>
      <c r="BF910" s="121">
        <v>0</v>
      </c>
      <c r="BG910" s="121">
        <v>0</v>
      </c>
      <c r="BH910" s="121">
        <v>16226.85</v>
      </c>
      <c r="BI910" s="121">
        <v>16226.85</v>
      </c>
      <c r="BJ910" s="121">
        <v>0</v>
      </c>
      <c r="BK910" s="121">
        <v>0</v>
      </c>
      <c r="BL910" s="121">
        <v>0</v>
      </c>
      <c r="BM910" s="121">
        <v>16226.85</v>
      </c>
      <c r="BN910" s="121">
        <v>13641</v>
      </c>
      <c r="BO910" s="121">
        <v>0</v>
      </c>
      <c r="BP910" s="121">
        <v>0</v>
      </c>
      <c r="BQ910" s="121">
        <v>0</v>
      </c>
      <c r="BR910" s="121">
        <v>13641</v>
      </c>
      <c r="BS910" s="121">
        <v>13641</v>
      </c>
      <c r="BT910" s="121">
        <v>0</v>
      </c>
      <c r="BU910" s="121">
        <v>0</v>
      </c>
      <c r="BV910" s="121">
        <v>0</v>
      </c>
      <c r="BW910" s="121">
        <v>13641</v>
      </c>
      <c r="BX910" s="121">
        <v>13641</v>
      </c>
      <c r="BY910" s="121">
        <v>0</v>
      </c>
      <c r="BZ910" s="121">
        <v>0</v>
      </c>
      <c r="CA910" s="121">
        <v>0</v>
      </c>
      <c r="CB910" s="121">
        <v>13641</v>
      </c>
      <c r="CC910" s="121">
        <v>13641</v>
      </c>
      <c r="CD910" s="121">
        <v>0</v>
      </c>
      <c r="CE910" s="121">
        <v>0</v>
      </c>
      <c r="CF910" s="121">
        <v>0</v>
      </c>
      <c r="CG910" s="121">
        <v>13641</v>
      </c>
      <c r="CH910" s="121">
        <v>13641</v>
      </c>
      <c r="CI910" s="121">
        <v>0</v>
      </c>
      <c r="CJ910" s="121">
        <v>0</v>
      </c>
      <c r="CK910" s="121">
        <v>0</v>
      </c>
      <c r="CL910" s="121">
        <v>13641</v>
      </c>
      <c r="CM910" s="121">
        <v>13641</v>
      </c>
      <c r="CN910" s="121">
        <v>0</v>
      </c>
      <c r="CO910" s="121">
        <v>0</v>
      </c>
      <c r="CP910" s="121">
        <v>0</v>
      </c>
      <c r="CQ910" s="121">
        <v>13641</v>
      </c>
      <c r="CR910" s="282"/>
      <c r="CS910" s="282"/>
      <c r="CT910" s="282"/>
      <c r="CU910" s="282"/>
      <c r="CV910" s="282"/>
      <c r="CW910" s="282"/>
      <c r="CX910" s="282"/>
      <c r="CY910" s="282"/>
      <c r="CZ910" s="282"/>
      <c r="DA910" s="282"/>
      <c r="DB910" s="282"/>
      <c r="DC910" s="282"/>
      <c r="DD910" s="282"/>
      <c r="DE910" s="282"/>
      <c r="DF910" s="282"/>
      <c r="DG910" s="282"/>
      <c r="DH910" s="282"/>
      <c r="DI910" s="282"/>
      <c r="DJ910" s="282"/>
      <c r="DK910" s="282"/>
      <c r="DL910" s="282"/>
      <c r="DM910" s="282"/>
      <c r="DN910" s="282"/>
      <c r="DO910" s="282"/>
      <c r="DP910" s="282"/>
      <c r="DQ910" s="282"/>
      <c r="DR910" s="282"/>
      <c r="DS910" s="282"/>
      <c r="DT910" s="282"/>
      <c r="DU910" s="282"/>
      <c r="DV910" s="282"/>
      <c r="DW910" s="282"/>
      <c r="DX910" s="282"/>
      <c r="DY910" s="282"/>
      <c r="DZ910" s="282"/>
      <c r="EA910" s="282"/>
      <c r="EB910" s="282"/>
      <c r="EC910" s="282"/>
      <c r="ED910" s="282"/>
      <c r="EE910" s="282"/>
      <c r="EF910" s="282"/>
      <c r="EG910" s="282"/>
      <c r="EH910" s="282"/>
      <c r="EI910" s="282"/>
      <c r="EJ910" s="282"/>
      <c r="EK910" s="282"/>
      <c r="EL910" s="282"/>
      <c r="EM910" s="282"/>
      <c r="EN910" s="282"/>
      <c r="EO910" s="282"/>
      <c r="EP910" s="282"/>
      <c r="EQ910" s="282"/>
      <c r="ER910" s="282"/>
      <c r="ES910" s="282"/>
      <c r="ET910" s="282"/>
      <c r="EU910" s="282"/>
      <c r="EV910" s="282"/>
      <c r="EW910" s="282"/>
      <c r="EX910" s="282"/>
      <c r="EY910" s="282"/>
      <c r="EZ910" s="282"/>
      <c r="FA910" s="282"/>
      <c r="FB910" s="282"/>
      <c r="FC910" s="282"/>
      <c r="FD910" s="282"/>
      <c r="FE910" s="282"/>
      <c r="FF910" s="282"/>
      <c r="FG910" s="282"/>
      <c r="FH910" s="282"/>
      <c r="FI910" s="282"/>
      <c r="FJ910" s="282"/>
      <c r="FK910" s="282"/>
      <c r="FL910" s="282"/>
      <c r="FM910" s="282"/>
      <c r="FN910" s="282"/>
      <c r="FO910" s="282"/>
      <c r="FP910" s="282"/>
      <c r="FQ910" s="282"/>
      <c r="FR910" s="282"/>
      <c r="FS910" s="282"/>
      <c r="FT910" s="282"/>
      <c r="FU910" s="282"/>
      <c r="FV910" s="282"/>
      <c r="FW910" s="282"/>
      <c r="FX910" s="282"/>
      <c r="FY910" s="282"/>
      <c r="FZ910" s="282"/>
      <c r="GA910" s="282"/>
      <c r="GB910" s="282"/>
      <c r="GC910" s="282"/>
      <c r="GD910" s="282"/>
      <c r="GE910" s="282"/>
      <c r="GF910" s="282"/>
      <c r="GG910" s="282"/>
      <c r="GH910" s="282"/>
      <c r="GI910" s="282"/>
      <c r="GJ910" s="282"/>
      <c r="GK910" s="282"/>
      <c r="GL910" s="282"/>
      <c r="GM910" s="282"/>
      <c r="GN910" s="282"/>
      <c r="GO910" s="282"/>
      <c r="GP910" s="282"/>
      <c r="GQ910" s="282"/>
      <c r="GR910" s="282"/>
      <c r="GS910" s="282"/>
      <c r="GT910" s="282"/>
      <c r="GU910" s="282"/>
      <c r="GV910" s="282"/>
      <c r="GW910" s="282"/>
      <c r="GX910" s="282"/>
      <c r="GY910" s="282"/>
      <c r="GZ910" s="282"/>
      <c r="HA910" s="282"/>
      <c r="HB910" s="282"/>
      <c r="HC910" s="282"/>
      <c r="HD910" s="282"/>
      <c r="HE910" s="282"/>
    </row>
    <row r="911" spans="1:213" ht="24.95" customHeight="1">
      <c r="A911" s="194">
        <v>619</v>
      </c>
      <c r="B911" s="17" t="s">
        <v>2299</v>
      </c>
      <c r="C911" s="277">
        <v>402000001</v>
      </c>
      <c r="D911" s="19" t="s">
        <v>48</v>
      </c>
      <c r="E911" s="113" t="s">
        <v>2181</v>
      </c>
      <c r="F911" s="114"/>
      <c r="G911" s="114"/>
      <c r="H911" s="115">
        <v>6</v>
      </c>
      <c r="I911" s="114"/>
      <c r="J911" s="115">
        <v>23</v>
      </c>
      <c r="K911" s="115">
        <v>3</v>
      </c>
      <c r="L911" s="115"/>
      <c r="M911" s="115"/>
      <c r="N911" s="115"/>
      <c r="O911" s="115"/>
      <c r="P911" s="116" t="s">
        <v>422</v>
      </c>
      <c r="Q911" s="117" t="s">
        <v>2417</v>
      </c>
      <c r="R911" s="115"/>
      <c r="S911" s="115"/>
      <c r="T911" s="115"/>
      <c r="U911" s="115"/>
      <c r="V911" s="115">
        <v>11</v>
      </c>
      <c r="W911" s="115">
        <v>1</v>
      </c>
      <c r="X911" s="115" t="s">
        <v>64</v>
      </c>
      <c r="Y911" s="115"/>
      <c r="Z911" s="115"/>
      <c r="AA911" s="115"/>
      <c r="AB911" s="116" t="s">
        <v>424</v>
      </c>
      <c r="AC911" s="117" t="s">
        <v>2418</v>
      </c>
      <c r="AD911" s="116"/>
      <c r="AE911" s="116"/>
      <c r="AF911" s="116"/>
      <c r="AG911" s="116"/>
      <c r="AH911" s="116"/>
      <c r="AI911" s="116"/>
      <c r="AJ911" s="116"/>
      <c r="AK911" s="116"/>
      <c r="AL911" s="116"/>
      <c r="AM911" s="181" t="s">
        <v>2419</v>
      </c>
      <c r="AN911" s="181" t="s">
        <v>162</v>
      </c>
      <c r="AO911" s="119" t="s">
        <v>51</v>
      </c>
      <c r="AP911" s="119" t="s">
        <v>66</v>
      </c>
      <c r="AQ911" s="119" t="s">
        <v>2416</v>
      </c>
      <c r="AR911" s="18" t="s">
        <v>55</v>
      </c>
      <c r="AS911" s="120" t="s">
        <v>56</v>
      </c>
      <c r="AT911" s="121">
        <v>612735.5</v>
      </c>
      <c r="AU911" s="121">
        <v>612735.5</v>
      </c>
      <c r="AV911" s="121">
        <v>0</v>
      </c>
      <c r="AW911" s="121">
        <v>0</v>
      </c>
      <c r="AX911" s="121">
        <v>0</v>
      </c>
      <c r="AY911" s="121">
        <v>0</v>
      </c>
      <c r="AZ911" s="121">
        <v>0</v>
      </c>
      <c r="BA911" s="121">
        <v>0</v>
      </c>
      <c r="BB911" s="121">
        <v>612735.5</v>
      </c>
      <c r="BC911" s="121">
        <v>612735.5</v>
      </c>
      <c r="BD911" s="121">
        <v>654211</v>
      </c>
      <c r="BE911" s="121">
        <v>0</v>
      </c>
      <c r="BF911" s="121">
        <v>0</v>
      </c>
      <c r="BG911" s="121">
        <v>0</v>
      </c>
      <c r="BH911" s="121">
        <v>654211</v>
      </c>
      <c r="BI911" s="121">
        <v>636801.81999999995</v>
      </c>
      <c r="BJ911" s="121">
        <v>0</v>
      </c>
      <c r="BK911" s="121">
        <v>0</v>
      </c>
      <c r="BL911" s="121">
        <v>0</v>
      </c>
      <c r="BM911" s="121">
        <v>636801.81999999995</v>
      </c>
      <c r="BN911" s="121">
        <v>655275</v>
      </c>
      <c r="BO911" s="121">
        <v>0</v>
      </c>
      <c r="BP911" s="121">
        <v>0</v>
      </c>
      <c r="BQ911" s="121">
        <v>0</v>
      </c>
      <c r="BR911" s="121">
        <v>655275</v>
      </c>
      <c r="BS911" s="121">
        <v>655275</v>
      </c>
      <c r="BT911" s="121">
        <v>0</v>
      </c>
      <c r="BU911" s="121">
        <v>0</v>
      </c>
      <c r="BV911" s="121">
        <v>0</v>
      </c>
      <c r="BW911" s="121">
        <v>655275</v>
      </c>
      <c r="BX911" s="121">
        <v>655275</v>
      </c>
      <c r="BY911" s="121">
        <v>0</v>
      </c>
      <c r="BZ911" s="121">
        <v>0</v>
      </c>
      <c r="CA911" s="121">
        <v>0</v>
      </c>
      <c r="CB911" s="121">
        <v>655275</v>
      </c>
      <c r="CC911" s="121">
        <v>655275</v>
      </c>
      <c r="CD911" s="121">
        <v>0</v>
      </c>
      <c r="CE911" s="121">
        <v>0</v>
      </c>
      <c r="CF911" s="121">
        <v>0</v>
      </c>
      <c r="CG911" s="121">
        <v>655275</v>
      </c>
      <c r="CH911" s="121">
        <v>655275</v>
      </c>
      <c r="CI911" s="121">
        <v>0</v>
      </c>
      <c r="CJ911" s="121">
        <v>0</v>
      </c>
      <c r="CK911" s="121">
        <v>0</v>
      </c>
      <c r="CL911" s="121">
        <v>655275</v>
      </c>
      <c r="CM911" s="121">
        <v>655275</v>
      </c>
      <c r="CN911" s="121">
        <v>0</v>
      </c>
      <c r="CO911" s="121">
        <v>0</v>
      </c>
      <c r="CP911" s="121">
        <v>0</v>
      </c>
      <c r="CQ911" s="121">
        <v>655275</v>
      </c>
      <c r="CR911" s="282"/>
      <c r="CS911" s="282"/>
      <c r="CT911" s="282"/>
      <c r="CU911" s="282"/>
      <c r="CV911" s="282"/>
      <c r="CW911" s="282"/>
      <c r="CX911" s="282"/>
      <c r="CY911" s="282"/>
      <c r="CZ911" s="282"/>
      <c r="DA911" s="282"/>
      <c r="DB911" s="282"/>
      <c r="DC911" s="282"/>
      <c r="DD911" s="282"/>
      <c r="DE911" s="282"/>
      <c r="DF911" s="282"/>
      <c r="DG911" s="282"/>
      <c r="DH911" s="282"/>
      <c r="DI911" s="282"/>
      <c r="DJ911" s="282"/>
      <c r="DK911" s="282"/>
      <c r="DL911" s="282"/>
      <c r="DM911" s="282"/>
      <c r="DN911" s="282"/>
      <c r="DO911" s="282"/>
      <c r="DP911" s="282"/>
      <c r="DQ911" s="282"/>
      <c r="DR911" s="282"/>
      <c r="DS911" s="282"/>
      <c r="DT911" s="282"/>
      <c r="DU911" s="282"/>
      <c r="DV911" s="282"/>
      <c r="DW911" s="282"/>
      <c r="DX911" s="282"/>
      <c r="DY911" s="282"/>
      <c r="DZ911" s="282"/>
      <c r="EA911" s="282"/>
      <c r="EB911" s="282"/>
      <c r="EC911" s="282"/>
      <c r="ED911" s="282"/>
      <c r="EE911" s="282"/>
      <c r="EF911" s="282"/>
      <c r="EG911" s="282"/>
      <c r="EH911" s="282"/>
      <c r="EI911" s="282"/>
      <c r="EJ911" s="282"/>
      <c r="EK911" s="282"/>
      <c r="EL911" s="282"/>
      <c r="EM911" s="282"/>
      <c r="EN911" s="282"/>
      <c r="EO911" s="282"/>
      <c r="EP911" s="282"/>
      <c r="EQ911" s="282"/>
      <c r="ER911" s="282"/>
      <c r="ES911" s="282"/>
      <c r="ET911" s="282"/>
      <c r="EU911" s="282"/>
      <c r="EV911" s="282"/>
      <c r="EW911" s="282"/>
      <c r="EX911" s="282"/>
      <c r="EY911" s="282"/>
      <c r="EZ911" s="282"/>
      <c r="FA911" s="282"/>
      <c r="FB911" s="282"/>
      <c r="FC911" s="282"/>
      <c r="FD911" s="282"/>
      <c r="FE911" s="282"/>
      <c r="FF911" s="282"/>
      <c r="FG911" s="282"/>
      <c r="FH911" s="282"/>
      <c r="FI911" s="282"/>
      <c r="FJ911" s="282"/>
      <c r="FK911" s="282"/>
      <c r="FL911" s="282"/>
      <c r="FM911" s="282"/>
      <c r="FN911" s="282"/>
      <c r="FO911" s="282"/>
      <c r="FP911" s="282"/>
      <c r="FQ911" s="282"/>
      <c r="FR911" s="282"/>
      <c r="FS911" s="282"/>
      <c r="FT911" s="282"/>
      <c r="FU911" s="282"/>
      <c r="FV911" s="282"/>
      <c r="FW911" s="282"/>
      <c r="FX911" s="282"/>
      <c r="FY911" s="282"/>
      <c r="FZ911" s="282"/>
      <c r="GA911" s="282"/>
      <c r="GB911" s="282"/>
      <c r="GC911" s="282"/>
      <c r="GD911" s="282"/>
      <c r="GE911" s="282"/>
      <c r="GF911" s="282"/>
      <c r="GG911" s="282"/>
      <c r="GH911" s="282"/>
      <c r="GI911" s="282"/>
      <c r="GJ911" s="282"/>
      <c r="GK911" s="282"/>
      <c r="GL911" s="282"/>
      <c r="GM911" s="282"/>
      <c r="GN911" s="282"/>
      <c r="GO911" s="282"/>
      <c r="GP911" s="282"/>
      <c r="GQ911" s="282"/>
      <c r="GR911" s="282"/>
      <c r="GS911" s="282"/>
      <c r="GT911" s="282"/>
      <c r="GU911" s="282"/>
      <c r="GV911" s="282"/>
      <c r="GW911" s="282"/>
      <c r="GX911" s="282"/>
      <c r="GY911" s="282"/>
      <c r="GZ911" s="282"/>
      <c r="HA911" s="282"/>
      <c r="HB911" s="282"/>
      <c r="HC911" s="282"/>
      <c r="HD911" s="282"/>
      <c r="HE911" s="282"/>
    </row>
    <row r="912" spans="1:213" ht="24.95" customHeight="1">
      <c r="A912" s="194">
        <v>619</v>
      </c>
      <c r="B912" s="17" t="s">
        <v>2299</v>
      </c>
      <c r="C912" s="277">
        <v>402000001</v>
      </c>
      <c r="D912" s="19" t="s">
        <v>48</v>
      </c>
      <c r="E912" s="113" t="s">
        <v>2181</v>
      </c>
      <c r="F912" s="114"/>
      <c r="G912" s="114"/>
      <c r="H912" s="115">
        <v>6</v>
      </c>
      <c r="I912" s="114"/>
      <c r="J912" s="115">
        <v>23</v>
      </c>
      <c r="K912" s="115">
        <v>3</v>
      </c>
      <c r="L912" s="115"/>
      <c r="M912" s="115"/>
      <c r="N912" s="115"/>
      <c r="O912" s="115"/>
      <c r="P912" s="116" t="s">
        <v>422</v>
      </c>
      <c r="Q912" s="117" t="s">
        <v>2417</v>
      </c>
      <c r="R912" s="115"/>
      <c r="S912" s="115"/>
      <c r="T912" s="115"/>
      <c r="U912" s="115"/>
      <c r="V912" s="115">
        <v>11</v>
      </c>
      <c r="W912" s="115">
        <v>1</v>
      </c>
      <c r="X912" s="115" t="s">
        <v>64</v>
      </c>
      <c r="Y912" s="115"/>
      <c r="Z912" s="115"/>
      <c r="AA912" s="115"/>
      <c r="AB912" s="116" t="s">
        <v>424</v>
      </c>
      <c r="AC912" s="117" t="s">
        <v>2418</v>
      </c>
      <c r="AD912" s="116"/>
      <c r="AE912" s="116"/>
      <c r="AF912" s="116"/>
      <c r="AG912" s="116"/>
      <c r="AH912" s="116"/>
      <c r="AI912" s="116"/>
      <c r="AJ912" s="116"/>
      <c r="AK912" s="116"/>
      <c r="AL912" s="116"/>
      <c r="AM912" s="181" t="s">
        <v>2419</v>
      </c>
      <c r="AN912" s="181" t="s">
        <v>162</v>
      </c>
      <c r="AO912" s="119" t="s">
        <v>51</v>
      </c>
      <c r="AP912" s="119" t="s">
        <v>66</v>
      </c>
      <c r="AQ912" s="119" t="s">
        <v>2416</v>
      </c>
      <c r="AR912" s="18" t="s">
        <v>55</v>
      </c>
      <c r="AS912" s="120" t="s">
        <v>57</v>
      </c>
      <c r="AT912" s="121">
        <v>183714.27</v>
      </c>
      <c r="AU912" s="121">
        <v>183714.25</v>
      </c>
      <c r="AV912" s="121">
        <v>0</v>
      </c>
      <c r="AW912" s="121">
        <v>0</v>
      </c>
      <c r="AX912" s="121">
        <v>0</v>
      </c>
      <c r="AY912" s="121">
        <v>0</v>
      </c>
      <c r="AZ912" s="121">
        <v>0</v>
      </c>
      <c r="BA912" s="121">
        <v>0</v>
      </c>
      <c r="BB912" s="121">
        <v>183714.27</v>
      </c>
      <c r="BC912" s="121">
        <v>183714.25</v>
      </c>
      <c r="BD912" s="121">
        <v>197574</v>
      </c>
      <c r="BE912" s="121">
        <v>0</v>
      </c>
      <c r="BF912" s="121">
        <v>0</v>
      </c>
      <c r="BG912" s="121">
        <v>0</v>
      </c>
      <c r="BH912" s="121">
        <v>197574</v>
      </c>
      <c r="BI912" s="121">
        <v>190567.51</v>
      </c>
      <c r="BJ912" s="121">
        <v>0</v>
      </c>
      <c r="BK912" s="121">
        <v>0</v>
      </c>
      <c r="BL912" s="121">
        <v>0</v>
      </c>
      <c r="BM912" s="121">
        <v>190567.51</v>
      </c>
      <c r="BN912" s="121">
        <v>197895</v>
      </c>
      <c r="BO912" s="121">
        <v>0</v>
      </c>
      <c r="BP912" s="121">
        <v>0</v>
      </c>
      <c r="BQ912" s="121">
        <v>0</v>
      </c>
      <c r="BR912" s="121">
        <v>197895</v>
      </c>
      <c r="BS912" s="121">
        <v>197895</v>
      </c>
      <c r="BT912" s="121">
        <v>0</v>
      </c>
      <c r="BU912" s="121">
        <v>0</v>
      </c>
      <c r="BV912" s="121">
        <v>0</v>
      </c>
      <c r="BW912" s="121">
        <v>197895</v>
      </c>
      <c r="BX912" s="121">
        <v>197895</v>
      </c>
      <c r="BY912" s="121">
        <v>0</v>
      </c>
      <c r="BZ912" s="121">
        <v>0</v>
      </c>
      <c r="CA912" s="121">
        <v>0</v>
      </c>
      <c r="CB912" s="121">
        <v>197895</v>
      </c>
      <c r="CC912" s="121">
        <v>197895</v>
      </c>
      <c r="CD912" s="121">
        <v>0</v>
      </c>
      <c r="CE912" s="121">
        <v>0</v>
      </c>
      <c r="CF912" s="121">
        <v>0</v>
      </c>
      <c r="CG912" s="121">
        <v>197895</v>
      </c>
      <c r="CH912" s="121">
        <v>197895</v>
      </c>
      <c r="CI912" s="121">
        <v>0</v>
      </c>
      <c r="CJ912" s="121">
        <v>0</v>
      </c>
      <c r="CK912" s="121">
        <v>0</v>
      </c>
      <c r="CL912" s="121">
        <v>197895</v>
      </c>
      <c r="CM912" s="121">
        <v>197895</v>
      </c>
      <c r="CN912" s="121">
        <v>0</v>
      </c>
      <c r="CO912" s="121">
        <v>0</v>
      </c>
      <c r="CP912" s="121">
        <v>0</v>
      </c>
      <c r="CQ912" s="121">
        <v>197895</v>
      </c>
      <c r="CR912" s="282"/>
      <c r="CS912" s="282"/>
      <c r="CT912" s="282"/>
      <c r="CU912" s="282"/>
      <c r="CV912" s="282"/>
      <c r="CW912" s="282"/>
      <c r="CX912" s="282"/>
      <c r="CY912" s="282"/>
      <c r="CZ912" s="282"/>
      <c r="DA912" s="282"/>
      <c r="DB912" s="282"/>
      <c r="DC912" s="282"/>
      <c r="DD912" s="282"/>
      <c r="DE912" s="282"/>
      <c r="DF912" s="282"/>
      <c r="DG912" s="282"/>
      <c r="DH912" s="282"/>
      <c r="DI912" s="282"/>
      <c r="DJ912" s="282"/>
      <c r="DK912" s="282"/>
      <c r="DL912" s="282"/>
      <c r="DM912" s="282"/>
      <c r="DN912" s="282"/>
      <c r="DO912" s="282"/>
      <c r="DP912" s="282"/>
      <c r="DQ912" s="282"/>
      <c r="DR912" s="282"/>
      <c r="DS912" s="282"/>
      <c r="DT912" s="282"/>
      <c r="DU912" s="282"/>
      <c r="DV912" s="282"/>
      <c r="DW912" s="282"/>
      <c r="DX912" s="282"/>
      <c r="DY912" s="282"/>
      <c r="DZ912" s="282"/>
      <c r="EA912" s="282"/>
      <c r="EB912" s="282"/>
      <c r="EC912" s="282"/>
      <c r="ED912" s="282"/>
      <c r="EE912" s="282"/>
      <c r="EF912" s="282"/>
      <c r="EG912" s="282"/>
      <c r="EH912" s="282"/>
      <c r="EI912" s="282"/>
      <c r="EJ912" s="282"/>
      <c r="EK912" s="282"/>
      <c r="EL912" s="282"/>
      <c r="EM912" s="282"/>
      <c r="EN912" s="282"/>
      <c r="EO912" s="282"/>
      <c r="EP912" s="282"/>
      <c r="EQ912" s="282"/>
      <c r="ER912" s="282"/>
      <c r="ES912" s="282"/>
      <c r="ET912" s="282"/>
      <c r="EU912" s="282"/>
      <c r="EV912" s="282"/>
      <c r="EW912" s="282"/>
      <c r="EX912" s="282"/>
      <c r="EY912" s="282"/>
      <c r="EZ912" s="282"/>
      <c r="FA912" s="282"/>
      <c r="FB912" s="282"/>
      <c r="FC912" s="282"/>
      <c r="FD912" s="282"/>
      <c r="FE912" s="282"/>
      <c r="FF912" s="282"/>
      <c r="FG912" s="282"/>
      <c r="FH912" s="282"/>
      <c r="FI912" s="282"/>
      <c r="FJ912" s="282"/>
      <c r="FK912" s="282"/>
      <c r="FL912" s="282"/>
      <c r="FM912" s="282"/>
      <c r="FN912" s="282"/>
      <c r="FO912" s="282"/>
      <c r="FP912" s="282"/>
      <c r="FQ912" s="282"/>
      <c r="FR912" s="282"/>
      <c r="FS912" s="282"/>
      <c r="FT912" s="282"/>
      <c r="FU912" s="282"/>
      <c r="FV912" s="282"/>
      <c r="FW912" s="282"/>
      <c r="FX912" s="282"/>
      <c r="FY912" s="282"/>
      <c r="FZ912" s="282"/>
      <c r="GA912" s="282"/>
      <c r="GB912" s="282"/>
      <c r="GC912" s="282"/>
      <c r="GD912" s="282"/>
      <c r="GE912" s="282"/>
      <c r="GF912" s="282"/>
      <c r="GG912" s="282"/>
      <c r="GH912" s="282"/>
      <c r="GI912" s="282"/>
      <c r="GJ912" s="282"/>
      <c r="GK912" s="282"/>
      <c r="GL912" s="282"/>
      <c r="GM912" s="282"/>
      <c r="GN912" s="282"/>
      <c r="GO912" s="282"/>
      <c r="GP912" s="282"/>
      <c r="GQ912" s="282"/>
      <c r="GR912" s="282"/>
      <c r="GS912" s="282"/>
      <c r="GT912" s="282"/>
      <c r="GU912" s="282"/>
      <c r="GV912" s="282"/>
      <c r="GW912" s="282"/>
      <c r="GX912" s="282"/>
      <c r="GY912" s="282"/>
      <c r="GZ912" s="282"/>
      <c r="HA912" s="282"/>
      <c r="HB912" s="282"/>
      <c r="HC912" s="282"/>
      <c r="HD912" s="282"/>
      <c r="HE912" s="282"/>
    </row>
    <row r="913" spans="1:213" ht="24.95" customHeight="1">
      <c r="A913" s="194">
        <v>619</v>
      </c>
      <c r="B913" s="17" t="s">
        <v>2299</v>
      </c>
      <c r="C913" s="277">
        <v>402000001</v>
      </c>
      <c r="D913" s="19" t="s">
        <v>48</v>
      </c>
      <c r="E913" s="113" t="s">
        <v>1887</v>
      </c>
      <c r="F913" s="114"/>
      <c r="G913" s="114"/>
      <c r="H913" s="115">
        <v>3</v>
      </c>
      <c r="I913" s="114"/>
      <c r="J913" s="115">
        <v>17</v>
      </c>
      <c r="K913" s="115">
        <v>1</v>
      </c>
      <c r="L913" s="115">
        <v>3</v>
      </c>
      <c r="M913" s="115"/>
      <c r="N913" s="115"/>
      <c r="O913" s="115"/>
      <c r="P913" s="116" t="s">
        <v>255</v>
      </c>
      <c r="Q913" s="117" t="s">
        <v>1914</v>
      </c>
      <c r="R913" s="115"/>
      <c r="S913" s="115"/>
      <c r="T913" s="115">
        <v>3</v>
      </c>
      <c r="U913" s="115"/>
      <c r="V913" s="115">
        <v>9</v>
      </c>
      <c r="W913" s="115">
        <v>1</v>
      </c>
      <c r="X913" s="115"/>
      <c r="Y913" s="115"/>
      <c r="Z913" s="115"/>
      <c r="AA913" s="115"/>
      <c r="AB913" s="116" t="s">
        <v>257</v>
      </c>
      <c r="AC913" s="117" t="s">
        <v>2005</v>
      </c>
      <c r="AD913" s="116"/>
      <c r="AE913" s="116"/>
      <c r="AF913" s="116"/>
      <c r="AG913" s="116"/>
      <c r="AH913" s="116"/>
      <c r="AI913" s="116"/>
      <c r="AJ913" s="116"/>
      <c r="AK913" s="116"/>
      <c r="AL913" s="116"/>
      <c r="AM913" s="181" t="s">
        <v>2415</v>
      </c>
      <c r="AN913" s="181" t="s">
        <v>163</v>
      </c>
      <c r="AO913" s="119" t="s">
        <v>51</v>
      </c>
      <c r="AP913" s="119" t="s">
        <v>66</v>
      </c>
      <c r="AQ913" s="119" t="s">
        <v>2416</v>
      </c>
      <c r="AR913" s="18" t="s">
        <v>55</v>
      </c>
      <c r="AS913" s="120" t="s">
        <v>53</v>
      </c>
      <c r="AT913" s="121">
        <v>4668479.8899999997</v>
      </c>
      <c r="AU913" s="121">
        <v>4653745.34</v>
      </c>
      <c r="AV913" s="121">
        <v>0</v>
      </c>
      <c r="AW913" s="121">
        <v>0</v>
      </c>
      <c r="AX913" s="121">
        <v>0</v>
      </c>
      <c r="AY913" s="121">
        <v>0</v>
      </c>
      <c r="AZ913" s="121">
        <v>0</v>
      </c>
      <c r="BA913" s="121">
        <v>0</v>
      </c>
      <c r="BB913" s="121">
        <v>4668479.8899999997</v>
      </c>
      <c r="BC913" s="121">
        <v>4653745.34</v>
      </c>
      <c r="BD913" s="121">
        <v>3724295.56</v>
      </c>
      <c r="BE913" s="121">
        <v>0</v>
      </c>
      <c r="BF913" s="121">
        <v>0</v>
      </c>
      <c r="BG913" s="121">
        <v>0</v>
      </c>
      <c r="BH913" s="121">
        <v>3724295.56</v>
      </c>
      <c r="BI913" s="121">
        <v>3338844.47</v>
      </c>
      <c r="BJ913" s="121">
        <v>0</v>
      </c>
      <c r="BK913" s="121">
        <v>0</v>
      </c>
      <c r="BL913" s="121">
        <v>0</v>
      </c>
      <c r="BM913" s="121">
        <v>3338844.47</v>
      </c>
      <c r="BN913" s="121">
        <v>2986211</v>
      </c>
      <c r="BO913" s="121">
        <v>0</v>
      </c>
      <c r="BP913" s="121">
        <v>0</v>
      </c>
      <c r="BQ913" s="121">
        <v>0</v>
      </c>
      <c r="BR913" s="121">
        <v>2986211</v>
      </c>
      <c r="BS913" s="121">
        <v>3207899.15</v>
      </c>
      <c r="BT913" s="121">
        <v>0</v>
      </c>
      <c r="BU913" s="121">
        <v>0</v>
      </c>
      <c r="BV913" s="121">
        <v>0</v>
      </c>
      <c r="BW913" s="121">
        <v>3207899.15</v>
      </c>
      <c r="BX913" s="121">
        <v>2986211</v>
      </c>
      <c r="BY913" s="121">
        <v>0</v>
      </c>
      <c r="BZ913" s="121">
        <v>0</v>
      </c>
      <c r="CA913" s="121">
        <v>0</v>
      </c>
      <c r="CB913" s="121">
        <v>2986211</v>
      </c>
      <c r="CC913" s="121">
        <v>2986211</v>
      </c>
      <c r="CD913" s="121">
        <v>0</v>
      </c>
      <c r="CE913" s="121">
        <v>0</v>
      </c>
      <c r="CF913" s="121">
        <v>0</v>
      </c>
      <c r="CG913" s="121">
        <v>2986211</v>
      </c>
      <c r="CH913" s="121">
        <v>2986211</v>
      </c>
      <c r="CI913" s="121">
        <v>0</v>
      </c>
      <c r="CJ913" s="121">
        <v>0</v>
      </c>
      <c r="CK913" s="121">
        <v>0</v>
      </c>
      <c r="CL913" s="121">
        <v>2986211</v>
      </c>
      <c r="CM913" s="121">
        <v>2986211</v>
      </c>
      <c r="CN913" s="121">
        <v>0</v>
      </c>
      <c r="CO913" s="121">
        <v>0</v>
      </c>
      <c r="CP913" s="121">
        <v>0</v>
      </c>
      <c r="CQ913" s="121">
        <v>2986211</v>
      </c>
      <c r="CR913" s="282"/>
      <c r="CS913" s="282"/>
      <c r="CT913" s="282"/>
      <c r="CU913" s="282"/>
      <c r="CV913" s="282"/>
      <c r="CW913" s="282"/>
      <c r="CX913" s="282"/>
      <c r="CY913" s="282"/>
      <c r="CZ913" s="282"/>
      <c r="DA913" s="282"/>
      <c r="DB913" s="282"/>
      <c r="DC913" s="282"/>
      <c r="DD913" s="282"/>
      <c r="DE913" s="282"/>
      <c r="DF913" s="282"/>
      <c r="DG913" s="282"/>
      <c r="DH913" s="282"/>
      <c r="DI913" s="282"/>
      <c r="DJ913" s="282"/>
      <c r="DK913" s="282"/>
      <c r="DL913" s="282"/>
      <c r="DM913" s="282"/>
      <c r="DN913" s="282"/>
      <c r="DO913" s="282"/>
      <c r="DP913" s="282"/>
      <c r="DQ913" s="282"/>
      <c r="DR913" s="282"/>
      <c r="DS913" s="282"/>
      <c r="DT913" s="282"/>
      <c r="DU913" s="282"/>
      <c r="DV913" s="282"/>
      <c r="DW913" s="282"/>
      <c r="DX913" s="282"/>
      <c r="DY913" s="282"/>
      <c r="DZ913" s="282"/>
      <c r="EA913" s="282"/>
      <c r="EB913" s="282"/>
      <c r="EC913" s="282"/>
      <c r="ED913" s="282"/>
      <c r="EE913" s="282"/>
      <c r="EF913" s="282"/>
      <c r="EG913" s="282"/>
      <c r="EH913" s="282"/>
      <c r="EI913" s="282"/>
      <c r="EJ913" s="282"/>
      <c r="EK913" s="282"/>
      <c r="EL913" s="282"/>
      <c r="EM913" s="282"/>
      <c r="EN913" s="282"/>
      <c r="EO913" s="282"/>
      <c r="EP913" s="282"/>
      <c r="EQ913" s="282"/>
      <c r="ER913" s="282"/>
      <c r="ES913" s="282"/>
      <c r="ET913" s="282"/>
      <c r="EU913" s="282"/>
      <c r="EV913" s="282"/>
      <c r="EW913" s="282"/>
      <c r="EX913" s="282"/>
      <c r="EY913" s="282"/>
      <c r="EZ913" s="282"/>
      <c r="FA913" s="282"/>
      <c r="FB913" s="282"/>
      <c r="FC913" s="282"/>
      <c r="FD913" s="282"/>
      <c r="FE913" s="282"/>
      <c r="FF913" s="282"/>
      <c r="FG913" s="282"/>
      <c r="FH913" s="282"/>
      <c r="FI913" s="282"/>
      <c r="FJ913" s="282"/>
      <c r="FK913" s="282"/>
      <c r="FL913" s="282"/>
      <c r="FM913" s="282"/>
      <c r="FN913" s="282"/>
      <c r="FO913" s="282"/>
      <c r="FP913" s="282"/>
      <c r="FQ913" s="282"/>
      <c r="FR913" s="282"/>
      <c r="FS913" s="282"/>
      <c r="FT913" s="282"/>
      <c r="FU913" s="282"/>
      <c r="FV913" s="282"/>
      <c r="FW913" s="282"/>
      <c r="FX913" s="282"/>
      <c r="FY913" s="282"/>
      <c r="FZ913" s="282"/>
      <c r="GA913" s="282"/>
      <c r="GB913" s="282"/>
      <c r="GC913" s="282"/>
      <c r="GD913" s="282"/>
      <c r="GE913" s="282"/>
      <c r="GF913" s="282"/>
      <c r="GG913" s="282"/>
      <c r="GH913" s="282"/>
      <c r="GI913" s="282"/>
      <c r="GJ913" s="282"/>
      <c r="GK913" s="282"/>
      <c r="GL913" s="282"/>
      <c r="GM913" s="282"/>
      <c r="GN913" s="282"/>
      <c r="GO913" s="282"/>
      <c r="GP913" s="282"/>
      <c r="GQ913" s="282"/>
      <c r="GR913" s="282"/>
      <c r="GS913" s="282"/>
      <c r="GT913" s="282"/>
      <c r="GU913" s="282"/>
      <c r="GV913" s="282"/>
      <c r="GW913" s="282"/>
      <c r="GX913" s="282"/>
      <c r="GY913" s="282"/>
      <c r="GZ913" s="282"/>
      <c r="HA913" s="282"/>
      <c r="HB913" s="282"/>
      <c r="HC913" s="282"/>
      <c r="HD913" s="282"/>
      <c r="HE913" s="282"/>
    </row>
    <row r="914" spans="1:213" ht="24.95" customHeight="1">
      <c r="A914" s="194">
        <v>619</v>
      </c>
      <c r="B914" s="17" t="s">
        <v>2299</v>
      </c>
      <c r="C914" s="277">
        <v>402000001</v>
      </c>
      <c r="D914" s="19" t="s">
        <v>48</v>
      </c>
      <c r="E914" s="113" t="s">
        <v>1887</v>
      </c>
      <c r="F914" s="114"/>
      <c r="G914" s="114"/>
      <c r="H914" s="115">
        <v>3</v>
      </c>
      <c r="I914" s="114"/>
      <c r="J914" s="115">
        <v>17</v>
      </c>
      <c r="K914" s="115">
        <v>1</v>
      </c>
      <c r="L914" s="115">
        <v>3</v>
      </c>
      <c r="M914" s="115"/>
      <c r="N914" s="115"/>
      <c r="O914" s="115"/>
      <c r="P914" s="116" t="s">
        <v>255</v>
      </c>
      <c r="Q914" s="117" t="s">
        <v>1914</v>
      </c>
      <c r="R914" s="115"/>
      <c r="S914" s="115"/>
      <c r="T914" s="115">
        <v>3</v>
      </c>
      <c r="U914" s="115"/>
      <c r="V914" s="115">
        <v>9</v>
      </c>
      <c r="W914" s="115">
        <v>1</v>
      </c>
      <c r="X914" s="115"/>
      <c r="Y914" s="115"/>
      <c r="Z914" s="115"/>
      <c r="AA914" s="115"/>
      <c r="AB914" s="116" t="s">
        <v>257</v>
      </c>
      <c r="AC914" s="117" t="s">
        <v>2005</v>
      </c>
      <c r="AD914" s="116"/>
      <c r="AE914" s="116"/>
      <c r="AF914" s="116"/>
      <c r="AG914" s="116"/>
      <c r="AH914" s="116"/>
      <c r="AI914" s="116"/>
      <c r="AJ914" s="116"/>
      <c r="AK914" s="116"/>
      <c r="AL914" s="116"/>
      <c r="AM914" s="181" t="s">
        <v>2415</v>
      </c>
      <c r="AN914" s="181" t="s">
        <v>163</v>
      </c>
      <c r="AO914" s="119" t="s">
        <v>51</v>
      </c>
      <c r="AP914" s="119" t="s">
        <v>66</v>
      </c>
      <c r="AQ914" s="119" t="s">
        <v>2416</v>
      </c>
      <c r="AR914" s="18" t="s">
        <v>55</v>
      </c>
      <c r="AS914" s="120" t="s">
        <v>192</v>
      </c>
      <c r="AT914" s="121">
        <v>0</v>
      </c>
      <c r="AU914" s="121">
        <v>0</v>
      </c>
      <c r="AV914" s="121">
        <v>0</v>
      </c>
      <c r="AW914" s="121">
        <v>0</v>
      </c>
      <c r="AX914" s="121">
        <v>0</v>
      </c>
      <c r="AY914" s="121">
        <v>0</v>
      </c>
      <c r="AZ914" s="121">
        <v>0</v>
      </c>
      <c r="BA914" s="121">
        <v>0</v>
      </c>
      <c r="BB914" s="121">
        <v>0</v>
      </c>
      <c r="BC914" s="121">
        <v>0</v>
      </c>
      <c r="BD914" s="121">
        <v>950432.7</v>
      </c>
      <c r="BE914" s="121">
        <v>0</v>
      </c>
      <c r="BF914" s="121">
        <v>0</v>
      </c>
      <c r="BG914" s="121">
        <v>0</v>
      </c>
      <c r="BH914" s="121">
        <v>950432.7</v>
      </c>
      <c r="BI914" s="121">
        <v>821558.55</v>
      </c>
      <c r="BJ914" s="121">
        <v>0</v>
      </c>
      <c r="BK914" s="121">
        <v>0</v>
      </c>
      <c r="BL914" s="121">
        <v>0</v>
      </c>
      <c r="BM914" s="121">
        <v>821558.55</v>
      </c>
      <c r="BN914" s="121">
        <v>1067949</v>
      </c>
      <c r="BO914" s="121">
        <v>0</v>
      </c>
      <c r="BP914" s="121">
        <v>0</v>
      </c>
      <c r="BQ914" s="121">
        <v>0</v>
      </c>
      <c r="BR914" s="121">
        <v>1067949</v>
      </c>
      <c r="BS914" s="121">
        <v>1076803.26</v>
      </c>
      <c r="BT914" s="121">
        <v>0</v>
      </c>
      <c r="BU914" s="121">
        <v>0</v>
      </c>
      <c r="BV914" s="121">
        <v>0</v>
      </c>
      <c r="BW914" s="121">
        <v>1076803.26</v>
      </c>
      <c r="BX914" s="121">
        <v>1081539</v>
      </c>
      <c r="BY914" s="121">
        <v>0</v>
      </c>
      <c r="BZ914" s="121">
        <v>0</v>
      </c>
      <c r="CA914" s="121">
        <v>0</v>
      </c>
      <c r="CB914" s="121">
        <v>1081539</v>
      </c>
      <c r="CC914" s="121">
        <v>1081539</v>
      </c>
      <c r="CD914" s="121">
        <v>0</v>
      </c>
      <c r="CE914" s="121">
        <v>0</v>
      </c>
      <c r="CF914" s="121">
        <v>0</v>
      </c>
      <c r="CG914" s="121">
        <v>1081539</v>
      </c>
      <c r="CH914" s="121">
        <v>1081539</v>
      </c>
      <c r="CI914" s="121">
        <v>0</v>
      </c>
      <c r="CJ914" s="121">
        <v>0</v>
      </c>
      <c r="CK914" s="121">
        <v>0</v>
      </c>
      <c r="CL914" s="121">
        <v>1081539</v>
      </c>
      <c r="CM914" s="121">
        <v>1081539</v>
      </c>
      <c r="CN914" s="121">
        <v>0</v>
      </c>
      <c r="CO914" s="121">
        <v>0</v>
      </c>
      <c r="CP914" s="121">
        <v>0</v>
      </c>
      <c r="CQ914" s="121">
        <v>1081539</v>
      </c>
      <c r="CR914" s="282"/>
      <c r="CS914" s="282"/>
      <c r="CT914" s="282"/>
      <c r="CU914" s="282"/>
      <c r="CV914" s="282"/>
      <c r="CW914" s="282"/>
      <c r="CX914" s="282"/>
      <c r="CY914" s="282"/>
      <c r="CZ914" s="282"/>
      <c r="DA914" s="282"/>
      <c r="DB914" s="282"/>
      <c r="DC914" s="282"/>
      <c r="DD914" s="282"/>
      <c r="DE914" s="282"/>
      <c r="DF914" s="282"/>
      <c r="DG914" s="282"/>
      <c r="DH914" s="282"/>
      <c r="DI914" s="282"/>
      <c r="DJ914" s="282"/>
      <c r="DK914" s="282"/>
      <c r="DL914" s="282"/>
      <c r="DM914" s="282"/>
      <c r="DN914" s="282"/>
      <c r="DO914" s="282"/>
      <c r="DP914" s="282"/>
      <c r="DQ914" s="282"/>
      <c r="DR914" s="282"/>
      <c r="DS914" s="282"/>
      <c r="DT914" s="282"/>
      <c r="DU914" s="282"/>
      <c r="DV914" s="282"/>
      <c r="DW914" s="282"/>
      <c r="DX914" s="282"/>
      <c r="DY914" s="282"/>
      <c r="DZ914" s="282"/>
      <c r="EA914" s="282"/>
      <c r="EB914" s="282"/>
      <c r="EC914" s="282"/>
      <c r="ED914" s="282"/>
      <c r="EE914" s="282"/>
      <c r="EF914" s="282"/>
      <c r="EG914" s="282"/>
      <c r="EH914" s="282"/>
      <c r="EI914" s="282"/>
      <c r="EJ914" s="282"/>
      <c r="EK914" s="282"/>
      <c r="EL914" s="282"/>
      <c r="EM914" s="282"/>
      <c r="EN914" s="282"/>
      <c r="EO914" s="282"/>
      <c r="EP914" s="282"/>
      <c r="EQ914" s="282"/>
      <c r="ER914" s="282"/>
      <c r="ES914" s="282"/>
      <c r="ET914" s="282"/>
      <c r="EU914" s="282"/>
      <c r="EV914" s="282"/>
      <c r="EW914" s="282"/>
      <c r="EX914" s="282"/>
      <c r="EY914" s="282"/>
      <c r="EZ914" s="282"/>
      <c r="FA914" s="282"/>
      <c r="FB914" s="282"/>
      <c r="FC914" s="282"/>
      <c r="FD914" s="282"/>
      <c r="FE914" s="282"/>
      <c r="FF914" s="282"/>
      <c r="FG914" s="282"/>
      <c r="FH914" s="282"/>
      <c r="FI914" s="282"/>
      <c r="FJ914" s="282"/>
      <c r="FK914" s="282"/>
      <c r="FL914" s="282"/>
      <c r="FM914" s="282"/>
      <c r="FN914" s="282"/>
      <c r="FO914" s="282"/>
      <c r="FP914" s="282"/>
      <c r="FQ914" s="282"/>
      <c r="FR914" s="282"/>
      <c r="FS914" s="282"/>
      <c r="FT914" s="282"/>
      <c r="FU914" s="282"/>
      <c r="FV914" s="282"/>
      <c r="FW914" s="282"/>
      <c r="FX914" s="282"/>
      <c r="FY914" s="282"/>
      <c r="FZ914" s="282"/>
      <c r="GA914" s="282"/>
      <c r="GB914" s="282"/>
      <c r="GC914" s="282"/>
      <c r="GD914" s="282"/>
      <c r="GE914" s="282"/>
      <c r="GF914" s="282"/>
      <c r="GG914" s="282"/>
      <c r="GH914" s="282"/>
      <c r="GI914" s="282"/>
      <c r="GJ914" s="282"/>
      <c r="GK914" s="282"/>
      <c r="GL914" s="282"/>
      <c r="GM914" s="282"/>
      <c r="GN914" s="282"/>
      <c r="GO914" s="282"/>
      <c r="GP914" s="282"/>
      <c r="GQ914" s="282"/>
      <c r="GR914" s="282"/>
      <c r="GS914" s="282"/>
      <c r="GT914" s="282"/>
      <c r="GU914" s="282"/>
      <c r="GV914" s="282"/>
      <c r="GW914" s="282"/>
      <c r="GX914" s="282"/>
      <c r="GY914" s="282"/>
      <c r="GZ914" s="282"/>
      <c r="HA914" s="282"/>
      <c r="HB914" s="282"/>
      <c r="HC914" s="282"/>
      <c r="HD914" s="282"/>
      <c r="HE914" s="282"/>
    </row>
    <row r="915" spans="1:213" ht="24.95" customHeight="1">
      <c r="A915" s="194">
        <v>619</v>
      </c>
      <c r="B915" s="17" t="s">
        <v>2299</v>
      </c>
      <c r="C915" s="277">
        <v>402000002</v>
      </c>
      <c r="D915" s="19" t="s">
        <v>49</v>
      </c>
      <c r="E915" s="113" t="s">
        <v>2420</v>
      </c>
      <c r="F915" s="114"/>
      <c r="G915" s="114"/>
      <c r="H915" s="115" t="s">
        <v>2421</v>
      </c>
      <c r="I915" s="114"/>
      <c r="J915" s="115" t="s">
        <v>2402</v>
      </c>
      <c r="K915" s="115" t="s">
        <v>2422</v>
      </c>
      <c r="L915" s="115" t="s">
        <v>172</v>
      </c>
      <c r="M915" s="115"/>
      <c r="N915" s="115"/>
      <c r="O915" s="115"/>
      <c r="P915" s="116" t="s">
        <v>2423</v>
      </c>
      <c r="Q915" s="117" t="s">
        <v>2424</v>
      </c>
      <c r="R915" s="115"/>
      <c r="S915" s="115"/>
      <c r="T915" s="115" t="s">
        <v>172</v>
      </c>
      <c r="U915" s="115"/>
      <c r="V915" s="115" t="s">
        <v>2425</v>
      </c>
      <c r="W915" s="115" t="s">
        <v>2032</v>
      </c>
      <c r="X915" s="115"/>
      <c r="Y915" s="115"/>
      <c r="Z915" s="115"/>
      <c r="AA915" s="115"/>
      <c r="AB915" s="116" t="s">
        <v>2426</v>
      </c>
      <c r="AC915" s="117" t="s">
        <v>2409</v>
      </c>
      <c r="AD915" s="116"/>
      <c r="AE915" s="116"/>
      <c r="AF915" s="116"/>
      <c r="AG915" s="116"/>
      <c r="AH915" s="116"/>
      <c r="AI915" s="116"/>
      <c r="AJ915" s="116" t="s">
        <v>2410</v>
      </c>
      <c r="AK915" s="116"/>
      <c r="AL915" s="116"/>
      <c r="AM915" s="116"/>
      <c r="AN915" s="181" t="s">
        <v>2411</v>
      </c>
      <c r="AO915" s="119" t="s">
        <v>51</v>
      </c>
      <c r="AP915" s="119" t="s">
        <v>66</v>
      </c>
      <c r="AQ915" s="119" t="s">
        <v>2412</v>
      </c>
      <c r="AR915" s="18" t="s">
        <v>75</v>
      </c>
      <c r="AS915" s="120" t="s">
        <v>60</v>
      </c>
      <c r="AT915" s="121">
        <v>34483144.210000001</v>
      </c>
      <c r="AU915" s="121">
        <v>34483144.109999999</v>
      </c>
      <c r="AV915" s="121">
        <v>0</v>
      </c>
      <c r="AW915" s="121">
        <v>0</v>
      </c>
      <c r="AX915" s="121">
        <v>0</v>
      </c>
      <c r="AY915" s="121">
        <v>0</v>
      </c>
      <c r="AZ915" s="121">
        <v>0</v>
      </c>
      <c r="BA915" s="121">
        <v>0</v>
      </c>
      <c r="BB915" s="121">
        <v>34483144.210000001</v>
      </c>
      <c r="BC915" s="121">
        <v>34483144.109999999</v>
      </c>
      <c r="BD915" s="121">
        <v>35579538.850000001</v>
      </c>
      <c r="BE915" s="121">
        <v>0</v>
      </c>
      <c r="BF915" s="121">
        <v>0</v>
      </c>
      <c r="BG915" s="121">
        <v>0</v>
      </c>
      <c r="BH915" s="121">
        <v>35579538.850000001</v>
      </c>
      <c r="BI915" s="121">
        <v>35579538.850000001</v>
      </c>
      <c r="BJ915" s="121">
        <v>0</v>
      </c>
      <c r="BK915" s="121">
        <v>0</v>
      </c>
      <c r="BL915" s="121">
        <v>0</v>
      </c>
      <c r="BM915" s="121">
        <v>35579538.850000001</v>
      </c>
      <c r="BN915" s="121">
        <v>36732506</v>
      </c>
      <c r="BO915" s="121">
        <v>0</v>
      </c>
      <c r="BP915" s="121">
        <v>0</v>
      </c>
      <c r="BQ915" s="121">
        <v>0</v>
      </c>
      <c r="BR915" s="121">
        <v>36732506</v>
      </c>
      <c r="BS915" s="121">
        <v>36732506</v>
      </c>
      <c r="BT915" s="121">
        <v>0</v>
      </c>
      <c r="BU915" s="121">
        <v>0</v>
      </c>
      <c r="BV915" s="121">
        <v>0</v>
      </c>
      <c r="BW915" s="121">
        <v>36732506</v>
      </c>
      <c r="BX915" s="121">
        <v>36732506</v>
      </c>
      <c r="BY915" s="121">
        <v>0</v>
      </c>
      <c r="BZ915" s="121">
        <v>0</v>
      </c>
      <c r="CA915" s="121">
        <v>0</v>
      </c>
      <c r="CB915" s="121">
        <v>36732506</v>
      </c>
      <c r="CC915" s="121">
        <v>36732506</v>
      </c>
      <c r="CD915" s="121">
        <v>0</v>
      </c>
      <c r="CE915" s="121">
        <v>0</v>
      </c>
      <c r="CF915" s="121">
        <v>0</v>
      </c>
      <c r="CG915" s="121">
        <v>36732506</v>
      </c>
      <c r="CH915" s="121">
        <v>36732506</v>
      </c>
      <c r="CI915" s="121">
        <v>0</v>
      </c>
      <c r="CJ915" s="121">
        <v>0</v>
      </c>
      <c r="CK915" s="121">
        <v>0</v>
      </c>
      <c r="CL915" s="121">
        <v>36732506</v>
      </c>
      <c r="CM915" s="121">
        <v>36732506</v>
      </c>
      <c r="CN915" s="121">
        <v>0</v>
      </c>
      <c r="CO915" s="121">
        <v>0</v>
      </c>
      <c r="CP915" s="121">
        <v>0</v>
      </c>
      <c r="CQ915" s="121">
        <v>36732506</v>
      </c>
      <c r="CR915" s="282"/>
      <c r="CS915" s="282"/>
      <c r="CT915" s="282"/>
      <c r="CU915" s="282"/>
      <c r="CV915" s="282"/>
      <c r="CW915" s="282"/>
      <c r="CX915" s="282"/>
      <c r="CY915" s="282"/>
      <c r="CZ915" s="282"/>
      <c r="DA915" s="282"/>
      <c r="DB915" s="282"/>
      <c r="DC915" s="282"/>
      <c r="DD915" s="282"/>
      <c r="DE915" s="282"/>
      <c r="DF915" s="282"/>
      <c r="DG915" s="282"/>
      <c r="DH915" s="282"/>
      <c r="DI915" s="282"/>
      <c r="DJ915" s="282"/>
      <c r="DK915" s="282"/>
      <c r="DL915" s="282"/>
      <c r="DM915" s="282"/>
      <c r="DN915" s="282"/>
      <c r="DO915" s="282"/>
      <c r="DP915" s="282"/>
      <c r="DQ915" s="282"/>
      <c r="DR915" s="282"/>
      <c r="DS915" s="282"/>
      <c r="DT915" s="282"/>
      <c r="DU915" s="282"/>
      <c r="DV915" s="282"/>
      <c r="DW915" s="282"/>
      <c r="DX915" s="282"/>
      <c r="DY915" s="282"/>
      <c r="DZ915" s="282"/>
      <c r="EA915" s="282"/>
      <c r="EB915" s="282"/>
      <c r="EC915" s="282"/>
      <c r="ED915" s="282"/>
      <c r="EE915" s="282"/>
      <c r="EF915" s="282"/>
      <c r="EG915" s="282"/>
      <c r="EH915" s="282"/>
      <c r="EI915" s="282"/>
      <c r="EJ915" s="282"/>
      <c r="EK915" s="282"/>
      <c r="EL915" s="282"/>
      <c r="EM915" s="282"/>
      <c r="EN915" s="282"/>
      <c r="EO915" s="282"/>
      <c r="EP915" s="282"/>
      <c r="EQ915" s="282"/>
      <c r="ER915" s="282"/>
      <c r="ES915" s="282"/>
      <c r="ET915" s="282"/>
      <c r="EU915" s="282"/>
      <c r="EV915" s="282"/>
      <c r="EW915" s="282"/>
      <c r="EX915" s="282"/>
      <c r="EY915" s="282"/>
      <c r="EZ915" s="282"/>
      <c r="FA915" s="282"/>
      <c r="FB915" s="282"/>
      <c r="FC915" s="282"/>
      <c r="FD915" s="282"/>
      <c r="FE915" s="282"/>
      <c r="FF915" s="282"/>
      <c r="FG915" s="282"/>
      <c r="FH915" s="282"/>
      <c r="FI915" s="282"/>
      <c r="FJ915" s="282"/>
      <c r="FK915" s="282"/>
      <c r="FL915" s="282"/>
      <c r="FM915" s="282"/>
      <c r="FN915" s="282"/>
      <c r="FO915" s="282"/>
      <c r="FP915" s="282"/>
      <c r="FQ915" s="282"/>
      <c r="FR915" s="282"/>
      <c r="FS915" s="282"/>
      <c r="FT915" s="282"/>
      <c r="FU915" s="282"/>
      <c r="FV915" s="282"/>
      <c r="FW915" s="282"/>
      <c r="FX915" s="282"/>
      <c r="FY915" s="282"/>
      <c r="FZ915" s="282"/>
      <c r="GA915" s="282"/>
      <c r="GB915" s="282"/>
      <c r="GC915" s="282"/>
      <c r="GD915" s="282"/>
      <c r="GE915" s="282"/>
      <c r="GF915" s="282"/>
      <c r="GG915" s="282"/>
      <c r="GH915" s="282"/>
      <c r="GI915" s="282"/>
      <c r="GJ915" s="282"/>
      <c r="GK915" s="282"/>
      <c r="GL915" s="282"/>
      <c r="GM915" s="282"/>
      <c r="GN915" s="282"/>
      <c r="GO915" s="282"/>
      <c r="GP915" s="282"/>
      <c r="GQ915" s="282"/>
      <c r="GR915" s="282"/>
      <c r="GS915" s="282"/>
      <c r="GT915" s="282"/>
      <c r="GU915" s="282"/>
      <c r="GV915" s="282"/>
      <c r="GW915" s="282"/>
      <c r="GX915" s="282"/>
      <c r="GY915" s="282"/>
      <c r="GZ915" s="282"/>
      <c r="HA915" s="282"/>
      <c r="HB915" s="282"/>
      <c r="HC915" s="282"/>
      <c r="HD915" s="282"/>
      <c r="HE915" s="282"/>
    </row>
    <row r="916" spans="1:213" ht="24.95" customHeight="1">
      <c r="A916" s="194">
        <v>619</v>
      </c>
      <c r="B916" s="17" t="s">
        <v>2299</v>
      </c>
      <c r="C916" s="277">
        <v>402000001</v>
      </c>
      <c r="D916" s="19" t="s">
        <v>48</v>
      </c>
      <c r="E916" s="113" t="s">
        <v>2420</v>
      </c>
      <c r="F916" s="114"/>
      <c r="G916" s="114"/>
      <c r="H916" s="115" t="s">
        <v>2421</v>
      </c>
      <c r="I916" s="114"/>
      <c r="J916" s="115" t="s">
        <v>2402</v>
      </c>
      <c r="K916" s="115" t="s">
        <v>2422</v>
      </c>
      <c r="L916" s="115" t="s">
        <v>172</v>
      </c>
      <c r="M916" s="115"/>
      <c r="N916" s="115"/>
      <c r="O916" s="115"/>
      <c r="P916" s="116" t="s">
        <v>2423</v>
      </c>
      <c r="Q916" s="117" t="s">
        <v>2424</v>
      </c>
      <c r="R916" s="115"/>
      <c r="S916" s="115"/>
      <c r="T916" s="115" t="s">
        <v>172</v>
      </c>
      <c r="U916" s="115"/>
      <c r="V916" s="115" t="s">
        <v>2425</v>
      </c>
      <c r="W916" s="115" t="s">
        <v>2032</v>
      </c>
      <c r="X916" s="115"/>
      <c r="Y916" s="115"/>
      <c r="Z916" s="115"/>
      <c r="AA916" s="115"/>
      <c r="AB916" s="116" t="s">
        <v>2426</v>
      </c>
      <c r="AC916" s="117" t="s">
        <v>2409</v>
      </c>
      <c r="AD916" s="116"/>
      <c r="AE916" s="116"/>
      <c r="AF916" s="116"/>
      <c r="AG916" s="116"/>
      <c r="AH916" s="116"/>
      <c r="AI916" s="116"/>
      <c r="AJ916" s="116" t="s">
        <v>2410</v>
      </c>
      <c r="AK916" s="116"/>
      <c r="AL916" s="116"/>
      <c r="AM916" s="116"/>
      <c r="AN916" s="181" t="s">
        <v>2411</v>
      </c>
      <c r="AO916" s="119" t="s">
        <v>51</v>
      </c>
      <c r="AP916" s="119" t="s">
        <v>66</v>
      </c>
      <c r="AQ916" s="119" t="s">
        <v>2412</v>
      </c>
      <c r="AR916" s="18" t="s">
        <v>75</v>
      </c>
      <c r="AS916" s="120" t="s">
        <v>56</v>
      </c>
      <c r="AT916" s="121">
        <v>0</v>
      </c>
      <c r="AU916" s="121">
        <v>0</v>
      </c>
      <c r="AV916" s="121">
        <v>0</v>
      </c>
      <c r="AW916" s="121">
        <v>0</v>
      </c>
      <c r="AX916" s="121">
        <v>0</v>
      </c>
      <c r="AY916" s="121">
        <v>0</v>
      </c>
      <c r="AZ916" s="121">
        <v>0</v>
      </c>
      <c r="BA916" s="121">
        <v>0</v>
      </c>
      <c r="BB916" s="121">
        <v>0</v>
      </c>
      <c r="BC916" s="121">
        <v>0</v>
      </c>
      <c r="BD916" s="121">
        <v>1850</v>
      </c>
      <c r="BE916" s="121">
        <v>0</v>
      </c>
      <c r="BF916" s="121">
        <v>0</v>
      </c>
      <c r="BG916" s="121">
        <v>0</v>
      </c>
      <c r="BH916" s="121">
        <v>1850</v>
      </c>
      <c r="BI916" s="121">
        <v>1850</v>
      </c>
      <c r="BJ916" s="121">
        <v>0</v>
      </c>
      <c r="BK916" s="121">
        <v>0</v>
      </c>
      <c r="BL916" s="121">
        <v>0</v>
      </c>
      <c r="BM916" s="121">
        <v>1850</v>
      </c>
      <c r="BN916" s="121">
        <v>0</v>
      </c>
      <c r="BO916" s="121">
        <v>0</v>
      </c>
      <c r="BP916" s="121">
        <v>0</v>
      </c>
      <c r="BQ916" s="121">
        <v>0</v>
      </c>
      <c r="BR916" s="121">
        <v>0</v>
      </c>
      <c r="BS916" s="121">
        <v>0</v>
      </c>
      <c r="BT916" s="121">
        <v>0</v>
      </c>
      <c r="BU916" s="121">
        <v>0</v>
      </c>
      <c r="BV916" s="121">
        <v>0</v>
      </c>
      <c r="BW916" s="121">
        <v>0</v>
      </c>
      <c r="BX916" s="121">
        <v>0</v>
      </c>
      <c r="BY916" s="121">
        <v>0</v>
      </c>
      <c r="BZ916" s="121">
        <v>0</v>
      </c>
      <c r="CA916" s="121">
        <v>0</v>
      </c>
      <c r="CB916" s="121">
        <v>0</v>
      </c>
      <c r="CC916" s="121">
        <v>0</v>
      </c>
      <c r="CD916" s="121">
        <v>0</v>
      </c>
      <c r="CE916" s="121">
        <v>0</v>
      </c>
      <c r="CF916" s="121">
        <v>0</v>
      </c>
      <c r="CG916" s="121">
        <v>0</v>
      </c>
      <c r="CH916" s="121">
        <v>0</v>
      </c>
      <c r="CI916" s="121">
        <v>0</v>
      </c>
      <c r="CJ916" s="121">
        <v>0</v>
      </c>
      <c r="CK916" s="121">
        <v>0</v>
      </c>
      <c r="CL916" s="121">
        <v>0</v>
      </c>
      <c r="CM916" s="121">
        <v>0</v>
      </c>
      <c r="CN916" s="121">
        <v>0</v>
      </c>
      <c r="CO916" s="121">
        <v>0</v>
      </c>
      <c r="CP916" s="121">
        <v>0</v>
      </c>
      <c r="CQ916" s="121">
        <v>0</v>
      </c>
      <c r="CR916" s="282"/>
      <c r="CS916" s="282"/>
      <c r="CT916" s="282"/>
      <c r="CU916" s="282"/>
      <c r="CV916" s="282"/>
      <c r="CW916" s="282"/>
      <c r="CX916" s="282"/>
      <c r="CY916" s="282"/>
      <c r="CZ916" s="282"/>
      <c r="DA916" s="282"/>
      <c r="DB916" s="282"/>
      <c r="DC916" s="282"/>
      <c r="DD916" s="282"/>
      <c r="DE916" s="282"/>
      <c r="DF916" s="282"/>
      <c r="DG916" s="282"/>
      <c r="DH916" s="282"/>
      <c r="DI916" s="282"/>
      <c r="DJ916" s="282"/>
      <c r="DK916" s="282"/>
      <c r="DL916" s="282"/>
      <c r="DM916" s="282"/>
      <c r="DN916" s="282"/>
      <c r="DO916" s="282"/>
      <c r="DP916" s="282"/>
      <c r="DQ916" s="282"/>
      <c r="DR916" s="282"/>
      <c r="DS916" s="282"/>
      <c r="DT916" s="282"/>
      <c r="DU916" s="282"/>
      <c r="DV916" s="282"/>
      <c r="DW916" s="282"/>
      <c r="DX916" s="282"/>
      <c r="DY916" s="282"/>
      <c r="DZ916" s="282"/>
      <c r="EA916" s="282"/>
      <c r="EB916" s="282"/>
      <c r="EC916" s="282"/>
      <c r="ED916" s="282"/>
      <c r="EE916" s="282"/>
      <c r="EF916" s="282"/>
      <c r="EG916" s="282"/>
      <c r="EH916" s="282"/>
      <c r="EI916" s="282"/>
      <c r="EJ916" s="282"/>
      <c r="EK916" s="282"/>
      <c r="EL916" s="282"/>
      <c r="EM916" s="282"/>
      <c r="EN916" s="282"/>
      <c r="EO916" s="282"/>
      <c r="EP916" s="282"/>
      <c r="EQ916" s="282"/>
      <c r="ER916" s="282"/>
      <c r="ES916" s="282"/>
      <c r="ET916" s="282"/>
      <c r="EU916" s="282"/>
      <c r="EV916" s="282"/>
      <c r="EW916" s="282"/>
      <c r="EX916" s="282"/>
      <c r="EY916" s="282"/>
      <c r="EZ916" s="282"/>
      <c r="FA916" s="282"/>
      <c r="FB916" s="282"/>
      <c r="FC916" s="282"/>
      <c r="FD916" s="282"/>
      <c r="FE916" s="282"/>
      <c r="FF916" s="282"/>
      <c r="FG916" s="282"/>
      <c r="FH916" s="282"/>
      <c r="FI916" s="282"/>
      <c r="FJ916" s="282"/>
      <c r="FK916" s="282"/>
      <c r="FL916" s="282"/>
      <c r="FM916" s="282"/>
      <c r="FN916" s="282"/>
      <c r="FO916" s="282"/>
      <c r="FP916" s="282"/>
      <c r="FQ916" s="282"/>
      <c r="FR916" s="282"/>
      <c r="FS916" s="282"/>
      <c r="FT916" s="282"/>
      <c r="FU916" s="282"/>
      <c r="FV916" s="282"/>
      <c r="FW916" s="282"/>
      <c r="FX916" s="282"/>
      <c r="FY916" s="282"/>
      <c r="FZ916" s="282"/>
      <c r="GA916" s="282"/>
      <c r="GB916" s="282"/>
      <c r="GC916" s="282"/>
      <c r="GD916" s="282"/>
      <c r="GE916" s="282"/>
      <c r="GF916" s="282"/>
      <c r="GG916" s="282"/>
      <c r="GH916" s="282"/>
      <c r="GI916" s="282"/>
      <c r="GJ916" s="282"/>
      <c r="GK916" s="282"/>
      <c r="GL916" s="282"/>
      <c r="GM916" s="282"/>
      <c r="GN916" s="282"/>
      <c r="GO916" s="282"/>
      <c r="GP916" s="282"/>
      <c r="GQ916" s="282"/>
      <c r="GR916" s="282"/>
      <c r="GS916" s="282"/>
      <c r="GT916" s="282"/>
      <c r="GU916" s="282"/>
      <c r="GV916" s="282"/>
      <c r="GW916" s="282"/>
      <c r="GX916" s="282"/>
      <c r="GY916" s="282"/>
      <c r="GZ916" s="282"/>
      <c r="HA916" s="282"/>
      <c r="HB916" s="282"/>
      <c r="HC916" s="282"/>
      <c r="HD916" s="282"/>
      <c r="HE916" s="282"/>
    </row>
    <row r="917" spans="1:213" ht="24.95" customHeight="1">
      <c r="A917" s="194">
        <v>619</v>
      </c>
      <c r="B917" s="17" t="s">
        <v>2299</v>
      </c>
      <c r="C917" s="277">
        <v>402000002</v>
      </c>
      <c r="D917" s="19" t="s">
        <v>49</v>
      </c>
      <c r="E917" s="113" t="s">
        <v>2420</v>
      </c>
      <c r="F917" s="114"/>
      <c r="G917" s="114"/>
      <c r="H917" s="115" t="s">
        <v>2421</v>
      </c>
      <c r="I917" s="114"/>
      <c r="J917" s="115" t="s">
        <v>2402</v>
      </c>
      <c r="K917" s="115" t="s">
        <v>2422</v>
      </c>
      <c r="L917" s="115" t="s">
        <v>172</v>
      </c>
      <c r="M917" s="115"/>
      <c r="N917" s="115"/>
      <c r="O917" s="115"/>
      <c r="P917" s="116" t="s">
        <v>2423</v>
      </c>
      <c r="Q917" s="117" t="s">
        <v>2424</v>
      </c>
      <c r="R917" s="115"/>
      <c r="S917" s="115"/>
      <c r="T917" s="115" t="s">
        <v>172</v>
      </c>
      <c r="U917" s="115"/>
      <c r="V917" s="115" t="s">
        <v>2425</v>
      </c>
      <c r="W917" s="115" t="s">
        <v>2032</v>
      </c>
      <c r="X917" s="115"/>
      <c r="Y917" s="115"/>
      <c r="Z917" s="115"/>
      <c r="AA917" s="115"/>
      <c r="AB917" s="116" t="s">
        <v>2426</v>
      </c>
      <c r="AC917" s="117" t="s">
        <v>2409</v>
      </c>
      <c r="AD917" s="116"/>
      <c r="AE917" s="116"/>
      <c r="AF917" s="116"/>
      <c r="AG917" s="116"/>
      <c r="AH917" s="116"/>
      <c r="AI917" s="116"/>
      <c r="AJ917" s="116" t="s">
        <v>2410</v>
      </c>
      <c r="AK917" s="116"/>
      <c r="AL917" s="116"/>
      <c r="AM917" s="116"/>
      <c r="AN917" s="181" t="s">
        <v>2411</v>
      </c>
      <c r="AO917" s="119" t="s">
        <v>51</v>
      </c>
      <c r="AP917" s="119" t="s">
        <v>66</v>
      </c>
      <c r="AQ917" s="119" t="s">
        <v>2427</v>
      </c>
      <c r="AR917" s="18" t="s">
        <v>249</v>
      </c>
      <c r="AS917" s="120" t="s">
        <v>60</v>
      </c>
      <c r="AT917" s="121">
        <v>0</v>
      </c>
      <c r="AU917" s="121">
        <v>0</v>
      </c>
      <c r="AV917" s="121">
        <v>0</v>
      </c>
      <c r="AW917" s="121">
        <v>0</v>
      </c>
      <c r="AX917" s="121">
        <v>0</v>
      </c>
      <c r="AY917" s="121">
        <v>0</v>
      </c>
      <c r="AZ917" s="121">
        <v>0</v>
      </c>
      <c r="BA917" s="121">
        <v>0</v>
      </c>
      <c r="BB917" s="121">
        <v>0</v>
      </c>
      <c r="BC917" s="121">
        <v>0</v>
      </c>
      <c r="BD917" s="121">
        <v>315221.75</v>
      </c>
      <c r="BE917" s="121">
        <v>0</v>
      </c>
      <c r="BF917" s="121">
        <v>315221.75</v>
      </c>
      <c r="BG917" s="121">
        <v>0</v>
      </c>
      <c r="BH917" s="121">
        <v>0</v>
      </c>
      <c r="BI917" s="121">
        <v>315221.75</v>
      </c>
      <c r="BJ917" s="121">
        <v>0</v>
      </c>
      <c r="BK917" s="121">
        <v>315221.75</v>
      </c>
      <c r="BL917" s="121">
        <v>0</v>
      </c>
      <c r="BM917" s="121">
        <v>0</v>
      </c>
      <c r="BN917" s="121">
        <v>0</v>
      </c>
      <c r="BO917" s="121">
        <v>0</v>
      </c>
      <c r="BP917" s="121">
        <v>0</v>
      </c>
      <c r="BQ917" s="121">
        <v>0</v>
      </c>
      <c r="BR917" s="121">
        <v>0</v>
      </c>
      <c r="BS917" s="121">
        <v>0</v>
      </c>
      <c r="BT917" s="121">
        <v>0</v>
      </c>
      <c r="BU917" s="121">
        <v>0</v>
      </c>
      <c r="BV917" s="121">
        <v>0</v>
      </c>
      <c r="BW917" s="121">
        <v>0</v>
      </c>
      <c r="BX917" s="121">
        <v>0</v>
      </c>
      <c r="BY917" s="121">
        <v>0</v>
      </c>
      <c r="BZ917" s="121">
        <v>0</v>
      </c>
      <c r="CA917" s="121">
        <v>0</v>
      </c>
      <c r="CB917" s="121">
        <v>0</v>
      </c>
      <c r="CC917" s="121">
        <v>0</v>
      </c>
      <c r="CD917" s="121">
        <v>0</v>
      </c>
      <c r="CE917" s="121">
        <v>0</v>
      </c>
      <c r="CF917" s="121">
        <v>0</v>
      </c>
      <c r="CG917" s="121">
        <v>0</v>
      </c>
      <c r="CH917" s="121">
        <v>0</v>
      </c>
      <c r="CI917" s="121">
        <v>0</v>
      </c>
      <c r="CJ917" s="121">
        <v>0</v>
      </c>
      <c r="CK917" s="121">
        <v>0</v>
      </c>
      <c r="CL917" s="121">
        <v>0</v>
      </c>
      <c r="CM917" s="121">
        <v>0</v>
      </c>
      <c r="CN917" s="121">
        <v>0</v>
      </c>
      <c r="CO917" s="121">
        <v>0</v>
      </c>
      <c r="CP917" s="121">
        <v>0</v>
      </c>
      <c r="CQ917" s="121">
        <v>0</v>
      </c>
      <c r="CR917" s="282"/>
      <c r="CS917" s="282"/>
      <c r="CT917" s="282"/>
      <c r="CU917" s="282"/>
      <c r="CV917" s="282"/>
      <c r="CW917" s="282"/>
      <c r="CX917" s="282"/>
      <c r="CY917" s="282"/>
      <c r="CZ917" s="282"/>
      <c r="DA917" s="282"/>
      <c r="DB917" s="282"/>
      <c r="DC917" s="282"/>
      <c r="DD917" s="282"/>
      <c r="DE917" s="282"/>
      <c r="DF917" s="282"/>
      <c r="DG917" s="282"/>
      <c r="DH917" s="282"/>
      <c r="DI917" s="282"/>
      <c r="DJ917" s="282"/>
      <c r="DK917" s="282"/>
      <c r="DL917" s="282"/>
      <c r="DM917" s="282"/>
      <c r="DN917" s="282"/>
      <c r="DO917" s="282"/>
      <c r="DP917" s="282"/>
      <c r="DQ917" s="282"/>
      <c r="DR917" s="282"/>
      <c r="DS917" s="282"/>
      <c r="DT917" s="282"/>
      <c r="DU917" s="282"/>
      <c r="DV917" s="282"/>
      <c r="DW917" s="282"/>
      <c r="DX917" s="282"/>
      <c r="DY917" s="282"/>
      <c r="DZ917" s="282"/>
      <c r="EA917" s="282"/>
      <c r="EB917" s="282"/>
      <c r="EC917" s="282"/>
      <c r="ED917" s="282"/>
      <c r="EE917" s="282"/>
      <c r="EF917" s="282"/>
      <c r="EG917" s="282"/>
      <c r="EH917" s="282"/>
      <c r="EI917" s="282"/>
      <c r="EJ917" s="282"/>
      <c r="EK917" s="282"/>
      <c r="EL917" s="282"/>
      <c r="EM917" s="282"/>
      <c r="EN917" s="282"/>
      <c r="EO917" s="282"/>
      <c r="EP917" s="282"/>
      <c r="EQ917" s="282"/>
      <c r="ER917" s="282"/>
      <c r="ES917" s="282"/>
      <c r="ET917" s="282"/>
      <c r="EU917" s="282"/>
      <c r="EV917" s="282"/>
      <c r="EW917" s="282"/>
      <c r="EX917" s="282"/>
      <c r="EY917" s="282"/>
      <c r="EZ917" s="282"/>
      <c r="FA917" s="282"/>
      <c r="FB917" s="282"/>
      <c r="FC917" s="282"/>
      <c r="FD917" s="282"/>
      <c r="FE917" s="282"/>
      <c r="FF917" s="282"/>
      <c r="FG917" s="282"/>
      <c r="FH917" s="282"/>
      <c r="FI917" s="282"/>
      <c r="FJ917" s="282"/>
      <c r="FK917" s="282"/>
      <c r="FL917" s="282"/>
      <c r="FM917" s="282"/>
      <c r="FN917" s="282"/>
      <c r="FO917" s="282"/>
      <c r="FP917" s="282"/>
      <c r="FQ917" s="282"/>
      <c r="FR917" s="282"/>
      <c r="FS917" s="282"/>
      <c r="FT917" s="282"/>
      <c r="FU917" s="282"/>
      <c r="FV917" s="282"/>
      <c r="FW917" s="282"/>
      <c r="FX917" s="282"/>
      <c r="FY917" s="282"/>
      <c r="FZ917" s="282"/>
      <c r="GA917" s="282"/>
      <c r="GB917" s="282"/>
      <c r="GC917" s="282"/>
      <c r="GD917" s="282"/>
      <c r="GE917" s="282"/>
      <c r="GF917" s="282"/>
      <c r="GG917" s="282"/>
      <c r="GH917" s="282"/>
      <c r="GI917" s="282"/>
      <c r="GJ917" s="282"/>
      <c r="GK917" s="282"/>
      <c r="GL917" s="282"/>
      <c r="GM917" s="282"/>
      <c r="GN917" s="282"/>
      <c r="GO917" s="282"/>
      <c r="GP917" s="282"/>
      <c r="GQ917" s="282"/>
      <c r="GR917" s="282"/>
      <c r="GS917" s="282"/>
      <c r="GT917" s="282"/>
      <c r="GU917" s="282"/>
      <c r="GV917" s="282"/>
      <c r="GW917" s="282"/>
      <c r="GX917" s="282"/>
      <c r="GY917" s="282"/>
      <c r="GZ917" s="282"/>
      <c r="HA917" s="282"/>
      <c r="HB917" s="282"/>
      <c r="HC917" s="282"/>
      <c r="HD917" s="282"/>
      <c r="HE917" s="282"/>
    </row>
    <row r="918" spans="1:213" ht="24.95" customHeight="1">
      <c r="A918" s="194">
        <v>619</v>
      </c>
      <c r="B918" s="17" t="s">
        <v>2299</v>
      </c>
      <c r="C918" s="277">
        <v>404020001</v>
      </c>
      <c r="D918" s="19" t="s">
        <v>973</v>
      </c>
      <c r="E918" s="113" t="s">
        <v>2420</v>
      </c>
      <c r="F918" s="114"/>
      <c r="G918" s="114"/>
      <c r="H918" s="115" t="s">
        <v>2421</v>
      </c>
      <c r="I918" s="114"/>
      <c r="J918" s="115" t="s">
        <v>2402</v>
      </c>
      <c r="K918" s="115" t="s">
        <v>2422</v>
      </c>
      <c r="L918" s="115" t="s">
        <v>172</v>
      </c>
      <c r="M918" s="115"/>
      <c r="N918" s="115"/>
      <c r="O918" s="115"/>
      <c r="P918" s="116" t="s">
        <v>2423</v>
      </c>
      <c r="Q918" s="117" t="s">
        <v>2424</v>
      </c>
      <c r="R918" s="115"/>
      <c r="S918" s="115"/>
      <c r="T918" s="115" t="s">
        <v>172</v>
      </c>
      <c r="U918" s="115"/>
      <c r="V918" s="115" t="s">
        <v>2425</v>
      </c>
      <c r="W918" s="115" t="s">
        <v>2032</v>
      </c>
      <c r="X918" s="115"/>
      <c r="Y918" s="115"/>
      <c r="Z918" s="115"/>
      <c r="AA918" s="115"/>
      <c r="AB918" s="116" t="s">
        <v>2426</v>
      </c>
      <c r="AC918" s="117" t="s">
        <v>2409</v>
      </c>
      <c r="AD918" s="116"/>
      <c r="AE918" s="116"/>
      <c r="AF918" s="116"/>
      <c r="AG918" s="116"/>
      <c r="AH918" s="116"/>
      <c r="AI918" s="116"/>
      <c r="AJ918" s="116" t="s">
        <v>2410</v>
      </c>
      <c r="AK918" s="116"/>
      <c r="AL918" s="116"/>
      <c r="AM918" s="116"/>
      <c r="AN918" s="181" t="s">
        <v>2411</v>
      </c>
      <c r="AO918" s="119" t="s">
        <v>51</v>
      </c>
      <c r="AP918" s="119" t="s">
        <v>66</v>
      </c>
      <c r="AQ918" s="119" t="s">
        <v>2427</v>
      </c>
      <c r="AR918" s="18" t="s">
        <v>249</v>
      </c>
      <c r="AS918" s="120" t="s">
        <v>57</v>
      </c>
      <c r="AT918" s="121">
        <v>0</v>
      </c>
      <c r="AU918" s="121">
        <v>0</v>
      </c>
      <c r="AV918" s="121">
        <v>0</v>
      </c>
      <c r="AW918" s="121">
        <v>0</v>
      </c>
      <c r="AX918" s="121">
        <v>0</v>
      </c>
      <c r="AY918" s="121">
        <v>0</v>
      </c>
      <c r="AZ918" s="121">
        <v>0</v>
      </c>
      <c r="BA918" s="121">
        <v>0</v>
      </c>
      <c r="BB918" s="121">
        <v>0</v>
      </c>
      <c r="BC918" s="121">
        <v>0</v>
      </c>
      <c r="BD918" s="121">
        <v>95196.97</v>
      </c>
      <c r="BE918" s="121">
        <v>0</v>
      </c>
      <c r="BF918" s="121">
        <v>95196.97</v>
      </c>
      <c r="BG918" s="121">
        <v>0</v>
      </c>
      <c r="BH918" s="121">
        <v>0</v>
      </c>
      <c r="BI918" s="121">
        <v>95196.97</v>
      </c>
      <c r="BJ918" s="121">
        <v>0</v>
      </c>
      <c r="BK918" s="121">
        <v>95196.97</v>
      </c>
      <c r="BL918" s="121">
        <v>0</v>
      </c>
      <c r="BM918" s="121">
        <v>0</v>
      </c>
      <c r="BN918" s="121">
        <v>0</v>
      </c>
      <c r="BO918" s="121">
        <v>0</v>
      </c>
      <c r="BP918" s="121">
        <v>0</v>
      </c>
      <c r="BQ918" s="121">
        <v>0</v>
      </c>
      <c r="BR918" s="121">
        <v>0</v>
      </c>
      <c r="BS918" s="121">
        <v>0</v>
      </c>
      <c r="BT918" s="121">
        <v>0</v>
      </c>
      <c r="BU918" s="121">
        <v>0</v>
      </c>
      <c r="BV918" s="121">
        <v>0</v>
      </c>
      <c r="BW918" s="121">
        <v>0</v>
      </c>
      <c r="BX918" s="121">
        <v>0</v>
      </c>
      <c r="BY918" s="121">
        <v>0</v>
      </c>
      <c r="BZ918" s="121">
        <v>0</v>
      </c>
      <c r="CA918" s="121">
        <v>0</v>
      </c>
      <c r="CB918" s="121">
        <v>0</v>
      </c>
      <c r="CC918" s="121">
        <v>0</v>
      </c>
      <c r="CD918" s="121">
        <v>0</v>
      </c>
      <c r="CE918" s="121">
        <v>0</v>
      </c>
      <c r="CF918" s="121">
        <v>0</v>
      </c>
      <c r="CG918" s="121">
        <v>0</v>
      </c>
      <c r="CH918" s="121">
        <v>0</v>
      </c>
      <c r="CI918" s="121">
        <v>0</v>
      </c>
      <c r="CJ918" s="121">
        <v>0</v>
      </c>
      <c r="CK918" s="121">
        <v>0</v>
      </c>
      <c r="CL918" s="121">
        <v>0</v>
      </c>
      <c r="CM918" s="121">
        <v>0</v>
      </c>
      <c r="CN918" s="121">
        <v>0</v>
      </c>
      <c r="CO918" s="121">
        <v>0</v>
      </c>
      <c r="CP918" s="121">
        <v>0</v>
      </c>
      <c r="CQ918" s="121">
        <v>0</v>
      </c>
      <c r="CR918" s="282"/>
      <c r="CS918" s="282"/>
      <c r="CT918" s="282"/>
      <c r="CU918" s="282"/>
      <c r="CV918" s="282"/>
      <c r="CW918" s="282"/>
      <c r="CX918" s="282"/>
      <c r="CY918" s="282"/>
      <c r="CZ918" s="282"/>
      <c r="DA918" s="282"/>
      <c r="DB918" s="282"/>
      <c r="DC918" s="282"/>
      <c r="DD918" s="282"/>
      <c r="DE918" s="282"/>
      <c r="DF918" s="282"/>
      <c r="DG918" s="282"/>
      <c r="DH918" s="282"/>
      <c r="DI918" s="282"/>
      <c r="DJ918" s="282"/>
      <c r="DK918" s="282"/>
      <c r="DL918" s="282"/>
      <c r="DM918" s="282"/>
      <c r="DN918" s="282"/>
      <c r="DO918" s="282"/>
      <c r="DP918" s="282"/>
      <c r="DQ918" s="282"/>
      <c r="DR918" s="282"/>
      <c r="DS918" s="282"/>
      <c r="DT918" s="282"/>
      <c r="DU918" s="282"/>
      <c r="DV918" s="282"/>
      <c r="DW918" s="282"/>
      <c r="DX918" s="282"/>
      <c r="DY918" s="282"/>
      <c r="DZ918" s="282"/>
      <c r="EA918" s="282"/>
      <c r="EB918" s="282"/>
      <c r="EC918" s="282"/>
      <c r="ED918" s="282"/>
      <c r="EE918" s="282"/>
      <c r="EF918" s="282"/>
      <c r="EG918" s="282"/>
      <c r="EH918" s="282"/>
      <c r="EI918" s="282"/>
      <c r="EJ918" s="282"/>
      <c r="EK918" s="282"/>
      <c r="EL918" s="282"/>
      <c r="EM918" s="282"/>
      <c r="EN918" s="282"/>
      <c r="EO918" s="282"/>
      <c r="EP918" s="282"/>
      <c r="EQ918" s="282"/>
      <c r="ER918" s="282"/>
      <c r="ES918" s="282"/>
      <c r="ET918" s="282"/>
      <c r="EU918" s="282"/>
      <c r="EV918" s="282"/>
      <c r="EW918" s="282"/>
      <c r="EX918" s="282"/>
      <c r="EY918" s="282"/>
      <c r="EZ918" s="282"/>
      <c r="FA918" s="282"/>
      <c r="FB918" s="282"/>
      <c r="FC918" s="282"/>
      <c r="FD918" s="282"/>
      <c r="FE918" s="282"/>
      <c r="FF918" s="282"/>
      <c r="FG918" s="282"/>
      <c r="FH918" s="282"/>
      <c r="FI918" s="282"/>
      <c r="FJ918" s="282"/>
      <c r="FK918" s="282"/>
      <c r="FL918" s="282"/>
      <c r="FM918" s="282"/>
      <c r="FN918" s="282"/>
      <c r="FO918" s="282"/>
      <c r="FP918" s="282"/>
      <c r="FQ918" s="282"/>
      <c r="FR918" s="282"/>
      <c r="FS918" s="282"/>
      <c r="FT918" s="282"/>
      <c r="FU918" s="282"/>
      <c r="FV918" s="282"/>
      <c r="FW918" s="282"/>
      <c r="FX918" s="282"/>
      <c r="FY918" s="282"/>
      <c r="FZ918" s="282"/>
      <c r="GA918" s="282"/>
      <c r="GB918" s="282"/>
      <c r="GC918" s="282"/>
      <c r="GD918" s="282"/>
      <c r="GE918" s="282"/>
      <c r="GF918" s="282"/>
      <c r="GG918" s="282"/>
      <c r="GH918" s="282"/>
      <c r="GI918" s="282"/>
      <c r="GJ918" s="282"/>
      <c r="GK918" s="282"/>
      <c r="GL918" s="282"/>
      <c r="GM918" s="282"/>
      <c r="GN918" s="282"/>
      <c r="GO918" s="282"/>
      <c r="GP918" s="282"/>
      <c r="GQ918" s="282"/>
      <c r="GR918" s="282"/>
      <c r="GS918" s="282"/>
      <c r="GT918" s="282"/>
      <c r="GU918" s="282"/>
      <c r="GV918" s="282"/>
      <c r="GW918" s="282"/>
      <c r="GX918" s="282"/>
      <c r="GY918" s="282"/>
      <c r="GZ918" s="282"/>
      <c r="HA918" s="282"/>
      <c r="HB918" s="282"/>
      <c r="HC918" s="282"/>
      <c r="HD918" s="282"/>
      <c r="HE918" s="282"/>
    </row>
    <row r="919" spans="1:213" ht="24.95" customHeight="1">
      <c r="A919" s="194" t="s">
        <v>2298</v>
      </c>
      <c r="B919" s="17" t="s">
        <v>2299</v>
      </c>
      <c r="C919" s="109" t="s">
        <v>2211</v>
      </c>
      <c r="D919" s="19" t="s">
        <v>960</v>
      </c>
      <c r="E919" s="113" t="s">
        <v>1315</v>
      </c>
      <c r="F919" s="114"/>
      <c r="G919" s="114"/>
      <c r="H919" s="199" t="s">
        <v>47</v>
      </c>
      <c r="I919" s="199"/>
      <c r="J919" s="199" t="s">
        <v>382</v>
      </c>
      <c r="K919" s="199" t="s">
        <v>45</v>
      </c>
      <c r="L919" s="199" t="s">
        <v>523</v>
      </c>
      <c r="M919" s="115"/>
      <c r="N919" s="115"/>
      <c r="O919" s="115"/>
      <c r="P919" s="116" t="s">
        <v>255</v>
      </c>
      <c r="Q919" s="117" t="s">
        <v>256</v>
      </c>
      <c r="R919" s="115"/>
      <c r="S919" s="115"/>
      <c r="T919" s="199" t="s">
        <v>47</v>
      </c>
      <c r="U919" s="199"/>
      <c r="V919" s="199" t="s">
        <v>523</v>
      </c>
      <c r="W919" s="199" t="s">
        <v>45</v>
      </c>
      <c r="X919" s="115"/>
      <c r="Y919" s="115"/>
      <c r="Z919" s="115"/>
      <c r="AA919" s="115"/>
      <c r="AB919" s="116">
        <v>38416</v>
      </c>
      <c r="AC919" s="117" t="s">
        <v>2428</v>
      </c>
      <c r="AD919" s="116"/>
      <c r="AE919" s="116"/>
      <c r="AF919" s="116"/>
      <c r="AG919" s="116"/>
      <c r="AH919" s="116"/>
      <c r="AI919" s="116"/>
      <c r="AJ919" s="118" t="s">
        <v>45</v>
      </c>
      <c r="AK919" s="116"/>
      <c r="AL919" s="116"/>
      <c r="AM919" s="181"/>
      <c r="AN919" s="116" t="s">
        <v>2429</v>
      </c>
      <c r="AO919" s="119" t="s">
        <v>87</v>
      </c>
      <c r="AP919" s="119" t="s">
        <v>54</v>
      </c>
      <c r="AQ919" s="119" t="s">
        <v>2430</v>
      </c>
      <c r="AR919" s="18" t="s">
        <v>2431</v>
      </c>
      <c r="AS919" s="120" t="s">
        <v>1028</v>
      </c>
      <c r="AT919" s="121">
        <v>0</v>
      </c>
      <c r="AU919" s="121">
        <v>0</v>
      </c>
      <c r="AV919" s="121">
        <v>0</v>
      </c>
      <c r="AW919" s="121">
        <v>0</v>
      </c>
      <c r="AX919" s="121">
        <v>0</v>
      </c>
      <c r="AY919" s="121">
        <v>0</v>
      </c>
      <c r="AZ919" s="121">
        <v>0</v>
      </c>
      <c r="BA919" s="121">
        <v>0</v>
      </c>
      <c r="BB919" s="121">
        <v>0</v>
      </c>
      <c r="BC919" s="121">
        <v>0</v>
      </c>
      <c r="BD919" s="121">
        <v>0</v>
      </c>
      <c r="BE919" s="121">
        <v>0</v>
      </c>
      <c r="BF919" s="121">
        <v>0</v>
      </c>
      <c r="BG919" s="121">
        <v>0</v>
      </c>
      <c r="BH919" s="121">
        <v>0</v>
      </c>
      <c r="BI919" s="121">
        <v>0</v>
      </c>
      <c r="BJ919" s="121">
        <v>0</v>
      </c>
      <c r="BK919" s="121">
        <v>0</v>
      </c>
      <c r="BL919" s="121">
        <v>0</v>
      </c>
      <c r="BM919" s="121">
        <v>0</v>
      </c>
      <c r="BN919" s="121">
        <v>0</v>
      </c>
      <c r="BO919" s="121">
        <v>0</v>
      </c>
      <c r="BP919" s="121">
        <v>0</v>
      </c>
      <c r="BQ919" s="121">
        <v>0</v>
      </c>
      <c r="BR919" s="121">
        <v>0</v>
      </c>
      <c r="BS919" s="121">
        <v>10090000</v>
      </c>
      <c r="BT919" s="121">
        <v>0</v>
      </c>
      <c r="BU919" s="121">
        <v>0</v>
      </c>
      <c r="BV919" s="121">
        <v>0</v>
      </c>
      <c r="BW919" s="121">
        <v>10090000</v>
      </c>
      <c r="BX919" s="121">
        <v>0</v>
      </c>
      <c r="BY919" s="121">
        <v>0</v>
      </c>
      <c r="BZ919" s="121">
        <v>0</v>
      </c>
      <c r="CA919" s="121">
        <v>0</v>
      </c>
      <c r="CB919" s="121">
        <v>0</v>
      </c>
      <c r="CC919" s="121">
        <v>0</v>
      </c>
      <c r="CD919" s="121">
        <v>0</v>
      </c>
      <c r="CE919" s="121">
        <v>0</v>
      </c>
      <c r="CF919" s="121">
        <v>0</v>
      </c>
      <c r="CG919" s="121">
        <v>0</v>
      </c>
      <c r="CH919" s="121">
        <v>0</v>
      </c>
      <c r="CI919" s="121">
        <v>0</v>
      </c>
      <c r="CJ919" s="121">
        <v>0</v>
      </c>
      <c r="CK919" s="121">
        <v>0</v>
      </c>
      <c r="CL919" s="121">
        <v>0</v>
      </c>
      <c r="CM919" s="121">
        <v>0</v>
      </c>
      <c r="CN919" s="121">
        <v>0</v>
      </c>
      <c r="CO919" s="121">
        <v>0</v>
      </c>
      <c r="CP919" s="121">
        <v>0</v>
      </c>
      <c r="CQ919" s="121">
        <v>0</v>
      </c>
      <c r="CR919" s="282"/>
      <c r="CS919" s="282"/>
      <c r="CT919" s="282"/>
      <c r="CU919" s="282"/>
      <c r="CV919" s="282"/>
      <c r="CW919" s="282"/>
      <c r="CX919" s="282"/>
      <c r="CY919" s="282"/>
      <c r="CZ919" s="282"/>
      <c r="DA919" s="282"/>
      <c r="DB919" s="282"/>
      <c r="DC919" s="282"/>
      <c r="DD919" s="282"/>
      <c r="DE919" s="282"/>
      <c r="DF919" s="282"/>
      <c r="DG919" s="282"/>
      <c r="DH919" s="282"/>
      <c r="DI919" s="282"/>
      <c r="DJ919" s="282"/>
      <c r="DK919" s="282"/>
      <c r="DL919" s="282"/>
      <c r="DM919" s="282"/>
      <c r="DN919" s="282"/>
      <c r="DO919" s="282"/>
      <c r="DP919" s="282"/>
      <c r="DQ919" s="282"/>
      <c r="DR919" s="282"/>
      <c r="DS919" s="282"/>
      <c r="DT919" s="282"/>
      <c r="DU919" s="282"/>
      <c r="DV919" s="282"/>
      <c r="DW919" s="282"/>
      <c r="DX919" s="282"/>
      <c r="DY919" s="282"/>
      <c r="DZ919" s="282"/>
      <c r="EA919" s="282"/>
      <c r="EB919" s="282"/>
      <c r="EC919" s="282"/>
      <c r="ED919" s="282"/>
      <c r="EE919" s="282"/>
      <c r="EF919" s="282"/>
      <c r="EG919" s="282"/>
      <c r="EH919" s="282"/>
      <c r="EI919" s="282"/>
      <c r="EJ919" s="282"/>
      <c r="EK919" s="282"/>
      <c r="EL919" s="282"/>
      <c r="EM919" s="282"/>
      <c r="EN919" s="282"/>
      <c r="EO919" s="282"/>
      <c r="EP919" s="282"/>
      <c r="EQ919" s="282"/>
      <c r="ER919" s="282"/>
      <c r="ES919" s="282"/>
      <c r="ET919" s="282"/>
      <c r="EU919" s="282"/>
      <c r="EV919" s="282"/>
      <c r="EW919" s="282"/>
      <c r="EX919" s="282"/>
      <c r="EY919" s="282"/>
      <c r="EZ919" s="282"/>
      <c r="FA919" s="282"/>
      <c r="FB919" s="282"/>
      <c r="FC919" s="282"/>
      <c r="FD919" s="282"/>
      <c r="FE919" s="282"/>
      <c r="FF919" s="282"/>
      <c r="FG919" s="282"/>
      <c r="FH919" s="282"/>
      <c r="FI919" s="282"/>
      <c r="FJ919" s="282"/>
      <c r="FK919" s="282"/>
      <c r="FL919" s="282"/>
      <c r="FM919" s="282"/>
      <c r="FN919" s="282"/>
      <c r="FO919" s="282"/>
      <c r="FP919" s="282"/>
      <c r="FQ919" s="282"/>
      <c r="FR919" s="282"/>
      <c r="FS919" s="282"/>
      <c r="FT919" s="282"/>
      <c r="FU919" s="282"/>
      <c r="FV919" s="282"/>
      <c r="FW919" s="282"/>
      <c r="FX919" s="282"/>
      <c r="FY919" s="282"/>
      <c r="FZ919" s="282"/>
      <c r="GA919" s="282"/>
      <c r="GB919" s="282"/>
      <c r="GC919" s="282"/>
      <c r="GD919" s="282"/>
      <c r="GE919" s="282"/>
      <c r="GF919" s="282"/>
      <c r="GG919" s="282"/>
      <c r="GH919" s="282"/>
      <c r="GI919" s="282"/>
      <c r="GJ919" s="282"/>
      <c r="GK919" s="282"/>
      <c r="GL919" s="282"/>
      <c r="GM919" s="282"/>
      <c r="GN919" s="282"/>
      <c r="GO919" s="282"/>
      <c r="GP919" s="282"/>
      <c r="GQ919" s="282"/>
      <c r="GR919" s="282"/>
      <c r="GS919" s="282"/>
      <c r="GT919" s="282"/>
      <c r="GU919" s="282"/>
      <c r="GV919" s="282"/>
      <c r="GW919" s="282"/>
      <c r="GX919" s="282"/>
      <c r="GY919" s="282"/>
      <c r="GZ919" s="282"/>
      <c r="HA919" s="282"/>
      <c r="HB919" s="282"/>
      <c r="HC919" s="282"/>
      <c r="HD919" s="282"/>
      <c r="HE919" s="282"/>
    </row>
    <row r="920" spans="1:213" ht="24.95" customHeight="1">
      <c r="A920" s="194">
        <v>619</v>
      </c>
      <c r="B920" s="17" t="s">
        <v>2299</v>
      </c>
      <c r="C920" s="277">
        <v>404020001</v>
      </c>
      <c r="D920" s="19" t="s">
        <v>973</v>
      </c>
      <c r="E920" s="113" t="s">
        <v>2432</v>
      </c>
      <c r="F920" s="114"/>
      <c r="G920" s="114"/>
      <c r="H920" s="115">
        <v>2</v>
      </c>
      <c r="I920" s="114"/>
      <c r="J920" s="115">
        <v>6</v>
      </c>
      <c r="K920" s="115" t="s">
        <v>1040</v>
      </c>
      <c r="L920" s="115"/>
      <c r="M920" s="115"/>
      <c r="N920" s="115"/>
      <c r="O920" s="115"/>
      <c r="P920" s="116" t="s">
        <v>1041</v>
      </c>
      <c r="Q920" s="117" t="s">
        <v>2433</v>
      </c>
      <c r="R920" s="115"/>
      <c r="S920" s="115"/>
      <c r="T920" s="115"/>
      <c r="U920" s="115"/>
      <c r="V920" s="115" t="s">
        <v>2434</v>
      </c>
      <c r="W920" s="115"/>
      <c r="X920" s="115"/>
      <c r="Y920" s="115"/>
      <c r="Z920" s="115"/>
      <c r="AA920" s="115"/>
      <c r="AB920" s="116" t="s">
        <v>1772</v>
      </c>
      <c r="AC920" s="117" t="s">
        <v>1909</v>
      </c>
      <c r="AD920" s="116"/>
      <c r="AE920" s="116"/>
      <c r="AF920" s="116"/>
      <c r="AG920" s="116"/>
      <c r="AH920" s="116"/>
      <c r="AI920" s="116"/>
      <c r="AJ920" s="116"/>
      <c r="AK920" s="116"/>
      <c r="AL920" s="116"/>
      <c r="AM920" s="181" t="s">
        <v>2435</v>
      </c>
      <c r="AN920" s="181" t="s">
        <v>1911</v>
      </c>
      <c r="AO920" s="119" t="s">
        <v>51</v>
      </c>
      <c r="AP920" s="119" t="s">
        <v>66</v>
      </c>
      <c r="AQ920" s="119" t="s">
        <v>2436</v>
      </c>
      <c r="AR920" s="18" t="s">
        <v>977</v>
      </c>
      <c r="AS920" s="120" t="s">
        <v>53</v>
      </c>
      <c r="AT920" s="121">
        <v>133949</v>
      </c>
      <c r="AU920" s="121">
        <v>133949</v>
      </c>
      <c r="AV920" s="121">
        <v>0</v>
      </c>
      <c r="AW920" s="121">
        <v>0</v>
      </c>
      <c r="AX920" s="121">
        <v>133949</v>
      </c>
      <c r="AY920" s="121">
        <v>133949</v>
      </c>
      <c r="AZ920" s="121">
        <v>0</v>
      </c>
      <c r="BA920" s="121">
        <v>0</v>
      </c>
      <c r="BB920" s="121">
        <v>0</v>
      </c>
      <c r="BC920" s="121">
        <v>0</v>
      </c>
      <c r="BD920" s="121">
        <v>119590.12</v>
      </c>
      <c r="BE920" s="121">
        <v>0</v>
      </c>
      <c r="BF920" s="121">
        <v>119590.12</v>
      </c>
      <c r="BG920" s="121">
        <v>0</v>
      </c>
      <c r="BH920" s="121">
        <v>0</v>
      </c>
      <c r="BI920" s="121">
        <v>119590.12</v>
      </c>
      <c r="BJ920" s="121">
        <v>0</v>
      </c>
      <c r="BK920" s="121">
        <v>119590.12</v>
      </c>
      <c r="BL920" s="121">
        <v>0</v>
      </c>
      <c r="BM920" s="121">
        <v>0</v>
      </c>
      <c r="BN920" s="121">
        <v>126279.84</v>
      </c>
      <c r="BO920" s="121">
        <v>0</v>
      </c>
      <c r="BP920" s="121">
        <v>126279.84</v>
      </c>
      <c r="BQ920" s="121">
        <v>0</v>
      </c>
      <c r="BR920" s="121">
        <v>0</v>
      </c>
      <c r="BS920" s="121">
        <v>126279.84</v>
      </c>
      <c r="BT920" s="121">
        <v>0</v>
      </c>
      <c r="BU920" s="121">
        <v>126279.84</v>
      </c>
      <c r="BV920" s="121">
        <v>0</v>
      </c>
      <c r="BW920" s="121">
        <v>0</v>
      </c>
      <c r="BX920" s="121">
        <v>126279.84</v>
      </c>
      <c r="BY920" s="121">
        <v>0</v>
      </c>
      <c r="BZ920" s="121">
        <v>126279.84</v>
      </c>
      <c r="CA920" s="121">
        <v>0</v>
      </c>
      <c r="CB920" s="121">
        <v>0</v>
      </c>
      <c r="CC920" s="121">
        <v>126279.84</v>
      </c>
      <c r="CD920" s="121">
        <v>0</v>
      </c>
      <c r="CE920" s="121">
        <v>126279.84</v>
      </c>
      <c r="CF920" s="121">
        <v>0</v>
      </c>
      <c r="CG920" s="121">
        <v>0</v>
      </c>
      <c r="CH920" s="121">
        <v>126279.84</v>
      </c>
      <c r="CI920" s="121">
        <v>0</v>
      </c>
      <c r="CJ920" s="121">
        <v>126279.84</v>
      </c>
      <c r="CK920" s="121">
        <v>0</v>
      </c>
      <c r="CL920" s="121">
        <v>0</v>
      </c>
      <c r="CM920" s="121">
        <v>126279.84</v>
      </c>
      <c r="CN920" s="121">
        <v>0</v>
      </c>
      <c r="CO920" s="121">
        <v>126279.84</v>
      </c>
      <c r="CP920" s="121">
        <v>0</v>
      </c>
      <c r="CQ920" s="121">
        <v>0</v>
      </c>
      <c r="CR920" s="282"/>
      <c r="CS920" s="282"/>
      <c r="CT920" s="282"/>
      <c r="CU920" s="282"/>
      <c r="CV920" s="282"/>
      <c r="CW920" s="282"/>
      <c r="CX920" s="282"/>
      <c r="CY920" s="282"/>
      <c r="CZ920" s="282"/>
      <c r="DA920" s="282"/>
      <c r="DB920" s="282"/>
      <c r="DC920" s="282"/>
      <c r="DD920" s="282"/>
      <c r="DE920" s="282"/>
      <c r="DF920" s="282"/>
      <c r="DG920" s="282"/>
      <c r="DH920" s="282"/>
      <c r="DI920" s="282"/>
      <c r="DJ920" s="282"/>
      <c r="DK920" s="282"/>
      <c r="DL920" s="282"/>
      <c r="DM920" s="282"/>
      <c r="DN920" s="282"/>
      <c r="DO920" s="282"/>
      <c r="DP920" s="282"/>
      <c r="DQ920" s="282"/>
      <c r="DR920" s="282"/>
      <c r="DS920" s="282"/>
      <c r="DT920" s="282"/>
      <c r="DU920" s="282"/>
      <c r="DV920" s="282"/>
      <c r="DW920" s="282"/>
      <c r="DX920" s="282"/>
      <c r="DY920" s="282"/>
      <c r="DZ920" s="282"/>
      <c r="EA920" s="282"/>
      <c r="EB920" s="282"/>
      <c r="EC920" s="282"/>
      <c r="ED920" s="282"/>
      <c r="EE920" s="282"/>
      <c r="EF920" s="282"/>
      <c r="EG920" s="282"/>
      <c r="EH920" s="282"/>
      <c r="EI920" s="282"/>
      <c r="EJ920" s="282"/>
      <c r="EK920" s="282"/>
      <c r="EL920" s="282"/>
      <c r="EM920" s="282"/>
      <c r="EN920" s="282"/>
      <c r="EO920" s="282"/>
      <c r="EP920" s="282"/>
      <c r="EQ920" s="282"/>
      <c r="ER920" s="282"/>
      <c r="ES920" s="282"/>
      <c r="ET920" s="282"/>
      <c r="EU920" s="282"/>
      <c r="EV920" s="282"/>
      <c r="EW920" s="282"/>
      <c r="EX920" s="282"/>
      <c r="EY920" s="282"/>
      <c r="EZ920" s="282"/>
      <c r="FA920" s="282"/>
      <c r="FB920" s="282"/>
      <c r="FC920" s="282"/>
      <c r="FD920" s="282"/>
      <c r="FE920" s="282"/>
      <c r="FF920" s="282"/>
      <c r="FG920" s="282"/>
      <c r="FH920" s="282"/>
      <c r="FI920" s="282"/>
      <c r="FJ920" s="282"/>
      <c r="FK920" s="282"/>
      <c r="FL920" s="282"/>
      <c r="FM920" s="282"/>
      <c r="FN920" s="282"/>
      <c r="FO920" s="282"/>
      <c r="FP920" s="282"/>
      <c r="FQ920" s="282"/>
      <c r="FR920" s="282"/>
      <c r="FS920" s="282"/>
      <c r="FT920" s="282"/>
      <c r="FU920" s="282"/>
      <c r="FV920" s="282"/>
      <c r="FW920" s="282"/>
      <c r="FX920" s="282"/>
      <c r="FY920" s="282"/>
      <c r="FZ920" s="282"/>
      <c r="GA920" s="282"/>
      <c r="GB920" s="282"/>
      <c r="GC920" s="282"/>
      <c r="GD920" s="282"/>
      <c r="GE920" s="282"/>
      <c r="GF920" s="282"/>
      <c r="GG920" s="282"/>
      <c r="GH920" s="282"/>
      <c r="GI920" s="282"/>
      <c r="GJ920" s="282"/>
      <c r="GK920" s="282"/>
      <c r="GL920" s="282"/>
      <c r="GM920" s="282"/>
      <c r="GN920" s="282"/>
      <c r="GO920" s="282"/>
      <c r="GP920" s="282"/>
      <c r="GQ920" s="282"/>
      <c r="GR920" s="282"/>
      <c r="GS920" s="282"/>
      <c r="GT920" s="282"/>
      <c r="GU920" s="282"/>
      <c r="GV920" s="282"/>
      <c r="GW920" s="282"/>
      <c r="GX920" s="282"/>
      <c r="GY920" s="282"/>
      <c r="GZ920" s="282"/>
      <c r="HA920" s="282"/>
      <c r="HB920" s="282"/>
      <c r="HC920" s="282"/>
      <c r="HD920" s="282"/>
      <c r="HE920" s="282"/>
    </row>
    <row r="921" spans="1:213" ht="24.95" customHeight="1">
      <c r="A921" s="194">
        <v>619</v>
      </c>
      <c r="B921" s="17" t="s">
        <v>2299</v>
      </c>
      <c r="C921" s="277">
        <v>404020001</v>
      </c>
      <c r="D921" s="19" t="s">
        <v>973</v>
      </c>
      <c r="E921" s="113" t="s">
        <v>2432</v>
      </c>
      <c r="F921" s="114"/>
      <c r="G921" s="114"/>
      <c r="H921" s="115">
        <v>2</v>
      </c>
      <c r="I921" s="114"/>
      <c r="J921" s="115">
        <v>6</v>
      </c>
      <c r="K921" s="115" t="s">
        <v>1040</v>
      </c>
      <c r="L921" s="115"/>
      <c r="M921" s="115"/>
      <c r="N921" s="115"/>
      <c r="O921" s="115"/>
      <c r="P921" s="116" t="s">
        <v>1041</v>
      </c>
      <c r="Q921" s="117" t="s">
        <v>2433</v>
      </c>
      <c r="R921" s="115"/>
      <c r="S921" s="115"/>
      <c r="T921" s="115"/>
      <c r="U921" s="115"/>
      <c r="V921" s="115" t="s">
        <v>2437</v>
      </c>
      <c r="W921" s="115"/>
      <c r="X921" s="115"/>
      <c r="Y921" s="115"/>
      <c r="Z921" s="115"/>
      <c r="AA921" s="115"/>
      <c r="AB921" s="116" t="s">
        <v>1772</v>
      </c>
      <c r="AC921" s="332" t="s">
        <v>2438</v>
      </c>
      <c r="AD921" s="259"/>
      <c r="AE921" s="259"/>
      <c r="AF921" s="259"/>
      <c r="AG921" s="259"/>
      <c r="AH921" s="259"/>
      <c r="AI921" s="261"/>
      <c r="AJ921" s="261" t="s">
        <v>312</v>
      </c>
      <c r="AK921" s="261"/>
      <c r="AL921" s="261"/>
      <c r="AM921" s="261" t="s">
        <v>2439</v>
      </c>
      <c r="AN921" s="333" t="s">
        <v>2440</v>
      </c>
      <c r="AO921" s="119" t="s">
        <v>51</v>
      </c>
      <c r="AP921" s="119" t="s">
        <v>66</v>
      </c>
      <c r="AQ921" s="119" t="s">
        <v>2436</v>
      </c>
      <c r="AR921" s="18" t="s">
        <v>977</v>
      </c>
      <c r="AS921" s="120" t="s">
        <v>57</v>
      </c>
      <c r="AT921" s="121">
        <v>459793.19</v>
      </c>
      <c r="AU921" s="121">
        <v>459793.19</v>
      </c>
      <c r="AV921" s="121">
        <v>0</v>
      </c>
      <c r="AW921" s="121">
        <v>0</v>
      </c>
      <c r="AX921" s="121">
        <v>459793.19</v>
      </c>
      <c r="AY921" s="121">
        <v>459793.19</v>
      </c>
      <c r="AZ921" s="121">
        <v>0</v>
      </c>
      <c r="BA921" s="121">
        <v>0</v>
      </c>
      <c r="BB921" s="121">
        <v>0</v>
      </c>
      <c r="BC921" s="121">
        <v>0</v>
      </c>
      <c r="BD921" s="121">
        <v>454935.7</v>
      </c>
      <c r="BE921" s="121">
        <v>0</v>
      </c>
      <c r="BF921" s="121">
        <v>454935.7</v>
      </c>
      <c r="BG921" s="121">
        <v>0</v>
      </c>
      <c r="BH921" s="121">
        <v>0</v>
      </c>
      <c r="BI921" s="121">
        <v>454935.7</v>
      </c>
      <c r="BJ921" s="121">
        <v>0</v>
      </c>
      <c r="BK921" s="121">
        <v>454935.7</v>
      </c>
      <c r="BL921" s="121">
        <v>0</v>
      </c>
      <c r="BM921" s="121">
        <v>0</v>
      </c>
      <c r="BN921" s="121">
        <v>480834.16</v>
      </c>
      <c r="BO921" s="121">
        <v>0</v>
      </c>
      <c r="BP921" s="121">
        <v>480834.16</v>
      </c>
      <c r="BQ921" s="121">
        <v>0</v>
      </c>
      <c r="BR921" s="121">
        <v>0</v>
      </c>
      <c r="BS921" s="121">
        <v>480834.16</v>
      </c>
      <c r="BT921" s="121">
        <v>0</v>
      </c>
      <c r="BU921" s="121">
        <v>480834.16</v>
      </c>
      <c r="BV921" s="121">
        <v>0</v>
      </c>
      <c r="BW921" s="121">
        <v>0</v>
      </c>
      <c r="BX921" s="121">
        <v>480834.16</v>
      </c>
      <c r="BY921" s="121">
        <v>0</v>
      </c>
      <c r="BZ921" s="121">
        <v>480834.16</v>
      </c>
      <c r="CA921" s="121">
        <v>0</v>
      </c>
      <c r="CB921" s="121">
        <v>0</v>
      </c>
      <c r="CC921" s="121">
        <v>480834.16</v>
      </c>
      <c r="CD921" s="121">
        <v>0</v>
      </c>
      <c r="CE921" s="121">
        <v>480834.16</v>
      </c>
      <c r="CF921" s="121">
        <v>0</v>
      </c>
      <c r="CG921" s="121">
        <v>0</v>
      </c>
      <c r="CH921" s="121">
        <v>480834.16</v>
      </c>
      <c r="CI921" s="121">
        <v>0</v>
      </c>
      <c r="CJ921" s="121">
        <v>480834.16</v>
      </c>
      <c r="CK921" s="121">
        <v>0</v>
      </c>
      <c r="CL921" s="121">
        <v>0</v>
      </c>
      <c r="CM921" s="121">
        <v>480834.16</v>
      </c>
      <c r="CN921" s="121">
        <v>0</v>
      </c>
      <c r="CO921" s="121">
        <v>480834.16</v>
      </c>
      <c r="CP921" s="121">
        <v>0</v>
      </c>
      <c r="CQ921" s="121">
        <v>0</v>
      </c>
      <c r="CR921" s="282"/>
      <c r="CS921" s="282"/>
      <c r="CT921" s="282"/>
      <c r="CU921" s="282"/>
      <c r="CV921" s="282"/>
      <c r="CW921" s="282"/>
      <c r="CX921" s="282"/>
      <c r="CY921" s="282"/>
      <c r="CZ921" s="282"/>
      <c r="DA921" s="282"/>
      <c r="DB921" s="282"/>
      <c r="DC921" s="282"/>
      <c r="DD921" s="282"/>
      <c r="DE921" s="282"/>
      <c r="DF921" s="282"/>
      <c r="DG921" s="282"/>
      <c r="DH921" s="282"/>
      <c r="DI921" s="282"/>
      <c r="DJ921" s="282"/>
      <c r="DK921" s="282"/>
      <c r="DL921" s="282"/>
      <c r="DM921" s="282"/>
      <c r="DN921" s="282"/>
      <c r="DO921" s="282"/>
      <c r="DP921" s="282"/>
      <c r="DQ921" s="282"/>
      <c r="DR921" s="282"/>
      <c r="DS921" s="282"/>
      <c r="DT921" s="282"/>
      <c r="DU921" s="282"/>
      <c r="DV921" s="282"/>
      <c r="DW921" s="282"/>
      <c r="DX921" s="282"/>
      <c r="DY921" s="282"/>
      <c r="DZ921" s="282"/>
      <c r="EA921" s="282"/>
      <c r="EB921" s="282"/>
      <c r="EC921" s="282"/>
      <c r="ED921" s="282"/>
      <c r="EE921" s="282"/>
      <c r="EF921" s="282"/>
      <c r="EG921" s="282"/>
      <c r="EH921" s="282"/>
      <c r="EI921" s="282"/>
      <c r="EJ921" s="282"/>
      <c r="EK921" s="282"/>
      <c r="EL921" s="282"/>
      <c r="EM921" s="282"/>
      <c r="EN921" s="282"/>
      <c r="EO921" s="282"/>
      <c r="EP921" s="282"/>
      <c r="EQ921" s="282"/>
      <c r="ER921" s="282"/>
      <c r="ES921" s="282"/>
      <c r="ET921" s="282"/>
      <c r="EU921" s="282"/>
      <c r="EV921" s="282"/>
      <c r="EW921" s="282"/>
      <c r="EX921" s="282"/>
      <c r="EY921" s="282"/>
      <c r="EZ921" s="282"/>
      <c r="FA921" s="282"/>
      <c r="FB921" s="282"/>
      <c r="FC921" s="282"/>
      <c r="FD921" s="282"/>
      <c r="FE921" s="282"/>
      <c r="FF921" s="282"/>
      <c r="FG921" s="282"/>
      <c r="FH921" s="282"/>
      <c r="FI921" s="282"/>
      <c r="FJ921" s="282"/>
      <c r="FK921" s="282"/>
      <c r="FL921" s="282"/>
      <c r="FM921" s="282"/>
      <c r="FN921" s="282"/>
      <c r="FO921" s="282"/>
      <c r="FP921" s="282"/>
      <c r="FQ921" s="282"/>
      <c r="FR921" s="282"/>
      <c r="FS921" s="282"/>
      <c r="FT921" s="282"/>
      <c r="FU921" s="282"/>
      <c r="FV921" s="282"/>
      <c r="FW921" s="282"/>
      <c r="FX921" s="282"/>
      <c r="FY921" s="282"/>
      <c r="FZ921" s="282"/>
      <c r="GA921" s="282"/>
      <c r="GB921" s="282"/>
      <c r="GC921" s="282"/>
      <c r="GD921" s="282"/>
      <c r="GE921" s="282"/>
      <c r="GF921" s="282"/>
      <c r="GG921" s="282"/>
      <c r="GH921" s="282"/>
      <c r="GI921" s="282"/>
      <c r="GJ921" s="282"/>
      <c r="GK921" s="282"/>
      <c r="GL921" s="282"/>
      <c r="GM921" s="282"/>
      <c r="GN921" s="282"/>
      <c r="GO921" s="282"/>
      <c r="GP921" s="282"/>
      <c r="GQ921" s="282"/>
      <c r="GR921" s="282"/>
      <c r="GS921" s="282"/>
      <c r="GT921" s="282"/>
      <c r="GU921" s="282"/>
      <c r="GV921" s="282"/>
      <c r="GW921" s="282"/>
      <c r="GX921" s="282"/>
      <c r="GY921" s="282"/>
      <c r="GZ921" s="282"/>
      <c r="HA921" s="282"/>
      <c r="HB921" s="282"/>
      <c r="HC921" s="282"/>
      <c r="HD921" s="282"/>
      <c r="HE921" s="282"/>
    </row>
    <row r="922" spans="1:213" ht="24.95" customHeight="1">
      <c r="A922" s="194">
        <v>619</v>
      </c>
      <c r="B922" s="17" t="s">
        <v>2299</v>
      </c>
      <c r="C922" s="277">
        <v>404020001</v>
      </c>
      <c r="D922" s="19" t="s">
        <v>973</v>
      </c>
      <c r="E922" s="113" t="s">
        <v>2432</v>
      </c>
      <c r="F922" s="114"/>
      <c r="G922" s="114"/>
      <c r="H922" s="115">
        <v>2</v>
      </c>
      <c r="I922" s="114"/>
      <c r="J922" s="115">
        <v>6</v>
      </c>
      <c r="K922" s="115" t="s">
        <v>1040</v>
      </c>
      <c r="L922" s="115"/>
      <c r="M922" s="115"/>
      <c r="N922" s="115"/>
      <c r="O922" s="115"/>
      <c r="P922" s="116" t="s">
        <v>1041</v>
      </c>
      <c r="Q922" s="117" t="s">
        <v>2433</v>
      </c>
      <c r="R922" s="115"/>
      <c r="S922" s="115"/>
      <c r="T922" s="115"/>
      <c r="U922" s="115"/>
      <c r="V922" s="115" t="s">
        <v>2441</v>
      </c>
      <c r="W922" s="115"/>
      <c r="X922" s="115"/>
      <c r="Y922" s="115"/>
      <c r="Z922" s="115"/>
      <c r="AA922" s="115"/>
      <c r="AB922" s="116" t="s">
        <v>1772</v>
      </c>
      <c r="AC922" s="332" t="s">
        <v>2003</v>
      </c>
      <c r="AD922" s="259"/>
      <c r="AE922" s="259"/>
      <c r="AF922" s="259"/>
      <c r="AG922" s="259"/>
      <c r="AH922" s="259"/>
      <c r="AI922" s="259"/>
      <c r="AJ922" s="261"/>
      <c r="AK922" s="259"/>
      <c r="AL922" s="259"/>
      <c r="AM922" s="261" t="s">
        <v>2439</v>
      </c>
      <c r="AN922" s="333" t="s">
        <v>162</v>
      </c>
      <c r="AO922" s="119" t="s">
        <v>51</v>
      </c>
      <c r="AP922" s="119" t="s">
        <v>66</v>
      </c>
      <c r="AQ922" s="119" t="s">
        <v>2436</v>
      </c>
      <c r="AR922" s="18" t="s">
        <v>977</v>
      </c>
      <c r="AS922" s="120" t="s">
        <v>56</v>
      </c>
      <c r="AT922" s="121">
        <v>51060</v>
      </c>
      <c r="AU922" s="121">
        <v>51060</v>
      </c>
      <c r="AV922" s="121">
        <v>0</v>
      </c>
      <c r="AW922" s="121">
        <v>0</v>
      </c>
      <c r="AX922" s="121">
        <v>51060</v>
      </c>
      <c r="AY922" s="121">
        <v>51060</v>
      </c>
      <c r="AZ922" s="121">
        <v>0</v>
      </c>
      <c r="BA922" s="121">
        <v>0</v>
      </c>
      <c r="BB922" s="121">
        <v>0</v>
      </c>
      <c r="BC922" s="121">
        <v>0</v>
      </c>
      <c r="BD922" s="121">
        <v>46793.34</v>
      </c>
      <c r="BE922" s="121">
        <v>0</v>
      </c>
      <c r="BF922" s="121">
        <v>46793.34</v>
      </c>
      <c r="BG922" s="121">
        <v>0</v>
      </c>
      <c r="BH922" s="121">
        <v>0</v>
      </c>
      <c r="BI922" s="121">
        <v>46793.34</v>
      </c>
      <c r="BJ922" s="121">
        <v>0</v>
      </c>
      <c r="BK922" s="121">
        <v>46793.34</v>
      </c>
      <c r="BL922" s="121">
        <v>0</v>
      </c>
      <c r="BM922" s="121">
        <v>0</v>
      </c>
      <c r="BN922" s="121">
        <v>51060</v>
      </c>
      <c r="BO922" s="121">
        <v>0</v>
      </c>
      <c r="BP922" s="121">
        <v>51060</v>
      </c>
      <c r="BQ922" s="121">
        <v>0</v>
      </c>
      <c r="BR922" s="121">
        <v>0</v>
      </c>
      <c r="BS922" s="121">
        <v>51060</v>
      </c>
      <c r="BT922" s="121">
        <v>0</v>
      </c>
      <c r="BU922" s="121">
        <v>51060</v>
      </c>
      <c r="BV922" s="121">
        <v>0</v>
      </c>
      <c r="BW922" s="121">
        <v>0</v>
      </c>
      <c r="BX922" s="121">
        <v>51060</v>
      </c>
      <c r="BY922" s="121">
        <v>0</v>
      </c>
      <c r="BZ922" s="121">
        <v>51060</v>
      </c>
      <c r="CA922" s="121">
        <v>0</v>
      </c>
      <c r="CB922" s="121">
        <v>0</v>
      </c>
      <c r="CC922" s="121">
        <v>51060</v>
      </c>
      <c r="CD922" s="121">
        <v>0</v>
      </c>
      <c r="CE922" s="121">
        <v>51060</v>
      </c>
      <c r="CF922" s="121">
        <v>0</v>
      </c>
      <c r="CG922" s="121">
        <v>0</v>
      </c>
      <c r="CH922" s="121">
        <v>51060</v>
      </c>
      <c r="CI922" s="121">
        <v>0</v>
      </c>
      <c r="CJ922" s="121">
        <v>51060</v>
      </c>
      <c r="CK922" s="121">
        <v>0</v>
      </c>
      <c r="CL922" s="121">
        <v>0</v>
      </c>
      <c r="CM922" s="121">
        <v>51060</v>
      </c>
      <c r="CN922" s="121">
        <v>0</v>
      </c>
      <c r="CO922" s="121">
        <v>51060</v>
      </c>
      <c r="CP922" s="121">
        <v>0</v>
      </c>
      <c r="CQ922" s="121">
        <v>0</v>
      </c>
      <c r="CR922" s="282"/>
      <c r="CS922" s="282"/>
      <c r="CT922" s="282"/>
      <c r="CU922" s="282"/>
      <c r="CV922" s="282"/>
      <c r="CW922" s="282"/>
      <c r="CX922" s="282"/>
      <c r="CY922" s="282"/>
      <c r="CZ922" s="282"/>
      <c r="DA922" s="282"/>
      <c r="DB922" s="282"/>
      <c r="DC922" s="282"/>
      <c r="DD922" s="282"/>
      <c r="DE922" s="282"/>
      <c r="DF922" s="282"/>
      <c r="DG922" s="282"/>
      <c r="DH922" s="282"/>
      <c r="DI922" s="282"/>
      <c r="DJ922" s="282"/>
      <c r="DK922" s="282"/>
      <c r="DL922" s="282"/>
      <c r="DM922" s="282"/>
      <c r="DN922" s="282"/>
      <c r="DO922" s="282"/>
      <c r="DP922" s="282"/>
      <c r="DQ922" s="282"/>
      <c r="DR922" s="282"/>
      <c r="DS922" s="282"/>
      <c r="DT922" s="282"/>
      <c r="DU922" s="282"/>
      <c r="DV922" s="282"/>
      <c r="DW922" s="282"/>
      <c r="DX922" s="282"/>
      <c r="DY922" s="282"/>
      <c r="DZ922" s="282"/>
      <c r="EA922" s="282"/>
      <c r="EB922" s="282"/>
      <c r="EC922" s="282"/>
      <c r="ED922" s="282"/>
      <c r="EE922" s="282"/>
      <c r="EF922" s="282"/>
      <c r="EG922" s="282"/>
      <c r="EH922" s="282"/>
      <c r="EI922" s="282"/>
      <c r="EJ922" s="282"/>
      <c r="EK922" s="282"/>
      <c r="EL922" s="282"/>
      <c r="EM922" s="282"/>
      <c r="EN922" s="282"/>
      <c r="EO922" s="282"/>
      <c r="EP922" s="282"/>
      <c r="EQ922" s="282"/>
      <c r="ER922" s="282"/>
      <c r="ES922" s="282"/>
      <c r="ET922" s="282"/>
      <c r="EU922" s="282"/>
      <c r="EV922" s="282"/>
      <c r="EW922" s="282"/>
      <c r="EX922" s="282"/>
      <c r="EY922" s="282"/>
      <c r="EZ922" s="282"/>
      <c r="FA922" s="282"/>
      <c r="FB922" s="282"/>
      <c r="FC922" s="282"/>
      <c r="FD922" s="282"/>
      <c r="FE922" s="282"/>
      <c r="FF922" s="282"/>
      <c r="FG922" s="282"/>
      <c r="FH922" s="282"/>
      <c r="FI922" s="282"/>
      <c r="FJ922" s="282"/>
      <c r="FK922" s="282"/>
      <c r="FL922" s="282"/>
      <c r="FM922" s="282"/>
      <c r="FN922" s="282"/>
      <c r="FO922" s="282"/>
      <c r="FP922" s="282"/>
      <c r="FQ922" s="282"/>
      <c r="FR922" s="282"/>
      <c r="FS922" s="282"/>
      <c r="FT922" s="282"/>
      <c r="FU922" s="282"/>
      <c r="FV922" s="282"/>
      <c r="FW922" s="282"/>
      <c r="FX922" s="282"/>
      <c r="FY922" s="282"/>
      <c r="FZ922" s="282"/>
      <c r="GA922" s="282"/>
      <c r="GB922" s="282"/>
      <c r="GC922" s="282"/>
      <c r="GD922" s="282"/>
      <c r="GE922" s="282"/>
      <c r="GF922" s="282"/>
      <c r="GG922" s="282"/>
      <c r="GH922" s="282"/>
      <c r="GI922" s="282"/>
      <c r="GJ922" s="282"/>
      <c r="GK922" s="282"/>
      <c r="GL922" s="282"/>
      <c r="GM922" s="282"/>
      <c r="GN922" s="282"/>
      <c r="GO922" s="282"/>
      <c r="GP922" s="282"/>
      <c r="GQ922" s="282"/>
      <c r="GR922" s="282"/>
      <c r="GS922" s="282"/>
      <c r="GT922" s="282"/>
      <c r="GU922" s="282"/>
      <c r="GV922" s="282"/>
      <c r="GW922" s="282"/>
      <c r="GX922" s="282"/>
      <c r="GY922" s="282"/>
      <c r="GZ922" s="282"/>
      <c r="HA922" s="282"/>
      <c r="HB922" s="282"/>
      <c r="HC922" s="282"/>
      <c r="HD922" s="282"/>
      <c r="HE922" s="282"/>
    </row>
    <row r="923" spans="1:213" ht="24.95" customHeight="1">
      <c r="A923" s="194">
        <v>619</v>
      </c>
      <c r="B923" s="17" t="s">
        <v>2299</v>
      </c>
      <c r="C923" s="277">
        <v>404020002</v>
      </c>
      <c r="D923" s="19" t="s">
        <v>984</v>
      </c>
      <c r="E923" s="113" t="s">
        <v>2432</v>
      </c>
      <c r="F923" s="114"/>
      <c r="G923" s="114"/>
      <c r="H923" s="115">
        <v>2</v>
      </c>
      <c r="I923" s="114"/>
      <c r="J923" s="115">
        <v>6</v>
      </c>
      <c r="K923" s="115" t="s">
        <v>1040</v>
      </c>
      <c r="L923" s="115"/>
      <c r="M923" s="115"/>
      <c r="N923" s="115"/>
      <c r="O923" s="115"/>
      <c r="P923" s="116" t="s">
        <v>1041</v>
      </c>
      <c r="Q923" s="117" t="s">
        <v>2433</v>
      </c>
      <c r="R923" s="115"/>
      <c r="S923" s="115"/>
      <c r="T923" s="115"/>
      <c r="U923" s="115"/>
      <c r="V923" s="115" t="s">
        <v>2442</v>
      </c>
      <c r="W923" s="115"/>
      <c r="X923" s="115"/>
      <c r="Y923" s="115"/>
      <c r="Z923" s="115"/>
      <c r="AA923" s="115"/>
      <c r="AB923" s="116" t="s">
        <v>1772</v>
      </c>
      <c r="AC923" s="117" t="s">
        <v>1909</v>
      </c>
      <c r="AD923" s="116"/>
      <c r="AE923" s="116"/>
      <c r="AF923" s="116"/>
      <c r="AG923" s="116"/>
      <c r="AH923" s="116"/>
      <c r="AI923" s="116"/>
      <c r="AJ923" s="116"/>
      <c r="AK923" s="116"/>
      <c r="AL923" s="116"/>
      <c r="AM923" s="181" t="s">
        <v>2435</v>
      </c>
      <c r="AN923" s="181" t="s">
        <v>1911</v>
      </c>
      <c r="AO923" s="119" t="s">
        <v>51</v>
      </c>
      <c r="AP923" s="119" t="s">
        <v>66</v>
      </c>
      <c r="AQ923" s="119" t="s">
        <v>2436</v>
      </c>
      <c r="AR923" s="18" t="s">
        <v>977</v>
      </c>
      <c r="AS923" s="120" t="s">
        <v>60</v>
      </c>
      <c r="AT923" s="121">
        <v>1492259.49</v>
      </c>
      <c r="AU923" s="121">
        <v>1492259.49</v>
      </c>
      <c r="AV923" s="121">
        <v>0</v>
      </c>
      <c r="AW923" s="121">
        <v>0</v>
      </c>
      <c r="AX923" s="121">
        <v>1492259.49</v>
      </c>
      <c r="AY923" s="121">
        <v>1492259.49</v>
      </c>
      <c r="AZ923" s="121">
        <v>0</v>
      </c>
      <c r="BA923" s="121">
        <v>0</v>
      </c>
      <c r="BB923" s="121">
        <v>0</v>
      </c>
      <c r="BC923" s="121">
        <v>0</v>
      </c>
      <c r="BD923" s="121">
        <v>1514703.87</v>
      </c>
      <c r="BE923" s="121">
        <v>0</v>
      </c>
      <c r="BF923" s="121">
        <v>1514703.87</v>
      </c>
      <c r="BG923" s="121">
        <v>0</v>
      </c>
      <c r="BH923" s="121">
        <v>0</v>
      </c>
      <c r="BI923" s="121">
        <v>1514703.87</v>
      </c>
      <c r="BJ923" s="121">
        <v>0</v>
      </c>
      <c r="BK923" s="121">
        <v>1514703.87</v>
      </c>
      <c r="BL923" s="121">
        <v>0</v>
      </c>
      <c r="BM923" s="121">
        <v>0</v>
      </c>
      <c r="BN923" s="121">
        <v>1541106</v>
      </c>
      <c r="BO923" s="121">
        <v>0</v>
      </c>
      <c r="BP923" s="121">
        <v>1541106</v>
      </c>
      <c r="BQ923" s="121">
        <v>0</v>
      </c>
      <c r="BR923" s="121">
        <v>0</v>
      </c>
      <c r="BS923" s="121">
        <v>1541106</v>
      </c>
      <c r="BT923" s="121">
        <v>0</v>
      </c>
      <c r="BU923" s="121">
        <v>1541106</v>
      </c>
      <c r="BV923" s="121">
        <v>0</v>
      </c>
      <c r="BW923" s="121">
        <v>0</v>
      </c>
      <c r="BX923" s="121">
        <v>1541106</v>
      </c>
      <c r="BY923" s="121">
        <v>0</v>
      </c>
      <c r="BZ923" s="121">
        <v>1541106</v>
      </c>
      <c r="CA923" s="121">
        <v>0</v>
      </c>
      <c r="CB923" s="121">
        <v>0</v>
      </c>
      <c r="CC923" s="121">
        <v>1541106</v>
      </c>
      <c r="CD923" s="121">
        <v>0</v>
      </c>
      <c r="CE923" s="121">
        <v>1541106</v>
      </c>
      <c r="CF923" s="121">
        <v>0</v>
      </c>
      <c r="CG923" s="121">
        <v>0</v>
      </c>
      <c r="CH923" s="121">
        <v>1541106</v>
      </c>
      <c r="CI923" s="121">
        <v>0</v>
      </c>
      <c r="CJ923" s="121">
        <v>1541106</v>
      </c>
      <c r="CK923" s="121">
        <v>0</v>
      </c>
      <c r="CL923" s="121">
        <v>0</v>
      </c>
      <c r="CM923" s="121">
        <v>1541106</v>
      </c>
      <c r="CN923" s="121">
        <v>0</v>
      </c>
      <c r="CO923" s="121">
        <v>1541106</v>
      </c>
      <c r="CP923" s="121">
        <v>0</v>
      </c>
      <c r="CQ923" s="121">
        <v>0</v>
      </c>
      <c r="CR923" s="282"/>
      <c r="CS923" s="282"/>
      <c r="CT923" s="282"/>
      <c r="CU923" s="282"/>
      <c r="CV923" s="282"/>
      <c r="CW923" s="282"/>
      <c r="CX923" s="282"/>
      <c r="CY923" s="282"/>
      <c r="CZ923" s="282"/>
      <c r="DA923" s="282"/>
      <c r="DB923" s="282"/>
      <c r="DC923" s="282"/>
      <c r="DD923" s="282"/>
      <c r="DE923" s="282"/>
      <c r="DF923" s="282"/>
      <c r="DG923" s="282"/>
      <c r="DH923" s="282"/>
      <c r="DI923" s="282"/>
      <c r="DJ923" s="282"/>
      <c r="DK923" s="282"/>
      <c r="DL923" s="282"/>
      <c r="DM923" s="282"/>
      <c r="DN923" s="282"/>
      <c r="DO923" s="282"/>
      <c r="DP923" s="282"/>
      <c r="DQ923" s="282"/>
      <c r="DR923" s="282"/>
      <c r="DS923" s="282"/>
      <c r="DT923" s="282"/>
      <c r="DU923" s="282"/>
      <c r="DV923" s="282"/>
      <c r="DW923" s="282"/>
      <c r="DX923" s="282"/>
      <c r="DY923" s="282"/>
      <c r="DZ923" s="282"/>
      <c r="EA923" s="282"/>
      <c r="EB923" s="282"/>
      <c r="EC923" s="282"/>
      <c r="ED923" s="282"/>
      <c r="EE923" s="282"/>
      <c r="EF923" s="282"/>
      <c r="EG923" s="282"/>
      <c r="EH923" s="282"/>
      <c r="EI923" s="282"/>
      <c r="EJ923" s="282"/>
      <c r="EK923" s="282"/>
      <c r="EL923" s="282"/>
      <c r="EM923" s="282"/>
      <c r="EN923" s="282"/>
      <c r="EO923" s="282"/>
      <c r="EP923" s="282"/>
      <c r="EQ923" s="282"/>
      <c r="ER923" s="282"/>
      <c r="ES923" s="282"/>
      <c r="ET923" s="282"/>
      <c r="EU923" s="282"/>
      <c r="EV923" s="282"/>
      <c r="EW923" s="282"/>
      <c r="EX923" s="282"/>
      <c r="EY923" s="282"/>
      <c r="EZ923" s="282"/>
      <c r="FA923" s="282"/>
      <c r="FB923" s="282"/>
      <c r="FC923" s="282"/>
      <c r="FD923" s="282"/>
      <c r="FE923" s="282"/>
      <c r="FF923" s="282"/>
      <c r="FG923" s="282"/>
      <c r="FH923" s="282"/>
      <c r="FI923" s="282"/>
      <c r="FJ923" s="282"/>
      <c r="FK923" s="282"/>
      <c r="FL923" s="282"/>
      <c r="FM923" s="282"/>
      <c r="FN923" s="282"/>
      <c r="FO923" s="282"/>
      <c r="FP923" s="282"/>
      <c r="FQ923" s="282"/>
      <c r="FR923" s="282"/>
      <c r="FS923" s="282"/>
      <c r="FT923" s="282"/>
      <c r="FU923" s="282"/>
      <c r="FV923" s="282"/>
      <c r="FW923" s="282"/>
      <c r="FX923" s="282"/>
      <c r="FY923" s="282"/>
      <c r="FZ923" s="282"/>
      <c r="GA923" s="282"/>
      <c r="GB923" s="282"/>
      <c r="GC923" s="282"/>
      <c r="GD923" s="282"/>
      <c r="GE923" s="282"/>
      <c r="GF923" s="282"/>
      <c r="GG923" s="282"/>
      <c r="GH923" s="282"/>
      <c r="GI923" s="282"/>
      <c r="GJ923" s="282"/>
      <c r="GK923" s="282"/>
      <c r="GL923" s="282"/>
      <c r="GM923" s="282"/>
      <c r="GN923" s="282"/>
      <c r="GO923" s="282"/>
      <c r="GP923" s="282"/>
      <c r="GQ923" s="282"/>
      <c r="GR923" s="282"/>
      <c r="GS923" s="282"/>
      <c r="GT923" s="282"/>
      <c r="GU923" s="282"/>
      <c r="GV923" s="282"/>
      <c r="GW923" s="282"/>
      <c r="GX923" s="282"/>
      <c r="GY923" s="282"/>
      <c r="GZ923" s="282"/>
      <c r="HA923" s="282"/>
      <c r="HB923" s="282"/>
      <c r="HC923" s="282"/>
      <c r="HD923" s="282"/>
      <c r="HE923" s="282"/>
    </row>
    <row r="924" spans="1:213" ht="24.95" customHeight="1">
      <c r="A924" s="194">
        <v>619</v>
      </c>
      <c r="B924" s="17" t="s">
        <v>2299</v>
      </c>
      <c r="C924" s="277">
        <v>404020039</v>
      </c>
      <c r="D924" s="19" t="s">
        <v>1900</v>
      </c>
      <c r="E924" s="113" t="s">
        <v>2443</v>
      </c>
      <c r="F924" s="114"/>
      <c r="G924" s="114"/>
      <c r="H924" s="115">
        <v>4</v>
      </c>
      <c r="I924" s="114"/>
      <c r="J924" s="115">
        <v>19</v>
      </c>
      <c r="K924" s="115" t="s">
        <v>987</v>
      </c>
      <c r="L924" s="115"/>
      <c r="M924" s="115"/>
      <c r="N924" s="115"/>
      <c r="O924" s="115"/>
      <c r="P924" s="116" t="s">
        <v>255</v>
      </c>
      <c r="Q924" s="117" t="s">
        <v>2444</v>
      </c>
      <c r="R924" s="115"/>
      <c r="S924" s="115"/>
      <c r="T924" s="115"/>
      <c r="U924" s="115"/>
      <c r="V924" s="115" t="s">
        <v>875</v>
      </c>
      <c r="W924" s="115"/>
      <c r="X924" s="115"/>
      <c r="Y924" s="115"/>
      <c r="Z924" s="115"/>
      <c r="AA924" s="115"/>
      <c r="AB924" s="116" t="s">
        <v>2056</v>
      </c>
      <c r="AC924" s="117" t="s">
        <v>2445</v>
      </c>
      <c r="AD924" s="116"/>
      <c r="AE924" s="116"/>
      <c r="AF924" s="116"/>
      <c r="AG924" s="116"/>
      <c r="AH924" s="116"/>
      <c r="AI924" s="116"/>
      <c r="AJ924" s="131" t="s">
        <v>2446</v>
      </c>
      <c r="AK924" s="131" t="s">
        <v>2447</v>
      </c>
      <c r="AL924" s="116"/>
      <c r="AM924" s="520"/>
      <c r="AN924" s="520" t="s">
        <v>2448</v>
      </c>
      <c r="AO924" s="119" t="s">
        <v>51</v>
      </c>
      <c r="AP924" s="119" t="s">
        <v>66</v>
      </c>
      <c r="AQ924" s="119" t="s">
        <v>2449</v>
      </c>
      <c r="AR924" s="18" t="s">
        <v>2296</v>
      </c>
      <c r="AS924" s="120" t="s">
        <v>53</v>
      </c>
      <c r="AT924" s="121">
        <v>74497.009999999995</v>
      </c>
      <c r="AU924" s="121">
        <v>74497.009999999995</v>
      </c>
      <c r="AV924" s="121">
        <v>0</v>
      </c>
      <c r="AW924" s="121">
        <v>0</v>
      </c>
      <c r="AX924" s="121">
        <v>74497.009999999995</v>
      </c>
      <c r="AY924" s="121">
        <v>74497.009999999995</v>
      </c>
      <c r="AZ924" s="121">
        <v>0</v>
      </c>
      <c r="BA924" s="121">
        <v>0</v>
      </c>
      <c r="BB924" s="121">
        <v>0</v>
      </c>
      <c r="BC924" s="121">
        <v>0</v>
      </c>
      <c r="BD924" s="121">
        <v>78772.679999999993</v>
      </c>
      <c r="BE924" s="121">
        <v>0</v>
      </c>
      <c r="BF924" s="121">
        <v>78772.679999999993</v>
      </c>
      <c r="BG924" s="121">
        <v>0</v>
      </c>
      <c r="BH924" s="121">
        <v>0</v>
      </c>
      <c r="BI924" s="121">
        <v>78772.679999999993</v>
      </c>
      <c r="BJ924" s="121">
        <v>0</v>
      </c>
      <c r="BK924" s="121">
        <v>78772.679999999993</v>
      </c>
      <c r="BL924" s="121">
        <v>0</v>
      </c>
      <c r="BM924" s="121">
        <v>0</v>
      </c>
      <c r="BN924" s="121">
        <v>82141.84</v>
      </c>
      <c r="BO924" s="121">
        <v>0</v>
      </c>
      <c r="BP924" s="121">
        <v>82141.84</v>
      </c>
      <c r="BQ924" s="121">
        <v>0</v>
      </c>
      <c r="BR924" s="121">
        <v>0</v>
      </c>
      <c r="BS924" s="121">
        <v>82141.84</v>
      </c>
      <c r="BT924" s="121">
        <v>0</v>
      </c>
      <c r="BU924" s="121">
        <v>82141.84</v>
      </c>
      <c r="BV924" s="121">
        <v>0</v>
      </c>
      <c r="BW924" s="121">
        <v>0</v>
      </c>
      <c r="BX924" s="121">
        <v>82141.84</v>
      </c>
      <c r="BY924" s="121">
        <v>0</v>
      </c>
      <c r="BZ924" s="121">
        <v>82141.84</v>
      </c>
      <c r="CA924" s="121">
        <v>0</v>
      </c>
      <c r="CB924" s="121">
        <v>0</v>
      </c>
      <c r="CC924" s="121">
        <v>82141.84</v>
      </c>
      <c r="CD924" s="121">
        <v>0</v>
      </c>
      <c r="CE924" s="121">
        <v>82141.84</v>
      </c>
      <c r="CF924" s="121">
        <v>0</v>
      </c>
      <c r="CG924" s="121">
        <v>0</v>
      </c>
      <c r="CH924" s="121">
        <v>82141.84</v>
      </c>
      <c r="CI924" s="121">
        <v>0</v>
      </c>
      <c r="CJ924" s="121">
        <v>82141.84</v>
      </c>
      <c r="CK924" s="121">
        <v>0</v>
      </c>
      <c r="CL924" s="121">
        <v>0</v>
      </c>
      <c r="CM924" s="121">
        <v>82141.84</v>
      </c>
      <c r="CN924" s="121">
        <v>0</v>
      </c>
      <c r="CO924" s="121">
        <v>82141.84</v>
      </c>
      <c r="CP924" s="121">
        <v>0</v>
      </c>
      <c r="CQ924" s="121">
        <v>0</v>
      </c>
      <c r="CR924" s="282"/>
      <c r="CS924" s="282"/>
      <c r="CT924" s="282"/>
      <c r="CU924" s="282"/>
      <c r="CV924" s="282"/>
      <c r="CW924" s="282"/>
      <c r="CX924" s="282"/>
      <c r="CY924" s="282"/>
      <c r="CZ924" s="282"/>
      <c r="DA924" s="282"/>
      <c r="DB924" s="282"/>
      <c r="DC924" s="282"/>
      <c r="DD924" s="282"/>
      <c r="DE924" s="282"/>
      <c r="DF924" s="282"/>
      <c r="DG924" s="282"/>
      <c r="DH924" s="282"/>
      <c r="DI924" s="282"/>
      <c r="DJ924" s="282"/>
      <c r="DK924" s="282"/>
      <c r="DL924" s="282"/>
      <c r="DM924" s="282"/>
      <c r="DN924" s="282"/>
      <c r="DO924" s="282"/>
      <c r="DP924" s="282"/>
      <c r="DQ924" s="282"/>
      <c r="DR924" s="282"/>
      <c r="DS924" s="282"/>
      <c r="DT924" s="282"/>
      <c r="DU924" s="282"/>
      <c r="DV924" s="282"/>
      <c r="DW924" s="282"/>
      <c r="DX924" s="282"/>
      <c r="DY924" s="282"/>
      <c r="DZ924" s="282"/>
      <c r="EA924" s="282"/>
      <c r="EB924" s="282"/>
      <c r="EC924" s="282"/>
      <c r="ED924" s="282"/>
      <c r="EE924" s="282"/>
      <c r="EF924" s="282"/>
      <c r="EG924" s="282"/>
      <c r="EH924" s="282"/>
      <c r="EI924" s="282"/>
      <c r="EJ924" s="282"/>
      <c r="EK924" s="282"/>
      <c r="EL924" s="282"/>
      <c r="EM924" s="282"/>
      <c r="EN924" s="282"/>
      <c r="EO924" s="282"/>
      <c r="EP924" s="282"/>
      <c r="EQ924" s="282"/>
      <c r="ER924" s="282"/>
      <c r="ES924" s="282"/>
      <c r="ET924" s="282"/>
      <c r="EU924" s="282"/>
      <c r="EV924" s="282"/>
      <c r="EW924" s="282"/>
      <c r="EX924" s="282"/>
      <c r="EY924" s="282"/>
      <c r="EZ924" s="282"/>
      <c r="FA924" s="282"/>
      <c r="FB924" s="282"/>
      <c r="FC924" s="282"/>
      <c r="FD924" s="282"/>
      <c r="FE924" s="282"/>
      <c r="FF924" s="282"/>
      <c r="FG924" s="282"/>
      <c r="FH924" s="282"/>
      <c r="FI924" s="282"/>
      <c r="FJ924" s="282"/>
      <c r="FK924" s="282"/>
      <c r="FL924" s="282"/>
      <c r="FM924" s="282"/>
      <c r="FN924" s="282"/>
      <c r="FO924" s="282"/>
      <c r="FP924" s="282"/>
      <c r="FQ924" s="282"/>
      <c r="FR924" s="282"/>
      <c r="FS924" s="282"/>
      <c r="FT924" s="282"/>
      <c r="FU924" s="282"/>
      <c r="FV924" s="282"/>
      <c r="FW924" s="282"/>
      <c r="FX924" s="282"/>
      <c r="FY924" s="282"/>
      <c r="FZ924" s="282"/>
      <c r="GA924" s="282"/>
      <c r="GB924" s="282"/>
      <c r="GC924" s="282"/>
      <c r="GD924" s="282"/>
      <c r="GE924" s="282"/>
      <c r="GF924" s="282"/>
      <c r="GG924" s="282"/>
      <c r="GH924" s="282"/>
      <c r="GI924" s="282"/>
      <c r="GJ924" s="282"/>
      <c r="GK924" s="282"/>
      <c r="GL924" s="282"/>
      <c r="GM924" s="282"/>
      <c r="GN924" s="282"/>
      <c r="GO924" s="282"/>
      <c r="GP924" s="282"/>
      <c r="GQ924" s="282"/>
      <c r="GR924" s="282"/>
      <c r="GS924" s="282"/>
      <c r="GT924" s="282"/>
      <c r="GU924" s="282"/>
      <c r="GV924" s="282"/>
      <c r="GW924" s="282"/>
      <c r="GX924" s="282"/>
      <c r="GY924" s="282"/>
      <c r="GZ924" s="282"/>
      <c r="HA924" s="282"/>
      <c r="HB924" s="282"/>
      <c r="HC924" s="282"/>
      <c r="HD924" s="282"/>
      <c r="HE924" s="282"/>
    </row>
    <row r="925" spans="1:213" ht="24.95" customHeight="1">
      <c r="A925" s="194">
        <v>619</v>
      </c>
      <c r="B925" s="17" t="s">
        <v>2299</v>
      </c>
      <c r="C925" s="277">
        <v>401000006</v>
      </c>
      <c r="D925" s="19" t="s">
        <v>1925</v>
      </c>
      <c r="E925" s="113" t="s">
        <v>1887</v>
      </c>
      <c r="F925" s="114"/>
      <c r="G925" s="114"/>
      <c r="H925" s="115">
        <v>3</v>
      </c>
      <c r="I925" s="114"/>
      <c r="J925" s="115">
        <v>17</v>
      </c>
      <c r="K925" s="115">
        <v>1</v>
      </c>
      <c r="L925" s="115">
        <v>3</v>
      </c>
      <c r="M925" s="115"/>
      <c r="N925" s="115"/>
      <c r="O925" s="115"/>
      <c r="P925" s="116" t="s">
        <v>255</v>
      </c>
      <c r="Q925" s="117" t="s">
        <v>1888</v>
      </c>
      <c r="R925" s="115"/>
      <c r="S925" s="115"/>
      <c r="T925" s="115">
        <v>3</v>
      </c>
      <c r="U925" s="115"/>
      <c r="V925" s="115">
        <v>12</v>
      </c>
      <c r="W925" s="115">
        <v>1</v>
      </c>
      <c r="X925" s="115">
        <v>3</v>
      </c>
      <c r="Y925" s="115"/>
      <c r="Z925" s="115"/>
      <c r="AA925" s="115"/>
      <c r="AB925" s="116" t="s">
        <v>257</v>
      </c>
      <c r="AC925" s="117" t="s">
        <v>2450</v>
      </c>
      <c r="AD925" s="116"/>
      <c r="AE925" s="116"/>
      <c r="AF925" s="116"/>
      <c r="AG925" s="116"/>
      <c r="AH925" s="116"/>
      <c r="AI925" s="116"/>
      <c r="AJ925" s="118" t="s">
        <v>45</v>
      </c>
      <c r="AK925" s="116"/>
      <c r="AL925" s="116"/>
      <c r="AM925" s="116"/>
      <c r="AN925" s="116" t="s">
        <v>2451</v>
      </c>
      <c r="AO925" s="119" t="s">
        <v>51</v>
      </c>
      <c r="AP925" s="119" t="s">
        <v>52</v>
      </c>
      <c r="AQ925" s="492" t="s">
        <v>2452</v>
      </c>
      <c r="AR925" s="18" t="s">
        <v>2453</v>
      </c>
      <c r="AS925" s="120" t="s">
        <v>629</v>
      </c>
      <c r="AT925" s="121">
        <v>0</v>
      </c>
      <c r="AU925" s="121">
        <v>0</v>
      </c>
      <c r="AV925" s="121">
        <v>0</v>
      </c>
      <c r="AW925" s="121">
        <v>0</v>
      </c>
      <c r="AX925" s="121">
        <v>0</v>
      </c>
      <c r="AY925" s="121">
        <v>0</v>
      </c>
      <c r="AZ925" s="121">
        <v>0</v>
      </c>
      <c r="BA925" s="121">
        <v>0</v>
      </c>
      <c r="BB925" s="121">
        <v>0</v>
      </c>
      <c r="BC925" s="121">
        <v>0</v>
      </c>
      <c r="BD925" s="121">
        <v>4500000</v>
      </c>
      <c r="BE925" s="121">
        <v>0</v>
      </c>
      <c r="BF925" s="121">
        <v>0</v>
      </c>
      <c r="BG925" s="121">
        <v>0</v>
      </c>
      <c r="BH925" s="121">
        <v>4500000</v>
      </c>
      <c r="BI925" s="121">
        <v>4500000</v>
      </c>
      <c r="BJ925" s="121">
        <v>0</v>
      </c>
      <c r="BK925" s="121">
        <v>0</v>
      </c>
      <c r="BL925" s="121">
        <v>0</v>
      </c>
      <c r="BM925" s="121">
        <v>4500000</v>
      </c>
      <c r="BN925" s="121">
        <v>0</v>
      </c>
      <c r="BO925" s="121">
        <v>0</v>
      </c>
      <c r="BP925" s="121">
        <v>0</v>
      </c>
      <c r="BQ925" s="121">
        <v>0</v>
      </c>
      <c r="BR925" s="121">
        <v>0</v>
      </c>
      <c r="BS925" s="121">
        <v>0</v>
      </c>
      <c r="BT925" s="121">
        <v>0</v>
      </c>
      <c r="BU925" s="121">
        <v>0</v>
      </c>
      <c r="BV925" s="121">
        <v>0</v>
      </c>
      <c r="BW925" s="121">
        <v>0</v>
      </c>
      <c r="BX925" s="121">
        <v>0</v>
      </c>
      <c r="BY925" s="121">
        <v>0</v>
      </c>
      <c r="BZ925" s="121">
        <v>0</v>
      </c>
      <c r="CA925" s="121">
        <v>0</v>
      </c>
      <c r="CB925" s="121">
        <v>0</v>
      </c>
      <c r="CC925" s="121">
        <v>0</v>
      </c>
      <c r="CD925" s="121">
        <v>0</v>
      </c>
      <c r="CE925" s="121">
        <v>0</v>
      </c>
      <c r="CF925" s="121">
        <v>0</v>
      </c>
      <c r="CG925" s="121">
        <v>0</v>
      </c>
      <c r="CH925" s="121">
        <v>0</v>
      </c>
      <c r="CI925" s="121">
        <v>0</v>
      </c>
      <c r="CJ925" s="121">
        <v>0</v>
      </c>
      <c r="CK925" s="121">
        <v>0</v>
      </c>
      <c r="CL925" s="121">
        <v>0</v>
      </c>
      <c r="CM925" s="121">
        <v>0</v>
      </c>
      <c r="CN925" s="121">
        <v>0</v>
      </c>
      <c r="CO925" s="121">
        <v>0</v>
      </c>
      <c r="CP925" s="121">
        <v>0</v>
      </c>
      <c r="CQ925" s="121">
        <v>0</v>
      </c>
      <c r="CR925" s="282"/>
      <c r="CS925" s="282"/>
      <c r="CT925" s="282"/>
      <c r="CU925" s="282"/>
      <c r="CV925" s="282"/>
      <c r="CW925" s="282"/>
      <c r="CX925" s="282"/>
      <c r="CY925" s="282"/>
      <c r="CZ925" s="282"/>
      <c r="DA925" s="282"/>
      <c r="DB925" s="282"/>
      <c r="DC925" s="282"/>
      <c r="DD925" s="282"/>
      <c r="DE925" s="282"/>
      <c r="DF925" s="282"/>
      <c r="DG925" s="282"/>
      <c r="DH925" s="282"/>
      <c r="DI925" s="282"/>
      <c r="DJ925" s="282"/>
      <c r="DK925" s="282"/>
      <c r="DL925" s="282"/>
      <c r="DM925" s="282"/>
      <c r="DN925" s="282"/>
      <c r="DO925" s="282"/>
      <c r="DP925" s="282"/>
      <c r="DQ925" s="282"/>
      <c r="DR925" s="282"/>
      <c r="DS925" s="282"/>
      <c r="DT925" s="282"/>
      <c r="DU925" s="282"/>
      <c r="DV925" s="282"/>
      <c r="DW925" s="282"/>
      <c r="DX925" s="282"/>
      <c r="DY925" s="282"/>
      <c r="DZ925" s="282"/>
      <c r="EA925" s="282"/>
      <c r="EB925" s="282"/>
      <c r="EC925" s="282"/>
      <c r="ED925" s="282"/>
      <c r="EE925" s="282"/>
      <c r="EF925" s="282"/>
      <c r="EG925" s="282"/>
      <c r="EH925" s="282"/>
      <c r="EI925" s="282"/>
      <c r="EJ925" s="282"/>
      <c r="EK925" s="282"/>
      <c r="EL925" s="282"/>
      <c r="EM925" s="282"/>
      <c r="EN925" s="282"/>
      <c r="EO925" s="282"/>
      <c r="EP925" s="282"/>
      <c r="EQ925" s="282"/>
      <c r="ER925" s="282"/>
      <c r="ES925" s="282"/>
      <c r="ET925" s="282"/>
      <c r="EU925" s="282"/>
      <c r="EV925" s="282"/>
      <c r="EW925" s="282"/>
      <c r="EX925" s="282"/>
      <c r="EY925" s="282"/>
      <c r="EZ925" s="282"/>
      <c r="FA925" s="282"/>
      <c r="FB925" s="282"/>
      <c r="FC925" s="282"/>
      <c r="FD925" s="282"/>
      <c r="FE925" s="282"/>
      <c r="FF925" s="282"/>
      <c r="FG925" s="282"/>
      <c r="FH925" s="282"/>
      <c r="FI925" s="282"/>
      <c r="FJ925" s="282"/>
      <c r="FK925" s="282"/>
      <c r="FL925" s="282"/>
      <c r="FM925" s="282"/>
      <c r="FN925" s="282"/>
      <c r="FO925" s="282"/>
      <c r="FP925" s="282"/>
      <c r="FQ925" s="282"/>
      <c r="FR925" s="282"/>
      <c r="FS925" s="282"/>
      <c r="FT925" s="282"/>
      <c r="FU925" s="282"/>
      <c r="FV925" s="282"/>
      <c r="FW925" s="282"/>
      <c r="FX925" s="282"/>
      <c r="FY925" s="282"/>
      <c r="FZ925" s="282"/>
      <c r="GA925" s="282"/>
      <c r="GB925" s="282"/>
      <c r="GC925" s="282"/>
      <c r="GD925" s="282"/>
      <c r="GE925" s="282"/>
      <c r="GF925" s="282"/>
      <c r="GG925" s="282"/>
      <c r="GH925" s="282"/>
      <c r="GI925" s="282"/>
      <c r="GJ925" s="282"/>
      <c r="GK925" s="282"/>
      <c r="GL925" s="282"/>
      <c r="GM925" s="282"/>
      <c r="GN925" s="282"/>
      <c r="GO925" s="282"/>
      <c r="GP925" s="282"/>
      <c r="GQ925" s="282"/>
      <c r="GR925" s="282"/>
      <c r="GS925" s="282"/>
      <c r="GT925" s="282"/>
      <c r="GU925" s="282"/>
      <c r="GV925" s="282"/>
      <c r="GW925" s="282"/>
      <c r="GX925" s="282"/>
      <c r="GY925" s="282"/>
      <c r="GZ925" s="282"/>
      <c r="HA925" s="282"/>
      <c r="HB925" s="282"/>
      <c r="HC925" s="282"/>
      <c r="HD925" s="282"/>
      <c r="HE925" s="282"/>
    </row>
    <row r="926" spans="1:213" ht="24.95" customHeight="1">
      <c r="A926" s="194">
        <v>619</v>
      </c>
      <c r="B926" s="17" t="s">
        <v>2299</v>
      </c>
      <c r="C926" s="277">
        <v>402000002</v>
      </c>
      <c r="D926" s="19" t="s">
        <v>49</v>
      </c>
      <c r="E926" s="113" t="s">
        <v>2454</v>
      </c>
      <c r="F926" s="114"/>
      <c r="G926" s="114"/>
      <c r="H926" s="115"/>
      <c r="I926" s="114"/>
      <c r="J926" s="115"/>
      <c r="K926" s="115"/>
      <c r="L926" s="115"/>
      <c r="M926" s="115"/>
      <c r="N926" s="115"/>
      <c r="O926" s="115"/>
      <c r="P926" s="116">
        <v>44355</v>
      </c>
      <c r="Q926" s="117" t="s">
        <v>2455</v>
      </c>
      <c r="R926" s="115"/>
      <c r="S926" s="115"/>
      <c r="T926" s="115"/>
      <c r="U926" s="115"/>
      <c r="V926" s="115"/>
      <c r="W926" s="115"/>
      <c r="X926" s="115" t="s">
        <v>440</v>
      </c>
      <c r="Y926" s="115"/>
      <c r="Z926" s="115"/>
      <c r="AA926" s="115"/>
      <c r="AB926" s="116" t="s">
        <v>899</v>
      </c>
      <c r="AC926" s="117" t="s">
        <v>2456</v>
      </c>
      <c r="AD926" s="116"/>
      <c r="AE926" s="116"/>
      <c r="AF926" s="116"/>
      <c r="AG926" s="116"/>
      <c r="AH926" s="116"/>
      <c r="AI926" s="116"/>
      <c r="AJ926" s="131">
        <v>1</v>
      </c>
      <c r="AK926" s="116"/>
      <c r="AL926" s="116"/>
      <c r="AM926" s="116"/>
      <c r="AN926" s="116" t="s">
        <v>901</v>
      </c>
      <c r="AO926" s="119" t="s">
        <v>51</v>
      </c>
      <c r="AP926" s="119" t="s">
        <v>52</v>
      </c>
      <c r="AQ926" s="119" t="s">
        <v>444</v>
      </c>
      <c r="AR926" s="18" t="s">
        <v>445</v>
      </c>
      <c r="AS926" s="120" t="s">
        <v>60</v>
      </c>
      <c r="AT926" s="121">
        <v>0</v>
      </c>
      <c r="AU926" s="121">
        <v>0</v>
      </c>
      <c r="AV926" s="121">
        <v>0</v>
      </c>
      <c r="AW926" s="121">
        <v>0</v>
      </c>
      <c r="AX926" s="121">
        <v>0</v>
      </c>
      <c r="AY926" s="121">
        <v>0</v>
      </c>
      <c r="AZ926" s="121">
        <v>0</v>
      </c>
      <c r="BA926" s="121">
        <v>0</v>
      </c>
      <c r="BB926" s="121">
        <v>0</v>
      </c>
      <c r="BC926" s="121">
        <v>0</v>
      </c>
      <c r="BD926" s="121">
        <v>432491.77</v>
      </c>
      <c r="BE926" s="121">
        <v>432491.77</v>
      </c>
      <c r="BF926" s="121">
        <v>0</v>
      </c>
      <c r="BG926" s="121">
        <v>0</v>
      </c>
      <c r="BH926" s="121">
        <v>0</v>
      </c>
      <c r="BI926" s="121">
        <v>432491.77</v>
      </c>
      <c r="BJ926" s="121">
        <v>432491.77</v>
      </c>
      <c r="BK926" s="121">
        <v>0</v>
      </c>
      <c r="BL926" s="121">
        <v>0</v>
      </c>
      <c r="BM926" s="121">
        <v>0</v>
      </c>
      <c r="BN926" s="121">
        <v>0</v>
      </c>
      <c r="BO926" s="121">
        <v>0</v>
      </c>
      <c r="BP926" s="121">
        <v>0</v>
      </c>
      <c r="BQ926" s="121">
        <v>0</v>
      </c>
      <c r="BR926" s="121">
        <v>0</v>
      </c>
      <c r="BS926" s="121">
        <v>0</v>
      </c>
      <c r="BT926" s="121">
        <v>0</v>
      </c>
      <c r="BU926" s="121">
        <v>0</v>
      </c>
      <c r="BV926" s="121">
        <v>0</v>
      </c>
      <c r="BW926" s="121">
        <v>0</v>
      </c>
      <c r="BX926" s="121">
        <v>0</v>
      </c>
      <c r="BY926" s="121">
        <v>0</v>
      </c>
      <c r="BZ926" s="121">
        <v>0</v>
      </c>
      <c r="CA926" s="121">
        <v>0</v>
      </c>
      <c r="CB926" s="121">
        <v>0</v>
      </c>
      <c r="CC926" s="121">
        <v>0</v>
      </c>
      <c r="CD926" s="121">
        <v>0</v>
      </c>
      <c r="CE926" s="121">
        <v>0</v>
      </c>
      <c r="CF926" s="121">
        <v>0</v>
      </c>
      <c r="CG926" s="121">
        <v>0</v>
      </c>
      <c r="CH926" s="121">
        <v>0</v>
      </c>
      <c r="CI926" s="121">
        <v>0</v>
      </c>
      <c r="CJ926" s="121">
        <v>0</v>
      </c>
      <c r="CK926" s="121">
        <v>0</v>
      </c>
      <c r="CL926" s="121">
        <v>0</v>
      </c>
      <c r="CM926" s="121">
        <v>0</v>
      </c>
      <c r="CN926" s="121">
        <v>0</v>
      </c>
      <c r="CO926" s="121">
        <v>0</v>
      </c>
      <c r="CP926" s="121">
        <v>0</v>
      </c>
      <c r="CQ926" s="121">
        <v>0</v>
      </c>
      <c r="CR926" s="282"/>
      <c r="CS926" s="282"/>
      <c r="CT926" s="282"/>
      <c r="CU926" s="282"/>
      <c r="CV926" s="282"/>
      <c r="CW926" s="282"/>
      <c r="CX926" s="282"/>
      <c r="CY926" s="282"/>
      <c r="CZ926" s="282"/>
      <c r="DA926" s="282"/>
      <c r="DB926" s="282"/>
      <c r="DC926" s="282"/>
      <c r="DD926" s="282"/>
      <c r="DE926" s="282"/>
      <c r="DF926" s="282"/>
      <c r="DG926" s="282"/>
      <c r="DH926" s="282"/>
      <c r="DI926" s="282"/>
      <c r="DJ926" s="282"/>
      <c r="DK926" s="282"/>
      <c r="DL926" s="282"/>
      <c r="DM926" s="282"/>
      <c r="DN926" s="282"/>
      <c r="DO926" s="282"/>
      <c r="DP926" s="282"/>
      <c r="DQ926" s="282"/>
      <c r="DR926" s="282"/>
      <c r="DS926" s="282"/>
      <c r="DT926" s="282"/>
      <c r="DU926" s="282"/>
      <c r="DV926" s="282"/>
      <c r="DW926" s="282"/>
      <c r="DX926" s="282"/>
      <c r="DY926" s="282"/>
      <c r="DZ926" s="282"/>
      <c r="EA926" s="282"/>
      <c r="EB926" s="282"/>
      <c r="EC926" s="282"/>
      <c r="ED926" s="282"/>
      <c r="EE926" s="282"/>
      <c r="EF926" s="282"/>
      <c r="EG926" s="282"/>
      <c r="EH926" s="282"/>
      <c r="EI926" s="282"/>
      <c r="EJ926" s="282"/>
      <c r="EK926" s="282"/>
      <c r="EL926" s="282"/>
      <c r="EM926" s="282"/>
      <c r="EN926" s="282"/>
      <c r="EO926" s="282"/>
      <c r="EP926" s="282"/>
      <c r="EQ926" s="282"/>
      <c r="ER926" s="282"/>
      <c r="ES926" s="282"/>
      <c r="ET926" s="282"/>
      <c r="EU926" s="282"/>
      <c r="EV926" s="282"/>
      <c r="EW926" s="282"/>
      <c r="EX926" s="282"/>
      <c r="EY926" s="282"/>
      <c r="EZ926" s="282"/>
      <c r="FA926" s="282"/>
      <c r="FB926" s="282"/>
      <c r="FC926" s="282"/>
      <c r="FD926" s="282"/>
      <c r="FE926" s="282"/>
      <c r="FF926" s="282"/>
      <c r="FG926" s="282"/>
      <c r="FH926" s="282"/>
      <c r="FI926" s="282"/>
      <c r="FJ926" s="282"/>
      <c r="FK926" s="282"/>
      <c r="FL926" s="282"/>
      <c r="FM926" s="282"/>
      <c r="FN926" s="282"/>
      <c r="FO926" s="282"/>
      <c r="FP926" s="282"/>
      <c r="FQ926" s="282"/>
      <c r="FR926" s="282"/>
      <c r="FS926" s="282"/>
      <c r="FT926" s="282"/>
      <c r="FU926" s="282"/>
      <c r="FV926" s="282"/>
      <c r="FW926" s="282"/>
      <c r="FX926" s="282"/>
      <c r="FY926" s="282"/>
      <c r="FZ926" s="282"/>
      <c r="GA926" s="282"/>
      <c r="GB926" s="282"/>
      <c r="GC926" s="282"/>
      <c r="GD926" s="282"/>
      <c r="GE926" s="282"/>
      <c r="GF926" s="282"/>
      <c r="GG926" s="282"/>
      <c r="GH926" s="282"/>
      <c r="GI926" s="282"/>
      <c r="GJ926" s="282"/>
      <c r="GK926" s="282"/>
      <c r="GL926" s="282"/>
      <c r="GM926" s="282"/>
      <c r="GN926" s="282"/>
      <c r="GO926" s="282"/>
      <c r="GP926" s="282"/>
      <c r="GQ926" s="282"/>
      <c r="GR926" s="282"/>
      <c r="GS926" s="282"/>
      <c r="GT926" s="282"/>
      <c r="GU926" s="282"/>
      <c r="GV926" s="282"/>
      <c r="GW926" s="282"/>
      <c r="GX926" s="282"/>
      <c r="GY926" s="282"/>
      <c r="GZ926" s="282"/>
      <c r="HA926" s="282"/>
      <c r="HB926" s="282"/>
      <c r="HC926" s="282"/>
      <c r="HD926" s="282"/>
      <c r="HE926" s="282"/>
    </row>
    <row r="927" spans="1:213" ht="24.95" customHeight="1">
      <c r="A927" s="194">
        <v>619</v>
      </c>
      <c r="B927" s="17" t="s">
        <v>2299</v>
      </c>
      <c r="C927" s="277">
        <v>402000001</v>
      </c>
      <c r="D927" s="19" t="s">
        <v>48</v>
      </c>
      <c r="E927" s="113" t="s">
        <v>2454</v>
      </c>
      <c r="F927" s="114"/>
      <c r="G927" s="114"/>
      <c r="H927" s="115"/>
      <c r="I927" s="114"/>
      <c r="J927" s="115"/>
      <c r="K927" s="115"/>
      <c r="L927" s="115"/>
      <c r="M927" s="115"/>
      <c r="N927" s="115"/>
      <c r="O927" s="115"/>
      <c r="P927" s="116">
        <v>44355</v>
      </c>
      <c r="Q927" s="117" t="s">
        <v>2455</v>
      </c>
      <c r="R927" s="115"/>
      <c r="S927" s="115"/>
      <c r="T927" s="115"/>
      <c r="U927" s="115"/>
      <c r="V927" s="115"/>
      <c r="W927" s="115"/>
      <c r="X927" s="115" t="s">
        <v>440</v>
      </c>
      <c r="Y927" s="115"/>
      <c r="Z927" s="115"/>
      <c r="AA927" s="115"/>
      <c r="AB927" s="116" t="s">
        <v>899</v>
      </c>
      <c r="AC927" s="117" t="s">
        <v>2456</v>
      </c>
      <c r="AD927" s="116"/>
      <c r="AE927" s="116"/>
      <c r="AF927" s="116"/>
      <c r="AG927" s="116"/>
      <c r="AH927" s="116"/>
      <c r="AI927" s="116"/>
      <c r="AJ927" s="116">
        <v>1</v>
      </c>
      <c r="AK927" s="116"/>
      <c r="AL927" s="116"/>
      <c r="AM927" s="116"/>
      <c r="AN927" s="116" t="s">
        <v>901</v>
      </c>
      <c r="AO927" s="119" t="s">
        <v>51</v>
      </c>
      <c r="AP927" s="119" t="s">
        <v>52</v>
      </c>
      <c r="AQ927" s="119" t="s">
        <v>444</v>
      </c>
      <c r="AR927" s="18" t="s">
        <v>445</v>
      </c>
      <c r="AS927" s="120" t="s">
        <v>57</v>
      </c>
      <c r="AT927" s="121">
        <v>0</v>
      </c>
      <c r="AU927" s="121">
        <v>0</v>
      </c>
      <c r="AV927" s="121">
        <v>0</v>
      </c>
      <c r="AW927" s="121">
        <v>0</v>
      </c>
      <c r="AX927" s="121">
        <v>0</v>
      </c>
      <c r="AY927" s="121">
        <v>0</v>
      </c>
      <c r="AZ927" s="121">
        <v>0</v>
      </c>
      <c r="BA927" s="121">
        <v>0</v>
      </c>
      <c r="BB927" s="121">
        <v>0</v>
      </c>
      <c r="BC927" s="121">
        <v>0</v>
      </c>
      <c r="BD927" s="121">
        <v>130612.51</v>
      </c>
      <c r="BE927" s="121">
        <v>130612.51</v>
      </c>
      <c r="BF927" s="121">
        <v>0</v>
      </c>
      <c r="BG927" s="121">
        <v>0</v>
      </c>
      <c r="BH927" s="121">
        <v>0</v>
      </c>
      <c r="BI927" s="121">
        <v>130612.51</v>
      </c>
      <c r="BJ927" s="121">
        <v>130612.51</v>
      </c>
      <c r="BK927" s="121">
        <v>0</v>
      </c>
      <c r="BL927" s="121">
        <v>0</v>
      </c>
      <c r="BM927" s="121">
        <v>0</v>
      </c>
      <c r="BN927" s="121">
        <v>0</v>
      </c>
      <c r="BO927" s="121">
        <v>0</v>
      </c>
      <c r="BP927" s="121">
        <v>0</v>
      </c>
      <c r="BQ927" s="121">
        <v>0</v>
      </c>
      <c r="BR927" s="121">
        <v>0</v>
      </c>
      <c r="BS927" s="121">
        <v>0</v>
      </c>
      <c r="BT927" s="121">
        <v>0</v>
      </c>
      <c r="BU927" s="121">
        <v>0</v>
      </c>
      <c r="BV927" s="121">
        <v>0</v>
      </c>
      <c r="BW927" s="121">
        <v>0</v>
      </c>
      <c r="BX927" s="121">
        <v>0</v>
      </c>
      <c r="BY927" s="121">
        <v>0</v>
      </c>
      <c r="BZ927" s="121">
        <v>0</v>
      </c>
      <c r="CA927" s="121">
        <v>0</v>
      </c>
      <c r="CB927" s="121">
        <v>0</v>
      </c>
      <c r="CC927" s="121">
        <v>0</v>
      </c>
      <c r="CD927" s="121">
        <v>0</v>
      </c>
      <c r="CE927" s="121">
        <v>0</v>
      </c>
      <c r="CF927" s="121">
        <v>0</v>
      </c>
      <c r="CG927" s="121">
        <v>0</v>
      </c>
      <c r="CH927" s="121">
        <v>0</v>
      </c>
      <c r="CI927" s="121">
        <v>0</v>
      </c>
      <c r="CJ927" s="121">
        <v>0</v>
      </c>
      <c r="CK927" s="121">
        <v>0</v>
      </c>
      <c r="CL927" s="121">
        <v>0</v>
      </c>
      <c r="CM927" s="121">
        <v>0</v>
      </c>
      <c r="CN927" s="121">
        <v>0</v>
      </c>
      <c r="CO927" s="121">
        <v>0</v>
      </c>
      <c r="CP927" s="121">
        <v>0</v>
      </c>
      <c r="CQ927" s="121">
        <v>0</v>
      </c>
      <c r="CR927" s="282"/>
      <c r="CS927" s="282"/>
      <c r="CT927" s="282"/>
      <c r="CU927" s="282"/>
      <c r="CV927" s="282"/>
      <c r="CW927" s="282"/>
      <c r="CX927" s="282"/>
      <c r="CY927" s="282"/>
      <c r="CZ927" s="282"/>
      <c r="DA927" s="282"/>
      <c r="DB927" s="282"/>
      <c r="DC927" s="282"/>
      <c r="DD927" s="282"/>
      <c r="DE927" s="282"/>
      <c r="DF927" s="282"/>
      <c r="DG927" s="282"/>
      <c r="DH927" s="282"/>
      <c r="DI927" s="282"/>
      <c r="DJ927" s="282"/>
      <c r="DK927" s="282"/>
      <c r="DL927" s="282"/>
      <c r="DM927" s="282"/>
      <c r="DN927" s="282"/>
      <c r="DO927" s="282"/>
      <c r="DP927" s="282"/>
      <c r="DQ927" s="282"/>
      <c r="DR927" s="282"/>
      <c r="DS927" s="282"/>
      <c r="DT927" s="282"/>
      <c r="DU927" s="282"/>
      <c r="DV927" s="282"/>
      <c r="DW927" s="282"/>
      <c r="DX927" s="282"/>
      <c r="DY927" s="282"/>
      <c r="DZ927" s="282"/>
      <c r="EA927" s="282"/>
      <c r="EB927" s="282"/>
      <c r="EC927" s="282"/>
      <c r="ED927" s="282"/>
      <c r="EE927" s="282"/>
      <c r="EF927" s="282"/>
      <c r="EG927" s="282"/>
      <c r="EH927" s="282"/>
      <c r="EI927" s="282"/>
      <c r="EJ927" s="282"/>
      <c r="EK927" s="282"/>
      <c r="EL927" s="282"/>
      <c r="EM927" s="282"/>
      <c r="EN927" s="282"/>
      <c r="EO927" s="282"/>
      <c r="EP927" s="282"/>
      <c r="EQ927" s="282"/>
      <c r="ER927" s="282"/>
      <c r="ES927" s="282"/>
      <c r="ET927" s="282"/>
      <c r="EU927" s="282"/>
      <c r="EV927" s="282"/>
      <c r="EW927" s="282"/>
      <c r="EX927" s="282"/>
      <c r="EY927" s="282"/>
      <c r="EZ927" s="282"/>
      <c r="FA927" s="282"/>
      <c r="FB927" s="282"/>
      <c r="FC927" s="282"/>
      <c r="FD927" s="282"/>
      <c r="FE927" s="282"/>
      <c r="FF927" s="282"/>
      <c r="FG927" s="282"/>
      <c r="FH927" s="282"/>
      <c r="FI927" s="282"/>
      <c r="FJ927" s="282"/>
      <c r="FK927" s="282"/>
      <c r="FL927" s="282"/>
      <c r="FM927" s="282"/>
      <c r="FN927" s="282"/>
      <c r="FO927" s="282"/>
      <c r="FP927" s="282"/>
      <c r="FQ927" s="282"/>
      <c r="FR927" s="282"/>
      <c r="FS927" s="282"/>
      <c r="FT927" s="282"/>
      <c r="FU927" s="282"/>
      <c r="FV927" s="282"/>
      <c r="FW927" s="282"/>
      <c r="FX927" s="282"/>
      <c r="FY927" s="282"/>
      <c r="FZ927" s="282"/>
      <c r="GA927" s="282"/>
      <c r="GB927" s="282"/>
      <c r="GC927" s="282"/>
      <c r="GD927" s="282"/>
      <c r="GE927" s="282"/>
      <c r="GF927" s="282"/>
      <c r="GG927" s="282"/>
      <c r="GH927" s="282"/>
      <c r="GI927" s="282"/>
      <c r="GJ927" s="282"/>
      <c r="GK927" s="282"/>
      <c r="GL927" s="282"/>
      <c r="GM927" s="282"/>
      <c r="GN927" s="282"/>
      <c r="GO927" s="282"/>
      <c r="GP927" s="282"/>
      <c r="GQ927" s="282"/>
      <c r="GR927" s="282"/>
      <c r="GS927" s="282"/>
      <c r="GT927" s="282"/>
      <c r="GU927" s="282"/>
      <c r="GV927" s="282"/>
      <c r="GW927" s="282"/>
      <c r="GX927" s="282"/>
      <c r="GY927" s="282"/>
      <c r="GZ927" s="282"/>
      <c r="HA927" s="282"/>
      <c r="HB927" s="282"/>
      <c r="HC927" s="282"/>
      <c r="HD927" s="282"/>
      <c r="HE927" s="282"/>
    </row>
    <row r="928" spans="1:213" ht="24.95" customHeight="1">
      <c r="A928" s="194">
        <v>619</v>
      </c>
      <c r="B928" s="17" t="s">
        <v>2299</v>
      </c>
      <c r="C928" s="277">
        <v>401000040</v>
      </c>
      <c r="D928" s="19" t="s">
        <v>112</v>
      </c>
      <c r="E928" s="113" t="s">
        <v>1887</v>
      </c>
      <c r="F928" s="114"/>
      <c r="G928" s="114"/>
      <c r="H928" s="115">
        <v>3</v>
      </c>
      <c r="I928" s="114"/>
      <c r="J928" s="115" t="s">
        <v>522</v>
      </c>
      <c r="K928" s="115" t="s">
        <v>45</v>
      </c>
      <c r="L928" s="115">
        <v>25</v>
      </c>
      <c r="M928" s="115"/>
      <c r="N928" s="115"/>
      <c r="O928" s="115"/>
      <c r="P928" s="116" t="s">
        <v>255</v>
      </c>
      <c r="Q928" s="117" t="s">
        <v>1888</v>
      </c>
      <c r="R928" s="115"/>
      <c r="S928" s="115"/>
      <c r="T928" s="115" t="s">
        <v>47</v>
      </c>
      <c r="U928" s="115"/>
      <c r="V928" s="115" t="s">
        <v>523</v>
      </c>
      <c r="W928" s="115" t="s">
        <v>45</v>
      </c>
      <c r="X928" s="115"/>
      <c r="Y928" s="115"/>
      <c r="Z928" s="115"/>
      <c r="AA928" s="115"/>
      <c r="AB928" s="116" t="s">
        <v>257</v>
      </c>
      <c r="AC928" s="117" t="s">
        <v>1909</v>
      </c>
      <c r="AD928" s="116"/>
      <c r="AE928" s="116"/>
      <c r="AF928" s="116"/>
      <c r="AG928" s="116"/>
      <c r="AH928" s="116"/>
      <c r="AI928" s="116"/>
      <c r="AJ928" s="116"/>
      <c r="AK928" s="116"/>
      <c r="AL928" s="116"/>
      <c r="AM928" s="181" t="s">
        <v>2392</v>
      </c>
      <c r="AN928" s="116" t="s">
        <v>1911</v>
      </c>
      <c r="AO928" s="119" t="s">
        <v>87</v>
      </c>
      <c r="AP928" s="119" t="s">
        <v>92</v>
      </c>
      <c r="AQ928" s="119" t="s">
        <v>1064</v>
      </c>
      <c r="AR928" s="18" t="s">
        <v>1065</v>
      </c>
      <c r="AS928" s="120" t="s">
        <v>53</v>
      </c>
      <c r="AT928" s="121">
        <v>0</v>
      </c>
      <c r="AU928" s="121">
        <v>0</v>
      </c>
      <c r="AV928" s="121">
        <v>0</v>
      </c>
      <c r="AW928" s="121">
        <v>0</v>
      </c>
      <c r="AX928" s="121">
        <v>0</v>
      </c>
      <c r="AY928" s="121">
        <v>0</v>
      </c>
      <c r="AZ928" s="121">
        <v>0</v>
      </c>
      <c r="BA928" s="121">
        <v>0</v>
      </c>
      <c r="BB928" s="121">
        <v>0</v>
      </c>
      <c r="BC928" s="121">
        <v>0</v>
      </c>
      <c r="BD928" s="121">
        <v>0</v>
      </c>
      <c r="BE928" s="121">
        <v>0</v>
      </c>
      <c r="BF928" s="121">
        <v>0</v>
      </c>
      <c r="BG928" s="121">
        <v>0</v>
      </c>
      <c r="BH928" s="121">
        <v>0</v>
      </c>
      <c r="BI928" s="121">
        <v>0</v>
      </c>
      <c r="BJ928" s="121">
        <v>0</v>
      </c>
      <c r="BK928" s="121">
        <v>0</v>
      </c>
      <c r="BL928" s="121">
        <v>0</v>
      </c>
      <c r="BM928" s="121">
        <v>0</v>
      </c>
      <c r="BN928" s="121">
        <v>0</v>
      </c>
      <c r="BO928" s="121">
        <v>0</v>
      </c>
      <c r="BP928" s="121">
        <v>0</v>
      </c>
      <c r="BQ928" s="121">
        <v>0</v>
      </c>
      <c r="BR928" s="121">
        <v>0</v>
      </c>
      <c r="BS928" s="121">
        <v>0</v>
      </c>
      <c r="BT928" s="121">
        <v>0</v>
      </c>
      <c r="BU928" s="121">
        <v>0</v>
      </c>
      <c r="BV928" s="121">
        <v>0</v>
      </c>
      <c r="BW928" s="121">
        <v>0</v>
      </c>
      <c r="BX928" s="121">
        <v>0</v>
      </c>
      <c r="BY928" s="121">
        <v>0</v>
      </c>
      <c r="BZ928" s="121">
        <v>0</v>
      </c>
      <c r="CA928" s="121">
        <v>0</v>
      </c>
      <c r="CB928" s="121">
        <v>0</v>
      </c>
      <c r="CC928" s="121">
        <v>0</v>
      </c>
      <c r="CD928" s="121">
        <v>0</v>
      </c>
      <c r="CE928" s="121">
        <v>0</v>
      </c>
      <c r="CF928" s="121">
        <v>0</v>
      </c>
      <c r="CG928" s="121">
        <v>0</v>
      </c>
      <c r="CH928" s="121">
        <v>0</v>
      </c>
      <c r="CI928" s="121">
        <v>0</v>
      </c>
      <c r="CJ928" s="121">
        <v>0</v>
      </c>
      <c r="CK928" s="121">
        <v>0</v>
      </c>
      <c r="CL928" s="121">
        <v>0</v>
      </c>
      <c r="CM928" s="121">
        <v>0</v>
      </c>
      <c r="CN928" s="121">
        <v>0</v>
      </c>
      <c r="CO928" s="121">
        <v>0</v>
      </c>
      <c r="CP928" s="121">
        <v>0</v>
      </c>
      <c r="CQ928" s="121">
        <v>0</v>
      </c>
      <c r="CR928" s="282"/>
      <c r="CS928" s="282"/>
      <c r="CT928" s="282"/>
      <c r="CU928" s="282"/>
      <c r="CV928" s="282"/>
      <c r="CW928" s="282"/>
      <c r="CX928" s="282"/>
      <c r="CY928" s="282"/>
      <c r="CZ928" s="282"/>
      <c r="DA928" s="282"/>
      <c r="DB928" s="282"/>
      <c r="DC928" s="282"/>
      <c r="DD928" s="282"/>
      <c r="DE928" s="282"/>
      <c r="DF928" s="282"/>
      <c r="DG928" s="282"/>
      <c r="DH928" s="282"/>
      <c r="DI928" s="282"/>
      <c r="DJ928" s="282"/>
      <c r="DK928" s="282"/>
      <c r="DL928" s="282"/>
      <c r="DM928" s="282"/>
      <c r="DN928" s="282"/>
      <c r="DO928" s="282"/>
      <c r="DP928" s="282"/>
      <c r="DQ928" s="282"/>
      <c r="DR928" s="282"/>
      <c r="DS928" s="282"/>
      <c r="DT928" s="282"/>
      <c r="DU928" s="282"/>
      <c r="DV928" s="282"/>
      <c r="DW928" s="282"/>
      <c r="DX928" s="282"/>
      <c r="DY928" s="282"/>
      <c r="DZ928" s="282"/>
      <c r="EA928" s="282"/>
      <c r="EB928" s="282"/>
      <c r="EC928" s="282"/>
      <c r="ED928" s="282"/>
      <c r="EE928" s="282"/>
      <c r="EF928" s="282"/>
      <c r="EG928" s="282"/>
      <c r="EH928" s="282"/>
      <c r="EI928" s="282"/>
      <c r="EJ928" s="282"/>
      <c r="EK928" s="282"/>
      <c r="EL928" s="282"/>
      <c r="EM928" s="282"/>
      <c r="EN928" s="282"/>
      <c r="EO928" s="282"/>
      <c r="EP928" s="282"/>
      <c r="EQ928" s="282"/>
      <c r="ER928" s="282"/>
      <c r="ES928" s="282"/>
      <c r="ET928" s="282"/>
      <c r="EU928" s="282"/>
      <c r="EV928" s="282"/>
      <c r="EW928" s="282"/>
      <c r="EX928" s="282"/>
      <c r="EY928" s="282"/>
      <c r="EZ928" s="282"/>
      <c r="FA928" s="282"/>
      <c r="FB928" s="282"/>
      <c r="FC928" s="282"/>
      <c r="FD928" s="282"/>
      <c r="FE928" s="282"/>
      <c r="FF928" s="282"/>
      <c r="FG928" s="282"/>
      <c r="FH928" s="282"/>
      <c r="FI928" s="282"/>
      <c r="FJ928" s="282"/>
      <c r="FK928" s="282"/>
      <c r="FL928" s="282"/>
      <c r="FM928" s="282"/>
      <c r="FN928" s="282"/>
      <c r="FO928" s="282"/>
      <c r="FP928" s="282"/>
      <c r="FQ928" s="282"/>
      <c r="FR928" s="282"/>
      <c r="FS928" s="282"/>
      <c r="FT928" s="282"/>
      <c r="FU928" s="282"/>
      <c r="FV928" s="282"/>
      <c r="FW928" s="282"/>
      <c r="FX928" s="282"/>
      <c r="FY928" s="282"/>
      <c r="FZ928" s="282"/>
      <c r="GA928" s="282"/>
      <c r="GB928" s="282"/>
      <c r="GC928" s="282"/>
      <c r="GD928" s="282"/>
      <c r="GE928" s="282"/>
      <c r="GF928" s="282"/>
      <c r="GG928" s="282"/>
      <c r="GH928" s="282"/>
      <c r="GI928" s="282"/>
      <c r="GJ928" s="282"/>
      <c r="GK928" s="282"/>
      <c r="GL928" s="282"/>
      <c r="GM928" s="282"/>
      <c r="GN928" s="282"/>
      <c r="GO928" s="282"/>
      <c r="GP928" s="282"/>
      <c r="GQ928" s="282"/>
      <c r="GR928" s="282"/>
      <c r="GS928" s="282"/>
      <c r="GT928" s="282"/>
      <c r="GU928" s="282"/>
      <c r="GV928" s="282"/>
      <c r="GW928" s="282"/>
      <c r="GX928" s="282"/>
      <c r="GY928" s="282"/>
      <c r="GZ928" s="282"/>
      <c r="HA928" s="282"/>
      <c r="HB928" s="282"/>
      <c r="HC928" s="282"/>
      <c r="HD928" s="282"/>
      <c r="HE928" s="282"/>
    </row>
    <row r="929" spans="1:97" s="189" customFormat="1" ht="24.95" customHeight="1">
      <c r="A929" s="392" t="s">
        <v>2457</v>
      </c>
      <c r="B929" s="390"/>
      <c r="C929" s="393"/>
      <c r="D929" s="393"/>
      <c r="E929" s="393"/>
      <c r="F929" s="393"/>
      <c r="G929" s="393"/>
      <c r="H929" s="393"/>
      <c r="I929" s="393"/>
      <c r="J929" s="393"/>
      <c r="K929" s="393"/>
      <c r="L929" s="393"/>
      <c r="M929" s="393"/>
      <c r="N929" s="393"/>
      <c r="O929" s="393"/>
      <c r="P929" s="393"/>
      <c r="Q929" s="393"/>
      <c r="R929" s="393"/>
      <c r="S929" s="393"/>
      <c r="T929" s="393"/>
      <c r="U929" s="393"/>
      <c r="V929" s="393"/>
      <c r="W929" s="393"/>
      <c r="X929" s="393"/>
      <c r="Y929" s="393"/>
      <c r="Z929" s="393"/>
      <c r="AA929" s="393"/>
      <c r="AB929" s="393"/>
      <c r="AC929" s="393"/>
      <c r="AD929" s="393"/>
      <c r="AE929" s="393"/>
      <c r="AF929" s="393"/>
      <c r="AG929" s="393"/>
      <c r="AH929" s="393"/>
      <c r="AI929" s="393"/>
      <c r="AJ929" s="393"/>
      <c r="AK929" s="393"/>
      <c r="AL929" s="393"/>
      <c r="AM929" s="393"/>
      <c r="AN929" s="393"/>
      <c r="AO929" s="393"/>
      <c r="AP929" s="393"/>
      <c r="AQ929" s="393"/>
      <c r="AR929" s="393"/>
      <c r="AS929" s="394"/>
      <c r="AT929" s="200">
        <f>SUM(AT852:AT928)</f>
        <v>309612291.89999998</v>
      </c>
      <c r="AU929" s="200">
        <f t="shared" ref="AU929:CQ929" si="159">SUM(AU852:AU928)</f>
        <v>307515879.24000001</v>
      </c>
      <c r="AV929" s="200">
        <f t="shared" si="159"/>
        <v>4111020.93</v>
      </c>
      <c r="AW929" s="200">
        <f t="shared" si="159"/>
        <v>4111020.93</v>
      </c>
      <c r="AX929" s="200">
        <f t="shared" si="159"/>
        <v>89002516.270000011</v>
      </c>
      <c r="AY929" s="200">
        <f t="shared" si="159"/>
        <v>88354895.5</v>
      </c>
      <c r="AZ929" s="200">
        <f t="shared" si="159"/>
        <v>1500002</v>
      </c>
      <c r="BA929" s="200">
        <f t="shared" si="159"/>
        <v>1500002</v>
      </c>
      <c r="BB929" s="200">
        <f t="shared" si="159"/>
        <v>214998752.70000002</v>
      </c>
      <c r="BC929" s="200">
        <f t="shared" si="159"/>
        <v>213549960.81</v>
      </c>
      <c r="BD929" s="200">
        <f>SUM(BD852:BD928)</f>
        <v>342747396.35999995</v>
      </c>
      <c r="BE929" s="200">
        <f t="shared" si="159"/>
        <v>563104.28</v>
      </c>
      <c r="BF929" s="200">
        <f t="shared" si="159"/>
        <v>141624682.38</v>
      </c>
      <c r="BG929" s="200">
        <f t="shared" si="159"/>
        <v>3647622.77</v>
      </c>
      <c r="BH929" s="200">
        <f t="shared" si="159"/>
        <v>196911986.93000001</v>
      </c>
      <c r="BI929" s="200">
        <f t="shared" si="159"/>
        <v>337368733.42299992</v>
      </c>
      <c r="BJ929" s="200">
        <f t="shared" si="159"/>
        <v>563104.28</v>
      </c>
      <c r="BK929" s="200">
        <f t="shared" si="159"/>
        <v>141624682.38</v>
      </c>
      <c r="BL929" s="200">
        <f t="shared" si="159"/>
        <v>3647622.77</v>
      </c>
      <c r="BM929" s="200">
        <f t="shared" si="159"/>
        <v>191533323.99000001</v>
      </c>
      <c r="BN929" s="200">
        <f t="shared" si="159"/>
        <v>357227461.79999995</v>
      </c>
      <c r="BO929" s="200">
        <f t="shared" si="159"/>
        <v>0</v>
      </c>
      <c r="BP929" s="200">
        <f t="shared" si="159"/>
        <v>15498127.24</v>
      </c>
      <c r="BQ929" s="200">
        <f t="shared" si="159"/>
        <v>1500001</v>
      </c>
      <c r="BR929" s="200">
        <f t="shared" si="159"/>
        <v>340229333.56</v>
      </c>
      <c r="BS929" s="200">
        <f t="shared" si="159"/>
        <v>361994692.95999998</v>
      </c>
      <c r="BT929" s="200">
        <f t="shared" si="159"/>
        <v>0</v>
      </c>
      <c r="BU929" s="200">
        <f t="shared" si="159"/>
        <v>18098473.240000002</v>
      </c>
      <c r="BV929" s="200">
        <f t="shared" si="159"/>
        <v>1500001</v>
      </c>
      <c r="BW929" s="200">
        <f t="shared" si="159"/>
        <v>342396218.71999997</v>
      </c>
      <c r="BX929" s="200">
        <f t="shared" si="159"/>
        <v>291665001.83999997</v>
      </c>
      <c r="BY929" s="200">
        <f t="shared" si="159"/>
        <v>0</v>
      </c>
      <c r="BZ929" s="200">
        <f t="shared" si="159"/>
        <v>2281421.84</v>
      </c>
      <c r="CA929" s="200">
        <f t="shared" si="159"/>
        <v>0</v>
      </c>
      <c r="CB929" s="200">
        <f t="shared" si="159"/>
        <v>289383580</v>
      </c>
      <c r="CC929" s="200">
        <f t="shared" si="159"/>
        <v>291665001.83999997</v>
      </c>
      <c r="CD929" s="200">
        <f t="shared" si="159"/>
        <v>0</v>
      </c>
      <c r="CE929" s="200">
        <f t="shared" si="159"/>
        <v>2281421.84</v>
      </c>
      <c r="CF929" s="200">
        <f t="shared" si="159"/>
        <v>0</v>
      </c>
      <c r="CG929" s="200">
        <f t="shared" si="159"/>
        <v>289383580</v>
      </c>
      <c r="CH929" s="200">
        <f t="shared" si="159"/>
        <v>291665001.83999997</v>
      </c>
      <c r="CI929" s="200">
        <f t="shared" si="159"/>
        <v>0</v>
      </c>
      <c r="CJ929" s="200">
        <f t="shared" si="159"/>
        <v>2281421.84</v>
      </c>
      <c r="CK929" s="200">
        <f t="shared" si="159"/>
        <v>0</v>
      </c>
      <c r="CL929" s="200">
        <f t="shared" si="159"/>
        <v>289383580</v>
      </c>
      <c r="CM929" s="200">
        <f t="shared" si="159"/>
        <v>291665001.83999997</v>
      </c>
      <c r="CN929" s="200">
        <f t="shared" si="159"/>
        <v>0</v>
      </c>
      <c r="CO929" s="200">
        <f t="shared" si="159"/>
        <v>2281421.84</v>
      </c>
      <c r="CP929" s="200">
        <f t="shared" si="159"/>
        <v>0</v>
      </c>
      <c r="CQ929" s="200">
        <f t="shared" si="159"/>
        <v>289383580</v>
      </c>
      <c r="CR929" s="438">
        <f>IF(BD929=BE929+BF929+BG929+BH929,1,0)</f>
        <v>1</v>
      </c>
      <c r="CS929" s="438">
        <f>IF(BI929=BJ929+BK929+BL929+BM929,1,0)</f>
        <v>0</v>
      </c>
    </row>
    <row r="930" spans="1:97" ht="229.5">
      <c r="A930" s="244" t="s">
        <v>2458</v>
      </c>
      <c r="B930" s="17" t="s">
        <v>2459</v>
      </c>
      <c r="C930" s="263">
        <v>401000004</v>
      </c>
      <c r="D930" s="19" t="s">
        <v>126</v>
      </c>
      <c r="E930" s="113" t="s">
        <v>2460</v>
      </c>
      <c r="F930" s="114"/>
      <c r="G930" s="114"/>
      <c r="H930" s="115">
        <v>3</v>
      </c>
      <c r="I930" s="157"/>
      <c r="J930" s="115">
        <v>16</v>
      </c>
      <c r="K930" s="115" t="s">
        <v>45</v>
      </c>
      <c r="L930" s="115" t="s">
        <v>1333</v>
      </c>
      <c r="M930" s="154"/>
      <c r="N930" s="154"/>
      <c r="O930" s="154"/>
      <c r="P930" s="116" t="s">
        <v>255</v>
      </c>
      <c r="Q930" s="117" t="s">
        <v>2461</v>
      </c>
      <c r="R930" s="154"/>
      <c r="S930" s="154"/>
      <c r="T930" s="154">
        <v>3</v>
      </c>
      <c r="U930" s="154"/>
      <c r="V930" s="154" t="s">
        <v>523</v>
      </c>
      <c r="W930" s="154">
        <v>1</v>
      </c>
      <c r="X930" s="115"/>
      <c r="Y930" s="115"/>
      <c r="Z930" s="115"/>
      <c r="AA930" s="115"/>
      <c r="AB930" s="116" t="s">
        <v>257</v>
      </c>
      <c r="AC930" s="117" t="s">
        <v>2462</v>
      </c>
      <c r="AD930" s="116"/>
      <c r="AE930" s="116"/>
      <c r="AF930" s="116"/>
      <c r="AG930" s="116"/>
      <c r="AH930" s="116"/>
      <c r="AI930" s="116"/>
      <c r="AJ930" s="116"/>
      <c r="AK930" s="116"/>
      <c r="AL930" s="116"/>
      <c r="AM930" s="116" t="s">
        <v>2463</v>
      </c>
      <c r="AN930" s="116" t="s">
        <v>2464</v>
      </c>
      <c r="AO930" s="57" t="s">
        <v>80</v>
      </c>
      <c r="AP930" s="57" t="s">
        <v>61</v>
      </c>
      <c r="AQ930" s="57" t="s">
        <v>2465</v>
      </c>
      <c r="AR930" s="18" t="s">
        <v>2466</v>
      </c>
      <c r="AS930" s="156">
        <v>244</v>
      </c>
      <c r="AT930" s="122">
        <v>98003.5</v>
      </c>
      <c r="AU930" s="122">
        <v>6827.52</v>
      </c>
      <c r="AV930" s="122">
        <v>0</v>
      </c>
      <c r="AW930" s="122">
        <v>0</v>
      </c>
      <c r="AX930" s="122">
        <v>0</v>
      </c>
      <c r="AY930" s="122">
        <v>0</v>
      </c>
      <c r="AZ930" s="122">
        <v>0</v>
      </c>
      <c r="BA930" s="122">
        <v>0</v>
      </c>
      <c r="BB930" s="122">
        <v>98003.5</v>
      </c>
      <c r="BC930" s="122">
        <v>6827.52</v>
      </c>
      <c r="BD930" s="122">
        <f>SUM(BE930:BH930)</f>
        <v>58036.34</v>
      </c>
      <c r="BE930" s="122">
        <v>0</v>
      </c>
      <c r="BF930" s="122">
        <v>0</v>
      </c>
      <c r="BG930" s="122">
        <v>0</v>
      </c>
      <c r="BH930" s="122">
        <v>58036.34</v>
      </c>
      <c r="BI930" s="122">
        <f>SUM(BJ930:BM930)</f>
        <v>55132.34</v>
      </c>
      <c r="BJ930" s="122">
        <v>0</v>
      </c>
      <c r="BK930" s="122">
        <v>0</v>
      </c>
      <c r="BL930" s="122">
        <v>0</v>
      </c>
      <c r="BM930" s="122">
        <v>55132.34</v>
      </c>
      <c r="BN930" s="122">
        <f>SUM(BO930:BR930)</f>
        <v>58043.34</v>
      </c>
      <c r="BO930" s="122">
        <v>0</v>
      </c>
      <c r="BP930" s="122">
        <v>0</v>
      </c>
      <c r="BQ930" s="122">
        <v>0</v>
      </c>
      <c r="BR930" s="122">
        <v>58043.34</v>
      </c>
      <c r="BS930" s="122">
        <f>SUM(BT930:BW930)</f>
        <v>63662.29</v>
      </c>
      <c r="BT930" s="122">
        <v>0</v>
      </c>
      <c r="BU930" s="122">
        <v>0</v>
      </c>
      <c r="BV930" s="122">
        <v>0</v>
      </c>
      <c r="BW930" s="122">
        <v>63662.29</v>
      </c>
      <c r="BX930" s="122">
        <f>SUM(BY930:CB930)</f>
        <v>58035.34</v>
      </c>
      <c r="BY930" s="122">
        <v>0</v>
      </c>
      <c r="BZ930" s="122">
        <v>0</v>
      </c>
      <c r="CA930" s="122">
        <v>0</v>
      </c>
      <c r="CB930" s="122">
        <v>58035.34</v>
      </c>
      <c r="CC930" s="122">
        <f>SUM(CD930:CG930)</f>
        <v>58035.34</v>
      </c>
      <c r="CD930" s="122">
        <v>0</v>
      </c>
      <c r="CE930" s="122">
        <v>0</v>
      </c>
      <c r="CF930" s="122">
        <v>0</v>
      </c>
      <c r="CG930" s="122">
        <v>58035.34</v>
      </c>
      <c r="CH930" s="122">
        <f>SUM(CI930:CL930)</f>
        <v>58037.34</v>
      </c>
      <c r="CI930" s="122">
        <v>0</v>
      </c>
      <c r="CJ930" s="122">
        <v>0</v>
      </c>
      <c r="CK930" s="122">
        <v>0</v>
      </c>
      <c r="CL930" s="122">
        <v>58037.34</v>
      </c>
      <c r="CM930" s="122">
        <f>SUM(CN930:CQ930)</f>
        <v>58037.34</v>
      </c>
      <c r="CN930" s="122">
        <v>0</v>
      </c>
      <c r="CO930" s="122">
        <v>0</v>
      </c>
      <c r="CP930" s="122">
        <v>0</v>
      </c>
      <c r="CQ930" s="122">
        <v>58037.34</v>
      </c>
    </row>
    <row r="931" spans="1:97" ht="229.5">
      <c r="A931" s="244" t="s">
        <v>2458</v>
      </c>
      <c r="B931" s="17" t="s">
        <v>2459</v>
      </c>
      <c r="C931" s="263">
        <v>401000004</v>
      </c>
      <c r="D931" s="19" t="s">
        <v>126</v>
      </c>
      <c r="E931" s="113" t="s">
        <v>2460</v>
      </c>
      <c r="F931" s="114"/>
      <c r="G931" s="114"/>
      <c r="H931" s="115">
        <v>3</v>
      </c>
      <c r="I931" s="157"/>
      <c r="J931" s="115">
        <v>16</v>
      </c>
      <c r="K931" s="115" t="s">
        <v>45</v>
      </c>
      <c r="L931" s="115" t="s">
        <v>1333</v>
      </c>
      <c r="M931" s="154"/>
      <c r="N931" s="154"/>
      <c r="O931" s="154"/>
      <c r="P931" s="116" t="s">
        <v>255</v>
      </c>
      <c r="Q931" s="117" t="s">
        <v>2461</v>
      </c>
      <c r="R931" s="154"/>
      <c r="S931" s="154"/>
      <c r="T931" s="154">
        <v>3</v>
      </c>
      <c r="U931" s="154"/>
      <c r="V931" s="154" t="s">
        <v>523</v>
      </c>
      <c r="W931" s="154">
        <v>1</v>
      </c>
      <c r="X931" s="115"/>
      <c r="Y931" s="115"/>
      <c r="Z931" s="115"/>
      <c r="AA931" s="115"/>
      <c r="AB931" s="116" t="s">
        <v>257</v>
      </c>
      <c r="AC931" s="117" t="s">
        <v>2462</v>
      </c>
      <c r="AD931" s="116"/>
      <c r="AE931" s="116"/>
      <c r="AF931" s="116"/>
      <c r="AG931" s="116"/>
      <c r="AH931" s="116"/>
      <c r="AI931" s="116"/>
      <c r="AJ931" s="116"/>
      <c r="AK931" s="116"/>
      <c r="AL931" s="116"/>
      <c r="AM931" s="116" t="s">
        <v>2463</v>
      </c>
      <c r="AN931" s="116" t="s">
        <v>2464</v>
      </c>
      <c r="AO931" s="57" t="s">
        <v>80</v>
      </c>
      <c r="AP931" s="57" t="s">
        <v>61</v>
      </c>
      <c r="AQ931" s="57" t="s">
        <v>2465</v>
      </c>
      <c r="AR931" s="18" t="s">
        <v>2466</v>
      </c>
      <c r="AS931" s="156" t="s">
        <v>280</v>
      </c>
      <c r="AT931" s="122">
        <v>0</v>
      </c>
      <c r="AU931" s="122">
        <v>0</v>
      </c>
      <c r="AV931" s="122">
        <v>0</v>
      </c>
      <c r="AW931" s="122">
        <v>0</v>
      </c>
      <c r="AX931" s="122">
        <v>0</v>
      </c>
      <c r="AY931" s="122">
        <v>0</v>
      </c>
      <c r="AZ931" s="122">
        <v>0</v>
      </c>
      <c r="BA931" s="122">
        <v>0</v>
      </c>
      <c r="BB931" s="122">
        <v>0</v>
      </c>
      <c r="BC931" s="122">
        <v>0</v>
      </c>
      <c r="BD931" s="122">
        <f t="shared" ref="BD931:BD1003" si="160">SUM(BE931:BH931)</f>
        <v>0</v>
      </c>
      <c r="BE931" s="122">
        <v>0</v>
      </c>
      <c r="BF931" s="122">
        <v>0</v>
      </c>
      <c r="BG931" s="122">
        <v>0</v>
      </c>
      <c r="BH931" s="122"/>
      <c r="BI931" s="122">
        <f t="shared" ref="BI931:BI1003" si="161">SUM(BJ931:BM931)</f>
        <v>0</v>
      </c>
      <c r="BJ931" s="122">
        <v>0</v>
      </c>
      <c r="BK931" s="122">
        <v>0</v>
      </c>
      <c r="BL931" s="122">
        <v>0</v>
      </c>
      <c r="BM931" s="122">
        <v>0</v>
      </c>
      <c r="BN931" s="122">
        <f t="shared" ref="BN931:BN1003" si="162">SUM(BO931:BR931)</f>
        <v>0</v>
      </c>
      <c r="BO931" s="122">
        <v>0</v>
      </c>
      <c r="BP931" s="122">
        <v>0</v>
      </c>
      <c r="BQ931" s="122">
        <v>0</v>
      </c>
      <c r="BR931" s="122">
        <v>0</v>
      </c>
      <c r="BS931" s="122">
        <f t="shared" ref="BS931:BS994" si="163">SUM(BT931:BW931)</f>
        <v>0</v>
      </c>
      <c r="BT931" s="122">
        <v>0</v>
      </c>
      <c r="BU931" s="122">
        <v>0</v>
      </c>
      <c r="BV931" s="122">
        <v>0</v>
      </c>
      <c r="BW931" s="122">
        <v>0</v>
      </c>
      <c r="BX931" s="122">
        <f t="shared" ref="BX931:BX1003" si="164">SUM(BY931:CB931)</f>
        <v>0</v>
      </c>
      <c r="BY931" s="122">
        <v>0</v>
      </c>
      <c r="BZ931" s="122">
        <v>0</v>
      </c>
      <c r="CA931" s="122">
        <v>0</v>
      </c>
      <c r="CB931" s="122">
        <v>0</v>
      </c>
      <c r="CC931" s="122">
        <f t="shared" ref="CC931:CC934" si="165">SUM(CD931:CG931)</f>
        <v>0</v>
      </c>
      <c r="CD931" s="122">
        <v>0</v>
      </c>
      <c r="CE931" s="122">
        <v>0</v>
      </c>
      <c r="CF931" s="122">
        <v>0</v>
      </c>
      <c r="CG931" s="122">
        <v>0</v>
      </c>
      <c r="CH931" s="122">
        <f t="shared" ref="CH931:CH994" si="166">SUM(CI931:CL931)</f>
        <v>0</v>
      </c>
      <c r="CI931" s="122">
        <v>0</v>
      </c>
      <c r="CJ931" s="122">
        <v>0</v>
      </c>
      <c r="CK931" s="122">
        <v>0</v>
      </c>
      <c r="CL931" s="122">
        <v>0</v>
      </c>
      <c r="CM931" s="122">
        <f t="shared" ref="CM931:CM994" si="167">SUM(CN931:CQ931)</f>
        <v>0</v>
      </c>
      <c r="CN931" s="122">
        <v>0</v>
      </c>
      <c r="CO931" s="122">
        <v>0</v>
      </c>
      <c r="CP931" s="122">
        <v>0</v>
      </c>
      <c r="CQ931" s="122">
        <v>0</v>
      </c>
    </row>
    <row r="932" spans="1:97" ht="242.25" customHeight="1">
      <c r="A932" s="244" t="s">
        <v>2458</v>
      </c>
      <c r="B932" s="17" t="s">
        <v>2459</v>
      </c>
      <c r="C932" s="263">
        <v>401000004</v>
      </c>
      <c r="D932" s="19" t="s">
        <v>126</v>
      </c>
      <c r="E932" s="113" t="s">
        <v>2460</v>
      </c>
      <c r="F932" s="114"/>
      <c r="G932" s="114"/>
      <c r="H932" s="115">
        <v>3</v>
      </c>
      <c r="I932" s="157"/>
      <c r="J932" s="115">
        <v>16</v>
      </c>
      <c r="K932" s="115" t="s">
        <v>45</v>
      </c>
      <c r="L932" s="115" t="s">
        <v>1333</v>
      </c>
      <c r="M932" s="154"/>
      <c r="N932" s="154"/>
      <c r="O932" s="154"/>
      <c r="P932" s="116" t="s">
        <v>255</v>
      </c>
      <c r="Q932" s="117" t="s">
        <v>2467</v>
      </c>
      <c r="R932" s="154" t="s">
        <v>2070</v>
      </c>
      <c r="S932" s="154"/>
      <c r="T932" s="154" t="s">
        <v>563</v>
      </c>
      <c r="U932" s="154"/>
      <c r="V932" s="154" t="s">
        <v>1088</v>
      </c>
      <c r="W932" s="154" t="s">
        <v>567</v>
      </c>
      <c r="X932" s="115" t="s">
        <v>2468</v>
      </c>
      <c r="Y932" s="115"/>
      <c r="Z932" s="115"/>
      <c r="AA932" s="115"/>
      <c r="AB932" s="116" t="s">
        <v>2469</v>
      </c>
      <c r="AC932" s="117" t="s">
        <v>2462</v>
      </c>
      <c r="AD932" s="116"/>
      <c r="AE932" s="116"/>
      <c r="AF932" s="116"/>
      <c r="AG932" s="116"/>
      <c r="AH932" s="116"/>
      <c r="AI932" s="116"/>
      <c r="AJ932" s="116"/>
      <c r="AK932" s="116"/>
      <c r="AL932" s="116"/>
      <c r="AM932" s="116" t="s">
        <v>2463</v>
      </c>
      <c r="AN932" s="116" t="s">
        <v>2464</v>
      </c>
      <c r="AO932" s="57" t="s">
        <v>80</v>
      </c>
      <c r="AP932" s="57" t="s">
        <v>61</v>
      </c>
      <c r="AQ932" s="57" t="s">
        <v>2470</v>
      </c>
      <c r="AR932" s="18" t="s">
        <v>2471</v>
      </c>
      <c r="AS932" s="156" t="s">
        <v>280</v>
      </c>
      <c r="AT932" s="122">
        <v>0</v>
      </c>
      <c r="AU932" s="122">
        <v>0</v>
      </c>
      <c r="AV932" s="122">
        <v>0</v>
      </c>
      <c r="AW932" s="122">
        <v>0</v>
      </c>
      <c r="AX932" s="122">
        <v>0</v>
      </c>
      <c r="AY932" s="122">
        <v>0</v>
      </c>
      <c r="AZ932" s="122">
        <v>0</v>
      </c>
      <c r="BA932" s="122">
        <v>0</v>
      </c>
      <c r="BB932" s="122">
        <v>0</v>
      </c>
      <c r="BC932" s="122">
        <v>0</v>
      </c>
      <c r="BD932" s="122">
        <f t="shared" si="160"/>
        <v>632094240</v>
      </c>
      <c r="BE932" s="122">
        <v>0</v>
      </c>
      <c r="BF932" s="122">
        <v>625773297.59000003</v>
      </c>
      <c r="BG932" s="122">
        <v>0</v>
      </c>
      <c r="BH932" s="122">
        <v>6320942.4100000001</v>
      </c>
      <c r="BI932" s="122">
        <f t="shared" si="161"/>
        <v>624814755.7299999</v>
      </c>
      <c r="BJ932" s="122">
        <v>0</v>
      </c>
      <c r="BK932" s="122">
        <v>618566608.17999995</v>
      </c>
      <c r="BL932" s="122">
        <v>0</v>
      </c>
      <c r="BM932" s="122">
        <v>6248147.5499999998</v>
      </c>
      <c r="BN932" s="122">
        <f t="shared" si="162"/>
        <v>0</v>
      </c>
      <c r="BO932" s="122">
        <v>0</v>
      </c>
      <c r="BP932" s="122"/>
      <c r="BQ932" s="122"/>
      <c r="BR932" s="122"/>
      <c r="BS932" s="122">
        <f t="shared" si="163"/>
        <v>0</v>
      </c>
      <c r="BT932" s="122">
        <v>0</v>
      </c>
      <c r="BU932" s="122">
        <v>0</v>
      </c>
      <c r="BV932" s="122">
        <v>0</v>
      </c>
      <c r="BW932" s="122">
        <v>0</v>
      </c>
      <c r="BX932" s="122">
        <f t="shared" si="164"/>
        <v>0</v>
      </c>
      <c r="BY932" s="122">
        <v>0</v>
      </c>
      <c r="BZ932" s="122">
        <v>0</v>
      </c>
      <c r="CA932" s="122">
        <v>0</v>
      </c>
      <c r="CB932" s="122">
        <v>0</v>
      </c>
      <c r="CC932" s="122">
        <f t="shared" si="165"/>
        <v>0</v>
      </c>
      <c r="CD932" s="122">
        <v>0</v>
      </c>
      <c r="CE932" s="122">
        <v>0</v>
      </c>
      <c r="CF932" s="122">
        <v>0</v>
      </c>
      <c r="CG932" s="122">
        <v>0</v>
      </c>
      <c r="CH932" s="122">
        <f t="shared" si="166"/>
        <v>0</v>
      </c>
      <c r="CI932" s="122">
        <v>0</v>
      </c>
      <c r="CJ932" s="122">
        <v>0</v>
      </c>
      <c r="CK932" s="122">
        <v>0</v>
      </c>
      <c r="CL932" s="122">
        <v>0</v>
      </c>
      <c r="CM932" s="122">
        <f t="shared" si="167"/>
        <v>0</v>
      </c>
      <c r="CN932" s="122">
        <v>0</v>
      </c>
      <c r="CO932" s="122">
        <v>0</v>
      </c>
      <c r="CP932" s="122">
        <v>0</v>
      </c>
      <c r="CQ932" s="122">
        <v>0</v>
      </c>
    </row>
    <row r="933" spans="1:97" ht="229.5">
      <c r="A933" s="244" t="s">
        <v>2458</v>
      </c>
      <c r="B933" s="17" t="s">
        <v>2459</v>
      </c>
      <c r="C933" s="263">
        <v>401000004</v>
      </c>
      <c r="D933" s="19" t="s">
        <v>126</v>
      </c>
      <c r="E933" s="113" t="s">
        <v>2460</v>
      </c>
      <c r="F933" s="114"/>
      <c r="G933" s="114"/>
      <c r="H933" s="115">
        <v>3</v>
      </c>
      <c r="I933" s="157"/>
      <c r="J933" s="115">
        <v>16</v>
      </c>
      <c r="K933" s="115" t="s">
        <v>45</v>
      </c>
      <c r="L933" s="115" t="s">
        <v>1333</v>
      </c>
      <c r="M933" s="154"/>
      <c r="N933" s="154"/>
      <c r="O933" s="154"/>
      <c r="P933" s="116" t="s">
        <v>255</v>
      </c>
      <c r="Q933" s="117" t="s">
        <v>2461</v>
      </c>
      <c r="R933" s="154"/>
      <c r="S933" s="154"/>
      <c r="T933" s="154">
        <v>3</v>
      </c>
      <c r="U933" s="154"/>
      <c r="V933" s="154" t="s">
        <v>523</v>
      </c>
      <c r="W933" s="154">
        <v>1</v>
      </c>
      <c r="X933" s="115"/>
      <c r="Y933" s="115"/>
      <c r="Z933" s="115"/>
      <c r="AA933" s="115"/>
      <c r="AB933" s="116" t="s">
        <v>257</v>
      </c>
      <c r="AC933" s="117" t="s">
        <v>2462</v>
      </c>
      <c r="AD933" s="116"/>
      <c r="AE933" s="116"/>
      <c r="AF933" s="116"/>
      <c r="AG933" s="116"/>
      <c r="AH933" s="116"/>
      <c r="AI933" s="116"/>
      <c r="AJ933" s="116"/>
      <c r="AK933" s="116"/>
      <c r="AL933" s="116"/>
      <c r="AM933" s="116" t="s">
        <v>2463</v>
      </c>
      <c r="AN933" s="116" t="s">
        <v>2464</v>
      </c>
      <c r="AO933" s="57" t="s">
        <v>80</v>
      </c>
      <c r="AP933" s="57" t="s">
        <v>61</v>
      </c>
      <c r="AQ933" s="57" t="s">
        <v>2472</v>
      </c>
      <c r="AR933" s="18" t="s">
        <v>2466</v>
      </c>
      <c r="AS933" s="156">
        <v>244</v>
      </c>
      <c r="AT933" s="122">
        <v>435.66</v>
      </c>
      <c r="AU933" s="122">
        <v>435.66</v>
      </c>
      <c r="AV933" s="122">
        <v>0</v>
      </c>
      <c r="AW933" s="122">
        <v>0</v>
      </c>
      <c r="AX933" s="122">
        <v>0</v>
      </c>
      <c r="AY933" s="122">
        <v>0</v>
      </c>
      <c r="AZ933" s="122">
        <v>0</v>
      </c>
      <c r="BA933" s="122">
        <v>0</v>
      </c>
      <c r="BB933" s="122">
        <v>435.66</v>
      </c>
      <c r="BC933" s="122">
        <v>435.66</v>
      </c>
      <c r="BD933" s="122">
        <f t="shared" si="160"/>
        <v>0</v>
      </c>
      <c r="BE933" s="122">
        <v>0</v>
      </c>
      <c r="BF933" s="122">
        <v>0</v>
      </c>
      <c r="BG933" s="122">
        <v>0</v>
      </c>
      <c r="BH933" s="122">
        <v>0</v>
      </c>
      <c r="BI933" s="122">
        <f t="shared" si="161"/>
        <v>0</v>
      </c>
      <c r="BJ933" s="122">
        <v>0</v>
      </c>
      <c r="BK933" s="122">
        <v>0</v>
      </c>
      <c r="BL933" s="122">
        <v>0</v>
      </c>
      <c r="BM933" s="122">
        <v>0</v>
      </c>
      <c r="BN933" s="122">
        <f t="shared" si="162"/>
        <v>0</v>
      </c>
      <c r="BO933" s="122">
        <v>0</v>
      </c>
      <c r="BP933" s="122">
        <v>0</v>
      </c>
      <c r="BQ933" s="122">
        <v>0</v>
      </c>
      <c r="BR933" s="122">
        <v>0</v>
      </c>
      <c r="BS933" s="122">
        <f t="shared" si="163"/>
        <v>0</v>
      </c>
      <c r="BT933" s="122">
        <v>0</v>
      </c>
      <c r="BU933" s="122">
        <v>0</v>
      </c>
      <c r="BV933" s="122">
        <v>0</v>
      </c>
      <c r="BW933" s="122">
        <v>0</v>
      </c>
      <c r="BX933" s="122">
        <f t="shared" si="164"/>
        <v>0</v>
      </c>
      <c r="BY933" s="122">
        <v>0</v>
      </c>
      <c r="BZ933" s="122">
        <v>0</v>
      </c>
      <c r="CA933" s="122">
        <v>0</v>
      </c>
      <c r="CB933" s="122">
        <v>0</v>
      </c>
      <c r="CC933" s="122">
        <f t="shared" si="165"/>
        <v>0</v>
      </c>
      <c r="CD933" s="122">
        <v>0</v>
      </c>
      <c r="CE933" s="122">
        <v>0</v>
      </c>
      <c r="CF933" s="122">
        <v>0</v>
      </c>
      <c r="CG933" s="122">
        <v>0</v>
      </c>
      <c r="CH933" s="122">
        <f t="shared" si="166"/>
        <v>0</v>
      </c>
      <c r="CI933" s="122">
        <v>0</v>
      </c>
      <c r="CJ933" s="122">
        <v>0</v>
      </c>
      <c r="CK933" s="122">
        <v>0</v>
      </c>
      <c r="CL933" s="122">
        <v>0</v>
      </c>
      <c r="CM933" s="122">
        <f t="shared" si="167"/>
        <v>0</v>
      </c>
      <c r="CN933" s="122">
        <v>0</v>
      </c>
      <c r="CO933" s="122">
        <v>0</v>
      </c>
      <c r="CP933" s="122">
        <v>0</v>
      </c>
      <c r="CQ933" s="122">
        <v>0</v>
      </c>
    </row>
    <row r="934" spans="1:97" ht="241.5" customHeight="1">
      <c r="A934" s="244" t="s">
        <v>2458</v>
      </c>
      <c r="B934" s="17" t="s">
        <v>2459</v>
      </c>
      <c r="C934" s="263">
        <v>401000004</v>
      </c>
      <c r="D934" s="19" t="s">
        <v>126</v>
      </c>
      <c r="E934" s="113" t="s">
        <v>2460</v>
      </c>
      <c r="F934" s="114"/>
      <c r="G934" s="114"/>
      <c r="H934" s="115">
        <v>3</v>
      </c>
      <c r="I934" s="157"/>
      <c r="J934" s="115">
        <v>16</v>
      </c>
      <c r="K934" s="115" t="s">
        <v>45</v>
      </c>
      <c r="L934" s="115" t="s">
        <v>1333</v>
      </c>
      <c r="M934" s="154"/>
      <c r="N934" s="154"/>
      <c r="O934" s="154"/>
      <c r="P934" s="116" t="s">
        <v>255</v>
      </c>
      <c r="Q934" s="117" t="s">
        <v>2473</v>
      </c>
      <c r="R934" s="154" t="s">
        <v>2070</v>
      </c>
      <c r="S934" s="154"/>
      <c r="T934" s="154" t="s">
        <v>563</v>
      </c>
      <c r="U934" s="154"/>
      <c r="V934" s="154" t="s">
        <v>1088</v>
      </c>
      <c r="W934" s="154" t="s">
        <v>567</v>
      </c>
      <c r="X934" s="115" t="s">
        <v>2468</v>
      </c>
      <c r="Y934" s="334"/>
      <c r="Z934" s="115"/>
      <c r="AA934" s="115"/>
      <c r="AB934" s="116" t="s">
        <v>2474</v>
      </c>
      <c r="AC934" s="117" t="s">
        <v>2462</v>
      </c>
      <c r="AD934" s="116"/>
      <c r="AE934" s="116"/>
      <c r="AF934" s="116"/>
      <c r="AG934" s="116"/>
      <c r="AH934" s="116"/>
      <c r="AI934" s="116"/>
      <c r="AJ934" s="116"/>
      <c r="AK934" s="116"/>
      <c r="AL934" s="116"/>
      <c r="AM934" s="116" t="s">
        <v>2463</v>
      </c>
      <c r="AN934" s="116" t="s">
        <v>2464</v>
      </c>
      <c r="AO934" s="57" t="s">
        <v>80</v>
      </c>
      <c r="AP934" s="57" t="s">
        <v>61</v>
      </c>
      <c r="AQ934" s="57" t="s">
        <v>2475</v>
      </c>
      <c r="AR934" s="18" t="s">
        <v>2466</v>
      </c>
      <c r="AS934" s="156" t="s">
        <v>280</v>
      </c>
      <c r="AT934" s="122">
        <v>0</v>
      </c>
      <c r="AU934" s="122">
        <v>0</v>
      </c>
      <c r="AV934" s="122">
        <v>0</v>
      </c>
      <c r="AW934" s="122">
        <v>0</v>
      </c>
      <c r="AX934" s="122">
        <v>0</v>
      </c>
      <c r="AY934" s="122">
        <v>0</v>
      </c>
      <c r="AZ934" s="122">
        <v>0</v>
      </c>
      <c r="BA934" s="122">
        <v>0</v>
      </c>
      <c r="BB934" s="122">
        <v>0</v>
      </c>
      <c r="BC934" s="122">
        <v>0</v>
      </c>
      <c r="BD934" s="122">
        <f t="shared" si="160"/>
        <v>53579560</v>
      </c>
      <c r="BE934" s="122">
        <v>0</v>
      </c>
      <c r="BF934" s="122">
        <v>53043764.399999999</v>
      </c>
      <c r="BG934" s="122">
        <v>0</v>
      </c>
      <c r="BH934" s="122">
        <v>535795.6</v>
      </c>
      <c r="BI934" s="122">
        <f t="shared" si="161"/>
        <v>0</v>
      </c>
      <c r="BJ934" s="122">
        <v>0</v>
      </c>
      <c r="BK934" s="122"/>
      <c r="BL934" s="122">
        <v>0</v>
      </c>
      <c r="BM934" s="122"/>
      <c r="BN934" s="122">
        <f t="shared" si="162"/>
        <v>53579560</v>
      </c>
      <c r="BO934" s="122">
        <v>0</v>
      </c>
      <c r="BP934" s="122">
        <v>53043764.399999999</v>
      </c>
      <c r="BQ934" s="122">
        <v>0</v>
      </c>
      <c r="BR934" s="122">
        <v>535795.6</v>
      </c>
      <c r="BS934" s="122">
        <f t="shared" si="163"/>
        <v>53579560</v>
      </c>
      <c r="BT934" s="122">
        <v>0</v>
      </c>
      <c r="BU934" s="122">
        <v>53043764.399999999</v>
      </c>
      <c r="BV934" s="122">
        <v>0</v>
      </c>
      <c r="BW934" s="122">
        <v>535795.6</v>
      </c>
      <c r="BX934" s="122">
        <f t="shared" si="164"/>
        <v>0</v>
      </c>
      <c r="BY934" s="122">
        <v>0</v>
      </c>
      <c r="BZ934" s="122">
        <v>0</v>
      </c>
      <c r="CA934" s="122">
        <v>0</v>
      </c>
      <c r="CB934" s="122">
        <v>0</v>
      </c>
      <c r="CC934" s="122">
        <f t="shared" si="165"/>
        <v>0</v>
      </c>
      <c r="CD934" s="122">
        <v>0</v>
      </c>
      <c r="CE934" s="122">
        <v>0</v>
      </c>
      <c r="CF934" s="122">
        <v>0</v>
      </c>
      <c r="CG934" s="122">
        <v>0</v>
      </c>
      <c r="CH934" s="122">
        <f t="shared" si="166"/>
        <v>0</v>
      </c>
      <c r="CI934" s="122">
        <v>0</v>
      </c>
      <c r="CJ934" s="122">
        <v>0</v>
      </c>
      <c r="CK934" s="122">
        <v>0</v>
      </c>
      <c r="CL934" s="122">
        <v>0</v>
      </c>
      <c r="CM934" s="122">
        <f t="shared" si="167"/>
        <v>0</v>
      </c>
      <c r="CN934" s="122">
        <v>0</v>
      </c>
      <c r="CO934" s="122">
        <v>0</v>
      </c>
      <c r="CP934" s="122">
        <v>0</v>
      </c>
      <c r="CQ934" s="122">
        <v>0</v>
      </c>
    </row>
    <row r="935" spans="1:97" ht="246.75" customHeight="1">
      <c r="A935" s="244" t="s">
        <v>2458</v>
      </c>
      <c r="B935" s="17" t="s">
        <v>2459</v>
      </c>
      <c r="C935" s="263">
        <v>401000004</v>
      </c>
      <c r="D935" s="19" t="s">
        <v>126</v>
      </c>
      <c r="E935" s="113" t="s">
        <v>2460</v>
      </c>
      <c r="F935" s="114"/>
      <c r="G935" s="114"/>
      <c r="H935" s="115">
        <v>3</v>
      </c>
      <c r="I935" s="157"/>
      <c r="J935" s="115">
        <v>16</v>
      </c>
      <c r="K935" s="115" t="s">
        <v>45</v>
      </c>
      <c r="L935" s="115" t="s">
        <v>1333</v>
      </c>
      <c r="M935" s="154"/>
      <c r="N935" s="154"/>
      <c r="O935" s="154"/>
      <c r="P935" s="116" t="s">
        <v>255</v>
      </c>
      <c r="Q935" s="117" t="s">
        <v>2473</v>
      </c>
      <c r="R935" s="154" t="s">
        <v>2070</v>
      </c>
      <c r="S935" s="154"/>
      <c r="T935" s="154" t="s">
        <v>563</v>
      </c>
      <c r="U935" s="154"/>
      <c r="V935" s="154" t="s">
        <v>1088</v>
      </c>
      <c r="W935" s="154" t="s">
        <v>567</v>
      </c>
      <c r="X935" s="115" t="s">
        <v>2468</v>
      </c>
      <c r="Y935" s="345"/>
      <c r="Z935" s="115"/>
      <c r="AA935" s="115"/>
      <c r="AB935" s="116" t="s">
        <v>2474</v>
      </c>
      <c r="AC935" s="117" t="s">
        <v>2462</v>
      </c>
      <c r="AD935" s="116"/>
      <c r="AE935" s="116"/>
      <c r="AF935" s="116"/>
      <c r="AG935" s="116"/>
      <c r="AH935" s="116"/>
      <c r="AI935" s="116"/>
      <c r="AJ935" s="116"/>
      <c r="AK935" s="116"/>
      <c r="AL935" s="116"/>
      <c r="AM935" s="116" t="s">
        <v>2463</v>
      </c>
      <c r="AN935" s="116" t="s">
        <v>2464</v>
      </c>
      <c r="AO935" s="57" t="s">
        <v>80</v>
      </c>
      <c r="AP935" s="57" t="s">
        <v>61</v>
      </c>
      <c r="AQ935" s="57" t="s">
        <v>2476</v>
      </c>
      <c r="AR935" s="18" t="s">
        <v>2466</v>
      </c>
      <c r="AS935" s="156" t="s">
        <v>280</v>
      </c>
      <c r="AT935" s="122"/>
      <c r="AU935" s="122"/>
      <c r="AV935" s="122"/>
      <c r="AW935" s="122"/>
      <c r="AX935" s="122"/>
      <c r="AY935" s="122"/>
      <c r="AZ935" s="122"/>
      <c r="BA935" s="122"/>
      <c r="BB935" s="122"/>
      <c r="BC935" s="122"/>
      <c r="BD935" s="122">
        <f t="shared" si="160"/>
        <v>0</v>
      </c>
      <c r="BE935" s="122"/>
      <c r="BF935" s="122"/>
      <c r="BG935" s="122"/>
      <c r="BH935" s="122"/>
      <c r="BI935" s="122">
        <f t="shared" si="161"/>
        <v>0</v>
      </c>
      <c r="BJ935" s="122"/>
      <c r="BK935" s="122"/>
      <c r="BL935" s="122"/>
      <c r="BM935" s="122"/>
      <c r="BN935" s="122">
        <f t="shared" si="162"/>
        <v>53026667.219999999</v>
      </c>
      <c r="BO935" s="122"/>
      <c r="BP935" s="122"/>
      <c r="BQ935" s="122"/>
      <c r="BR935" s="122">
        <f>53026667.22</f>
        <v>53026667.219999999</v>
      </c>
      <c r="BS935" s="122">
        <f t="shared" si="163"/>
        <v>53026667.229999997</v>
      </c>
      <c r="BT935" s="122"/>
      <c r="BU935" s="122"/>
      <c r="BV935" s="122"/>
      <c r="BW935" s="122">
        <f>53026667.22+0.01</f>
        <v>53026667.229999997</v>
      </c>
      <c r="BX935" s="122"/>
      <c r="BY935" s="122"/>
      <c r="BZ935" s="122"/>
      <c r="CA935" s="122"/>
      <c r="CB935" s="122"/>
      <c r="CC935" s="122"/>
      <c r="CD935" s="122"/>
      <c r="CE935" s="122"/>
      <c r="CF935" s="122"/>
      <c r="CG935" s="122"/>
      <c r="CH935" s="122">
        <f t="shared" si="166"/>
        <v>0</v>
      </c>
      <c r="CI935" s="122"/>
      <c r="CJ935" s="122"/>
      <c r="CK935" s="122"/>
      <c r="CL935" s="122"/>
      <c r="CM935" s="122">
        <f t="shared" si="167"/>
        <v>0</v>
      </c>
      <c r="CN935" s="122"/>
      <c r="CO935" s="122"/>
      <c r="CP935" s="122"/>
      <c r="CQ935" s="122"/>
    </row>
    <row r="936" spans="1:97" ht="409.5">
      <c r="A936" s="244" t="s">
        <v>2458</v>
      </c>
      <c r="B936" s="17" t="s">
        <v>2459</v>
      </c>
      <c r="C936" s="263">
        <v>401000006</v>
      </c>
      <c r="D936" s="19" t="s">
        <v>2477</v>
      </c>
      <c r="E936" s="113" t="s">
        <v>2460</v>
      </c>
      <c r="F936" s="114"/>
      <c r="G936" s="114"/>
      <c r="H936" s="115">
        <v>3</v>
      </c>
      <c r="I936" s="157"/>
      <c r="J936" s="115">
        <v>16</v>
      </c>
      <c r="K936" s="115" t="s">
        <v>45</v>
      </c>
      <c r="L936" s="115">
        <v>5</v>
      </c>
      <c r="M936" s="154"/>
      <c r="N936" s="154"/>
      <c r="O936" s="154"/>
      <c r="P936" s="116" t="s">
        <v>255</v>
      </c>
      <c r="Q936" s="117" t="s">
        <v>2461</v>
      </c>
      <c r="R936" s="154"/>
      <c r="S936" s="154"/>
      <c r="T936" s="154">
        <v>3</v>
      </c>
      <c r="U936" s="154"/>
      <c r="V936" s="154" t="s">
        <v>523</v>
      </c>
      <c r="W936" s="154">
        <v>1</v>
      </c>
      <c r="X936" s="115"/>
      <c r="Y936" s="115"/>
      <c r="Z936" s="115"/>
      <c r="AA936" s="115"/>
      <c r="AB936" s="116" t="s">
        <v>257</v>
      </c>
      <c r="AC936" s="117" t="s">
        <v>2478</v>
      </c>
      <c r="AD936" s="116"/>
      <c r="AE936" s="116"/>
      <c r="AF936" s="116"/>
      <c r="AG936" s="116"/>
      <c r="AH936" s="116"/>
      <c r="AI936" s="116"/>
      <c r="AJ936" s="116"/>
      <c r="AK936" s="116"/>
      <c r="AL936" s="116"/>
      <c r="AM936" s="116" t="s">
        <v>2479</v>
      </c>
      <c r="AN936" s="116" t="s">
        <v>2480</v>
      </c>
      <c r="AO936" s="57" t="s">
        <v>66</v>
      </c>
      <c r="AP936" s="57" t="s">
        <v>97</v>
      </c>
      <c r="AQ936" s="57" t="s">
        <v>2481</v>
      </c>
      <c r="AR936" s="18" t="s">
        <v>2482</v>
      </c>
      <c r="AS936" s="156">
        <v>244</v>
      </c>
      <c r="AT936" s="122">
        <v>86713817.930000007</v>
      </c>
      <c r="AU936" s="122">
        <v>84088237.560000002</v>
      </c>
      <c r="AV936" s="122">
        <v>0</v>
      </c>
      <c r="AW936" s="122">
        <v>0</v>
      </c>
      <c r="AX936" s="122">
        <v>0</v>
      </c>
      <c r="AY936" s="122">
        <v>0</v>
      </c>
      <c r="AZ936" s="122">
        <v>0</v>
      </c>
      <c r="BA936" s="122">
        <v>0</v>
      </c>
      <c r="BB936" s="122">
        <v>86713817.930000007</v>
      </c>
      <c r="BC936" s="122">
        <v>84088237.560000002</v>
      </c>
      <c r="BD936" s="122">
        <f t="shared" si="160"/>
        <v>186997821.86000001</v>
      </c>
      <c r="BE936" s="122">
        <v>0</v>
      </c>
      <c r="BF936" s="122">
        <v>0</v>
      </c>
      <c r="BG936" s="122">
        <v>0</v>
      </c>
      <c r="BH936" s="122">
        <v>186997821.86000001</v>
      </c>
      <c r="BI936" s="122">
        <f t="shared" si="161"/>
        <v>178610429.34999999</v>
      </c>
      <c r="BJ936" s="122">
        <v>0</v>
      </c>
      <c r="BK936" s="122">
        <v>0</v>
      </c>
      <c r="BL936" s="122">
        <v>0</v>
      </c>
      <c r="BM936" s="122">
        <v>178610429.34999999</v>
      </c>
      <c r="BN936" s="122">
        <f t="shared" si="162"/>
        <v>135075383.16</v>
      </c>
      <c r="BO936" s="122">
        <v>0</v>
      </c>
      <c r="BP936" s="122">
        <v>0</v>
      </c>
      <c r="BQ936" s="122">
        <v>0</v>
      </c>
      <c r="BR936" s="122">
        <v>135075383.16</v>
      </c>
      <c r="BS936" s="122">
        <f t="shared" si="163"/>
        <v>145745809.17000002</v>
      </c>
      <c r="BT936" s="122">
        <v>0</v>
      </c>
      <c r="BU936" s="122">
        <v>0</v>
      </c>
      <c r="BV936" s="122">
        <v>0</v>
      </c>
      <c r="BW936" s="122">
        <f>130677490.81+15068318.36</f>
        <v>145745809.17000002</v>
      </c>
      <c r="BX936" s="122">
        <f t="shared" si="164"/>
        <v>76261128.730000004</v>
      </c>
      <c r="BY936" s="122">
        <v>0</v>
      </c>
      <c r="BZ936" s="122">
        <v>0</v>
      </c>
      <c r="CA936" s="122">
        <v>0</v>
      </c>
      <c r="CB936" s="122">
        <v>76261128.730000004</v>
      </c>
      <c r="CC936" s="122">
        <f t="shared" ref="CC936:CC949" si="168">SUM(CD936:CG936)</f>
        <v>76261128.730000004</v>
      </c>
      <c r="CD936" s="122">
        <v>0</v>
      </c>
      <c r="CE936" s="122">
        <v>0</v>
      </c>
      <c r="CF936" s="122">
        <v>0</v>
      </c>
      <c r="CG936" s="122">
        <v>76261128.730000004</v>
      </c>
      <c r="CH936" s="122">
        <f t="shared" si="166"/>
        <v>76261126.450000003</v>
      </c>
      <c r="CI936" s="122">
        <v>0</v>
      </c>
      <c r="CJ936" s="122">
        <v>0</v>
      </c>
      <c r="CK936" s="122">
        <v>0</v>
      </c>
      <c r="CL936" s="122">
        <v>76261126.450000003</v>
      </c>
      <c r="CM936" s="122">
        <f t="shared" si="167"/>
        <v>76261126.450000003</v>
      </c>
      <c r="CN936" s="122">
        <v>0</v>
      </c>
      <c r="CO936" s="122">
        <v>0</v>
      </c>
      <c r="CP936" s="122">
        <v>0</v>
      </c>
      <c r="CQ936" s="122">
        <v>76261126.450000003</v>
      </c>
    </row>
    <row r="937" spans="1:97" ht="409.5">
      <c r="A937" s="244" t="s">
        <v>2458</v>
      </c>
      <c r="B937" s="17" t="s">
        <v>2459</v>
      </c>
      <c r="C937" s="263">
        <v>401000006</v>
      </c>
      <c r="D937" s="19" t="s">
        <v>2477</v>
      </c>
      <c r="E937" s="113" t="s">
        <v>2460</v>
      </c>
      <c r="F937" s="114"/>
      <c r="G937" s="114"/>
      <c r="H937" s="115">
        <v>3</v>
      </c>
      <c r="I937" s="157"/>
      <c r="J937" s="115">
        <v>16</v>
      </c>
      <c r="K937" s="115" t="s">
        <v>45</v>
      </c>
      <c r="L937" s="115">
        <v>5</v>
      </c>
      <c r="M937" s="154"/>
      <c r="N937" s="154"/>
      <c r="O937" s="154"/>
      <c r="P937" s="116" t="s">
        <v>255</v>
      </c>
      <c r="Q937" s="117" t="s">
        <v>2461</v>
      </c>
      <c r="R937" s="154"/>
      <c r="S937" s="154"/>
      <c r="T937" s="154">
        <v>3</v>
      </c>
      <c r="U937" s="154"/>
      <c r="V937" s="154" t="s">
        <v>523</v>
      </c>
      <c r="W937" s="154">
        <v>1</v>
      </c>
      <c r="X937" s="115"/>
      <c r="Y937" s="115"/>
      <c r="Z937" s="115"/>
      <c r="AA937" s="115"/>
      <c r="AB937" s="116" t="s">
        <v>257</v>
      </c>
      <c r="AC937" s="117" t="s">
        <v>2478</v>
      </c>
      <c r="AD937" s="116"/>
      <c r="AE937" s="116"/>
      <c r="AF937" s="116"/>
      <c r="AG937" s="116"/>
      <c r="AH937" s="116"/>
      <c r="AI937" s="116"/>
      <c r="AJ937" s="116"/>
      <c r="AK937" s="116"/>
      <c r="AL937" s="116"/>
      <c r="AM937" s="116" t="s">
        <v>2479</v>
      </c>
      <c r="AN937" s="116" t="s">
        <v>2483</v>
      </c>
      <c r="AO937" s="57" t="s">
        <v>66</v>
      </c>
      <c r="AP937" s="57" t="s">
        <v>97</v>
      </c>
      <c r="AQ937" s="57" t="s">
        <v>2484</v>
      </c>
      <c r="AR937" s="18" t="s">
        <v>2482</v>
      </c>
      <c r="AS937" s="156">
        <v>244</v>
      </c>
      <c r="AT937" s="122">
        <v>34473301.560000002</v>
      </c>
      <c r="AU937" s="122">
        <v>34473301.560000002</v>
      </c>
      <c r="AV937" s="122">
        <v>0</v>
      </c>
      <c r="AW937" s="122">
        <v>0</v>
      </c>
      <c r="AX937" s="122">
        <v>0</v>
      </c>
      <c r="AY937" s="122">
        <v>0</v>
      </c>
      <c r="AZ937" s="122">
        <v>0</v>
      </c>
      <c r="BA937" s="122">
        <v>0</v>
      </c>
      <c r="BB937" s="122">
        <v>34473301.560000002</v>
      </c>
      <c r="BC937" s="122">
        <v>34473301.560000002</v>
      </c>
      <c r="BD937" s="122">
        <f t="shared" si="160"/>
        <v>0</v>
      </c>
      <c r="BE937" s="122">
        <v>0</v>
      </c>
      <c r="BF937" s="122">
        <v>0</v>
      </c>
      <c r="BG937" s="122">
        <v>0</v>
      </c>
      <c r="BH937" s="122">
        <v>0</v>
      </c>
      <c r="BI937" s="122">
        <f t="shared" si="161"/>
        <v>0</v>
      </c>
      <c r="BJ937" s="122">
        <v>0</v>
      </c>
      <c r="BK937" s="122">
        <v>0</v>
      </c>
      <c r="BL937" s="122">
        <v>0</v>
      </c>
      <c r="BM937" s="122">
        <v>0</v>
      </c>
      <c r="BN937" s="122">
        <f t="shared" si="162"/>
        <v>0</v>
      </c>
      <c r="BO937" s="122">
        <v>0</v>
      </c>
      <c r="BP937" s="122">
        <v>0</v>
      </c>
      <c r="BQ937" s="122">
        <v>0</v>
      </c>
      <c r="BR937" s="122">
        <v>0</v>
      </c>
      <c r="BS937" s="122">
        <f t="shared" si="163"/>
        <v>0</v>
      </c>
      <c r="BT937" s="122">
        <v>0</v>
      </c>
      <c r="BU937" s="122">
        <v>0</v>
      </c>
      <c r="BV937" s="122">
        <v>0</v>
      </c>
      <c r="BW937" s="122">
        <v>0</v>
      </c>
      <c r="BX937" s="122">
        <f t="shared" si="164"/>
        <v>0</v>
      </c>
      <c r="BY937" s="122">
        <v>0</v>
      </c>
      <c r="BZ937" s="122">
        <v>0</v>
      </c>
      <c r="CA937" s="122">
        <v>0</v>
      </c>
      <c r="CB937" s="122">
        <v>0</v>
      </c>
      <c r="CC937" s="122">
        <f t="shared" si="168"/>
        <v>0</v>
      </c>
      <c r="CD937" s="122">
        <v>0</v>
      </c>
      <c r="CE937" s="122">
        <v>0</v>
      </c>
      <c r="CF937" s="122">
        <v>0</v>
      </c>
      <c r="CG937" s="122">
        <v>0</v>
      </c>
      <c r="CH937" s="122">
        <f t="shared" si="166"/>
        <v>0</v>
      </c>
      <c r="CI937" s="122">
        <v>0</v>
      </c>
      <c r="CJ937" s="122">
        <v>0</v>
      </c>
      <c r="CK937" s="122">
        <v>0</v>
      </c>
      <c r="CL937" s="122">
        <v>0</v>
      </c>
      <c r="CM937" s="122">
        <f t="shared" si="167"/>
        <v>0</v>
      </c>
      <c r="CN937" s="122">
        <v>0</v>
      </c>
      <c r="CO937" s="122">
        <v>0</v>
      </c>
      <c r="CP937" s="122">
        <v>0</v>
      </c>
      <c r="CQ937" s="122">
        <v>0</v>
      </c>
    </row>
    <row r="938" spans="1:97" ht="409.5">
      <c r="A938" s="244" t="s">
        <v>2458</v>
      </c>
      <c r="B938" s="17" t="s">
        <v>2459</v>
      </c>
      <c r="C938" s="263">
        <v>401000006</v>
      </c>
      <c r="D938" s="19" t="s">
        <v>2477</v>
      </c>
      <c r="E938" s="113" t="s">
        <v>2460</v>
      </c>
      <c r="F938" s="114"/>
      <c r="G938" s="114"/>
      <c r="H938" s="115">
        <v>3</v>
      </c>
      <c r="I938" s="157"/>
      <c r="J938" s="115" t="s">
        <v>522</v>
      </c>
      <c r="K938" s="115" t="s">
        <v>45</v>
      </c>
      <c r="L938" s="115" t="s">
        <v>1926</v>
      </c>
      <c r="M938" s="154"/>
      <c r="N938" s="154"/>
      <c r="O938" s="154"/>
      <c r="P938" s="116" t="s">
        <v>255</v>
      </c>
      <c r="Q938" s="117" t="s">
        <v>2461</v>
      </c>
      <c r="R938" s="154"/>
      <c r="S938" s="154"/>
      <c r="T938" s="154">
        <v>3</v>
      </c>
      <c r="U938" s="154"/>
      <c r="V938" s="154" t="s">
        <v>523</v>
      </c>
      <c r="W938" s="154" t="s">
        <v>45</v>
      </c>
      <c r="X938" s="115"/>
      <c r="Y938" s="115"/>
      <c r="Z938" s="115"/>
      <c r="AA938" s="115"/>
      <c r="AB938" s="116" t="s">
        <v>257</v>
      </c>
      <c r="AC938" s="117" t="s">
        <v>2462</v>
      </c>
      <c r="AD938" s="116"/>
      <c r="AE938" s="116"/>
      <c r="AF938" s="116"/>
      <c r="AG938" s="116"/>
      <c r="AH938" s="116"/>
      <c r="AI938" s="116"/>
      <c r="AJ938" s="116"/>
      <c r="AK938" s="116"/>
      <c r="AL938" s="116"/>
      <c r="AM938" s="116" t="s">
        <v>2485</v>
      </c>
      <c r="AN938" s="116" t="s">
        <v>2486</v>
      </c>
      <c r="AO938" s="57" t="s">
        <v>66</v>
      </c>
      <c r="AP938" s="57" t="s">
        <v>97</v>
      </c>
      <c r="AQ938" s="57" t="s">
        <v>1947</v>
      </c>
      <c r="AR938" s="18" t="s">
        <v>1948</v>
      </c>
      <c r="AS938" s="156">
        <v>244</v>
      </c>
      <c r="AT938" s="122">
        <v>12755945.27</v>
      </c>
      <c r="AU938" s="122">
        <v>11975718.439999999</v>
      </c>
      <c r="AV938" s="122">
        <v>0</v>
      </c>
      <c r="AW938" s="122">
        <v>0</v>
      </c>
      <c r="AX938" s="122">
        <v>0</v>
      </c>
      <c r="AY938" s="122">
        <v>0</v>
      </c>
      <c r="AZ938" s="122">
        <v>0</v>
      </c>
      <c r="BA938" s="122">
        <v>0</v>
      </c>
      <c r="BB938" s="122">
        <v>12755945.27</v>
      </c>
      <c r="BC938" s="122">
        <v>11975718.439999999</v>
      </c>
      <c r="BD938" s="122">
        <f t="shared" si="160"/>
        <v>9969589</v>
      </c>
      <c r="BE938" s="122">
        <v>0</v>
      </c>
      <c r="BF938" s="122">
        <v>0</v>
      </c>
      <c r="BG938" s="122">
        <v>0</v>
      </c>
      <c r="BH938" s="122">
        <v>9969589</v>
      </c>
      <c r="BI938" s="122">
        <f t="shared" si="161"/>
        <v>9837740.4399999995</v>
      </c>
      <c r="BJ938" s="122">
        <v>0</v>
      </c>
      <c r="BK938" s="122">
        <v>0</v>
      </c>
      <c r="BL938" s="122">
        <v>0</v>
      </c>
      <c r="BM938" s="122">
        <v>9837740.4399999995</v>
      </c>
      <c r="BN938" s="122">
        <f t="shared" si="162"/>
        <v>7645340.54</v>
      </c>
      <c r="BO938" s="122">
        <v>0</v>
      </c>
      <c r="BP938" s="122">
        <v>0</v>
      </c>
      <c r="BQ938" s="122">
        <v>0</v>
      </c>
      <c r="BR938" s="122">
        <v>7645340.54</v>
      </c>
      <c r="BS938" s="122">
        <f t="shared" si="163"/>
        <v>8686876.8100000005</v>
      </c>
      <c r="BT938" s="122">
        <v>0</v>
      </c>
      <c r="BU938" s="122">
        <v>0</v>
      </c>
      <c r="BV938" s="122">
        <v>0</v>
      </c>
      <c r="BW938" s="122">
        <f>8665876.81+21000</f>
        <v>8686876.8100000005</v>
      </c>
      <c r="BX938" s="122">
        <f t="shared" si="164"/>
        <v>1350000</v>
      </c>
      <c r="BY938" s="122">
        <v>0</v>
      </c>
      <c r="BZ938" s="122">
        <v>0</v>
      </c>
      <c r="CA938" s="122">
        <v>0</v>
      </c>
      <c r="CB938" s="122">
        <v>1350000</v>
      </c>
      <c r="CC938" s="122">
        <f t="shared" si="168"/>
        <v>1350000</v>
      </c>
      <c r="CD938" s="122">
        <v>0</v>
      </c>
      <c r="CE938" s="122">
        <v>0</v>
      </c>
      <c r="CF938" s="122">
        <v>0</v>
      </c>
      <c r="CG938" s="122">
        <v>1350000</v>
      </c>
      <c r="CH938" s="122">
        <f t="shared" si="166"/>
        <v>1350000</v>
      </c>
      <c r="CI938" s="122">
        <v>0</v>
      </c>
      <c r="CJ938" s="122">
        <v>0</v>
      </c>
      <c r="CK938" s="122">
        <v>0</v>
      </c>
      <c r="CL938" s="122">
        <v>1350000</v>
      </c>
      <c r="CM938" s="122">
        <f t="shared" si="167"/>
        <v>1350000</v>
      </c>
      <c r="CN938" s="122">
        <v>0</v>
      </c>
      <c r="CO938" s="122">
        <v>0</v>
      </c>
      <c r="CP938" s="122">
        <v>0</v>
      </c>
      <c r="CQ938" s="122">
        <v>1350000</v>
      </c>
    </row>
    <row r="939" spans="1:97" ht="409.5">
      <c r="A939" s="244" t="s">
        <v>2458</v>
      </c>
      <c r="B939" s="17" t="s">
        <v>2459</v>
      </c>
      <c r="C939" s="263">
        <v>401000006</v>
      </c>
      <c r="D939" s="19" t="s">
        <v>2477</v>
      </c>
      <c r="E939" s="113" t="s">
        <v>2460</v>
      </c>
      <c r="F939" s="114"/>
      <c r="G939" s="114"/>
      <c r="H939" s="115">
        <v>3</v>
      </c>
      <c r="I939" s="157"/>
      <c r="J939" s="115" t="s">
        <v>522</v>
      </c>
      <c r="K939" s="115" t="s">
        <v>45</v>
      </c>
      <c r="L939" s="115" t="s">
        <v>1926</v>
      </c>
      <c r="M939" s="154"/>
      <c r="N939" s="154"/>
      <c r="O939" s="154"/>
      <c r="P939" s="116" t="s">
        <v>255</v>
      </c>
      <c r="Q939" s="117" t="s">
        <v>2461</v>
      </c>
      <c r="R939" s="154"/>
      <c r="S939" s="154"/>
      <c r="T939" s="154">
        <v>3</v>
      </c>
      <c r="U939" s="154"/>
      <c r="V939" s="154" t="s">
        <v>523</v>
      </c>
      <c r="W939" s="154" t="s">
        <v>45</v>
      </c>
      <c r="X939" s="115"/>
      <c r="Y939" s="115"/>
      <c r="Z939" s="115"/>
      <c r="AA939" s="115"/>
      <c r="AB939" s="116" t="s">
        <v>257</v>
      </c>
      <c r="AC939" s="117" t="s">
        <v>2462</v>
      </c>
      <c r="AD939" s="116"/>
      <c r="AE939" s="116"/>
      <c r="AF939" s="116"/>
      <c r="AG939" s="116"/>
      <c r="AH939" s="116"/>
      <c r="AI939" s="116"/>
      <c r="AJ939" s="116"/>
      <c r="AK939" s="116"/>
      <c r="AL939" s="116"/>
      <c r="AM939" s="116" t="s">
        <v>2485</v>
      </c>
      <c r="AN939" s="116" t="s">
        <v>2486</v>
      </c>
      <c r="AO939" s="57" t="s">
        <v>66</v>
      </c>
      <c r="AP939" s="57" t="s">
        <v>97</v>
      </c>
      <c r="AQ939" s="57" t="s">
        <v>2487</v>
      </c>
      <c r="AR939" s="18" t="s">
        <v>1948</v>
      </c>
      <c r="AS939" s="156">
        <v>244</v>
      </c>
      <c r="AT939" s="122">
        <v>180000</v>
      </c>
      <c r="AU939" s="122">
        <v>180000</v>
      </c>
      <c r="AV939" s="122">
        <v>0</v>
      </c>
      <c r="AW939" s="122">
        <v>0</v>
      </c>
      <c r="AX939" s="122">
        <v>0</v>
      </c>
      <c r="AY939" s="122">
        <v>0</v>
      </c>
      <c r="AZ939" s="122">
        <v>0</v>
      </c>
      <c r="BA939" s="122">
        <v>0</v>
      </c>
      <c r="BB939" s="122">
        <v>180000</v>
      </c>
      <c r="BC939" s="122">
        <v>180000</v>
      </c>
      <c r="BD939" s="122">
        <f t="shared" si="160"/>
        <v>0</v>
      </c>
      <c r="BE939" s="122">
        <v>0</v>
      </c>
      <c r="BF939" s="122">
        <v>0</v>
      </c>
      <c r="BG939" s="122">
        <v>0</v>
      </c>
      <c r="BH939" s="122">
        <v>0</v>
      </c>
      <c r="BI939" s="122">
        <f t="shared" si="161"/>
        <v>0</v>
      </c>
      <c r="BJ939" s="122">
        <v>0</v>
      </c>
      <c r="BK939" s="122">
        <v>0</v>
      </c>
      <c r="BL939" s="122">
        <v>0</v>
      </c>
      <c r="BM939" s="122">
        <v>0</v>
      </c>
      <c r="BN939" s="122">
        <f t="shared" si="162"/>
        <v>0</v>
      </c>
      <c r="BO939" s="122">
        <v>0</v>
      </c>
      <c r="BP939" s="122">
        <v>0</v>
      </c>
      <c r="BQ939" s="122">
        <v>0</v>
      </c>
      <c r="BR939" s="122">
        <v>0</v>
      </c>
      <c r="BS939" s="122">
        <f t="shared" si="163"/>
        <v>0</v>
      </c>
      <c r="BT939" s="122">
        <v>0</v>
      </c>
      <c r="BU939" s="122">
        <v>0</v>
      </c>
      <c r="BV939" s="122">
        <v>0</v>
      </c>
      <c r="BW939" s="122">
        <v>0</v>
      </c>
      <c r="BX939" s="122">
        <f t="shared" si="164"/>
        <v>0</v>
      </c>
      <c r="BY939" s="122">
        <v>0</v>
      </c>
      <c r="BZ939" s="122">
        <v>0</v>
      </c>
      <c r="CA939" s="122">
        <v>0</v>
      </c>
      <c r="CB939" s="122">
        <v>0</v>
      </c>
      <c r="CC939" s="122">
        <f t="shared" si="168"/>
        <v>0</v>
      </c>
      <c r="CD939" s="122">
        <v>0</v>
      </c>
      <c r="CE939" s="122">
        <v>0</v>
      </c>
      <c r="CF939" s="122">
        <v>0</v>
      </c>
      <c r="CG939" s="122">
        <v>0</v>
      </c>
      <c r="CH939" s="122">
        <f t="shared" si="166"/>
        <v>0</v>
      </c>
      <c r="CI939" s="122">
        <v>0</v>
      </c>
      <c r="CJ939" s="122">
        <v>0</v>
      </c>
      <c r="CK939" s="122">
        <v>0</v>
      </c>
      <c r="CL939" s="122">
        <v>0</v>
      </c>
      <c r="CM939" s="122">
        <f t="shared" si="167"/>
        <v>0</v>
      </c>
      <c r="CN939" s="122">
        <v>0</v>
      </c>
      <c r="CO939" s="122">
        <v>0</v>
      </c>
      <c r="CP939" s="122">
        <v>0</v>
      </c>
      <c r="CQ939" s="122">
        <v>0</v>
      </c>
    </row>
    <row r="940" spans="1:97" ht="409.5">
      <c r="A940" s="244" t="s">
        <v>2458</v>
      </c>
      <c r="B940" s="17" t="s">
        <v>2459</v>
      </c>
      <c r="C940" s="263">
        <v>401000006</v>
      </c>
      <c r="D940" s="19" t="s">
        <v>2477</v>
      </c>
      <c r="E940" s="113" t="s">
        <v>2460</v>
      </c>
      <c r="F940" s="114"/>
      <c r="G940" s="114"/>
      <c r="H940" s="115">
        <v>3</v>
      </c>
      <c r="I940" s="157"/>
      <c r="J940" s="115">
        <v>16</v>
      </c>
      <c r="K940" s="115" t="s">
        <v>45</v>
      </c>
      <c r="L940" s="115">
        <v>5</v>
      </c>
      <c r="M940" s="154"/>
      <c r="N940" s="154"/>
      <c r="O940" s="154"/>
      <c r="P940" s="116" t="s">
        <v>255</v>
      </c>
      <c r="Q940" s="117" t="s">
        <v>2461</v>
      </c>
      <c r="R940" s="154"/>
      <c r="S940" s="154"/>
      <c r="T940" s="154">
        <v>3</v>
      </c>
      <c r="U940" s="154"/>
      <c r="V940" s="154" t="s">
        <v>523</v>
      </c>
      <c r="W940" s="154">
        <v>1</v>
      </c>
      <c r="X940" s="115"/>
      <c r="Y940" s="115"/>
      <c r="Z940" s="115"/>
      <c r="AA940" s="115"/>
      <c r="AB940" s="116" t="s">
        <v>257</v>
      </c>
      <c r="AC940" s="117" t="s">
        <v>2488</v>
      </c>
      <c r="AD940" s="116"/>
      <c r="AE940" s="116"/>
      <c r="AF940" s="116"/>
      <c r="AG940" s="116"/>
      <c r="AH940" s="116"/>
      <c r="AI940" s="116"/>
      <c r="AJ940" s="116"/>
      <c r="AK940" s="116"/>
      <c r="AL940" s="116"/>
      <c r="AM940" s="116" t="s">
        <v>2489</v>
      </c>
      <c r="AN940" s="116" t="s">
        <v>2490</v>
      </c>
      <c r="AO940" s="57" t="s">
        <v>66</v>
      </c>
      <c r="AP940" s="57" t="s">
        <v>97</v>
      </c>
      <c r="AQ940" s="57" t="s">
        <v>2491</v>
      </c>
      <c r="AR940" s="18" t="s">
        <v>2492</v>
      </c>
      <c r="AS940" s="156">
        <v>414</v>
      </c>
      <c r="AT940" s="122">
        <v>9741180.8000000007</v>
      </c>
      <c r="AU940" s="122">
        <v>2356354.2400000002</v>
      </c>
      <c r="AV940" s="122">
        <v>0</v>
      </c>
      <c r="AW940" s="122">
        <v>0</v>
      </c>
      <c r="AX940" s="122">
        <v>0</v>
      </c>
      <c r="AY940" s="122">
        <v>0</v>
      </c>
      <c r="AZ940" s="122">
        <v>0</v>
      </c>
      <c r="BA940" s="122">
        <v>0</v>
      </c>
      <c r="BB940" s="122">
        <v>9741180.8000000007</v>
      </c>
      <c r="BC940" s="122">
        <v>2356354.2400000002</v>
      </c>
      <c r="BD940" s="122">
        <f t="shared" si="160"/>
        <v>17350830.829999998</v>
      </c>
      <c r="BE940" s="122">
        <v>0</v>
      </c>
      <c r="BF940" s="122">
        <v>0</v>
      </c>
      <c r="BG940" s="122">
        <v>0</v>
      </c>
      <c r="BH940" s="122">
        <v>17350830.829999998</v>
      </c>
      <c r="BI940" s="122">
        <f t="shared" si="161"/>
        <v>13533733.449999999</v>
      </c>
      <c r="BJ940" s="122">
        <v>0</v>
      </c>
      <c r="BK940" s="122">
        <v>0</v>
      </c>
      <c r="BL940" s="122">
        <v>0</v>
      </c>
      <c r="BM940" s="122">
        <f>8772541.69+4761191.76</f>
        <v>13533733.449999999</v>
      </c>
      <c r="BN940" s="122">
        <f t="shared" si="162"/>
        <v>32000000</v>
      </c>
      <c r="BO940" s="122">
        <v>0</v>
      </c>
      <c r="BP940" s="122">
        <v>0</v>
      </c>
      <c r="BQ940" s="122">
        <v>0</v>
      </c>
      <c r="BR940" s="122">
        <v>32000000</v>
      </c>
      <c r="BS940" s="122">
        <f t="shared" si="163"/>
        <v>19476452.789999999</v>
      </c>
      <c r="BT940" s="122">
        <v>0</v>
      </c>
      <c r="BU940" s="122">
        <v>0</v>
      </c>
      <c r="BV940" s="122">
        <v>0</v>
      </c>
      <c r="BW940" s="122">
        <v>19476452.789999999</v>
      </c>
      <c r="BX940" s="122">
        <f t="shared" si="164"/>
        <v>0</v>
      </c>
      <c r="BY940" s="122">
        <v>0</v>
      </c>
      <c r="BZ940" s="122">
        <v>0</v>
      </c>
      <c r="CA940" s="122">
        <v>0</v>
      </c>
      <c r="CB940" s="122">
        <v>0</v>
      </c>
      <c r="CC940" s="122">
        <f t="shared" si="168"/>
        <v>0</v>
      </c>
      <c r="CD940" s="122">
        <v>0</v>
      </c>
      <c r="CE940" s="122">
        <v>0</v>
      </c>
      <c r="CF940" s="122">
        <v>0</v>
      </c>
      <c r="CG940" s="122">
        <v>0</v>
      </c>
      <c r="CH940" s="122">
        <f t="shared" si="166"/>
        <v>0</v>
      </c>
      <c r="CI940" s="122">
        <v>0</v>
      </c>
      <c r="CJ940" s="122">
        <v>0</v>
      </c>
      <c r="CK940" s="122">
        <v>0</v>
      </c>
      <c r="CL940" s="122">
        <v>0</v>
      </c>
      <c r="CM940" s="122">
        <f t="shared" si="167"/>
        <v>0</v>
      </c>
      <c r="CN940" s="122">
        <v>0</v>
      </c>
      <c r="CO940" s="122">
        <v>0</v>
      </c>
      <c r="CP940" s="122">
        <v>0</v>
      </c>
      <c r="CQ940" s="122">
        <v>0</v>
      </c>
    </row>
    <row r="941" spans="1:97" ht="409.5">
      <c r="A941" s="244" t="s">
        <v>2458</v>
      </c>
      <c r="B941" s="17" t="s">
        <v>2459</v>
      </c>
      <c r="C941" s="263">
        <v>401000006</v>
      </c>
      <c r="D941" s="19" t="s">
        <v>2477</v>
      </c>
      <c r="E941" s="113" t="s">
        <v>2460</v>
      </c>
      <c r="F941" s="114"/>
      <c r="G941" s="114"/>
      <c r="H941" s="115">
        <v>3</v>
      </c>
      <c r="I941" s="157"/>
      <c r="J941" s="115">
        <v>16</v>
      </c>
      <c r="K941" s="115" t="s">
        <v>45</v>
      </c>
      <c r="L941" s="115">
        <v>5</v>
      </c>
      <c r="M941" s="154"/>
      <c r="N941" s="154"/>
      <c r="O941" s="154"/>
      <c r="P941" s="116" t="s">
        <v>255</v>
      </c>
      <c r="Q941" s="117" t="s">
        <v>2461</v>
      </c>
      <c r="R941" s="154"/>
      <c r="S941" s="154"/>
      <c r="T941" s="154">
        <v>3</v>
      </c>
      <c r="U941" s="154"/>
      <c r="V941" s="154" t="s">
        <v>523</v>
      </c>
      <c r="W941" s="154">
        <v>1</v>
      </c>
      <c r="X941" s="115"/>
      <c r="Y941" s="115"/>
      <c r="Z941" s="115"/>
      <c r="AA941" s="115"/>
      <c r="AB941" s="116" t="s">
        <v>257</v>
      </c>
      <c r="AC941" s="117" t="s">
        <v>2493</v>
      </c>
      <c r="AD941" s="116"/>
      <c r="AE941" s="116"/>
      <c r="AF941" s="116"/>
      <c r="AG941" s="116"/>
      <c r="AH941" s="116"/>
      <c r="AI941" s="116"/>
      <c r="AJ941" s="116"/>
      <c r="AK941" s="116"/>
      <c r="AL941" s="116"/>
      <c r="AM941" s="116" t="s">
        <v>2489</v>
      </c>
      <c r="AN941" s="116" t="s">
        <v>2494</v>
      </c>
      <c r="AO941" s="57" t="s">
        <v>66</v>
      </c>
      <c r="AP941" s="57" t="s">
        <v>97</v>
      </c>
      <c r="AQ941" s="57" t="s">
        <v>2495</v>
      </c>
      <c r="AR941" s="18" t="s">
        <v>2492</v>
      </c>
      <c r="AS941" s="156">
        <v>414</v>
      </c>
      <c r="AT941" s="122">
        <v>10952147.5</v>
      </c>
      <c r="AU941" s="122">
        <v>10952147.5</v>
      </c>
      <c r="AV941" s="122">
        <v>0</v>
      </c>
      <c r="AW941" s="122">
        <v>0</v>
      </c>
      <c r="AX941" s="122">
        <v>0</v>
      </c>
      <c r="AY941" s="122">
        <v>0</v>
      </c>
      <c r="AZ941" s="122">
        <v>0</v>
      </c>
      <c r="BA941" s="122">
        <v>0</v>
      </c>
      <c r="BB941" s="122">
        <v>10952147.5</v>
      </c>
      <c r="BC941" s="122">
        <v>10952147.5</v>
      </c>
      <c r="BD941" s="122">
        <f t="shared" si="160"/>
        <v>0</v>
      </c>
      <c r="BE941" s="122">
        <v>0</v>
      </c>
      <c r="BF941" s="122">
        <v>0</v>
      </c>
      <c r="BG941" s="122">
        <v>0</v>
      </c>
      <c r="BH941" s="122">
        <v>0</v>
      </c>
      <c r="BI941" s="122">
        <f t="shared" si="161"/>
        <v>0</v>
      </c>
      <c r="BJ941" s="122">
        <v>0</v>
      </c>
      <c r="BK941" s="122">
        <v>0</v>
      </c>
      <c r="BL941" s="122">
        <v>0</v>
      </c>
      <c r="BM941" s="122">
        <v>0</v>
      </c>
      <c r="BN941" s="122">
        <f t="shared" si="162"/>
        <v>0</v>
      </c>
      <c r="BO941" s="122">
        <v>0</v>
      </c>
      <c r="BP941" s="122">
        <v>0</v>
      </c>
      <c r="BQ941" s="122">
        <v>0</v>
      </c>
      <c r="BR941" s="122">
        <v>0</v>
      </c>
      <c r="BS941" s="122">
        <f t="shared" si="163"/>
        <v>0</v>
      </c>
      <c r="BT941" s="122">
        <v>0</v>
      </c>
      <c r="BU941" s="122">
        <v>0</v>
      </c>
      <c r="BV941" s="122">
        <v>0</v>
      </c>
      <c r="BW941" s="122">
        <v>0</v>
      </c>
      <c r="BX941" s="122">
        <f t="shared" si="164"/>
        <v>0</v>
      </c>
      <c r="BY941" s="122">
        <v>0</v>
      </c>
      <c r="BZ941" s="122">
        <v>0</v>
      </c>
      <c r="CA941" s="122">
        <v>0</v>
      </c>
      <c r="CB941" s="122">
        <v>0</v>
      </c>
      <c r="CC941" s="122">
        <f t="shared" si="168"/>
        <v>0</v>
      </c>
      <c r="CD941" s="122">
        <v>0</v>
      </c>
      <c r="CE941" s="122">
        <v>0</v>
      </c>
      <c r="CF941" s="122">
        <v>0</v>
      </c>
      <c r="CG941" s="122">
        <v>0</v>
      </c>
      <c r="CH941" s="122">
        <f t="shared" si="166"/>
        <v>0</v>
      </c>
      <c r="CI941" s="122">
        <v>0</v>
      </c>
      <c r="CJ941" s="122">
        <v>0</v>
      </c>
      <c r="CK941" s="122">
        <v>0</v>
      </c>
      <c r="CL941" s="122">
        <v>0</v>
      </c>
      <c r="CM941" s="122">
        <f t="shared" si="167"/>
        <v>0</v>
      </c>
      <c r="CN941" s="122">
        <v>0</v>
      </c>
      <c r="CO941" s="122">
        <v>0</v>
      </c>
      <c r="CP941" s="122">
        <v>0</v>
      </c>
      <c r="CQ941" s="122">
        <v>0</v>
      </c>
    </row>
    <row r="942" spans="1:97" ht="409.5">
      <c r="A942" s="244" t="s">
        <v>2458</v>
      </c>
      <c r="B942" s="17" t="s">
        <v>2459</v>
      </c>
      <c r="C942" s="263">
        <v>401000006</v>
      </c>
      <c r="D942" s="19" t="s">
        <v>2477</v>
      </c>
      <c r="E942" s="113" t="s">
        <v>2460</v>
      </c>
      <c r="F942" s="114"/>
      <c r="G942" s="114"/>
      <c r="H942" s="115">
        <v>3</v>
      </c>
      <c r="I942" s="157"/>
      <c r="J942" s="115" t="s">
        <v>522</v>
      </c>
      <c r="K942" s="115" t="s">
        <v>45</v>
      </c>
      <c r="L942" s="115" t="s">
        <v>1926</v>
      </c>
      <c r="M942" s="154"/>
      <c r="N942" s="154"/>
      <c r="O942" s="154"/>
      <c r="P942" s="116" t="s">
        <v>255</v>
      </c>
      <c r="Q942" s="117" t="s">
        <v>2496</v>
      </c>
      <c r="R942" s="154"/>
      <c r="S942" s="154"/>
      <c r="T942" s="154" t="s">
        <v>47</v>
      </c>
      <c r="U942" s="154"/>
      <c r="V942" s="154" t="s">
        <v>523</v>
      </c>
      <c r="W942" s="154" t="s">
        <v>45</v>
      </c>
      <c r="X942" s="115"/>
      <c r="Y942" s="115"/>
      <c r="Z942" s="115"/>
      <c r="AA942" s="115"/>
      <c r="AB942" s="116" t="s">
        <v>257</v>
      </c>
      <c r="AC942" s="117" t="s">
        <v>2497</v>
      </c>
      <c r="AD942" s="116"/>
      <c r="AE942" s="116"/>
      <c r="AF942" s="116"/>
      <c r="AG942" s="116"/>
      <c r="AH942" s="116"/>
      <c r="AI942" s="116"/>
      <c r="AJ942" s="116" t="s">
        <v>45</v>
      </c>
      <c r="AK942" s="116"/>
      <c r="AL942" s="116"/>
      <c r="AM942" s="116"/>
      <c r="AN942" s="116" t="s">
        <v>2498</v>
      </c>
      <c r="AO942" s="57" t="s">
        <v>66</v>
      </c>
      <c r="AP942" s="57" t="s">
        <v>97</v>
      </c>
      <c r="AQ942" s="57" t="s">
        <v>2499</v>
      </c>
      <c r="AR942" s="18" t="s">
        <v>2500</v>
      </c>
      <c r="AS942" s="156">
        <v>811</v>
      </c>
      <c r="AT942" s="122">
        <v>8854044.3000000007</v>
      </c>
      <c r="AU942" s="122">
        <v>8232201.4400000004</v>
      </c>
      <c r="AV942" s="122">
        <v>0</v>
      </c>
      <c r="AW942" s="122">
        <v>0</v>
      </c>
      <c r="AX942" s="122">
        <v>0</v>
      </c>
      <c r="AY942" s="122">
        <v>0</v>
      </c>
      <c r="AZ942" s="122">
        <v>0</v>
      </c>
      <c r="BA942" s="122">
        <v>0</v>
      </c>
      <c r="BB942" s="122">
        <v>8854044.3000000007</v>
      </c>
      <c r="BC942" s="122">
        <v>8232201.4400000004</v>
      </c>
      <c r="BD942" s="122">
        <f t="shared" si="160"/>
        <v>0</v>
      </c>
      <c r="BE942" s="122">
        <v>0</v>
      </c>
      <c r="BF942" s="122">
        <v>0</v>
      </c>
      <c r="BG942" s="122">
        <v>0</v>
      </c>
      <c r="BH942" s="122">
        <v>0</v>
      </c>
      <c r="BI942" s="122">
        <f t="shared" si="161"/>
        <v>0</v>
      </c>
      <c r="BJ942" s="122">
        <v>0</v>
      </c>
      <c r="BK942" s="122">
        <v>0</v>
      </c>
      <c r="BL942" s="122">
        <v>0</v>
      </c>
      <c r="BM942" s="122">
        <v>0</v>
      </c>
      <c r="BN942" s="122">
        <f t="shared" si="162"/>
        <v>0</v>
      </c>
      <c r="BO942" s="122">
        <v>0</v>
      </c>
      <c r="BP942" s="122">
        <v>0</v>
      </c>
      <c r="BQ942" s="122">
        <v>0</v>
      </c>
      <c r="BR942" s="122">
        <v>0</v>
      </c>
      <c r="BS942" s="122">
        <f t="shared" si="163"/>
        <v>0</v>
      </c>
      <c r="BT942" s="122">
        <v>0</v>
      </c>
      <c r="BU942" s="122">
        <v>0</v>
      </c>
      <c r="BV942" s="122">
        <v>0</v>
      </c>
      <c r="BW942" s="122">
        <v>0</v>
      </c>
      <c r="BX942" s="122">
        <f t="shared" si="164"/>
        <v>0</v>
      </c>
      <c r="BY942" s="122">
        <v>0</v>
      </c>
      <c r="BZ942" s="122">
        <v>0</v>
      </c>
      <c r="CA942" s="122">
        <v>0</v>
      </c>
      <c r="CB942" s="122">
        <v>0</v>
      </c>
      <c r="CC942" s="122">
        <f t="shared" si="168"/>
        <v>0</v>
      </c>
      <c r="CD942" s="122">
        <v>0</v>
      </c>
      <c r="CE942" s="122">
        <v>0</v>
      </c>
      <c r="CF942" s="122">
        <v>0</v>
      </c>
      <c r="CG942" s="122">
        <v>0</v>
      </c>
      <c r="CH942" s="122">
        <f t="shared" si="166"/>
        <v>0</v>
      </c>
      <c r="CI942" s="122">
        <v>0</v>
      </c>
      <c r="CJ942" s="122">
        <v>0</v>
      </c>
      <c r="CK942" s="122">
        <v>0</v>
      </c>
      <c r="CL942" s="122">
        <v>0</v>
      </c>
      <c r="CM942" s="122">
        <f t="shared" si="167"/>
        <v>0</v>
      </c>
      <c r="CN942" s="122">
        <v>0</v>
      </c>
      <c r="CO942" s="122">
        <v>0</v>
      </c>
      <c r="CP942" s="122">
        <v>0</v>
      </c>
      <c r="CQ942" s="122">
        <v>0</v>
      </c>
    </row>
    <row r="943" spans="1:97" ht="409.5">
      <c r="A943" s="244" t="s">
        <v>2458</v>
      </c>
      <c r="B943" s="17" t="s">
        <v>2459</v>
      </c>
      <c r="C943" s="263">
        <v>401000006</v>
      </c>
      <c r="D943" s="19" t="s">
        <v>2477</v>
      </c>
      <c r="E943" s="113" t="s">
        <v>2460</v>
      </c>
      <c r="F943" s="114"/>
      <c r="G943" s="114"/>
      <c r="H943" s="115">
        <v>3</v>
      </c>
      <c r="I943" s="157"/>
      <c r="J943" s="115" t="s">
        <v>522</v>
      </c>
      <c r="K943" s="115" t="s">
        <v>45</v>
      </c>
      <c r="L943" s="115" t="s">
        <v>1926</v>
      </c>
      <c r="M943" s="154"/>
      <c r="N943" s="154"/>
      <c r="O943" s="154"/>
      <c r="P943" s="116" t="s">
        <v>255</v>
      </c>
      <c r="Q943" s="117" t="s">
        <v>2501</v>
      </c>
      <c r="R943" s="154"/>
      <c r="S943" s="154"/>
      <c r="T943" s="154" t="s">
        <v>47</v>
      </c>
      <c r="U943" s="154"/>
      <c r="V943" s="154" t="s">
        <v>523</v>
      </c>
      <c r="W943" s="154" t="s">
        <v>45</v>
      </c>
      <c r="X943" s="115"/>
      <c r="Y943" s="115"/>
      <c r="Z943" s="115"/>
      <c r="AA943" s="115"/>
      <c r="AB943" s="116" t="s">
        <v>257</v>
      </c>
      <c r="AC943" s="117" t="s">
        <v>2497</v>
      </c>
      <c r="AD943" s="116"/>
      <c r="AE943" s="116"/>
      <c r="AF943" s="116"/>
      <c r="AG943" s="116"/>
      <c r="AH943" s="116"/>
      <c r="AI943" s="116"/>
      <c r="AJ943" s="116" t="s">
        <v>45</v>
      </c>
      <c r="AK943" s="116"/>
      <c r="AL943" s="116"/>
      <c r="AM943" s="116"/>
      <c r="AN943" s="116" t="s">
        <v>2498</v>
      </c>
      <c r="AO943" s="57" t="s">
        <v>66</v>
      </c>
      <c r="AP943" s="57" t="s">
        <v>97</v>
      </c>
      <c r="AQ943" s="57" t="s">
        <v>2502</v>
      </c>
      <c r="AR943" s="18" t="s">
        <v>2500</v>
      </c>
      <c r="AS943" s="156">
        <v>811</v>
      </c>
      <c r="AT943" s="122">
        <v>1090324.2</v>
      </c>
      <c r="AU943" s="122">
        <v>1090324.2</v>
      </c>
      <c r="AV943" s="122">
        <v>0</v>
      </c>
      <c r="AW943" s="122">
        <v>0</v>
      </c>
      <c r="AX943" s="122">
        <v>0</v>
      </c>
      <c r="AY943" s="122">
        <v>0</v>
      </c>
      <c r="AZ943" s="122">
        <v>0</v>
      </c>
      <c r="BA943" s="122">
        <v>0</v>
      </c>
      <c r="BB943" s="122">
        <v>1090324.2</v>
      </c>
      <c r="BC943" s="122">
        <v>1090324.2</v>
      </c>
      <c r="BD943" s="122">
        <f t="shared" si="160"/>
        <v>0</v>
      </c>
      <c r="BE943" s="122">
        <v>0</v>
      </c>
      <c r="BF943" s="122">
        <v>0</v>
      </c>
      <c r="BG943" s="122">
        <v>0</v>
      </c>
      <c r="BH943" s="122">
        <v>0</v>
      </c>
      <c r="BI943" s="122">
        <f t="shared" si="161"/>
        <v>0</v>
      </c>
      <c r="BJ943" s="122">
        <v>0</v>
      </c>
      <c r="BK943" s="122">
        <v>0</v>
      </c>
      <c r="BL943" s="122">
        <v>0</v>
      </c>
      <c r="BM943" s="122">
        <v>0</v>
      </c>
      <c r="BN943" s="122">
        <f t="shared" si="162"/>
        <v>0</v>
      </c>
      <c r="BO943" s="122">
        <v>0</v>
      </c>
      <c r="BP943" s="122">
        <v>0</v>
      </c>
      <c r="BQ943" s="122">
        <v>0</v>
      </c>
      <c r="BR943" s="122">
        <v>0</v>
      </c>
      <c r="BS943" s="122">
        <f t="shared" si="163"/>
        <v>0</v>
      </c>
      <c r="BT943" s="122">
        <v>0</v>
      </c>
      <c r="BU943" s="122">
        <v>0</v>
      </c>
      <c r="BV943" s="122">
        <v>0</v>
      </c>
      <c r="BW943" s="122">
        <v>0</v>
      </c>
      <c r="BX943" s="122">
        <f t="shared" si="164"/>
        <v>0</v>
      </c>
      <c r="BY943" s="122">
        <v>0</v>
      </c>
      <c r="BZ943" s="122">
        <v>0</v>
      </c>
      <c r="CA943" s="122">
        <v>0</v>
      </c>
      <c r="CB943" s="122">
        <v>0</v>
      </c>
      <c r="CC943" s="122">
        <f t="shared" si="168"/>
        <v>0</v>
      </c>
      <c r="CD943" s="122">
        <v>0</v>
      </c>
      <c r="CE943" s="122">
        <v>0</v>
      </c>
      <c r="CF943" s="122">
        <v>0</v>
      </c>
      <c r="CG943" s="122">
        <v>0</v>
      </c>
      <c r="CH943" s="122">
        <f t="shared" si="166"/>
        <v>0</v>
      </c>
      <c r="CI943" s="122">
        <v>0</v>
      </c>
      <c r="CJ943" s="122">
        <v>0</v>
      </c>
      <c r="CK943" s="122">
        <v>0</v>
      </c>
      <c r="CL943" s="122">
        <v>0</v>
      </c>
      <c r="CM943" s="122">
        <f t="shared" si="167"/>
        <v>0</v>
      </c>
      <c r="CN943" s="122">
        <v>0</v>
      </c>
      <c r="CO943" s="122">
        <v>0</v>
      </c>
      <c r="CP943" s="122">
        <v>0</v>
      </c>
      <c r="CQ943" s="122">
        <v>0</v>
      </c>
    </row>
    <row r="944" spans="1:97" ht="409.5">
      <c r="A944" s="244" t="s">
        <v>2458</v>
      </c>
      <c r="B944" s="17" t="s">
        <v>2459</v>
      </c>
      <c r="C944" s="263">
        <v>401000006</v>
      </c>
      <c r="D944" s="19" t="s">
        <v>2477</v>
      </c>
      <c r="E944" s="113" t="s">
        <v>2460</v>
      </c>
      <c r="F944" s="114"/>
      <c r="G944" s="114"/>
      <c r="H944" s="115">
        <v>3</v>
      </c>
      <c r="I944" s="157"/>
      <c r="J944" s="115" t="s">
        <v>522</v>
      </c>
      <c r="K944" s="115" t="s">
        <v>45</v>
      </c>
      <c r="L944" s="115">
        <v>5</v>
      </c>
      <c r="M944" s="154"/>
      <c r="N944" s="154"/>
      <c r="O944" s="154"/>
      <c r="P944" s="116" t="s">
        <v>255</v>
      </c>
      <c r="Q944" s="117" t="s">
        <v>2503</v>
      </c>
      <c r="R944" s="154" t="s">
        <v>2070</v>
      </c>
      <c r="S944" s="154"/>
      <c r="T944" s="154" t="s">
        <v>563</v>
      </c>
      <c r="U944" s="154"/>
      <c r="V944" s="154" t="s">
        <v>1088</v>
      </c>
      <c r="W944" s="154" t="s">
        <v>858</v>
      </c>
      <c r="X944" s="115"/>
      <c r="Y944" s="115" t="s">
        <v>2504</v>
      </c>
      <c r="Z944" s="115"/>
      <c r="AA944" s="115"/>
      <c r="AB944" s="116" t="s">
        <v>2505</v>
      </c>
      <c r="AC944" s="117" t="s">
        <v>2506</v>
      </c>
      <c r="AD944" s="116"/>
      <c r="AE944" s="116"/>
      <c r="AF944" s="116"/>
      <c r="AG944" s="116"/>
      <c r="AH944" s="116"/>
      <c r="AI944" s="116"/>
      <c r="AJ944" s="116"/>
      <c r="AK944" s="116"/>
      <c r="AL944" s="116"/>
      <c r="AM944" s="116" t="s">
        <v>2507</v>
      </c>
      <c r="AN944" s="116" t="s">
        <v>2508</v>
      </c>
      <c r="AO944" s="57" t="s">
        <v>66</v>
      </c>
      <c r="AP944" s="57" t="s">
        <v>97</v>
      </c>
      <c r="AQ944" s="57" t="s">
        <v>2509</v>
      </c>
      <c r="AR944" s="18" t="s">
        <v>2510</v>
      </c>
      <c r="AS944" s="156" t="s">
        <v>280</v>
      </c>
      <c r="AT944" s="122">
        <v>81176325.159999996</v>
      </c>
      <c r="AU944" s="122">
        <v>46373543.330000006</v>
      </c>
      <c r="AV944" s="122">
        <v>0</v>
      </c>
      <c r="AW944" s="122">
        <v>0</v>
      </c>
      <c r="AX944" s="122">
        <v>76711627.280000001</v>
      </c>
      <c r="AY944" s="122">
        <v>43822998.450000003</v>
      </c>
      <c r="AZ944" s="122">
        <v>0</v>
      </c>
      <c r="BA944" s="122">
        <v>0</v>
      </c>
      <c r="BB944" s="122">
        <v>4464697.88</v>
      </c>
      <c r="BC944" s="122">
        <v>2550544.88</v>
      </c>
      <c r="BD944" s="122">
        <f t="shared" si="160"/>
        <v>0</v>
      </c>
      <c r="BE944" s="122">
        <v>0</v>
      </c>
      <c r="BF944" s="122">
        <v>0</v>
      </c>
      <c r="BG944" s="122">
        <v>0</v>
      </c>
      <c r="BH944" s="122">
        <v>0</v>
      </c>
      <c r="BI944" s="122">
        <f t="shared" si="161"/>
        <v>0</v>
      </c>
      <c r="BJ944" s="122">
        <v>0</v>
      </c>
      <c r="BK944" s="122">
        <v>0</v>
      </c>
      <c r="BL944" s="122">
        <v>0</v>
      </c>
      <c r="BM944" s="122">
        <v>0</v>
      </c>
      <c r="BN944" s="122">
        <f t="shared" si="162"/>
        <v>0</v>
      </c>
      <c r="BO944" s="122">
        <v>0</v>
      </c>
      <c r="BP944" s="122">
        <v>0</v>
      </c>
      <c r="BQ944" s="122">
        <v>0</v>
      </c>
      <c r="BR944" s="122">
        <v>0</v>
      </c>
      <c r="BS944" s="122">
        <f t="shared" si="163"/>
        <v>0</v>
      </c>
      <c r="BT944" s="122">
        <v>0</v>
      </c>
      <c r="BU944" s="122">
        <v>0</v>
      </c>
      <c r="BV944" s="122">
        <v>0</v>
      </c>
      <c r="BW944" s="122">
        <v>0</v>
      </c>
      <c r="BX944" s="122">
        <f t="shared" si="164"/>
        <v>0</v>
      </c>
      <c r="BY944" s="122">
        <v>0</v>
      </c>
      <c r="BZ944" s="122">
        <v>0</v>
      </c>
      <c r="CA944" s="122">
        <v>0</v>
      </c>
      <c r="CB944" s="122">
        <v>0</v>
      </c>
      <c r="CC944" s="122">
        <f t="shared" si="168"/>
        <v>0</v>
      </c>
      <c r="CD944" s="122">
        <v>0</v>
      </c>
      <c r="CE944" s="122">
        <v>0</v>
      </c>
      <c r="CF944" s="122">
        <v>0</v>
      </c>
      <c r="CG944" s="122">
        <v>0</v>
      </c>
      <c r="CH944" s="122">
        <f t="shared" si="166"/>
        <v>0</v>
      </c>
      <c r="CI944" s="122">
        <v>0</v>
      </c>
      <c r="CJ944" s="122">
        <v>0</v>
      </c>
      <c r="CK944" s="122">
        <v>0</v>
      </c>
      <c r="CL944" s="122">
        <v>0</v>
      </c>
      <c r="CM944" s="122">
        <f t="shared" si="167"/>
        <v>0</v>
      </c>
      <c r="CN944" s="122">
        <v>0</v>
      </c>
      <c r="CO944" s="122">
        <v>0</v>
      </c>
      <c r="CP944" s="122">
        <v>0</v>
      </c>
      <c r="CQ944" s="122">
        <v>0</v>
      </c>
    </row>
    <row r="945" spans="1:103" ht="409.5">
      <c r="A945" s="244" t="s">
        <v>2458</v>
      </c>
      <c r="B945" s="17" t="s">
        <v>2459</v>
      </c>
      <c r="C945" s="263">
        <v>401000006</v>
      </c>
      <c r="D945" s="19" t="s">
        <v>2477</v>
      </c>
      <c r="E945" s="113" t="s">
        <v>2460</v>
      </c>
      <c r="F945" s="114"/>
      <c r="G945" s="114"/>
      <c r="H945" s="115">
        <v>3</v>
      </c>
      <c r="I945" s="157"/>
      <c r="J945" s="115" t="s">
        <v>522</v>
      </c>
      <c r="K945" s="115" t="s">
        <v>45</v>
      </c>
      <c r="L945" s="115">
        <v>5</v>
      </c>
      <c r="M945" s="154"/>
      <c r="N945" s="154"/>
      <c r="O945" s="154"/>
      <c r="P945" s="116" t="s">
        <v>255</v>
      </c>
      <c r="Q945" s="117" t="s">
        <v>2511</v>
      </c>
      <c r="R945" s="115" t="s">
        <v>2512</v>
      </c>
      <c r="S945" s="154"/>
      <c r="T945" s="154" t="s">
        <v>563</v>
      </c>
      <c r="U945" s="154"/>
      <c r="V945" s="154" t="s">
        <v>1088</v>
      </c>
      <c r="W945" s="154" t="s">
        <v>567</v>
      </c>
      <c r="X945" s="115"/>
      <c r="Y945" s="199" t="s">
        <v>2513</v>
      </c>
      <c r="Z945" s="115"/>
      <c r="AA945" s="115"/>
      <c r="AB945" s="116" t="s">
        <v>2514</v>
      </c>
      <c r="AC945" s="521" t="s">
        <v>2462</v>
      </c>
      <c r="AD945" s="199"/>
      <c r="AE945" s="335"/>
      <c r="AF945" s="118"/>
      <c r="AG945" s="118"/>
      <c r="AH945" s="118"/>
      <c r="AI945" s="118"/>
      <c r="AJ945" s="118"/>
      <c r="AK945" s="118"/>
      <c r="AL945" s="118"/>
      <c r="AM945" s="199" t="s">
        <v>2515</v>
      </c>
      <c r="AN945" s="114" t="s">
        <v>2464</v>
      </c>
      <c r="AO945" s="57" t="s">
        <v>66</v>
      </c>
      <c r="AP945" s="57" t="s">
        <v>97</v>
      </c>
      <c r="AQ945" s="57" t="s">
        <v>2516</v>
      </c>
      <c r="AR945" s="18" t="s">
        <v>2517</v>
      </c>
      <c r="AS945" s="156" t="s">
        <v>53</v>
      </c>
      <c r="AT945" s="122">
        <v>172809199.59999999</v>
      </c>
      <c r="AU945" s="122">
        <v>172809199.59999999</v>
      </c>
      <c r="AV945" s="122">
        <v>164168739.62</v>
      </c>
      <c r="AW945" s="122">
        <v>164168739.62</v>
      </c>
      <c r="AX945" s="122">
        <v>0</v>
      </c>
      <c r="AY945" s="122">
        <v>0</v>
      </c>
      <c r="AZ945" s="122">
        <v>0</v>
      </c>
      <c r="BA945" s="122">
        <v>0</v>
      </c>
      <c r="BB945" s="122">
        <v>8640459.9800000004</v>
      </c>
      <c r="BC945" s="122">
        <v>8640459.9800000004</v>
      </c>
      <c r="BD945" s="122">
        <f t="shared" si="160"/>
        <v>587605638.05999994</v>
      </c>
      <c r="BE945" s="122">
        <v>585085105.90999997</v>
      </c>
      <c r="BF945" s="122">
        <v>0</v>
      </c>
      <c r="BG945" s="122">
        <v>0</v>
      </c>
      <c r="BH945" s="122">
        <v>2520532.15</v>
      </c>
      <c r="BI945" s="122">
        <f t="shared" si="161"/>
        <v>587605638.05999994</v>
      </c>
      <c r="BJ945" s="122">
        <v>585085105.90999997</v>
      </c>
      <c r="BK945" s="122">
        <v>0</v>
      </c>
      <c r="BL945" s="122">
        <v>0</v>
      </c>
      <c r="BM945" s="122">
        <v>2520532.15</v>
      </c>
      <c r="BN945" s="122">
        <f t="shared" si="162"/>
        <v>0</v>
      </c>
      <c r="BO945" s="122">
        <v>0</v>
      </c>
      <c r="BP945" s="122">
        <v>0</v>
      </c>
      <c r="BQ945" s="122">
        <v>0</v>
      </c>
      <c r="BR945" s="122">
        <v>0</v>
      </c>
      <c r="BS945" s="122">
        <f t="shared" si="163"/>
        <v>0</v>
      </c>
      <c r="BT945" s="122">
        <v>0</v>
      </c>
      <c r="BU945" s="122">
        <v>0</v>
      </c>
      <c r="BV945" s="122">
        <v>0</v>
      </c>
      <c r="BW945" s="122">
        <v>0</v>
      </c>
      <c r="BX945" s="122">
        <f t="shared" si="164"/>
        <v>0</v>
      </c>
      <c r="BY945" s="122">
        <v>0</v>
      </c>
      <c r="BZ945" s="122">
        <v>0</v>
      </c>
      <c r="CA945" s="122">
        <v>0</v>
      </c>
      <c r="CB945" s="122">
        <v>0</v>
      </c>
      <c r="CC945" s="122">
        <f t="shared" si="168"/>
        <v>0</v>
      </c>
      <c r="CD945" s="122">
        <v>0</v>
      </c>
      <c r="CE945" s="122">
        <v>0</v>
      </c>
      <c r="CF945" s="122">
        <v>0</v>
      </c>
      <c r="CG945" s="122">
        <v>0</v>
      </c>
      <c r="CH945" s="122">
        <f t="shared" si="166"/>
        <v>0</v>
      </c>
      <c r="CI945" s="122">
        <v>0</v>
      </c>
      <c r="CJ945" s="122">
        <v>0</v>
      </c>
      <c r="CK945" s="122">
        <v>0</v>
      </c>
      <c r="CL945" s="122">
        <v>0</v>
      </c>
      <c r="CM945" s="122">
        <f t="shared" si="167"/>
        <v>0</v>
      </c>
      <c r="CN945" s="122">
        <v>0</v>
      </c>
      <c r="CO945" s="122">
        <v>0</v>
      </c>
      <c r="CP945" s="122">
        <v>0</v>
      </c>
      <c r="CQ945" s="122">
        <v>0</v>
      </c>
    </row>
    <row r="946" spans="1:103" ht="409.5">
      <c r="A946" s="244" t="s">
        <v>2458</v>
      </c>
      <c r="B946" s="17" t="s">
        <v>2459</v>
      </c>
      <c r="C946" s="263">
        <v>401000006</v>
      </c>
      <c r="D946" s="19" t="s">
        <v>2477</v>
      </c>
      <c r="E946" s="113" t="s">
        <v>2460</v>
      </c>
      <c r="F946" s="114"/>
      <c r="G946" s="114"/>
      <c r="H946" s="115">
        <v>3</v>
      </c>
      <c r="I946" s="157"/>
      <c r="J946" s="115" t="s">
        <v>522</v>
      </c>
      <c r="K946" s="115" t="s">
        <v>45</v>
      </c>
      <c r="L946" s="115">
        <v>5</v>
      </c>
      <c r="M946" s="154"/>
      <c r="N946" s="154"/>
      <c r="O946" s="154"/>
      <c r="P946" s="116" t="s">
        <v>255</v>
      </c>
      <c r="Q946" s="117" t="s">
        <v>2518</v>
      </c>
      <c r="R946" s="115" t="s">
        <v>2519</v>
      </c>
      <c r="S946" s="154"/>
      <c r="T946" s="154" t="s">
        <v>563</v>
      </c>
      <c r="U946" s="154"/>
      <c r="V946" s="154" t="s">
        <v>1088</v>
      </c>
      <c r="W946" s="154" t="s">
        <v>567</v>
      </c>
      <c r="X946" s="115"/>
      <c r="Y946" s="115" t="s">
        <v>2520</v>
      </c>
      <c r="Z946" s="115"/>
      <c r="AA946" s="115"/>
      <c r="AB946" s="116" t="s">
        <v>2521</v>
      </c>
      <c r="AC946" s="521" t="s">
        <v>2462</v>
      </c>
      <c r="AD946" s="199"/>
      <c r="AE946" s="335"/>
      <c r="AF946" s="118"/>
      <c r="AG946" s="118"/>
      <c r="AH946" s="118"/>
      <c r="AI946" s="118"/>
      <c r="AJ946" s="118"/>
      <c r="AK946" s="118"/>
      <c r="AL946" s="118"/>
      <c r="AM946" s="199" t="s">
        <v>2515</v>
      </c>
      <c r="AN946" s="116" t="s">
        <v>2508</v>
      </c>
      <c r="AO946" s="57" t="s">
        <v>66</v>
      </c>
      <c r="AP946" s="57" t="s">
        <v>97</v>
      </c>
      <c r="AQ946" s="57" t="s">
        <v>2522</v>
      </c>
      <c r="AR946" s="18" t="s">
        <v>2517</v>
      </c>
      <c r="AS946" s="156" t="s">
        <v>53</v>
      </c>
      <c r="AT946" s="122">
        <v>139819280.31999999</v>
      </c>
      <c r="AU946" s="122">
        <v>139819280.31999999</v>
      </c>
      <c r="AV946" s="122">
        <v>0</v>
      </c>
      <c r="AW946" s="122">
        <v>0</v>
      </c>
      <c r="AX946" s="122">
        <v>132828316.31</v>
      </c>
      <c r="AY946" s="122">
        <v>132828316.31</v>
      </c>
      <c r="AZ946" s="122">
        <v>0</v>
      </c>
      <c r="BA946" s="122">
        <v>0</v>
      </c>
      <c r="BB946" s="122">
        <v>6990964.0099999998</v>
      </c>
      <c r="BC946" s="122">
        <v>6990964.0099999998</v>
      </c>
      <c r="BD946" s="122">
        <f t="shared" si="160"/>
        <v>269546627.61000001</v>
      </c>
      <c r="BE946" s="122">
        <v>0</v>
      </c>
      <c r="BF946" s="122">
        <v>256069296.22</v>
      </c>
      <c r="BG946" s="122">
        <v>0</v>
      </c>
      <c r="BH946" s="122">
        <v>13477331.390000001</v>
      </c>
      <c r="BI946" s="122">
        <f t="shared" si="161"/>
        <v>269546627.61000001</v>
      </c>
      <c r="BJ946" s="122">
        <v>0</v>
      </c>
      <c r="BK946" s="122">
        <v>256069296.22</v>
      </c>
      <c r="BL946" s="122">
        <v>0</v>
      </c>
      <c r="BM946" s="122">
        <v>13477331.390000001</v>
      </c>
      <c r="BN946" s="122">
        <f t="shared" si="162"/>
        <v>438061998</v>
      </c>
      <c r="BO946" s="122">
        <v>0</v>
      </c>
      <c r="BP946" s="122">
        <v>416158898.10000002</v>
      </c>
      <c r="BQ946" s="122">
        <v>0</v>
      </c>
      <c r="BR946" s="122">
        <v>21903099.899999999</v>
      </c>
      <c r="BS946" s="122">
        <f t="shared" si="163"/>
        <v>438061998</v>
      </c>
      <c r="BT946" s="122">
        <v>0</v>
      </c>
      <c r="BU946" s="122">
        <v>416158898.10000002</v>
      </c>
      <c r="BV946" s="122">
        <v>0</v>
      </c>
      <c r="BW946" s="122">
        <v>21903099.899999999</v>
      </c>
      <c r="BX946" s="122">
        <f t="shared" si="164"/>
        <v>322260609</v>
      </c>
      <c r="BY946" s="122">
        <v>0</v>
      </c>
      <c r="BZ946" s="122">
        <v>306147578.55000001</v>
      </c>
      <c r="CA946" s="122">
        <v>0</v>
      </c>
      <c r="CB946" s="122">
        <v>16113030.449999999</v>
      </c>
      <c r="CC946" s="122">
        <f t="shared" si="168"/>
        <v>322260609</v>
      </c>
      <c r="CD946" s="122">
        <v>0</v>
      </c>
      <c r="CE946" s="122">
        <v>306147578.55000001</v>
      </c>
      <c r="CF946" s="122">
        <v>0</v>
      </c>
      <c r="CG946" s="122">
        <v>16113030.449999999</v>
      </c>
      <c r="CH946" s="122">
        <f t="shared" si="166"/>
        <v>0</v>
      </c>
      <c r="CI946" s="122">
        <v>0</v>
      </c>
      <c r="CJ946" s="122"/>
      <c r="CK946" s="122">
        <v>0</v>
      </c>
      <c r="CL946" s="122"/>
      <c r="CM946" s="122">
        <f t="shared" si="167"/>
        <v>0</v>
      </c>
      <c r="CN946" s="122">
        <v>0</v>
      </c>
      <c r="CO946" s="122"/>
      <c r="CP946" s="122">
        <v>0</v>
      </c>
      <c r="CQ946" s="122"/>
    </row>
    <row r="947" spans="1:103" ht="280.5" customHeight="1">
      <c r="A947" s="244" t="s">
        <v>2458</v>
      </c>
      <c r="B947" s="17" t="s">
        <v>2459</v>
      </c>
      <c r="C947" s="263">
        <v>401000006</v>
      </c>
      <c r="D947" s="19" t="s">
        <v>2477</v>
      </c>
      <c r="E947" s="113" t="s">
        <v>2460</v>
      </c>
      <c r="F947" s="114"/>
      <c r="G947" s="114"/>
      <c r="H947" s="115">
        <v>3</v>
      </c>
      <c r="I947" s="157"/>
      <c r="J947" s="115" t="s">
        <v>522</v>
      </c>
      <c r="K947" s="115" t="s">
        <v>45</v>
      </c>
      <c r="L947" s="115">
        <v>5</v>
      </c>
      <c r="M947" s="154"/>
      <c r="N947" s="154"/>
      <c r="O947" s="154"/>
      <c r="P947" s="116" t="s">
        <v>255</v>
      </c>
      <c r="Q947" s="117" t="s">
        <v>2523</v>
      </c>
      <c r="R947" s="154" t="s">
        <v>2524</v>
      </c>
      <c r="S947" s="154"/>
      <c r="T947" s="154" t="s">
        <v>563</v>
      </c>
      <c r="U947" s="154"/>
      <c r="V947" s="154" t="s">
        <v>1088</v>
      </c>
      <c r="W947" s="154" t="s">
        <v>567</v>
      </c>
      <c r="X947" s="115"/>
      <c r="Y947" s="115" t="s">
        <v>2525</v>
      </c>
      <c r="Z947" s="115"/>
      <c r="AA947" s="115"/>
      <c r="AB947" s="116" t="s">
        <v>2526</v>
      </c>
      <c r="AC947" s="521" t="s">
        <v>2462</v>
      </c>
      <c r="AD947" s="199"/>
      <c r="AE947" s="336"/>
      <c r="AF947" s="118"/>
      <c r="AG947" s="118"/>
      <c r="AH947" s="118"/>
      <c r="AI947" s="118"/>
      <c r="AJ947" s="118"/>
      <c r="AK947" s="118"/>
      <c r="AL947" s="118"/>
      <c r="AM947" s="199" t="s">
        <v>2515</v>
      </c>
      <c r="AN947" s="116" t="s">
        <v>2508</v>
      </c>
      <c r="AO947" s="57" t="s">
        <v>66</v>
      </c>
      <c r="AP947" s="57" t="s">
        <v>97</v>
      </c>
      <c r="AQ947" s="57" t="s">
        <v>2527</v>
      </c>
      <c r="AR947" s="18" t="s">
        <v>2528</v>
      </c>
      <c r="AS947" s="156" t="s">
        <v>53</v>
      </c>
      <c r="AT947" s="122">
        <v>198286862.40000001</v>
      </c>
      <c r="AU947" s="122">
        <v>196468106.47999999</v>
      </c>
      <c r="AV947" s="122">
        <v>198088575.53999999</v>
      </c>
      <c r="AW947" s="122">
        <v>196271638.38</v>
      </c>
      <c r="AX947" s="122">
        <v>0</v>
      </c>
      <c r="AY947" s="122">
        <v>0</v>
      </c>
      <c r="AZ947" s="122">
        <v>0</v>
      </c>
      <c r="BA947" s="122">
        <v>0</v>
      </c>
      <c r="BB947" s="122">
        <v>198286.86</v>
      </c>
      <c r="BC947" s="122">
        <v>196468.1</v>
      </c>
      <c r="BD947" s="122">
        <f t="shared" si="160"/>
        <v>0</v>
      </c>
      <c r="BE947" s="122">
        <v>0</v>
      </c>
      <c r="BF947" s="122">
        <v>0</v>
      </c>
      <c r="BG947" s="122">
        <v>0</v>
      </c>
      <c r="BH947" s="122">
        <v>0</v>
      </c>
      <c r="BI947" s="122">
        <f t="shared" si="161"/>
        <v>0</v>
      </c>
      <c r="BJ947" s="122">
        <v>0</v>
      </c>
      <c r="BK947" s="122">
        <v>0</v>
      </c>
      <c r="BL947" s="122">
        <v>0</v>
      </c>
      <c r="BM947" s="122">
        <v>0</v>
      </c>
      <c r="BN947" s="122">
        <f t="shared" si="162"/>
        <v>0</v>
      </c>
      <c r="BO947" s="122">
        <v>0</v>
      </c>
      <c r="BP947" s="122">
        <v>0</v>
      </c>
      <c r="BQ947" s="122">
        <v>0</v>
      </c>
      <c r="BR947" s="122">
        <v>0</v>
      </c>
      <c r="BS947" s="122">
        <f t="shared" si="163"/>
        <v>0</v>
      </c>
      <c r="BT947" s="122">
        <v>0</v>
      </c>
      <c r="BU947" s="122">
        <v>0</v>
      </c>
      <c r="BV947" s="122">
        <v>0</v>
      </c>
      <c r="BW947" s="122">
        <v>0</v>
      </c>
      <c r="BX947" s="122">
        <f t="shared" si="164"/>
        <v>0</v>
      </c>
      <c r="BY947" s="122">
        <v>0</v>
      </c>
      <c r="BZ947" s="122">
        <v>0</v>
      </c>
      <c r="CA947" s="122">
        <v>0</v>
      </c>
      <c r="CB947" s="122">
        <v>0</v>
      </c>
      <c r="CC947" s="122">
        <f t="shared" si="168"/>
        <v>0</v>
      </c>
      <c r="CD947" s="122">
        <v>0</v>
      </c>
      <c r="CE947" s="122">
        <v>0</v>
      </c>
      <c r="CF947" s="122">
        <v>0</v>
      </c>
      <c r="CG947" s="122">
        <v>0</v>
      </c>
      <c r="CH947" s="122">
        <f t="shared" si="166"/>
        <v>0</v>
      </c>
      <c r="CI947" s="122">
        <v>0</v>
      </c>
      <c r="CJ947" s="122">
        <v>0</v>
      </c>
      <c r="CK947" s="122">
        <v>0</v>
      </c>
      <c r="CL947" s="122">
        <v>0</v>
      </c>
      <c r="CM947" s="122">
        <f t="shared" si="167"/>
        <v>0</v>
      </c>
      <c r="CN947" s="122">
        <v>0</v>
      </c>
      <c r="CO947" s="122">
        <v>0</v>
      </c>
      <c r="CP947" s="122">
        <v>0</v>
      </c>
      <c r="CQ947" s="122">
        <v>0</v>
      </c>
    </row>
    <row r="948" spans="1:103" ht="409.5">
      <c r="A948" s="244" t="s">
        <v>2458</v>
      </c>
      <c r="B948" s="17" t="s">
        <v>2459</v>
      </c>
      <c r="C948" s="263">
        <v>401000006</v>
      </c>
      <c r="D948" s="19" t="s">
        <v>2477</v>
      </c>
      <c r="E948" s="113" t="s">
        <v>2529</v>
      </c>
      <c r="F948" s="114"/>
      <c r="G948" s="114"/>
      <c r="H948" s="115" t="s">
        <v>2530</v>
      </c>
      <c r="I948" s="157"/>
      <c r="J948" s="115" t="s">
        <v>2531</v>
      </c>
      <c r="K948" s="115" t="s">
        <v>817</v>
      </c>
      <c r="L948" s="115" t="s">
        <v>2532</v>
      </c>
      <c r="M948" s="154"/>
      <c r="N948" s="154"/>
      <c r="O948" s="154"/>
      <c r="P948" s="116" t="s">
        <v>2533</v>
      </c>
      <c r="Q948" s="117" t="s">
        <v>2461</v>
      </c>
      <c r="R948" s="154"/>
      <c r="S948" s="154"/>
      <c r="T948" s="154">
        <v>3</v>
      </c>
      <c r="U948" s="154"/>
      <c r="V948" s="154" t="s">
        <v>523</v>
      </c>
      <c r="W948" s="154" t="s">
        <v>45</v>
      </c>
      <c r="X948" s="115"/>
      <c r="Y948" s="115"/>
      <c r="Z948" s="115"/>
      <c r="AA948" s="115"/>
      <c r="AB948" s="116" t="s">
        <v>257</v>
      </c>
      <c r="AC948" s="117" t="s">
        <v>2534</v>
      </c>
      <c r="AD948" s="116"/>
      <c r="AE948" s="116"/>
      <c r="AF948" s="116"/>
      <c r="AG948" s="116"/>
      <c r="AH948" s="116"/>
      <c r="AI948" s="116"/>
      <c r="AJ948" s="116" t="s">
        <v>2535</v>
      </c>
      <c r="AK948" s="116"/>
      <c r="AL948" s="116"/>
      <c r="AM948" s="116"/>
      <c r="AN948" s="116" t="s">
        <v>2536</v>
      </c>
      <c r="AO948" s="57" t="s">
        <v>66</v>
      </c>
      <c r="AP948" s="57" t="s">
        <v>97</v>
      </c>
      <c r="AQ948" s="57" t="s">
        <v>2537</v>
      </c>
      <c r="AR948" s="18" t="s">
        <v>2538</v>
      </c>
      <c r="AS948" s="156">
        <v>611</v>
      </c>
      <c r="AT948" s="122">
        <v>79445499.430000007</v>
      </c>
      <c r="AU948" s="122">
        <v>79445499.430000007</v>
      </c>
      <c r="AV948" s="122">
        <v>0</v>
      </c>
      <c r="AW948" s="122">
        <v>0</v>
      </c>
      <c r="AX948" s="122">
        <v>0</v>
      </c>
      <c r="AY948" s="122">
        <v>0</v>
      </c>
      <c r="AZ948" s="122">
        <v>0</v>
      </c>
      <c r="BA948" s="122">
        <v>0</v>
      </c>
      <c r="BB948" s="122">
        <v>79445499.430000007</v>
      </c>
      <c r="BC948" s="122">
        <v>79445499.430000007</v>
      </c>
      <c r="BD948" s="122">
        <f t="shared" si="160"/>
        <v>65096797.630000003</v>
      </c>
      <c r="BE948" s="122">
        <v>0</v>
      </c>
      <c r="BF948" s="122">
        <v>0</v>
      </c>
      <c r="BG948" s="122">
        <v>0</v>
      </c>
      <c r="BH948" s="122">
        <v>65096797.630000003</v>
      </c>
      <c r="BI948" s="122">
        <f t="shared" si="161"/>
        <v>65096797.630000003</v>
      </c>
      <c r="BJ948" s="122">
        <v>0</v>
      </c>
      <c r="BK948" s="122">
        <v>0</v>
      </c>
      <c r="BL948" s="122">
        <v>0</v>
      </c>
      <c r="BM948" s="122">
        <v>65096797.630000003</v>
      </c>
      <c r="BN948" s="122">
        <f t="shared" si="162"/>
        <v>67729758.859999999</v>
      </c>
      <c r="BO948" s="122">
        <v>0</v>
      </c>
      <c r="BP948" s="122">
        <v>0</v>
      </c>
      <c r="BQ948" s="122">
        <v>0</v>
      </c>
      <c r="BR948" s="122">
        <v>67729758.859999999</v>
      </c>
      <c r="BS948" s="122">
        <f t="shared" si="163"/>
        <v>70425438.859999999</v>
      </c>
      <c r="BT948" s="122">
        <v>0</v>
      </c>
      <c r="BU948" s="122">
        <v>0</v>
      </c>
      <c r="BV948" s="122">
        <v>0</v>
      </c>
      <c r="BW948" s="122">
        <v>70425438.859999999</v>
      </c>
      <c r="BX948" s="122">
        <f t="shared" si="164"/>
        <v>61738906.68</v>
      </c>
      <c r="BY948" s="122">
        <v>0</v>
      </c>
      <c r="BZ948" s="122">
        <v>0</v>
      </c>
      <c r="CA948" s="122">
        <v>0</v>
      </c>
      <c r="CB948" s="122">
        <v>61738906.68</v>
      </c>
      <c r="CC948" s="122">
        <f t="shared" si="168"/>
        <v>61738906.68</v>
      </c>
      <c r="CD948" s="122">
        <v>0</v>
      </c>
      <c r="CE948" s="122">
        <v>0</v>
      </c>
      <c r="CF948" s="122">
        <v>0</v>
      </c>
      <c r="CG948" s="122">
        <v>61738906.68</v>
      </c>
      <c r="CH948" s="122">
        <f t="shared" si="166"/>
        <v>61738906.68</v>
      </c>
      <c r="CI948" s="122">
        <v>0</v>
      </c>
      <c r="CJ948" s="122">
        <v>0</v>
      </c>
      <c r="CK948" s="122">
        <v>0</v>
      </c>
      <c r="CL948" s="122">
        <v>61738906.68</v>
      </c>
      <c r="CM948" s="122">
        <f t="shared" si="167"/>
        <v>61738906.68</v>
      </c>
      <c r="CN948" s="122">
        <v>0</v>
      </c>
      <c r="CO948" s="122">
        <v>0</v>
      </c>
      <c r="CP948" s="122">
        <v>0</v>
      </c>
      <c r="CQ948" s="122">
        <v>61738906.68</v>
      </c>
    </row>
    <row r="949" spans="1:103" ht="409.5">
      <c r="A949" s="244" t="s">
        <v>2458</v>
      </c>
      <c r="B949" s="17" t="s">
        <v>2459</v>
      </c>
      <c r="C949" s="263">
        <v>401000006</v>
      </c>
      <c r="D949" s="19" t="s">
        <v>2477</v>
      </c>
      <c r="E949" s="113" t="s">
        <v>2539</v>
      </c>
      <c r="F949" s="114"/>
      <c r="G949" s="114"/>
      <c r="H949" s="115" t="s">
        <v>2530</v>
      </c>
      <c r="I949" s="157"/>
      <c r="J949" s="115" t="s">
        <v>2531</v>
      </c>
      <c r="K949" s="115" t="s">
        <v>817</v>
      </c>
      <c r="L949" s="115" t="s">
        <v>2540</v>
      </c>
      <c r="M949" s="154"/>
      <c r="N949" s="154"/>
      <c r="O949" s="154"/>
      <c r="P949" s="116" t="s">
        <v>2541</v>
      </c>
      <c r="Q949" s="117" t="s">
        <v>2461</v>
      </c>
      <c r="R949" s="154"/>
      <c r="S949" s="154"/>
      <c r="T949" s="154">
        <v>3</v>
      </c>
      <c r="U949" s="154"/>
      <c r="V949" s="154" t="s">
        <v>523</v>
      </c>
      <c r="W949" s="154" t="s">
        <v>45</v>
      </c>
      <c r="X949" s="115"/>
      <c r="Y949" s="115"/>
      <c r="Z949" s="115"/>
      <c r="AA949" s="115"/>
      <c r="AB949" s="116" t="s">
        <v>257</v>
      </c>
      <c r="AC949" s="117" t="s">
        <v>2542</v>
      </c>
      <c r="AD949" s="116"/>
      <c r="AE949" s="116"/>
      <c r="AF949" s="116"/>
      <c r="AG949" s="116"/>
      <c r="AH949" s="116"/>
      <c r="AI949" s="116"/>
      <c r="AJ949" s="116" t="s">
        <v>2535</v>
      </c>
      <c r="AK949" s="116"/>
      <c r="AL949" s="116"/>
      <c r="AM949" s="116"/>
      <c r="AN949" s="116" t="s">
        <v>2536</v>
      </c>
      <c r="AO949" s="57" t="s">
        <v>66</v>
      </c>
      <c r="AP949" s="57" t="s">
        <v>97</v>
      </c>
      <c r="AQ949" s="57" t="s">
        <v>2537</v>
      </c>
      <c r="AR949" s="18" t="s">
        <v>2538</v>
      </c>
      <c r="AS949" s="156">
        <v>612</v>
      </c>
      <c r="AT949" s="122">
        <v>760000</v>
      </c>
      <c r="AU949" s="122">
        <v>760000</v>
      </c>
      <c r="AV949" s="122">
        <v>0</v>
      </c>
      <c r="AW949" s="122">
        <v>0</v>
      </c>
      <c r="AX949" s="122">
        <v>0</v>
      </c>
      <c r="AY949" s="122">
        <v>0</v>
      </c>
      <c r="AZ949" s="122">
        <v>0</v>
      </c>
      <c r="BA949" s="122">
        <v>0</v>
      </c>
      <c r="BB949" s="122">
        <v>760000</v>
      </c>
      <c r="BC949" s="122">
        <v>760000</v>
      </c>
      <c r="BD949" s="122">
        <f t="shared" si="160"/>
        <v>727781.23</v>
      </c>
      <c r="BE949" s="122">
        <v>0</v>
      </c>
      <c r="BF949" s="122">
        <v>0</v>
      </c>
      <c r="BG949" s="122">
        <v>0</v>
      </c>
      <c r="BH949" s="122">
        <v>727781.23</v>
      </c>
      <c r="BI949" s="122">
        <f t="shared" si="161"/>
        <v>727781.23</v>
      </c>
      <c r="BJ949" s="122">
        <v>0</v>
      </c>
      <c r="BK949" s="122">
        <v>0</v>
      </c>
      <c r="BL949" s="122">
        <v>0</v>
      </c>
      <c r="BM949" s="122">
        <v>727781.23</v>
      </c>
      <c r="BN949" s="122">
        <f t="shared" si="162"/>
        <v>800000</v>
      </c>
      <c r="BO949" s="122">
        <v>0</v>
      </c>
      <c r="BP949" s="122">
        <v>0</v>
      </c>
      <c r="BQ949" s="122">
        <v>0</v>
      </c>
      <c r="BR949" s="122">
        <v>800000</v>
      </c>
      <c r="BS949" s="122">
        <f t="shared" si="163"/>
        <v>800000</v>
      </c>
      <c r="BT949" s="122">
        <v>0</v>
      </c>
      <c r="BU949" s="122">
        <v>0</v>
      </c>
      <c r="BV949" s="122">
        <v>0</v>
      </c>
      <c r="BW949" s="122">
        <v>800000</v>
      </c>
      <c r="BX949" s="122">
        <f t="shared" si="164"/>
        <v>800000</v>
      </c>
      <c r="BY949" s="122">
        <v>0</v>
      </c>
      <c r="BZ949" s="122">
        <v>0</v>
      </c>
      <c r="CA949" s="122">
        <v>0</v>
      </c>
      <c r="CB949" s="122">
        <v>800000</v>
      </c>
      <c r="CC949" s="122">
        <f t="shared" si="168"/>
        <v>800000</v>
      </c>
      <c r="CD949" s="122">
        <v>0</v>
      </c>
      <c r="CE949" s="122">
        <v>0</v>
      </c>
      <c r="CF949" s="122">
        <v>0</v>
      </c>
      <c r="CG949" s="122">
        <v>800000</v>
      </c>
      <c r="CH949" s="122">
        <f t="shared" si="166"/>
        <v>800000</v>
      </c>
      <c r="CI949" s="122">
        <v>0</v>
      </c>
      <c r="CJ949" s="122">
        <v>0</v>
      </c>
      <c r="CK949" s="122">
        <v>0</v>
      </c>
      <c r="CL949" s="122">
        <v>800000</v>
      </c>
      <c r="CM949" s="122">
        <f t="shared" si="167"/>
        <v>800000</v>
      </c>
      <c r="CN949" s="122">
        <v>0</v>
      </c>
      <c r="CO949" s="122">
        <v>0</v>
      </c>
      <c r="CP949" s="122">
        <v>0</v>
      </c>
      <c r="CQ949" s="122">
        <v>800000</v>
      </c>
    </row>
    <row r="950" spans="1:103" ht="299.25" customHeight="1">
      <c r="A950" s="244" t="s">
        <v>2458</v>
      </c>
      <c r="B950" s="17" t="s">
        <v>2459</v>
      </c>
      <c r="C950" s="263">
        <v>401000006</v>
      </c>
      <c r="D950" s="19" t="s">
        <v>2477</v>
      </c>
      <c r="E950" s="113" t="s">
        <v>2529</v>
      </c>
      <c r="F950" s="493"/>
      <c r="G950" s="493"/>
      <c r="H950" s="494" t="s">
        <v>2530</v>
      </c>
      <c r="I950" s="495"/>
      <c r="J950" s="494" t="s">
        <v>2531</v>
      </c>
      <c r="K950" s="494" t="s">
        <v>817</v>
      </c>
      <c r="L950" s="494" t="s">
        <v>2532</v>
      </c>
      <c r="M950" s="201"/>
      <c r="N950" s="201"/>
      <c r="O950" s="201"/>
      <c r="P950" s="117" t="s">
        <v>2533</v>
      </c>
      <c r="Q950" s="117" t="s">
        <v>2461</v>
      </c>
      <c r="R950" s="201"/>
      <c r="S950" s="201"/>
      <c r="T950" s="201">
        <v>3</v>
      </c>
      <c r="U950" s="201"/>
      <c r="V950" s="201" t="s">
        <v>523</v>
      </c>
      <c r="W950" s="201" t="s">
        <v>45</v>
      </c>
      <c r="X950" s="494"/>
      <c r="Y950" s="494"/>
      <c r="Z950" s="494"/>
      <c r="AA950" s="494"/>
      <c r="AB950" s="117" t="s">
        <v>257</v>
      </c>
      <c r="AC950" s="117" t="s">
        <v>2543</v>
      </c>
      <c r="AD950" s="117"/>
      <c r="AE950" s="117"/>
      <c r="AF950" s="117"/>
      <c r="AG950" s="117"/>
      <c r="AH950" s="117"/>
      <c r="AI950" s="117"/>
      <c r="AJ950" s="158">
        <v>1</v>
      </c>
      <c r="AK950" s="117"/>
      <c r="AL950" s="117"/>
      <c r="AM950" s="117"/>
      <c r="AN950" s="117" t="s">
        <v>2544</v>
      </c>
      <c r="AO950" s="156" t="s">
        <v>66</v>
      </c>
      <c r="AP950" s="156" t="s">
        <v>97</v>
      </c>
      <c r="AQ950" s="156" t="s">
        <v>2545</v>
      </c>
      <c r="AR950" s="18" t="s">
        <v>249</v>
      </c>
      <c r="AS950" s="156" t="s">
        <v>704</v>
      </c>
      <c r="AT950" s="496">
        <f t="shared" ref="AT950:AU950" si="169">AV950+AX950+AZ950+BB950</f>
        <v>339822.08000000002</v>
      </c>
      <c r="AU950" s="496">
        <f t="shared" si="169"/>
        <v>339822.08000000002</v>
      </c>
      <c r="AV950" s="496"/>
      <c r="AW950" s="496"/>
      <c r="AX950" s="496">
        <v>339822.08000000002</v>
      </c>
      <c r="AY950" s="496">
        <v>339822.08000000002</v>
      </c>
      <c r="AZ950" s="496"/>
      <c r="BA950" s="496"/>
      <c r="BB950" s="496"/>
      <c r="BC950" s="496"/>
      <c r="BD950" s="122">
        <f t="shared" si="160"/>
        <v>339822.08000000002</v>
      </c>
      <c r="BE950" s="496"/>
      <c r="BF950" s="497">
        <v>339822.08000000002</v>
      </c>
      <c r="BG950" s="497"/>
      <c r="BH950" s="497"/>
      <c r="BI950" s="122">
        <f t="shared" si="161"/>
        <v>339822.08000000002</v>
      </c>
      <c r="BJ950" s="497"/>
      <c r="BK950" s="497">
        <v>339822.08000000002</v>
      </c>
      <c r="BL950" s="496"/>
      <c r="BM950" s="496"/>
      <c r="BN950" s="496"/>
      <c r="BO950" s="496"/>
      <c r="BP950" s="496"/>
      <c r="BQ950" s="496"/>
      <c r="BR950" s="496"/>
      <c r="BS950" s="122">
        <f t="shared" si="163"/>
        <v>0</v>
      </c>
      <c r="BT950" s="496"/>
      <c r="BU950" s="496"/>
      <c r="BV950" s="496"/>
      <c r="BW950" s="496"/>
      <c r="BX950" s="496"/>
      <c r="BY950" s="496"/>
      <c r="BZ950" s="496"/>
      <c r="CA950" s="496"/>
      <c r="CB950" s="496"/>
      <c r="CC950" s="496"/>
      <c r="CD950" s="496"/>
      <c r="CE950" s="496"/>
      <c r="CF950" s="496"/>
      <c r="CG950" s="496"/>
      <c r="CH950" s="122">
        <f t="shared" si="166"/>
        <v>0</v>
      </c>
      <c r="CI950" s="496"/>
      <c r="CJ950" s="496"/>
      <c r="CK950" s="496"/>
      <c r="CL950" s="496"/>
      <c r="CM950" s="122">
        <f t="shared" si="167"/>
        <v>0</v>
      </c>
      <c r="CN950" s="496"/>
      <c r="CO950" s="496"/>
      <c r="CP950" s="496"/>
      <c r="CQ950" s="496"/>
      <c r="CR950" s="498"/>
      <c r="CS950" s="498"/>
      <c r="CT950" s="498"/>
      <c r="CU950" s="498"/>
      <c r="CV950" s="498"/>
      <c r="CW950" s="498"/>
      <c r="CX950" s="498"/>
      <c r="CY950" s="499"/>
    </row>
    <row r="951" spans="1:103" ht="409.5">
      <c r="A951" s="244" t="s">
        <v>2458</v>
      </c>
      <c r="B951" s="17" t="s">
        <v>2459</v>
      </c>
      <c r="C951" s="263">
        <v>401000006</v>
      </c>
      <c r="D951" s="19" t="s">
        <v>2477</v>
      </c>
      <c r="E951" s="113" t="s">
        <v>2546</v>
      </c>
      <c r="F951" s="114"/>
      <c r="G951" s="114"/>
      <c r="H951" s="115" t="s">
        <v>2530</v>
      </c>
      <c r="I951" s="157"/>
      <c r="J951" s="115" t="s">
        <v>2531</v>
      </c>
      <c r="K951" s="115" t="s">
        <v>817</v>
      </c>
      <c r="L951" s="115" t="s">
        <v>2540</v>
      </c>
      <c r="M951" s="154"/>
      <c r="N951" s="154"/>
      <c r="O951" s="154"/>
      <c r="P951" s="116" t="s">
        <v>2533</v>
      </c>
      <c r="Q951" s="117" t="s">
        <v>2461</v>
      </c>
      <c r="R951" s="154"/>
      <c r="S951" s="154"/>
      <c r="T951" s="154">
        <v>3</v>
      </c>
      <c r="U951" s="154"/>
      <c r="V951" s="154" t="s">
        <v>523</v>
      </c>
      <c r="W951" s="154" t="s">
        <v>45</v>
      </c>
      <c r="X951" s="115"/>
      <c r="Y951" s="115"/>
      <c r="Z951" s="115"/>
      <c r="AA951" s="115"/>
      <c r="AB951" s="116" t="s">
        <v>257</v>
      </c>
      <c r="AC951" s="117" t="s">
        <v>2534</v>
      </c>
      <c r="AD951" s="116"/>
      <c r="AE951" s="116"/>
      <c r="AF951" s="116"/>
      <c r="AG951" s="116"/>
      <c r="AH951" s="116"/>
      <c r="AI951" s="116"/>
      <c r="AJ951" s="116" t="s">
        <v>2535</v>
      </c>
      <c r="AK951" s="116"/>
      <c r="AL951" s="116"/>
      <c r="AM951" s="116"/>
      <c r="AN951" s="116" t="s">
        <v>2536</v>
      </c>
      <c r="AO951" s="57" t="s">
        <v>66</v>
      </c>
      <c r="AP951" s="57" t="s">
        <v>97</v>
      </c>
      <c r="AQ951" s="57" t="s">
        <v>709</v>
      </c>
      <c r="AR951" s="18" t="s">
        <v>710</v>
      </c>
      <c r="AS951" s="156" t="s">
        <v>700</v>
      </c>
      <c r="AT951" s="122">
        <v>0</v>
      </c>
      <c r="AU951" s="122">
        <v>0</v>
      </c>
      <c r="AV951" s="122">
        <v>0</v>
      </c>
      <c r="AW951" s="122">
        <v>0</v>
      </c>
      <c r="AX951" s="122">
        <v>0</v>
      </c>
      <c r="AY951" s="122">
        <v>0</v>
      </c>
      <c r="AZ951" s="122">
        <v>0</v>
      </c>
      <c r="BA951" s="122">
        <v>0</v>
      </c>
      <c r="BB951" s="122">
        <v>0</v>
      </c>
      <c r="BC951" s="122">
        <v>0</v>
      </c>
      <c r="BD951" s="122">
        <f t="shared" si="160"/>
        <v>0</v>
      </c>
      <c r="BE951" s="122">
        <v>0</v>
      </c>
      <c r="BF951" s="122">
        <v>0</v>
      </c>
      <c r="BG951" s="122">
        <v>0</v>
      </c>
      <c r="BH951" s="122">
        <v>0</v>
      </c>
      <c r="BI951" s="122">
        <f t="shared" si="161"/>
        <v>0</v>
      </c>
      <c r="BJ951" s="122">
        <v>0</v>
      </c>
      <c r="BK951" s="122">
        <v>0</v>
      </c>
      <c r="BL951" s="122">
        <v>0</v>
      </c>
      <c r="BM951" s="122"/>
      <c r="BN951" s="122">
        <f t="shared" si="162"/>
        <v>656230</v>
      </c>
      <c r="BO951" s="122">
        <v>0</v>
      </c>
      <c r="BP951" s="122">
        <v>0</v>
      </c>
      <c r="BQ951" s="122">
        <v>0</v>
      </c>
      <c r="BR951" s="122">
        <v>656230</v>
      </c>
      <c r="BS951" s="122">
        <f t="shared" si="163"/>
        <v>656230</v>
      </c>
      <c r="BT951" s="122">
        <v>0</v>
      </c>
      <c r="BU951" s="122">
        <v>0</v>
      </c>
      <c r="BV951" s="122">
        <v>0</v>
      </c>
      <c r="BW951" s="122">
        <v>656230</v>
      </c>
      <c r="BX951" s="122">
        <f t="shared" si="164"/>
        <v>656230</v>
      </c>
      <c r="BY951" s="122">
        <v>0</v>
      </c>
      <c r="BZ951" s="122">
        <v>0</v>
      </c>
      <c r="CA951" s="122">
        <v>0</v>
      </c>
      <c r="CB951" s="122">
        <v>656230</v>
      </c>
      <c r="CC951" s="122">
        <f t="shared" ref="CC951:CC966" si="170">SUM(CD951:CG951)</f>
        <v>656230</v>
      </c>
      <c r="CD951" s="122">
        <v>0</v>
      </c>
      <c r="CE951" s="122">
        <v>0</v>
      </c>
      <c r="CF951" s="122">
        <v>0</v>
      </c>
      <c r="CG951" s="122">
        <v>656230</v>
      </c>
      <c r="CH951" s="122">
        <f t="shared" si="166"/>
        <v>656230</v>
      </c>
      <c r="CI951" s="122">
        <v>0</v>
      </c>
      <c r="CJ951" s="122">
        <v>0</v>
      </c>
      <c r="CK951" s="122">
        <v>0</v>
      </c>
      <c r="CL951" s="122">
        <v>656230</v>
      </c>
      <c r="CM951" s="122">
        <f t="shared" si="167"/>
        <v>656230</v>
      </c>
      <c r="CN951" s="122">
        <v>0</v>
      </c>
      <c r="CO951" s="122">
        <v>0</v>
      </c>
      <c r="CP951" s="122">
        <v>0</v>
      </c>
      <c r="CQ951" s="122">
        <v>656230</v>
      </c>
    </row>
    <row r="952" spans="1:103" ht="409.5">
      <c r="A952" s="244" t="s">
        <v>2458</v>
      </c>
      <c r="B952" s="17" t="s">
        <v>2459</v>
      </c>
      <c r="C952" s="263">
        <v>401000006</v>
      </c>
      <c r="D952" s="19" t="s">
        <v>2477</v>
      </c>
      <c r="E952" s="113" t="s">
        <v>2460</v>
      </c>
      <c r="F952" s="114"/>
      <c r="G952" s="114"/>
      <c r="H952" s="115">
        <v>3</v>
      </c>
      <c r="I952" s="157"/>
      <c r="J952" s="115">
        <v>16</v>
      </c>
      <c r="K952" s="115" t="s">
        <v>45</v>
      </c>
      <c r="L952" s="115">
        <v>5</v>
      </c>
      <c r="M952" s="154"/>
      <c r="N952" s="154"/>
      <c r="O952" s="154"/>
      <c r="P952" s="116" t="s">
        <v>255</v>
      </c>
      <c r="Q952" s="117" t="s">
        <v>2547</v>
      </c>
      <c r="R952" s="154"/>
      <c r="S952" s="154"/>
      <c r="T952" s="154">
        <v>3</v>
      </c>
      <c r="U952" s="154"/>
      <c r="V952" s="154">
        <v>9</v>
      </c>
      <c r="W952" s="154">
        <v>1</v>
      </c>
      <c r="X952" s="115"/>
      <c r="Y952" s="115"/>
      <c r="Z952" s="115"/>
      <c r="AA952" s="115"/>
      <c r="AB952" s="116" t="s">
        <v>2548</v>
      </c>
      <c r="AC952" s="117" t="s">
        <v>2549</v>
      </c>
      <c r="AD952" s="116"/>
      <c r="AE952" s="116"/>
      <c r="AF952" s="116"/>
      <c r="AG952" s="116"/>
      <c r="AH952" s="116"/>
      <c r="AI952" s="116"/>
      <c r="AJ952" s="116"/>
      <c r="AK952" s="116"/>
      <c r="AL952" s="116"/>
      <c r="AM952" s="116" t="s">
        <v>2550</v>
      </c>
      <c r="AN952" s="116" t="s">
        <v>2551</v>
      </c>
      <c r="AO952" s="57" t="s">
        <v>66</v>
      </c>
      <c r="AP952" s="57" t="s">
        <v>97</v>
      </c>
      <c r="AQ952" s="57" t="s">
        <v>2552</v>
      </c>
      <c r="AR952" s="18" t="s">
        <v>2553</v>
      </c>
      <c r="AS952" s="156">
        <v>244</v>
      </c>
      <c r="AT952" s="122">
        <v>8646245.1999999993</v>
      </c>
      <c r="AU952" s="122">
        <v>8451381.5700000003</v>
      </c>
      <c r="AV952" s="122">
        <v>0</v>
      </c>
      <c r="AW952" s="122">
        <v>0</v>
      </c>
      <c r="AX952" s="122">
        <v>0</v>
      </c>
      <c r="AY952" s="122">
        <v>0</v>
      </c>
      <c r="AZ952" s="122">
        <v>0</v>
      </c>
      <c r="BA952" s="122">
        <v>0</v>
      </c>
      <c r="BB952" s="122">
        <v>8646245.1999999993</v>
      </c>
      <c r="BC952" s="122">
        <v>8451381.5700000003</v>
      </c>
      <c r="BD952" s="122">
        <f t="shared" si="160"/>
        <v>27468783.829999998</v>
      </c>
      <c r="BE952" s="122">
        <v>0</v>
      </c>
      <c r="BF952" s="122">
        <v>0</v>
      </c>
      <c r="BG952" s="122">
        <v>0</v>
      </c>
      <c r="BH952" s="122">
        <v>27468783.829999998</v>
      </c>
      <c r="BI952" s="122">
        <f t="shared" si="161"/>
        <v>25261243.469999999</v>
      </c>
      <c r="BJ952" s="122">
        <v>0</v>
      </c>
      <c r="BK952" s="122">
        <v>0</v>
      </c>
      <c r="BL952" s="122">
        <v>0</v>
      </c>
      <c r="BM952" s="122">
        <v>25261243.469999999</v>
      </c>
      <c r="BN952" s="122">
        <f t="shared" si="162"/>
        <v>20734082.07</v>
      </c>
      <c r="BO952" s="122">
        <v>0</v>
      </c>
      <c r="BP952" s="122">
        <v>0</v>
      </c>
      <c r="BQ952" s="122">
        <v>0</v>
      </c>
      <c r="BR952" s="122">
        <v>20734082.07</v>
      </c>
      <c r="BS952" s="122">
        <f t="shared" si="163"/>
        <v>19755275.219999999</v>
      </c>
      <c r="BT952" s="122">
        <v>0</v>
      </c>
      <c r="BU952" s="122">
        <v>0</v>
      </c>
      <c r="BV952" s="122">
        <v>0</v>
      </c>
      <c r="BW952" s="122">
        <v>19755275.219999999</v>
      </c>
      <c r="BX952" s="122">
        <f t="shared" si="164"/>
        <v>8115325.29</v>
      </c>
      <c r="BY952" s="122">
        <v>0</v>
      </c>
      <c r="BZ952" s="122">
        <v>0</v>
      </c>
      <c r="CA952" s="122">
        <v>0</v>
      </c>
      <c r="CB952" s="122">
        <v>8115325.29</v>
      </c>
      <c r="CC952" s="122">
        <f t="shared" si="170"/>
        <v>8115325.29</v>
      </c>
      <c r="CD952" s="122">
        <v>0</v>
      </c>
      <c r="CE952" s="122">
        <v>0</v>
      </c>
      <c r="CF952" s="122">
        <v>0</v>
      </c>
      <c r="CG952" s="122">
        <v>8115325.29</v>
      </c>
      <c r="CH952" s="122">
        <f t="shared" si="166"/>
        <v>6124990</v>
      </c>
      <c r="CI952" s="122">
        <v>0</v>
      </c>
      <c r="CJ952" s="122">
        <v>0</v>
      </c>
      <c r="CK952" s="122">
        <v>0</v>
      </c>
      <c r="CL952" s="122">
        <v>6124990</v>
      </c>
      <c r="CM952" s="122">
        <f t="shared" si="167"/>
        <v>6124990</v>
      </c>
      <c r="CN952" s="122">
        <v>0</v>
      </c>
      <c r="CO952" s="122">
        <v>0</v>
      </c>
      <c r="CP952" s="122">
        <v>0</v>
      </c>
      <c r="CQ952" s="122">
        <v>6124990</v>
      </c>
    </row>
    <row r="953" spans="1:103" ht="282" customHeight="1">
      <c r="A953" s="244" t="s">
        <v>2458</v>
      </c>
      <c r="B953" s="17" t="s">
        <v>2459</v>
      </c>
      <c r="C953" s="263">
        <v>401000006</v>
      </c>
      <c r="D953" s="19" t="s">
        <v>2477</v>
      </c>
      <c r="E953" s="113" t="s">
        <v>2460</v>
      </c>
      <c r="F953" s="114"/>
      <c r="G953" s="114"/>
      <c r="H953" s="115">
        <v>3</v>
      </c>
      <c r="I953" s="157"/>
      <c r="J953" s="115">
        <v>16</v>
      </c>
      <c r="K953" s="115" t="s">
        <v>45</v>
      </c>
      <c r="L953" s="115">
        <v>5</v>
      </c>
      <c r="M953" s="154"/>
      <c r="N953" s="154"/>
      <c r="O953" s="154"/>
      <c r="P953" s="116" t="s">
        <v>255</v>
      </c>
      <c r="Q953" s="117" t="s">
        <v>2547</v>
      </c>
      <c r="R953" s="154"/>
      <c r="S953" s="154"/>
      <c r="T953" s="154">
        <v>3</v>
      </c>
      <c r="U953" s="154"/>
      <c r="V953" s="154">
        <v>9</v>
      </c>
      <c r="W953" s="154">
        <v>1</v>
      </c>
      <c r="X953" s="115"/>
      <c r="Y953" s="115"/>
      <c r="Z953" s="115"/>
      <c r="AA953" s="115"/>
      <c r="AB953" s="116" t="s">
        <v>257</v>
      </c>
      <c r="AC953" s="117" t="s">
        <v>2554</v>
      </c>
      <c r="AD953" s="116"/>
      <c r="AE953" s="116"/>
      <c r="AF953" s="116"/>
      <c r="AG953" s="116"/>
      <c r="AH953" s="116"/>
      <c r="AI953" s="116"/>
      <c r="AJ953" s="116"/>
      <c r="AK953" s="116"/>
      <c r="AL953" s="116"/>
      <c r="AM953" s="116" t="s">
        <v>2555</v>
      </c>
      <c r="AN953" s="116" t="s">
        <v>2556</v>
      </c>
      <c r="AO953" s="57" t="s">
        <v>66</v>
      </c>
      <c r="AP953" s="57" t="s">
        <v>97</v>
      </c>
      <c r="AQ953" s="57" t="s">
        <v>2552</v>
      </c>
      <c r="AR953" s="18" t="s">
        <v>2553</v>
      </c>
      <c r="AS953" s="156" t="s">
        <v>192</v>
      </c>
      <c r="AT953" s="122">
        <v>0</v>
      </c>
      <c r="AU953" s="122">
        <v>0</v>
      </c>
      <c r="AV953" s="122">
        <v>0</v>
      </c>
      <c r="AW953" s="122">
        <v>0</v>
      </c>
      <c r="AX953" s="122">
        <v>0</v>
      </c>
      <c r="AY953" s="122">
        <v>0</v>
      </c>
      <c r="AZ953" s="122">
        <v>0</v>
      </c>
      <c r="BA953" s="122">
        <v>0</v>
      </c>
      <c r="BB953" s="122">
        <v>0</v>
      </c>
      <c r="BC953" s="122">
        <v>0</v>
      </c>
      <c r="BD953" s="122">
        <f t="shared" si="160"/>
        <v>3000000</v>
      </c>
      <c r="BE953" s="122">
        <v>0</v>
      </c>
      <c r="BF953" s="122">
        <v>0</v>
      </c>
      <c r="BG953" s="122">
        <v>0</v>
      </c>
      <c r="BH953" s="122">
        <v>3000000</v>
      </c>
      <c r="BI953" s="122">
        <f t="shared" si="161"/>
        <v>2802911.09</v>
      </c>
      <c r="BJ953" s="122">
        <v>0</v>
      </c>
      <c r="BK953" s="122">
        <v>0</v>
      </c>
      <c r="BL953" s="122">
        <v>0</v>
      </c>
      <c r="BM953" s="122">
        <v>2802911.09</v>
      </c>
      <c r="BN953" s="122">
        <f t="shared" si="162"/>
        <v>3537814.58</v>
      </c>
      <c r="BO953" s="122">
        <v>0</v>
      </c>
      <c r="BP953" s="122">
        <v>0</v>
      </c>
      <c r="BQ953" s="122">
        <v>0</v>
      </c>
      <c r="BR953" s="122">
        <v>3537814.58</v>
      </c>
      <c r="BS953" s="122">
        <f t="shared" si="163"/>
        <v>3537814.58</v>
      </c>
      <c r="BT953" s="122">
        <v>0</v>
      </c>
      <c r="BU953" s="122">
        <v>0</v>
      </c>
      <c r="BV953" s="122">
        <v>0</v>
      </c>
      <c r="BW953" s="122">
        <v>3537814.58</v>
      </c>
      <c r="BX953" s="122">
        <f t="shared" si="164"/>
        <v>3580386.15</v>
      </c>
      <c r="BY953" s="122">
        <v>0</v>
      </c>
      <c r="BZ953" s="122">
        <v>0</v>
      </c>
      <c r="CA953" s="122">
        <v>0</v>
      </c>
      <c r="CB953" s="122">
        <v>3580386.15</v>
      </c>
      <c r="CC953" s="122">
        <f t="shared" si="170"/>
        <v>3580386.15</v>
      </c>
      <c r="CD953" s="122">
        <v>0</v>
      </c>
      <c r="CE953" s="122">
        <v>0</v>
      </c>
      <c r="CF953" s="122">
        <v>0</v>
      </c>
      <c r="CG953" s="122">
        <v>3580386.15</v>
      </c>
      <c r="CH953" s="122">
        <f t="shared" si="166"/>
        <v>3580393.73</v>
      </c>
      <c r="CI953" s="122">
        <v>0</v>
      </c>
      <c r="CJ953" s="122">
        <v>0</v>
      </c>
      <c r="CK953" s="122">
        <v>0</v>
      </c>
      <c r="CL953" s="122">
        <v>3580393.73</v>
      </c>
      <c r="CM953" s="122">
        <f t="shared" si="167"/>
        <v>3580393.73</v>
      </c>
      <c r="CN953" s="122">
        <v>0</v>
      </c>
      <c r="CO953" s="122">
        <v>0</v>
      </c>
      <c r="CP953" s="122">
        <v>0</v>
      </c>
      <c r="CQ953" s="122">
        <v>3580393.73</v>
      </c>
    </row>
    <row r="954" spans="1:103" ht="284.25" customHeight="1">
      <c r="A954" s="244" t="s">
        <v>2458</v>
      </c>
      <c r="B954" s="17" t="s">
        <v>2459</v>
      </c>
      <c r="C954" s="263">
        <v>401000006</v>
      </c>
      <c r="D954" s="19" t="s">
        <v>2477</v>
      </c>
      <c r="E954" s="113" t="s">
        <v>2460</v>
      </c>
      <c r="F954" s="114"/>
      <c r="G954" s="114"/>
      <c r="H954" s="115">
        <v>3</v>
      </c>
      <c r="I954" s="157"/>
      <c r="J954" s="115">
        <v>16</v>
      </c>
      <c r="K954" s="115" t="s">
        <v>45</v>
      </c>
      <c r="L954" s="115">
        <v>5</v>
      </c>
      <c r="M954" s="154"/>
      <c r="N954" s="154"/>
      <c r="O954" s="154"/>
      <c r="P954" s="116" t="s">
        <v>255</v>
      </c>
      <c r="Q954" s="117" t="s">
        <v>2547</v>
      </c>
      <c r="R954" s="154"/>
      <c r="S954" s="154"/>
      <c r="T954" s="154">
        <v>3</v>
      </c>
      <c r="U954" s="154"/>
      <c r="V954" s="154">
        <v>9</v>
      </c>
      <c r="W954" s="154">
        <v>1</v>
      </c>
      <c r="X954" s="115"/>
      <c r="Y954" s="115"/>
      <c r="Z954" s="115"/>
      <c r="AA954" s="115"/>
      <c r="AB954" s="116" t="s">
        <v>257</v>
      </c>
      <c r="AC954" s="117" t="s">
        <v>2557</v>
      </c>
      <c r="AD954" s="116"/>
      <c r="AE954" s="116"/>
      <c r="AF954" s="116"/>
      <c r="AG954" s="116"/>
      <c r="AH954" s="116"/>
      <c r="AI954" s="116"/>
      <c r="AJ954" s="116"/>
      <c r="AK954" s="116"/>
      <c r="AL954" s="116"/>
      <c r="AM954" s="116" t="s">
        <v>2555</v>
      </c>
      <c r="AN954" s="116" t="s">
        <v>2558</v>
      </c>
      <c r="AO954" s="57" t="s">
        <v>66</v>
      </c>
      <c r="AP954" s="57" t="s">
        <v>97</v>
      </c>
      <c r="AQ954" s="57" t="s">
        <v>2559</v>
      </c>
      <c r="AR954" s="18" t="s">
        <v>2553</v>
      </c>
      <c r="AS954" s="156">
        <v>244</v>
      </c>
      <c r="AT954" s="122">
        <v>99999.32</v>
      </c>
      <c r="AU954" s="122">
        <v>99999.32</v>
      </c>
      <c r="AV954" s="122">
        <v>0</v>
      </c>
      <c r="AW954" s="122">
        <v>0</v>
      </c>
      <c r="AX954" s="122">
        <v>0</v>
      </c>
      <c r="AY954" s="122">
        <v>0</v>
      </c>
      <c r="AZ954" s="122">
        <v>0</v>
      </c>
      <c r="BA954" s="122">
        <v>0</v>
      </c>
      <c r="BB954" s="122">
        <v>99999.32</v>
      </c>
      <c r="BC954" s="122">
        <v>99999.32</v>
      </c>
      <c r="BD954" s="122">
        <f t="shared" si="160"/>
        <v>0</v>
      </c>
      <c r="BE954" s="122">
        <v>0</v>
      </c>
      <c r="BF954" s="122">
        <v>0</v>
      </c>
      <c r="BG954" s="122">
        <v>0</v>
      </c>
      <c r="BH954" s="122">
        <v>0</v>
      </c>
      <c r="BI954" s="122">
        <f t="shared" si="161"/>
        <v>0</v>
      </c>
      <c r="BJ954" s="122">
        <v>0</v>
      </c>
      <c r="BK954" s="122">
        <v>0</v>
      </c>
      <c r="BL954" s="122">
        <v>0</v>
      </c>
      <c r="BM954" s="122">
        <v>0</v>
      </c>
      <c r="BN954" s="122">
        <f t="shared" si="162"/>
        <v>0</v>
      </c>
      <c r="BO954" s="122">
        <v>0</v>
      </c>
      <c r="BP954" s="122">
        <v>0</v>
      </c>
      <c r="BQ954" s="122">
        <v>0</v>
      </c>
      <c r="BR954" s="122">
        <v>0</v>
      </c>
      <c r="BS954" s="122">
        <f t="shared" si="163"/>
        <v>0</v>
      </c>
      <c r="BT954" s="122">
        <v>0</v>
      </c>
      <c r="BU954" s="122">
        <v>0</v>
      </c>
      <c r="BV954" s="122">
        <v>0</v>
      </c>
      <c r="BW954" s="122">
        <v>0</v>
      </c>
      <c r="BX954" s="122">
        <f t="shared" si="164"/>
        <v>0</v>
      </c>
      <c r="BY954" s="122">
        <v>0</v>
      </c>
      <c r="BZ954" s="122">
        <v>0</v>
      </c>
      <c r="CA954" s="122">
        <v>0</v>
      </c>
      <c r="CB954" s="122">
        <v>0</v>
      </c>
      <c r="CC954" s="122">
        <f t="shared" si="170"/>
        <v>0</v>
      </c>
      <c r="CD954" s="122">
        <v>0</v>
      </c>
      <c r="CE954" s="122">
        <v>0</v>
      </c>
      <c r="CF954" s="122">
        <v>0</v>
      </c>
      <c r="CG954" s="122">
        <v>0</v>
      </c>
      <c r="CH954" s="122">
        <f t="shared" si="166"/>
        <v>0</v>
      </c>
      <c r="CI954" s="122">
        <v>0</v>
      </c>
      <c r="CJ954" s="122">
        <v>0</v>
      </c>
      <c r="CK954" s="122">
        <v>0</v>
      </c>
      <c r="CL954" s="122">
        <v>0</v>
      </c>
      <c r="CM954" s="122">
        <f t="shared" si="167"/>
        <v>0</v>
      </c>
      <c r="CN954" s="122">
        <v>0</v>
      </c>
      <c r="CO954" s="122">
        <v>0</v>
      </c>
      <c r="CP954" s="122">
        <v>0</v>
      </c>
      <c r="CQ954" s="122">
        <v>0</v>
      </c>
    </row>
    <row r="955" spans="1:103" ht="284.25" customHeight="1">
      <c r="A955" s="244" t="s">
        <v>2458</v>
      </c>
      <c r="B955" s="17" t="s">
        <v>2459</v>
      </c>
      <c r="C955" s="263">
        <v>401000006</v>
      </c>
      <c r="D955" s="19" t="s">
        <v>2477</v>
      </c>
      <c r="E955" s="113" t="s">
        <v>2460</v>
      </c>
      <c r="F955" s="114"/>
      <c r="G955" s="114"/>
      <c r="H955" s="115">
        <v>3</v>
      </c>
      <c r="I955" s="157"/>
      <c r="J955" s="115">
        <v>16</v>
      </c>
      <c r="K955" s="115" t="s">
        <v>45</v>
      </c>
      <c r="L955" s="115">
        <v>5</v>
      </c>
      <c r="M955" s="154"/>
      <c r="N955" s="154"/>
      <c r="O955" s="154"/>
      <c r="P955" s="116" t="s">
        <v>255</v>
      </c>
      <c r="Q955" s="117" t="s">
        <v>2461</v>
      </c>
      <c r="R955" s="154"/>
      <c r="S955" s="154"/>
      <c r="T955" s="154">
        <v>3</v>
      </c>
      <c r="U955" s="154"/>
      <c r="V955" s="154" t="s">
        <v>523</v>
      </c>
      <c r="W955" s="154">
        <v>1</v>
      </c>
      <c r="X955" s="115"/>
      <c r="Y955" s="115"/>
      <c r="Z955" s="115"/>
      <c r="AA955" s="115"/>
      <c r="AB955" s="116" t="s">
        <v>257</v>
      </c>
      <c r="AC955" s="117" t="s">
        <v>2462</v>
      </c>
      <c r="AD955" s="116"/>
      <c r="AE955" s="116"/>
      <c r="AF955" s="116"/>
      <c r="AG955" s="116"/>
      <c r="AH955" s="116"/>
      <c r="AI955" s="116"/>
      <c r="AJ955" s="116"/>
      <c r="AK955" s="116"/>
      <c r="AL955" s="116"/>
      <c r="AM955" s="116" t="s">
        <v>2560</v>
      </c>
      <c r="AN955" s="116" t="s">
        <v>2508</v>
      </c>
      <c r="AO955" s="57" t="s">
        <v>66</v>
      </c>
      <c r="AP955" s="57" t="s">
        <v>97</v>
      </c>
      <c r="AQ955" s="57" t="s">
        <v>2561</v>
      </c>
      <c r="AR955" s="18" t="s">
        <v>2562</v>
      </c>
      <c r="AS955" s="156">
        <v>244</v>
      </c>
      <c r="AT955" s="122">
        <v>5251460</v>
      </c>
      <c r="AU955" s="122">
        <v>5251460</v>
      </c>
      <c r="AV955" s="122">
        <v>0</v>
      </c>
      <c r="AW955" s="122">
        <v>0</v>
      </c>
      <c r="AX955" s="122">
        <v>0</v>
      </c>
      <c r="AY955" s="122">
        <v>0</v>
      </c>
      <c r="AZ955" s="122">
        <v>0</v>
      </c>
      <c r="BA955" s="122">
        <v>0</v>
      </c>
      <c r="BB955" s="122">
        <v>5251460</v>
      </c>
      <c r="BC955" s="122">
        <v>5251460</v>
      </c>
      <c r="BD955" s="122">
        <f t="shared" si="160"/>
        <v>5145760.99</v>
      </c>
      <c r="BE955" s="122">
        <v>0</v>
      </c>
      <c r="BF955" s="122">
        <v>0</v>
      </c>
      <c r="BG955" s="122">
        <v>0</v>
      </c>
      <c r="BH955" s="122">
        <v>5145760.99</v>
      </c>
      <c r="BI955" s="122">
        <f t="shared" si="161"/>
        <v>5145760.99</v>
      </c>
      <c r="BJ955" s="122">
        <v>0</v>
      </c>
      <c r="BK955" s="122">
        <v>0</v>
      </c>
      <c r="BL955" s="122">
        <v>0</v>
      </c>
      <c r="BM955" s="122">
        <v>5145760.99</v>
      </c>
      <c r="BN955" s="122">
        <f t="shared" si="162"/>
        <v>5251460</v>
      </c>
      <c r="BO955" s="122">
        <v>0</v>
      </c>
      <c r="BP955" s="122">
        <v>0</v>
      </c>
      <c r="BQ955" s="122">
        <v>0</v>
      </c>
      <c r="BR955" s="122">
        <v>5251460</v>
      </c>
      <c r="BS955" s="122">
        <f t="shared" si="163"/>
        <v>5251460</v>
      </c>
      <c r="BT955" s="122">
        <v>0</v>
      </c>
      <c r="BU955" s="122">
        <v>0</v>
      </c>
      <c r="BV955" s="122">
        <v>0</v>
      </c>
      <c r="BW955" s="122">
        <v>5251460</v>
      </c>
      <c r="BX955" s="122">
        <f t="shared" si="164"/>
        <v>5251460</v>
      </c>
      <c r="BY955" s="122">
        <v>0</v>
      </c>
      <c r="BZ955" s="122">
        <v>0</v>
      </c>
      <c r="CA955" s="122">
        <v>0</v>
      </c>
      <c r="CB955" s="122">
        <v>5251460</v>
      </c>
      <c r="CC955" s="122">
        <f t="shared" si="170"/>
        <v>5251460</v>
      </c>
      <c r="CD955" s="122">
        <v>0</v>
      </c>
      <c r="CE955" s="122">
        <v>0</v>
      </c>
      <c r="CF955" s="122">
        <v>0</v>
      </c>
      <c r="CG955" s="122">
        <v>5251460</v>
      </c>
      <c r="CH955" s="122">
        <f t="shared" si="166"/>
        <v>5251460</v>
      </c>
      <c r="CI955" s="122">
        <v>0</v>
      </c>
      <c r="CJ955" s="122">
        <v>0</v>
      </c>
      <c r="CK955" s="122">
        <v>0</v>
      </c>
      <c r="CL955" s="122">
        <v>5251460</v>
      </c>
      <c r="CM955" s="122">
        <f t="shared" si="167"/>
        <v>5251460</v>
      </c>
      <c r="CN955" s="122">
        <v>0</v>
      </c>
      <c r="CO955" s="122">
        <v>0</v>
      </c>
      <c r="CP955" s="122">
        <v>0</v>
      </c>
      <c r="CQ955" s="122">
        <v>5251460</v>
      </c>
    </row>
    <row r="956" spans="1:103" ht="282" customHeight="1">
      <c r="A956" s="244" t="s">
        <v>2458</v>
      </c>
      <c r="B956" s="17" t="s">
        <v>2459</v>
      </c>
      <c r="C956" s="263">
        <v>401000006</v>
      </c>
      <c r="D956" s="19" t="s">
        <v>2477</v>
      </c>
      <c r="E956" s="113" t="s">
        <v>2460</v>
      </c>
      <c r="F956" s="114"/>
      <c r="G956" s="114"/>
      <c r="H956" s="115">
        <v>3</v>
      </c>
      <c r="I956" s="157"/>
      <c r="J956" s="115">
        <v>16</v>
      </c>
      <c r="K956" s="115" t="s">
        <v>45</v>
      </c>
      <c r="L956" s="115">
        <v>5</v>
      </c>
      <c r="M956" s="154"/>
      <c r="N956" s="154"/>
      <c r="O956" s="154"/>
      <c r="P956" s="116" t="s">
        <v>255</v>
      </c>
      <c r="Q956" s="117" t="s">
        <v>2461</v>
      </c>
      <c r="R956" s="154"/>
      <c r="S956" s="337"/>
      <c r="T956" s="337">
        <v>3</v>
      </c>
      <c r="U956" s="337"/>
      <c r="V956" s="154" t="s">
        <v>523</v>
      </c>
      <c r="W956" s="154">
        <v>1</v>
      </c>
      <c r="X956" s="115"/>
      <c r="Y956" s="115"/>
      <c r="Z956" s="115"/>
      <c r="AA956" s="115"/>
      <c r="AB956" s="116" t="s">
        <v>257</v>
      </c>
      <c r="AC956" s="117" t="s">
        <v>2462</v>
      </c>
      <c r="AD956" s="116"/>
      <c r="AE956" s="116"/>
      <c r="AF956" s="116"/>
      <c r="AG956" s="116"/>
      <c r="AH956" s="116"/>
      <c r="AI956" s="116"/>
      <c r="AJ956" s="116"/>
      <c r="AK956" s="116"/>
      <c r="AL956" s="116"/>
      <c r="AM956" s="116" t="s">
        <v>2563</v>
      </c>
      <c r="AN956" s="116" t="s">
        <v>2508</v>
      </c>
      <c r="AO956" s="57" t="s">
        <v>66</v>
      </c>
      <c r="AP956" s="57" t="s">
        <v>97</v>
      </c>
      <c r="AQ956" s="57" t="s">
        <v>1064</v>
      </c>
      <c r="AR956" s="18" t="s">
        <v>1065</v>
      </c>
      <c r="AS956" s="156" t="s">
        <v>53</v>
      </c>
      <c r="AT956" s="122">
        <v>0</v>
      </c>
      <c r="AU956" s="122">
        <v>0</v>
      </c>
      <c r="AV956" s="122">
        <v>0</v>
      </c>
      <c r="AW956" s="122">
        <v>0</v>
      </c>
      <c r="AX956" s="122">
        <v>0</v>
      </c>
      <c r="AY956" s="122">
        <v>0</v>
      </c>
      <c r="AZ956" s="122">
        <v>0</v>
      </c>
      <c r="BA956" s="122">
        <v>0</v>
      </c>
      <c r="BB956" s="122">
        <v>0</v>
      </c>
      <c r="BC956" s="122">
        <v>0</v>
      </c>
      <c r="BD956" s="122">
        <f t="shared" si="160"/>
        <v>4572642</v>
      </c>
      <c r="BE956" s="122">
        <v>0</v>
      </c>
      <c r="BF956" s="122">
        <v>0</v>
      </c>
      <c r="BG956" s="122">
        <v>0</v>
      </c>
      <c r="BH956" s="122">
        <v>4572642</v>
      </c>
      <c r="BI956" s="122">
        <f t="shared" si="161"/>
        <v>4572642</v>
      </c>
      <c r="BJ956" s="122">
        <v>0</v>
      </c>
      <c r="BK956" s="122">
        <v>0</v>
      </c>
      <c r="BL956" s="122">
        <v>0</v>
      </c>
      <c r="BM956" s="122">
        <v>4572642</v>
      </c>
      <c r="BN956" s="122">
        <f t="shared" si="162"/>
        <v>0</v>
      </c>
      <c r="BO956" s="122">
        <v>0</v>
      </c>
      <c r="BP956" s="122">
        <v>0</v>
      </c>
      <c r="BQ956" s="122">
        <v>0</v>
      </c>
      <c r="BR956" s="122">
        <v>0</v>
      </c>
      <c r="BS956" s="122">
        <f t="shared" si="163"/>
        <v>4389180</v>
      </c>
      <c r="BT956" s="122">
        <v>0</v>
      </c>
      <c r="BU956" s="122">
        <v>0</v>
      </c>
      <c r="BV956" s="122">
        <v>0</v>
      </c>
      <c r="BW956" s="122">
        <v>4389180</v>
      </c>
      <c r="BX956" s="122">
        <f t="shared" si="164"/>
        <v>0</v>
      </c>
      <c r="BY956" s="122">
        <v>0</v>
      </c>
      <c r="BZ956" s="122">
        <v>0</v>
      </c>
      <c r="CA956" s="122">
        <v>0</v>
      </c>
      <c r="CB956" s="122">
        <v>0</v>
      </c>
      <c r="CC956" s="122">
        <f t="shared" si="170"/>
        <v>0</v>
      </c>
      <c r="CD956" s="122">
        <v>0</v>
      </c>
      <c r="CE956" s="122">
        <v>0</v>
      </c>
      <c r="CF956" s="122">
        <v>0</v>
      </c>
      <c r="CG956" s="122">
        <v>0</v>
      </c>
      <c r="CH956" s="122">
        <f t="shared" si="166"/>
        <v>0</v>
      </c>
      <c r="CI956" s="122">
        <v>0</v>
      </c>
      <c r="CJ956" s="122">
        <v>0</v>
      </c>
      <c r="CK956" s="122">
        <v>0</v>
      </c>
      <c r="CL956" s="122">
        <v>0</v>
      </c>
      <c r="CM956" s="122">
        <f t="shared" si="167"/>
        <v>0</v>
      </c>
      <c r="CN956" s="122">
        <v>0</v>
      </c>
      <c r="CO956" s="122">
        <v>0</v>
      </c>
      <c r="CP956" s="122">
        <v>0</v>
      </c>
      <c r="CQ956" s="122">
        <v>0</v>
      </c>
    </row>
    <row r="957" spans="1:103" ht="409.5">
      <c r="A957" s="244" t="s">
        <v>2458</v>
      </c>
      <c r="B957" s="17" t="s">
        <v>2459</v>
      </c>
      <c r="C957" s="263">
        <v>401000006</v>
      </c>
      <c r="D957" s="19" t="s">
        <v>2477</v>
      </c>
      <c r="E957" s="113" t="s">
        <v>2460</v>
      </c>
      <c r="F957" s="114"/>
      <c r="G957" s="114"/>
      <c r="H957" s="115">
        <v>3</v>
      </c>
      <c r="I957" s="157"/>
      <c r="J957" s="115">
        <v>16</v>
      </c>
      <c r="K957" s="115" t="s">
        <v>45</v>
      </c>
      <c r="L957" s="115">
        <v>5</v>
      </c>
      <c r="M957" s="154"/>
      <c r="N957" s="154"/>
      <c r="O957" s="154"/>
      <c r="P957" s="116" t="s">
        <v>255</v>
      </c>
      <c r="Q957" s="117" t="s">
        <v>2564</v>
      </c>
      <c r="R957" s="338" t="s">
        <v>2565</v>
      </c>
      <c r="S957" s="171" t="s">
        <v>2566</v>
      </c>
      <c r="T957" s="185"/>
      <c r="U957" s="185"/>
      <c r="V957" s="339" t="s">
        <v>2567</v>
      </c>
      <c r="W957" s="154"/>
      <c r="X957" s="115"/>
      <c r="Y957" s="115" t="s">
        <v>2568</v>
      </c>
      <c r="Z957" s="115"/>
      <c r="AA957" s="115"/>
      <c r="AB957" s="116" t="s">
        <v>2569</v>
      </c>
      <c r="AC957" s="117" t="s">
        <v>2570</v>
      </c>
      <c r="AD957" s="116"/>
      <c r="AE957" s="116"/>
      <c r="AF957" s="116"/>
      <c r="AG957" s="116"/>
      <c r="AH957" s="116"/>
      <c r="AI957" s="116"/>
      <c r="AJ957" s="116"/>
      <c r="AK957" s="116"/>
      <c r="AL957" s="116"/>
      <c r="AM957" s="116" t="s">
        <v>2571</v>
      </c>
      <c r="AN957" s="116" t="s">
        <v>2572</v>
      </c>
      <c r="AO957" s="57" t="s">
        <v>66</v>
      </c>
      <c r="AP957" s="57" t="s">
        <v>97</v>
      </c>
      <c r="AQ957" s="57" t="s">
        <v>2573</v>
      </c>
      <c r="AR957" s="18" t="s">
        <v>2574</v>
      </c>
      <c r="AS957" s="156">
        <v>244</v>
      </c>
      <c r="AT957" s="122">
        <v>20378568.949999999</v>
      </c>
      <c r="AU957" s="122">
        <v>19769840.07</v>
      </c>
      <c r="AV957" s="122">
        <v>0</v>
      </c>
      <c r="AW957" s="122">
        <v>0</v>
      </c>
      <c r="AX957" s="122">
        <v>18688990</v>
      </c>
      <c r="AY957" s="122">
        <v>18117059.120000001</v>
      </c>
      <c r="AZ957" s="122">
        <v>0</v>
      </c>
      <c r="BA957" s="122">
        <v>0</v>
      </c>
      <c r="BB957" s="122">
        <v>1689578.95</v>
      </c>
      <c r="BC957" s="122">
        <v>1652780.95</v>
      </c>
      <c r="BD957" s="122">
        <f t="shared" si="160"/>
        <v>20378568.949999999</v>
      </c>
      <c r="BE957" s="122">
        <v>0</v>
      </c>
      <c r="BF957" s="122">
        <v>18688990</v>
      </c>
      <c r="BG957" s="122">
        <v>0</v>
      </c>
      <c r="BH957" s="122">
        <v>1689578.95</v>
      </c>
      <c r="BI957" s="122">
        <f t="shared" si="161"/>
        <v>17495560.039999999</v>
      </c>
      <c r="BJ957" s="122">
        <v>0</v>
      </c>
      <c r="BK957" s="122">
        <v>15950132.4</v>
      </c>
      <c r="BL957" s="122">
        <v>0</v>
      </c>
      <c r="BM957" s="122">
        <v>1545427.64</v>
      </c>
      <c r="BN957" s="122">
        <f t="shared" si="162"/>
        <v>20378568.949999999</v>
      </c>
      <c r="BO957" s="122">
        <v>0</v>
      </c>
      <c r="BP957" s="122">
        <v>18688990</v>
      </c>
      <c r="BQ957" s="122">
        <v>0</v>
      </c>
      <c r="BR957" s="122">
        <v>1689578.95</v>
      </c>
      <c r="BS957" s="122">
        <f t="shared" si="163"/>
        <v>20378568.949999999</v>
      </c>
      <c r="BT957" s="122">
        <v>0</v>
      </c>
      <c r="BU957" s="122">
        <v>18688990</v>
      </c>
      <c r="BV957" s="122">
        <v>0</v>
      </c>
      <c r="BW957" s="122">
        <v>1689578.95</v>
      </c>
      <c r="BX957" s="122">
        <f t="shared" si="164"/>
        <v>20378568.949999999</v>
      </c>
      <c r="BY957" s="122">
        <v>0</v>
      </c>
      <c r="BZ957" s="122">
        <v>18688990</v>
      </c>
      <c r="CA957" s="122">
        <v>0</v>
      </c>
      <c r="CB957" s="122">
        <v>1689578.95</v>
      </c>
      <c r="CC957" s="122">
        <f t="shared" si="170"/>
        <v>20378568.949999999</v>
      </c>
      <c r="CD957" s="122">
        <v>0</v>
      </c>
      <c r="CE957" s="122">
        <v>18688990</v>
      </c>
      <c r="CF957" s="122">
        <v>0</v>
      </c>
      <c r="CG957" s="122">
        <v>1689578.95</v>
      </c>
      <c r="CH957" s="122">
        <f t="shared" si="166"/>
        <v>20378568.949999999</v>
      </c>
      <c r="CI957" s="122">
        <v>0</v>
      </c>
      <c r="CJ957" s="122">
        <v>18688990</v>
      </c>
      <c r="CK957" s="122">
        <v>0</v>
      </c>
      <c r="CL957" s="122">
        <v>1689578.95</v>
      </c>
      <c r="CM957" s="122">
        <f t="shared" si="167"/>
        <v>20378568.949999999</v>
      </c>
      <c r="CN957" s="122">
        <v>0</v>
      </c>
      <c r="CO957" s="122">
        <v>18688990</v>
      </c>
      <c r="CP957" s="122">
        <v>0</v>
      </c>
      <c r="CQ957" s="122">
        <v>1689578.95</v>
      </c>
    </row>
    <row r="958" spans="1:103" ht="409.5">
      <c r="A958" s="244" t="s">
        <v>2458</v>
      </c>
      <c r="B958" s="17" t="s">
        <v>2459</v>
      </c>
      <c r="C958" s="263">
        <v>401000006</v>
      </c>
      <c r="D958" s="19" t="s">
        <v>2477</v>
      </c>
      <c r="E958" s="113" t="s">
        <v>2460</v>
      </c>
      <c r="F958" s="114"/>
      <c r="G958" s="114"/>
      <c r="H958" s="115">
        <v>3</v>
      </c>
      <c r="I958" s="157"/>
      <c r="J958" s="115" t="s">
        <v>522</v>
      </c>
      <c r="K958" s="115" t="s">
        <v>45</v>
      </c>
      <c r="L958" s="115" t="s">
        <v>1926</v>
      </c>
      <c r="M958" s="154"/>
      <c r="N958" s="154"/>
      <c r="O958" s="154"/>
      <c r="P958" s="116" t="s">
        <v>255</v>
      </c>
      <c r="Q958" s="117" t="s">
        <v>2575</v>
      </c>
      <c r="R958" s="154"/>
      <c r="S958" s="145"/>
      <c r="T958" s="145" t="s">
        <v>563</v>
      </c>
      <c r="U958" s="145"/>
      <c r="V958" s="154" t="s">
        <v>1088</v>
      </c>
      <c r="W958" s="154" t="s">
        <v>858</v>
      </c>
      <c r="X958" s="115"/>
      <c r="Y958" s="115" t="s">
        <v>2576</v>
      </c>
      <c r="Z958" s="115"/>
      <c r="AA958" s="115"/>
      <c r="AB958" s="116" t="s">
        <v>2577</v>
      </c>
      <c r="AC958" s="117" t="s">
        <v>2578</v>
      </c>
      <c r="AD958" s="116"/>
      <c r="AE958" s="116"/>
      <c r="AF958" s="116"/>
      <c r="AG958" s="116"/>
      <c r="AH958" s="116"/>
      <c r="AI958" s="116"/>
      <c r="AJ958" s="116"/>
      <c r="AK958" s="116"/>
      <c r="AL958" s="116"/>
      <c r="AM958" s="116" t="s">
        <v>2579</v>
      </c>
      <c r="AN958" s="116" t="s">
        <v>2580</v>
      </c>
      <c r="AO958" s="57" t="s">
        <v>66</v>
      </c>
      <c r="AP958" s="57" t="s">
        <v>97</v>
      </c>
      <c r="AQ958" s="57" t="s">
        <v>2581</v>
      </c>
      <c r="AR958" s="18" t="s">
        <v>2582</v>
      </c>
      <c r="AS958" s="156" t="s">
        <v>53</v>
      </c>
      <c r="AT958" s="122">
        <v>58382282.489999995</v>
      </c>
      <c r="AU958" s="122">
        <v>51063428.970000006</v>
      </c>
      <c r="AV958" s="122">
        <v>0</v>
      </c>
      <c r="AW958" s="122">
        <v>0</v>
      </c>
      <c r="AX958" s="122">
        <v>55463168.369999997</v>
      </c>
      <c r="AY958" s="122">
        <v>48510257.520000003</v>
      </c>
      <c r="AZ958" s="122">
        <v>0</v>
      </c>
      <c r="BA958" s="122">
        <v>0</v>
      </c>
      <c r="BB958" s="122">
        <v>2919114.12</v>
      </c>
      <c r="BC958" s="122">
        <v>2553171.4500000002</v>
      </c>
      <c r="BD958" s="122">
        <f t="shared" si="160"/>
        <v>0</v>
      </c>
      <c r="BE958" s="122">
        <v>0</v>
      </c>
      <c r="BF958" s="122">
        <v>0</v>
      </c>
      <c r="BG958" s="122">
        <v>0</v>
      </c>
      <c r="BH958" s="122">
        <v>0</v>
      </c>
      <c r="BI958" s="122">
        <f t="shared" si="161"/>
        <v>0</v>
      </c>
      <c r="BJ958" s="122">
        <v>0</v>
      </c>
      <c r="BK958" s="122">
        <v>0</v>
      </c>
      <c r="BL958" s="122">
        <v>0</v>
      </c>
      <c r="BM958" s="122">
        <v>0</v>
      </c>
      <c r="BN958" s="122">
        <f t="shared" si="162"/>
        <v>0</v>
      </c>
      <c r="BO958" s="122">
        <v>0</v>
      </c>
      <c r="BP958" s="122">
        <v>0</v>
      </c>
      <c r="BQ958" s="122">
        <v>0</v>
      </c>
      <c r="BR958" s="122">
        <v>0</v>
      </c>
      <c r="BS958" s="122">
        <f t="shared" si="163"/>
        <v>0</v>
      </c>
      <c r="BT958" s="122">
        <v>0</v>
      </c>
      <c r="BU958" s="122">
        <v>0</v>
      </c>
      <c r="BV958" s="122">
        <v>0</v>
      </c>
      <c r="BW958" s="122">
        <v>0</v>
      </c>
      <c r="BX958" s="122">
        <f t="shared" si="164"/>
        <v>0</v>
      </c>
      <c r="BY958" s="122">
        <v>0</v>
      </c>
      <c r="BZ958" s="122">
        <v>0</v>
      </c>
      <c r="CA958" s="122">
        <v>0</v>
      </c>
      <c r="CB958" s="122">
        <v>0</v>
      </c>
      <c r="CC958" s="122">
        <f t="shared" si="170"/>
        <v>0</v>
      </c>
      <c r="CD958" s="122">
        <v>0</v>
      </c>
      <c r="CE958" s="122">
        <v>0</v>
      </c>
      <c r="CF958" s="122">
        <v>0</v>
      </c>
      <c r="CG958" s="122">
        <v>0</v>
      </c>
      <c r="CH958" s="122">
        <f t="shared" si="166"/>
        <v>0</v>
      </c>
      <c r="CI958" s="122">
        <v>0</v>
      </c>
      <c r="CJ958" s="122">
        <v>0</v>
      </c>
      <c r="CK958" s="122">
        <v>0</v>
      </c>
      <c r="CL958" s="122">
        <v>0</v>
      </c>
      <c r="CM958" s="122">
        <f t="shared" si="167"/>
        <v>0</v>
      </c>
      <c r="CN958" s="122">
        <v>0</v>
      </c>
      <c r="CO958" s="122">
        <v>0</v>
      </c>
      <c r="CP958" s="122">
        <v>0</v>
      </c>
      <c r="CQ958" s="122">
        <v>0</v>
      </c>
    </row>
    <row r="959" spans="1:103" ht="279.75" customHeight="1">
      <c r="A959" s="244" t="s">
        <v>2458</v>
      </c>
      <c r="B959" s="17" t="s">
        <v>2459</v>
      </c>
      <c r="C959" s="263">
        <v>401000006</v>
      </c>
      <c r="D959" s="19" t="s">
        <v>2477</v>
      </c>
      <c r="E959" s="113" t="s">
        <v>2460</v>
      </c>
      <c r="F959" s="114"/>
      <c r="G959" s="114"/>
      <c r="H959" s="115">
        <v>3</v>
      </c>
      <c r="I959" s="157"/>
      <c r="J959" s="115" t="s">
        <v>522</v>
      </c>
      <c r="K959" s="115" t="s">
        <v>45</v>
      </c>
      <c r="L959" s="115" t="s">
        <v>1926</v>
      </c>
      <c r="M959" s="154"/>
      <c r="N959" s="154"/>
      <c r="O959" s="154"/>
      <c r="P959" s="116" t="s">
        <v>255</v>
      </c>
      <c r="Q959" s="117" t="s">
        <v>2583</v>
      </c>
      <c r="R959" s="154" t="s">
        <v>2584</v>
      </c>
      <c r="S959" s="154"/>
      <c r="T959" s="154" t="s">
        <v>563</v>
      </c>
      <c r="U959" s="154"/>
      <c r="V959" s="154" t="s">
        <v>1088</v>
      </c>
      <c r="W959" s="154" t="s">
        <v>567</v>
      </c>
      <c r="X959" s="115" t="s">
        <v>2468</v>
      </c>
      <c r="Y959" s="115"/>
      <c r="Z959" s="115"/>
      <c r="AA959" s="115"/>
      <c r="AB959" s="116" t="s">
        <v>2585</v>
      </c>
      <c r="AC959" s="117" t="s">
        <v>2586</v>
      </c>
      <c r="AD959" s="116"/>
      <c r="AE959" s="116"/>
      <c r="AF959" s="116"/>
      <c r="AG959" s="116"/>
      <c r="AH959" s="116"/>
      <c r="AI959" s="116"/>
      <c r="AJ959" s="116"/>
      <c r="AK959" s="116"/>
      <c r="AL959" s="116"/>
      <c r="AM959" s="116" t="s">
        <v>2587</v>
      </c>
      <c r="AN959" s="116" t="s">
        <v>2572</v>
      </c>
      <c r="AO959" s="57" t="s">
        <v>66</v>
      </c>
      <c r="AP959" s="57" t="s">
        <v>97</v>
      </c>
      <c r="AQ959" s="57" t="s">
        <v>2588</v>
      </c>
      <c r="AR959" s="18" t="s">
        <v>2589</v>
      </c>
      <c r="AS959" s="156" t="s">
        <v>53</v>
      </c>
      <c r="AT959" s="122">
        <v>0</v>
      </c>
      <c r="AU959" s="122">
        <v>0</v>
      </c>
      <c r="AV959" s="122">
        <v>0</v>
      </c>
      <c r="AW959" s="122">
        <v>0</v>
      </c>
      <c r="AX959" s="122">
        <v>0</v>
      </c>
      <c r="AY959" s="122">
        <v>0</v>
      </c>
      <c r="AZ959" s="122">
        <v>0</v>
      </c>
      <c r="BA959" s="122">
        <v>0</v>
      </c>
      <c r="BB959" s="122">
        <v>0</v>
      </c>
      <c r="BC959" s="122">
        <v>0</v>
      </c>
      <c r="BD959" s="122">
        <f t="shared" si="160"/>
        <v>4399739.42</v>
      </c>
      <c r="BE959" s="122">
        <v>0</v>
      </c>
      <c r="BF959" s="122">
        <v>4179752.45</v>
      </c>
      <c r="BG959" s="122">
        <v>0</v>
      </c>
      <c r="BH959" s="122">
        <v>219986.97</v>
      </c>
      <c r="BI959" s="122">
        <f t="shared" si="161"/>
        <v>4257292.1900000004</v>
      </c>
      <c r="BJ959" s="122">
        <v>0</v>
      </c>
      <c r="BK959" s="122">
        <v>4052847.41</v>
      </c>
      <c r="BL959" s="122">
        <v>0</v>
      </c>
      <c r="BM959" s="122">
        <v>204444.78</v>
      </c>
      <c r="BN959" s="122">
        <f t="shared" si="162"/>
        <v>76308418.460000008</v>
      </c>
      <c r="BO959" s="122">
        <v>0</v>
      </c>
      <c r="BP959" s="122">
        <v>72492997.540000007</v>
      </c>
      <c r="BQ959" s="122">
        <v>0</v>
      </c>
      <c r="BR959" s="122">
        <v>3815420.92</v>
      </c>
      <c r="BS959" s="122">
        <f t="shared" si="163"/>
        <v>76308418.460000008</v>
      </c>
      <c r="BT959" s="122">
        <v>0</v>
      </c>
      <c r="BU959" s="122">
        <v>72492997.540000007</v>
      </c>
      <c r="BV959" s="122">
        <v>0</v>
      </c>
      <c r="BW959" s="122">
        <v>3815420.92</v>
      </c>
      <c r="BX959" s="122">
        <f t="shared" si="164"/>
        <v>14841270</v>
      </c>
      <c r="BY959" s="122">
        <v>0</v>
      </c>
      <c r="BZ959" s="122">
        <v>0</v>
      </c>
      <c r="CA959" s="122">
        <v>0</v>
      </c>
      <c r="CB959" s="122">
        <v>14841270</v>
      </c>
      <c r="CC959" s="122">
        <f t="shared" si="170"/>
        <v>14841270</v>
      </c>
      <c r="CD959" s="122">
        <v>0</v>
      </c>
      <c r="CE959" s="122">
        <v>0</v>
      </c>
      <c r="CF959" s="122">
        <v>0</v>
      </c>
      <c r="CG959" s="122">
        <v>14841270</v>
      </c>
      <c r="CH959" s="122">
        <f t="shared" si="166"/>
        <v>14841270</v>
      </c>
      <c r="CI959" s="122">
        <v>0</v>
      </c>
      <c r="CJ959" s="122">
        <v>0</v>
      </c>
      <c r="CK959" s="122">
        <v>0</v>
      </c>
      <c r="CL959" s="122">
        <v>14841270</v>
      </c>
      <c r="CM959" s="122">
        <f t="shared" si="167"/>
        <v>14841270</v>
      </c>
      <c r="CN959" s="122">
        <v>0</v>
      </c>
      <c r="CO959" s="122">
        <v>0</v>
      </c>
      <c r="CP959" s="122">
        <v>0</v>
      </c>
      <c r="CQ959" s="122">
        <v>14841270</v>
      </c>
    </row>
    <row r="960" spans="1:103" ht="409.5">
      <c r="A960" s="244" t="s">
        <v>2458</v>
      </c>
      <c r="B960" s="17" t="s">
        <v>2459</v>
      </c>
      <c r="C960" s="263">
        <v>401000006</v>
      </c>
      <c r="D960" s="19" t="s">
        <v>2477</v>
      </c>
      <c r="E960" s="113" t="s">
        <v>2460</v>
      </c>
      <c r="F960" s="114"/>
      <c r="G960" s="114"/>
      <c r="H960" s="115">
        <v>3</v>
      </c>
      <c r="I960" s="157"/>
      <c r="J960" s="115" t="s">
        <v>522</v>
      </c>
      <c r="K960" s="115">
        <v>1</v>
      </c>
      <c r="L960" s="115">
        <v>5</v>
      </c>
      <c r="M960" s="154"/>
      <c r="N960" s="154"/>
      <c r="O960" s="154"/>
      <c r="P960" s="116" t="s">
        <v>255</v>
      </c>
      <c r="Q960" s="117" t="s">
        <v>2590</v>
      </c>
      <c r="R960" s="154"/>
      <c r="S960" s="154"/>
      <c r="T960" s="154" t="s">
        <v>563</v>
      </c>
      <c r="U960" s="154"/>
      <c r="V960" s="154" t="s">
        <v>1088</v>
      </c>
      <c r="W960" s="154" t="s">
        <v>567</v>
      </c>
      <c r="X960" s="115"/>
      <c r="Y960" s="115" t="s">
        <v>2591</v>
      </c>
      <c r="Z960" s="115"/>
      <c r="AA960" s="115"/>
      <c r="AB960" s="116" t="s">
        <v>2592</v>
      </c>
      <c r="AC960" s="117" t="s">
        <v>2593</v>
      </c>
      <c r="AD960" s="116"/>
      <c r="AE960" s="116"/>
      <c r="AF960" s="116"/>
      <c r="AG960" s="116"/>
      <c r="AH960" s="116"/>
      <c r="AI960" s="116"/>
      <c r="AJ960" s="116"/>
      <c r="AK960" s="116"/>
      <c r="AL960" s="116"/>
      <c r="AM960" s="116" t="s">
        <v>2594</v>
      </c>
      <c r="AN960" s="116" t="s">
        <v>2508</v>
      </c>
      <c r="AO960" s="57" t="s">
        <v>66</v>
      </c>
      <c r="AP960" s="57" t="s">
        <v>97</v>
      </c>
      <c r="AQ960" s="57" t="s">
        <v>2595</v>
      </c>
      <c r="AR960" s="18" t="s">
        <v>2596</v>
      </c>
      <c r="AS960" s="156">
        <v>414</v>
      </c>
      <c r="AT960" s="122">
        <v>78047214.5</v>
      </c>
      <c r="AU960" s="122">
        <v>10403653.539999999</v>
      </c>
      <c r="AV960" s="122">
        <v>0</v>
      </c>
      <c r="AW960" s="122">
        <v>0</v>
      </c>
      <c r="AX960" s="122">
        <v>77266742.349999994</v>
      </c>
      <c r="AY960" s="122">
        <v>10299617</v>
      </c>
      <c r="AZ960" s="122">
        <v>0</v>
      </c>
      <c r="BA960" s="122">
        <v>0</v>
      </c>
      <c r="BB960" s="122">
        <v>780472.15</v>
      </c>
      <c r="BC960" s="122">
        <v>104036.54</v>
      </c>
      <c r="BD960" s="122">
        <f t="shared" si="160"/>
        <v>67643560.960000008</v>
      </c>
      <c r="BE960" s="122">
        <v>0</v>
      </c>
      <c r="BF960" s="122">
        <v>66967125.350000001</v>
      </c>
      <c r="BG960" s="122">
        <v>0</v>
      </c>
      <c r="BH960" s="122">
        <v>676435.61</v>
      </c>
      <c r="BI960" s="122">
        <f t="shared" si="161"/>
        <v>67643560.960000008</v>
      </c>
      <c r="BJ960" s="122">
        <v>0</v>
      </c>
      <c r="BK960" s="122">
        <v>66967125.350000001</v>
      </c>
      <c r="BL960" s="122">
        <v>0</v>
      </c>
      <c r="BM960" s="122">
        <v>676435.61</v>
      </c>
      <c r="BN960" s="122">
        <f t="shared" si="162"/>
        <v>0</v>
      </c>
      <c r="BO960" s="122">
        <v>0</v>
      </c>
      <c r="BP960" s="122">
        <v>0</v>
      </c>
      <c r="BQ960" s="122">
        <v>0</v>
      </c>
      <c r="BR960" s="122">
        <v>0</v>
      </c>
      <c r="BS960" s="122">
        <f t="shared" si="163"/>
        <v>0</v>
      </c>
      <c r="BT960" s="122">
        <v>0</v>
      </c>
      <c r="BU960" s="122">
        <v>0</v>
      </c>
      <c r="BV960" s="122">
        <v>0</v>
      </c>
      <c r="BW960" s="122">
        <v>0</v>
      </c>
      <c r="BX960" s="122">
        <f t="shared" si="164"/>
        <v>0</v>
      </c>
      <c r="BY960" s="122">
        <v>0</v>
      </c>
      <c r="BZ960" s="122">
        <v>0</v>
      </c>
      <c r="CA960" s="122">
        <v>0</v>
      </c>
      <c r="CB960" s="122">
        <v>0</v>
      </c>
      <c r="CC960" s="122">
        <f t="shared" si="170"/>
        <v>0</v>
      </c>
      <c r="CD960" s="122">
        <v>0</v>
      </c>
      <c r="CE960" s="122">
        <v>0</v>
      </c>
      <c r="CF960" s="122">
        <v>0</v>
      </c>
      <c r="CG960" s="122">
        <v>0</v>
      </c>
      <c r="CH960" s="122">
        <f t="shared" si="166"/>
        <v>0</v>
      </c>
      <c r="CI960" s="122">
        <v>0</v>
      </c>
      <c r="CJ960" s="122">
        <v>0</v>
      </c>
      <c r="CK960" s="122">
        <v>0</v>
      </c>
      <c r="CL960" s="122">
        <v>0</v>
      </c>
      <c r="CM960" s="122">
        <f t="shared" si="167"/>
        <v>0</v>
      </c>
      <c r="CN960" s="122">
        <v>0</v>
      </c>
      <c r="CO960" s="122">
        <v>0</v>
      </c>
      <c r="CP960" s="122">
        <v>0</v>
      </c>
      <c r="CQ960" s="122">
        <v>0</v>
      </c>
    </row>
    <row r="961" spans="1:95" ht="409.5">
      <c r="A961" s="244" t="s">
        <v>2458</v>
      </c>
      <c r="B961" s="17" t="s">
        <v>2459</v>
      </c>
      <c r="C961" s="263">
        <v>401000006</v>
      </c>
      <c r="D961" s="19" t="s">
        <v>2477</v>
      </c>
      <c r="E961" s="113" t="s">
        <v>2460</v>
      </c>
      <c r="F961" s="114"/>
      <c r="G961" s="114"/>
      <c r="H961" s="115">
        <v>3</v>
      </c>
      <c r="I961" s="157"/>
      <c r="J961" s="115" t="s">
        <v>522</v>
      </c>
      <c r="K961" s="115">
        <v>1</v>
      </c>
      <c r="L961" s="115">
        <v>5</v>
      </c>
      <c r="M961" s="154"/>
      <c r="N961" s="154"/>
      <c r="O961" s="154"/>
      <c r="P961" s="116" t="s">
        <v>255</v>
      </c>
      <c r="Q961" s="117" t="s">
        <v>2597</v>
      </c>
      <c r="R961" s="154"/>
      <c r="S961" s="154"/>
      <c r="T961" s="154" t="s">
        <v>563</v>
      </c>
      <c r="U961" s="154"/>
      <c r="V961" s="154" t="s">
        <v>1088</v>
      </c>
      <c r="W961" s="154" t="s">
        <v>567</v>
      </c>
      <c r="X961" s="115"/>
      <c r="Y961" s="115" t="s">
        <v>2591</v>
      </c>
      <c r="Z961" s="115"/>
      <c r="AA961" s="115"/>
      <c r="AB961" s="116" t="s">
        <v>2598</v>
      </c>
      <c r="AC961" s="117" t="s">
        <v>2593</v>
      </c>
      <c r="AD961" s="116"/>
      <c r="AE961" s="116"/>
      <c r="AF961" s="116"/>
      <c r="AG961" s="116"/>
      <c r="AH961" s="116"/>
      <c r="AI961" s="116"/>
      <c r="AJ961" s="116"/>
      <c r="AK961" s="116"/>
      <c r="AL961" s="116"/>
      <c r="AM961" s="116" t="s">
        <v>2594</v>
      </c>
      <c r="AN961" s="116" t="s">
        <v>2508</v>
      </c>
      <c r="AO961" s="57" t="s">
        <v>66</v>
      </c>
      <c r="AP961" s="57" t="s">
        <v>97</v>
      </c>
      <c r="AQ961" s="57" t="s">
        <v>2599</v>
      </c>
      <c r="AR961" s="18" t="s">
        <v>2600</v>
      </c>
      <c r="AS961" s="156">
        <v>414</v>
      </c>
      <c r="AT961" s="122">
        <v>0</v>
      </c>
      <c r="AU961" s="122">
        <v>0</v>
      </c>
      <c r="AV961" s="122">
        <v>0</v>
      </c>
      <c r="AW961" s="122">
        <v>0</v>
      </c>
      <c r="AX961" s="122">
        <v>0</v>
      </c>
      <c r="AY961" s="122">
        <v>0</v>
      </c>
      <c r="AZ961" s="122">
        <v>0</v>
      </c>
      <c r="BA961" s="122">
        <v>0</v>
      </c>
      <c r="BB961" s="122">
        <v>0</v>
      </c>
      <c r="BC961" s="122">
        <v>0</v>
      </c>
      <c r="BD961" s="122">
        <f t="shared" si="160"/>
        <v>553144543.20999992</v>
      </c>
      <c r="BE961" s="122">
        <v>0</v>
      </c>
      <c r="BF961" s="122">
        <v>547613097.77999997</v>
      </c>
      <c r="BG961" s="122">
        <v>0</v>
      </c>
      <c r="BH961" s="122">
        <v>5531445.4299999997</v>
      </c>
      <c r="BI961" s="122">
        <f t="shared" si="161"/>
        <v>546803250.48000002</v>
      </c>
      <c r="BJ961" s="122">
        <v>0</v>
      </c>
      <c r="BK961" s="122">
        <v>541335217.98000002</v>
      </c>
      <c r="BL961" s="122">
        <v>0</v>
      </c>
      <c r="BM961" s="122">
        <v>5468032.5</v>
      </c>
      <c r="BN961" s="122">
        <f t="shared" si="162"/>
        <v>112366084.83999999</v>
      </c>
      <c r="BO961" s="122">
        <v>0</v>
      </c>
      <c r="BP961" s="122">
        <v>111242423.98999999</v>
      </c>
      <c r="BQ961" s="122">
        <v>0</v>
      </c>
      <c r="BR961" s="122">
        <v>1123660.8500000001</v>
      </c>
      <c r="BS961" s="122">
        <f t="shared" si="163"/>
        <v>112366084.83999999</v>
      </c>
      <c r="BT961" s="122">
        <v>0</v>
      </c>
      <c r="BU961" s="122">
        <v>111242423.98999999</v>
      </c>
      <c r="BV961" s="122">
        <v>0</v>
      </c>
      <c r="BW961" s="122">
        <v>1123660.8500000001</v>
      </c>
      <c r="BX961" s="122">
        <f t="shared" si="164"/>
        <v>0</v>
      </c>
      <c r="BY961" s="122">
        <v>0</v>
      </c>
      <c r="BZ961" s="122">
        <v>0</v>
      </c>
      <c r="CA961" s="122">
        <v>0</v>
      </c>
      <c r="CB961" s="122">
        <v>0</v>
      </c>
      <c r="CC961" s="122">
        <f t="shared" si="170"/>
        <v>0</v>
      </c>
      <c r="CD961" s="122">
        <v>0</v>
      </c>
      <c r="CE961" s="122">
        <v>0</v>
      </c>
      <c r="CF961" s="122">
        <v>0</v>
      </c>
      <c r="CG961" s="122">
        <v>0</v>
      </c>
      <c r="CH961" s="122">
        <f t="shared" si="166"/>
        <v>0</v>
      </c>
      <c r="CI961" s="122">
        <v>0</v>
      </c>
      <c r="CJ961" s="122">
        <v>0</v>
      </c>
      <c r="CK961" s="122">
        <v>0</v>
      </c>
      <c r="CL961" s="122">
        <v>0</v>
      </c>
      <c r="CM961" s="122">
        <f t="shared" si="167"/>
        <v>0</v>
      </c>
      <c r="CN961" s="122">
        <v>0</v>
      </c>
      <c r="CO961" s="122">
        <v>0</v>
      </c>
      <c r="CP961" s="122">
        <v>0</v>
      </c>
      <c r="CQ961" s="122">
        <v>0</v>
      </c>
    </row>
    <row r="962" spans="1:95" ht="285" customHeight="1">
      <c r="A962" s="244" t="s">
        <v>2458</v>
      </c>
      <c r="B962" s="17" t="s">
        <v>2459</v>
      </c>
      <c r="C962" s="263">
        <v>401000006</v>
      </c>
      <c r="D962" s="19" t="s">
        <v>2477</v>
      </c>
      <c r="E962" s="113" t="s">
        <v>2460</v>
      </c>
      <c r="F962" s="114"/>
      <c r="G962" s="114"/>
      <c r="H962" s="115">
        <v>3</v>
      </c>
      <c r="I962" s="157"/>
      <c r="J962" s="115" t="s">
        <v>522</v>
      </c>
      <c r="K962" s="115">
        <v>1</v>
      </c>
      <c r="L962" s="115">
        <v>5</v>
      </c>
      <c r="M962" s="154"/>
      <c r="N962" s="154"/>
      <c r="O962" s="154"/>
      <c r="P962" s="116" t="s">
        <v>255</v>
      </c>
      <c r="Q962" s="117" t="s">
        <v>2601</v>
      </c>
      <c r="R962" s="154"/>
      <c r="S962" s="154"/>
      <c r="T962" s="154" t="s">
        <v>563</v>
      </c>
      <c r="U962" s="154"/>
      <c r="V962" s="154" t="s">
        <v>1088</v>
      </c>
      <c r="W962" s="154" t="s">
        <v>567</v>
      </c>
      <c r="X962" s="115"/>
      <c r="Y962" s="115" t="s">
        <v>2602</v>
      </c>
      <c r="Z962" s="115"/>
      <c r="AA962" s="115"/>
      <c r="AB962" s="116" t="s">
        <v>2603</v>
      </c>
      <c r="AC962" s="117" t="s">
        <v>2593</v>
      </c>
      <c r="AD962" s="116"/>
      <c r="AE962" s="116"/>
      <c r="AF962" s="116"/>
      <c r="AG962" s="116"/>
      <c r="AH962" s="116"/>
      <c r="AI962" s="116"/>
      <c r="AJ962" s="116"/>
      <c r="AK962" s="116"/>
      <c r="AL962" s="116"/>
      <c r="AM962" s="116" t="s">
        <v>2594</v>
      </c>
      <c r="AN962" s="116" t="s">
        <v>2508</v>
      </c>
      <c r="AO962" s="57" t="s">
        <v>66</v>
      </c>
      <c r="AP962" s="57" t="s">
        <v>97</v>
      </c>
      <c r="AQ962" s="57" t="s">
        <v>2604</v>
      </c>
      <c r="AR962" s="18" t="s">
        <v>2605</v>
      </c>
      <c r="AS962" s="156">
        <v>414</v>
      </c>
      <c r="AT962" s="122">
        <v>21860792.75</v>
      </c>
      <c r="AU962" s="122">
        <v>2624882.06</v>
      </c>
      <c r="AV962" s="122">
        <v>0</v>
      </c>
      <c r="AW962" s="122">
        <v>0</v>
      </c>
      <c r="AX962" s="122">
        <v>21642184.82</v>
      </c>
      <c r="AY962" s="122">
        <v>2598633.2400000002</v>
      </c>
      <c r="AZ962" s="122">
        <v>0</v>
      </c>
      <c r="BA962" s="122">
        <v>0</v>
      </c>
      <c r="BB962" s="122">
        <v>218607.93</v>
      </c>
      <c r="BC962" s="122">
        <v>26248.82</v>
      </c>
      <c r="BD962" s="122">
        <f t="shared" si="160"/>
        <v>19235910.689999998</v>
      </c>
      <c r="BE962" s="122">
        <v>0</v>
      </c>
      <c r="BF962" s="122">
        <v>19043551.579999998</v>
      </c>
      <c r="BG962" s="122">
        <v>0</v>
      </c>
      <c r="BH962" s="122">
        <v>192359.11</v>
      </c>
      <c r="BI962" s="122">
        <f t="shared" si="161"/>
        <v>12815874.779999999</v>
      </c>
      <c r="BJ962" s="122">
        <v>0</v>
      </c>
      <c r="BK962" s="122">
        <v>12687716.039999999</v>
      </c>
      <c r="BL962" s="122">
        <v>0</v>
      </c>
      <c r="BM962" s="122">
        <v>128158.74</v>
      </c>
      <c r="BN962" s="122">
        <f t="shared" si="162"/>
        <v>0</v>
      </c>
      <c r="BO962" s="122">
        <v>0</v>
      </c>
      <c r="BP962" s="122">
        <v>0</v>
      </c>
      <c r="BQ962" s="122">
        <v>0</v>
      </c>
      <c r="BR962" s="122">
        <v>0</v>
      </c>
      <c r="BS962" s="122">
        <f t="shared" si="163"/>
        <v>0</v>
      </c>
      <c r="BT962" s="122">
        <v>0</v>
      </c>
      <c r="BU962" s="122">
        <v>0</v>
      </c>
      <c r="BV962" s="122">
        <v>0</v>
      </c>
      <c r="BW962" s="122">
        <v>0</v>
      </c>
      <c r="BX962" s="122">
        <f t="shared" si="164"/>
        <v>0</v>
      </c>
      <c r="BY962" s="122">
        <v>0</v>
      </c>
      <c r="BZ962" s="122">
        <v>0</v>
      </c>
      <c r="CA962" s="122">
        <v>0</v>
      </c>
      <c r="CB962" s="122">
        <v>0</v>
      </c>
      <c r="CC962" s="122">
        <f t="shared" si="170"/>
        <v>0</v>
      </c>
      <c r="CD962" s="122">
        <v>0</v>
      </c>
      <c r="CE962" s="122">
        <v>0</v>
      </c>
      <c r="CF962" s="122">
        <v>0</v>
      </c>
      <c r="CG962" s="122">
        <v>0</v>
      </c>
      <c r="CH962" s="122">
        <f t="shared" si="166"/>
        <v>0</v>
      </c>
      <c r="CI962" s="122">
        <v>0</v>
      </c>
      <c r="CJ962" s="122">
        <v>0</v>
      </c>
      <c r="CK962" s="122">
        <v>0</v>
      </c>
      <c r="CL962" s="122">
        <v>0</v>
      </c>
      <c r="CM962" s="122">
        <f t="shared" si="167"/>
        <v>0</v>
      </c>
      <c r="CN962" s="122">
        <v>0</v>
      </c>
      <c r="CO962" s="122">
        <v>0</v>
      </c>
      <c r="CP962" s="122">
        <v>0</v>
      </c>
      <c r="CQ962" s="122">
        <v>0</v>
      </c>
    </row>
    <row r="963" spans="1:95" ht="409.5">
      <c r="A963" s="244" t="s">
        <v>2458</v>
      </c>
      <c r="B963" s="17" t="s">
        <v>2459</v>
      </c>
      <c r="C963" s="263">
        <v>401000006</v>
      </c>
      <c r="D963" s="19" t="s">
        <v>2477</v>
      </c>
      <c r="E963" s="113" t="s">
        <v>2460</v>
      </c>
      <c r="F963" s="114"/>
      <c r="G963" s="114"/>
      <c r="H963" s="115">
        <v>3</v>
      </c>
      <c r="I963" s="157"/>
      <c r="J963" s="115" t="s">
        <v>522</v>
      </c>
      <c r="K963" s="115">
        <v>1</v>
      </c>
      <c r="L963" s="115">
        <v>5</v>
      </c>
      <c r="M963" s="154"/>
      <c r="N963" s="154"/>
      <c r="O963" s="154"/>
      <c r="P963" s="116" t="s">
        <v>255</v>
      </c>
      <c r="Q963" s="117" t="s">
        <v>2606</v>
      </c>
      <c r="R963" s="154"/>
      <c r="S963" s="154"/>
      <c r="T963" s="154" t="s">
        <v>563</v>
      </c>
      <c r="U963" s="154"/>
      <c r="V963" s="154" t="s">
        <v>1088</v>
      </c>
      <c r="W963" s="154" t="s">
        <v>567</v>
      </c>
      <c r="X963" s="115"/>
      <c r="Y963" s="115" t="s">
        <v>2602</v>
      </c>
      <c r="Z963" s="115"/>
      <c r="AA963" s="115"/>
      <c r="AB963" s="116" t="s">
        <v>2607</v>
      </c>
      <c r="AC963" s="117" t="s">
        <v>2593</v>
      </c>
      <c r="AD963" s="116"/>
      <c r="AE963" s="116"/>
      <c r="AF963" s="116"/>
      <c r="AG963" s="116"/>
      <c r="AH963" s="116"/>
      <c r="AI963" s="116"/>
      <c r="AJ963" s="116"/>
      <c r="AK963" s="116"/>
      <c r="AL963" s="116"/>
      <c r="AM963" s="116" t="s">
        <v>2594</v>
      </c>
      <c r="AN963" s="116" t="s">
        <v>2508</v>
      </c>
      <c r="AO963" s="57" t="s">
        <v>66</v>
      </c>
      <c r="AP963" s="57" t="s">
        <v>97</v>
      </c>
      <c r="AQ963" s="57" t="s">
        <v>2608</v>
      </c>
      <c r="AR963" s="18" t="s">
        <v>2609</v>
      </c>
      <c r="AS963" s="156">
        <v>414</v>
      </c>
      <c r="AT963" s="122">
        <v>0</v>
      </c>
      <c r="AU963" s="122">
        <v>0</v>
      </c>
      <c r="AV963" s="122">
        <v>0</v>
      </c>
      <c r="AW963" s="122">
        <v>0</v>
      </c>
      <c r="AX963" s="122">
        <v>0</v>
      </c>
      <c r="AY963" s="122">
        <v>0</v>
      </c>
      <c r="AZ963" s="122">
        <v>0</v>
      </c>
      <c r="BA963" s="122">
        <v>0</v>
      </c>
      <c r="BB963" s="122">
        <v>0</v>
      </c>
      <c r="BC963" s="122">
        <v>0</v>
      </c>
      <c r="BD963" s="122">
        <f t="shared" si="160"/>
        <v>86710307.959999993</v>
      </c>
      <c r="BE963" s="122">
        <v>0</v>
      </c>
      <c r="BF963" s="122">
        <v>85843204.879999995</v>
      </c>
      <c r="BG963" s="122">
        <v>0</v>
      </c>
      <c r="BH963" s="122">
        <v>867103.08</v>
      </c>
      <c r="BI963" s="122">
        <f t="shared" si="161"/>
        <v>83298948.850000009</v>
      </c>
      <c r="BJ963" s="122">
        <v>0</v>
      </c>
      <c r="BK963" s="122">
        <v>82465959.370000005</v>
      </c>
      <c r="BL963" s="122">
        <v>0</v>
      </c>
      <c r="BM963" s="122">
        <v>832989.48</v>
      </c>
      <c r="BN963" s="122">
        <f t="shared" si="162"/>
        <v>0</v>
      </c>
      <c r="BO963" s="122">
        <v>0</v>
      </c>
      <c r="BP963" s="122">
        <v>0</v>
      </c>
      <c r="BQ963" s="122">
        <v>0</v>
      </c>
      <c r="BR963" s="122">
        <v>0</v>
      </c>
      <c r="BS963" s="122">
        <f t="shared" si="163"/>
        <v>0</v>
      </c>
      <c r="BT963" s="122">
        <v>0</v>
      </c>
      <c r="BU963" s="122">
        <v>0</v>
      </c>
      <c r="BV963" s="122">
        <v>0</v>
      </c>
      <c r="BW963" s="122">
        <v>0</v>
      </c>
      <c r="BX963" s="122">
        <f t="shared" si="164"/>
        <v>0</v>
      </c>
      <c r="BY963" s="122">
        <v>0</v>
      </c>
      <c r="BZ963" s="122">
        <v>0</v>
      </c>
      <c r="CA963" s="122">
        <v>0</v>
      </c>
      <c r="CB963" s="122">
        <v>0</v>
      </c>
      <c r="CC963" s="122">
        <f t="shared" si="170"/>
        <v>0</v>
      </c>
      <c r="CD963" s="122">
        <v>0</v>
      </c>
      <c r="CE963" s="122">
        <v>0</v>
      </c>
      <c r="CF963" s="122">
        <v>0</v>
      </c>
      <c r="CG963" s="122">
        <v>0</v>
      </c>
      <c r="CH963" s="122">
        <f t="shared" si="166"/>
        <v>0</v>
      </c>
      <c r="CI963" s="122">
        <v>0</v>
      </c>
      <c r="CJ963" s="122">
        <v>0</v>
      </c>
      <c r="CK963" s="122">
        <v>0</v>
      </c>
      <c r="CL963" s="122">
        <v>0</v>
      </c>
      <c r="CM963" s="122">
        <f t="shared" si="167"/>
        <v>0</v>
      </c>
      <c r="CN963" s="122">
        <v>0</v>
      </c>
      <c r="CO963" s="122">
        <v>0</v>
      </c>
      <c r="CP963" s="122">
        <v>0</v>
      </c>
      <c r="CQ963" s="122">
        <v>0</v>
      </c>
    </row>
    <row r="964" spans="1:95" ht="282" customHeight="1">
      <c r="A964" s="244" t="s">
        <v>2458</v>
      </c>
      <c r="B964" s="17" t="s">
        <v>2459</v>
      </c>
      <c r="C964" s="263">
        <v>401000006</v>
      </c>
      <c r="D964" s="19" t="s">
        <v>2477</v>
      </c>
      <c r="E964" s="113" t="s">
        <v>2460</v>
      </c>
      <c r="F964" s="114"/>
      <c r="G964" s="114"/>
      <c r="H964" s="115">
        <v>3</v>
      </c>
      <c r="I964" s="157"/>
      <c r="J964" s="115" t="s">
        <v>522</v>
      </c>
      <c r="K964" s="115">
        <v>1</v>
      </c>
      <c r="L964" s="115">
        <v>5</v>
      </c>
      <c r="M964" s="154"/>
      <c r="N964" s="154"/>
      <c r="O964" s="154"/>
      <c r="P964" s="116" t="s">
        <v>255</v>
      </c>
      <c r="Q964" s="117" t="s">
        <v>2610</v>
      </c>
      <c r="R964" s="154"/>
      <c r="S964" s="154"/>
      <c r="T964" s="154" t="s">
        <v>563</v>
      </c>
      <c r="U964" s="154"/>
      <c r="V964" s="154" t="s">
        <v>1088</v>
      </c>
      <c r="W964" s="154" t="s">
        <v>567</v>
      </c>
      <c r="X964" s="115"/>
      <c r="Y964" s="115" t="s">
        <v>2602</v>
      </c>
      <c r="Z964" s="115"/>
      <c r="AA964" s="115"/>
      <c r="AB964" s="116" t="s">
        <v>2505</v>
      </c>
      <c r="AC964" s="117" t="s">
        <v>2593</v>
      </c>
      <c r="AD964" s="116"/>
      <c r="AE964" s="116"/>
      <c r="AF964" s="116"/>
      <c r="AG964" s="116"/>
      <c r="AH964" s="116"/>
      <c r="AI964" s="116"/>
      <c r="AJ964" s="116"/>
      <c r="AK964" s="116"/>
      <c r="AL964" s="116"/>
      <c r="AM964" s="116" t="s">
        <v>2594</v>
      </c>
      <c r="AN964" s="116" t="s">
        <v>2508</v>
      </c>
      <c r="AO964" s="57" t="s">
        <v>66</v>
      </c>
      <c r="AP964" s="57" t="s">
        <v>97</v>
      </c>
      <c r="AQ964" s="57" t="s">
        <v>2611</v>
      </c>
      <c r="AR964" s="18" t="s">
        <v>2612</v>
      </c>
      <c r="AS964" s="156">
        <v>414</v>
      </c>
      <c r="AT964" s="122">
        <v>131270677.19999999</v>
      </c>
      <c r="AU964" s="122">
        <v>130884881.03</v>
      </c>
      <c r="AV964" s="122">
        <v>0</v>
      </c>
      <c r="AW964" s="122">
        <v>0</v>
      </c>
      <c r="AX964" s="122">
        <v>123900928.84999999</v>
      </c>
      <c r="AY964" s="122">
        <v>123686212.56</v>
      </c>
      <c r="AZ964" s="122">
        <v>0</v>
      </c>
      <c r="BA964" s="122">
        <v>0</v>
      </c>
      <c r="BB964" s="122">
        <v>7369748.3499999996</v>
      </c>
      <c r="BC964" s="122">
        <v>7198668.4699999997</v>
      </c>
      <c r="BD964" s="122">
        <f t="shared" si="160"/>
        <v>0</v>
      </c>
      <c r="BE964" s="122">
        <v>0</v>
      </c>
      <c r="BF964" s="122">
        <v>0</v>
      </c>
      <c r="BG964" s="122">
        <v>0</v>
      </c>
      <c r="BH964" s="122">
        <v>0</v>
      </c>
      <c r="BI964" s="122">
        <f t="shared" si="161"/>
        <v>0</v>
      </c>
      <c r="BJ964" s="122">
        <v>0</v>
      </c>
      <c r="BK964" s="122">
        <v>0</v>
      </c>
      <c r="BL964" s="122">
        <v>0</v>
      </c>
      <c r="BM964" s="122">
        <v>0</v>
      </c>
      <c r="BN964" s="122">
        <f t="shared" si="162"/>
        <v>0</v>
      </c>
      <c r="BO964" s="122">
        <v>0</v>
      </c>
      <c r="BP964" s="122">
        <v>0</v>
      </c>
      <c r="BQ964" s="122">
        <v>0</v>
      </c>
      <c r="BR964" s="122">
        <v>0</v>
      </c>
      <c r="BS964" s="122">
        <f t="shared" si="163"/>
        <v>0</v>
      </c>
      <c r="BT964" s="122">
        <v>0</v>
      </c>
      <c r="BU964" s="122">
        <v>0</v>
      </c>
      <c r="BV964" s="122">
        <v>0</v>
      </c>
      <c r="BW964" s="122">
        <v>0</v>
      </c>
      <c r="BX964" s="122">
        <f t="shared" si="164"/>
        <v>0</v>
      </c>
      <c r="BY964" s="122">
        <v>0</v>
      </c>
      <c r="BZ964" s="122">
        <v>0</v>
      </c>
      <c r="CA964" s="122">
        <v>0</v>
      </c>
      <c r="CB964" s="122">
        <v>0</v>
      </c>
      <c r="CC964" s="122">
        <f t="shared" si="170"/>
        <v>0</v>
      </c>
      <c r="CD964" s="122">
        <v>0</v>
      </c>
      <c r="CE964" s="122">
        <v>0</v>
      </c>
      <c r="CF964" s="122">
        <v>0</v>
      </c>
      <c r="CG964" s="122">
        <v>0</v>
      </c>
      <c r="CH964" s="122">
        <f t="shared" si="166"/>
        <v>0</v>
      </c>
      <c r="CI964" s="122">
        <v>0</v>
      </c>
      <c r="CJ964" s="122">
        <v>0</v>
      </c>
      <c r="CK964" s="122">
        <v>0</v>
      </c>
      <c r="CL964" s="122">
        <v>0</v>
      </c>
      <c r="CM964" s="122">
        <f t="shared" si="167"/>
        <v>0</v>
      </c>
      <c r="CN964" s="122">
        <v>0</v>
      </c>
      <c r="CO964" s="122">
        <v>0</v>
      </c>
      <c r="CP964" s="122">
        <v>0</v>
      </c>
      <c r="CQ964" s="122">
        <v>0</v>
      </c>
    </row>
    <row r="965" spans="1:95" ht="204" customHeight="1">
      <c r="A965" s="244" t="s">
        <v>2458</v>
      </c>
      <c r="B965" s="17" t="s">
        <v>2459</v>
      </c>
      <c r="C965" s="263">
        <v>401000007</v>
      </c>
      <c r="D965" s="19" t="s">
        <v>86</v>
      </c>
      <c r="E965" s="113" t="s">
        <v>2460</v>
      </c>
      <c r="F965" s="114"/>
      <c r="G965" s="114"/>
      <c r="H965" s="115">
        <v>3</v>
      </c>
      <c r="I965" s="157"/>
      <c r="J965" s="115">
        <v>16</v>
      </c>
      <c r="K965" s="115">
        <v>1</v>
      </c>
      <c r="L965" s="115">
        <v>3</v>
      </c>
      <c r="M965" s="154"/>
      <c r="N965" s="154"/>
      <c r="O965" s="154"/>
      <c r="P965" s="116" t="s">
        <v>255</v>
      </c>
      <c r="Q965" s="117" t="s">
        <v>2461</v>
      </c>
      <c r="R965" s="154"/>
      <c r="S965" s="154"/>
      <c r="T965" s="154" t="s">
        <v>47</v>
      </c>
      <c r="U965" s="154"/>
      <c r="V965" s="154" t="s">
        <v>523</v>
      </c>
      <c r="W965" s="154" t="s">
        <v>45</v>
      </c>
      <c r="X965" s="115"/>
      <c r="Y965" s="115"/>
      <c r="Z965" s="115"/>
      <c r="AA965" s="115"/>
      <c r="AB965" s="116" t="s">
        <v>257</v>
      </c>
      <c r="AC965" s="117" t="s">
        <v>2613</v>
      </c>
      <c r="AD965" s="116"/>
      <c r="AE965" s="116"/>
      <c r="AF965" s="116"/>
      <c r="AG965" s="116"/>
      <c r="AH965" s="116"/>
      <c r="AI965" s="116"/>
      <c r="AJ965" s="116"/>
      <c r="AK965" s="116"/>
      <c r="AL965" s="116"/>
      <c r="AM965" s="116" t="s">
        <v>2326</v>
      </c>
      <c r="AN965" s="116" t="s">
        <v>1891</v>
      </c>
      <c r="AO965" s="57" t="s">
        <v>51</v>
      </c>
      <c r="AP965" s="57" t="s">
        <v>52</v>
      </c>
      <c r="AQ965" s="57" t="s">
        <v>287</v>
      </c>
      <c r="AR965" s="18" t="s">
        <v>288</v>
      </c>
      <c r="AS965" s="156">
        <v>244</v>
      </c>
      <c r="AT965" s="122">
        <v>82319.759999999995</v>
      </c>
      <c r="AU965" s="122">
        <v>82319.759999999995</v>
      </c>
      <c r="AV965" s="122">
        <v>0</v>
      </c>
      <c r="AW965" s="122">
        <v>0</v>
      </c>
      <c r="AX965" s="122">
        <v>0</v>
      </c>
      <c r="AY965" s="122">
        <v>0</v>
      </c>
      <c r="AZ965" s="122">
        <v>0</v>
      </c>
      <c r="BA965" s="122">
        <v>0</v>
      </c>
      <c r="BB965" s="122">
        <v>82319.759999999995</v>
      </c>
      <c r="BC965" s="122">
        <v>82319.759999999995</v>
      </c>
      <c r="BD965" s="122">
        <f t="shared" si="160"/>
        <v>82319.759999999995</v>
      </c>
      <c r="BE965" s="122">
        <v>0</v>
      </c>
      <c r="BF965" s="122">
        <v>0</v>
      </c>
      <c r="BG965" s="122">
        <v>0</v>
      </c>
      <c r="BH965" s="122">
        <v>82319.759999999995</v>
      </c>
      <c r="BI965" s="122">
        <f t="shared" si="161"/>
        <v>82319.759999999995</v>
      </c>
      <c r="BJ965" s="122">
        <v>0</v>
      </c>
      <c r="BK965" s="122">
        <v>0</v>
      </c>
      <c r="BL965" s="122">
        <v>0</v>
      </c>
      <c r="BM965" s="122">
        <v>82319.759999999995</v>
      </c>
      <c r="BN965" s="122">
        <f t="shared" si="162"/>
        <v>82320</v>
      </c>
      <c r="BO965" s="122">
        <v>0</v>
      </c>
      <c r="BP965" s="122">
        <v>0</v>
      </c>
      <c r="BQ965" s="122">
        <v>0</v>
      </c>
      <c r="BR965" s="122">
        <v>82320</v>
      </c>
      <c r="BS965" s="122">
        <f t="shared" si="163"/>
        <v>82320</v>
      </c>
      <c r="BT965" s="122">
        <v>0</v>
      </c>
      <c r="BU965" s="122">
        <v>0</v>
      </c>
      <c r="BV965" s="122">
        <v>0</v>
      </c>
      <c r="BW965" s="122">
        <v>82320</v>
      </c>
      <c r="BX965" s="122">
        <f t="shared" si="164"/>
        <v>82320</v>
      </c>
      <c r="BY965" s="122">
        <v>0</v>
      </c>
      <c r="BZ965" s="122">
        <v>0</v>
      </c>
      <c r="CA965" s="122">
        <v>0</v>
      </c>
      <c r="CB965" s="122">
        <v>82320</v>
      </c>
      <c r="CC965" s="122">
        <f t="shared" si="170"/>
        <v>82320</v>
      </c>
      <c r="CD965" s="122">
        <v>0</v>
      </c>
      <c r="CE965" s="122">
        <v>0</v>
      </c>
      <c r="CF965" s="122">
        <v>0</v>
      </c>
      <c r="CG965" s="122">
        <v>82320</v>
      </c>
      <c r="CH965" s="122">
        <f t="shared" si="166"/>
        <v>82320</v>
      </c>
      <c r="CI965" s="122">
        <v>0</v>
      </c>
      <c r="CJ965" s="122">
        <v>0</v>
      </c>
      <c r="CK965" s="122">
        <v>0</v>
      </c>
      <c r="CL965" s="122">
        <v>82320</v>
      </c>
      <c r="CM965" s="122">
        <f t="shared" si="167"/>
        <v>82320</v>
      </c>
      <c r="CN965" s="122">
        <v>0</v>
      </c>
      <c r="CO965" s="122">
        <v>0</v>
      </c>
      <c r="CP965" s="122">
        <v>0</v>
      </c>
      <c r="CQ965" s="122">
        <v>82320</v>
      </c>
    </row>
    <row r="966" spans="1:95" ht="214.5" customHeight="1">
      <c r="A966" s="244" t="s">
        <v>2458</v>
      </c>
      <c r="B966" s="17" t="s">
        <v>2459</v>
      </c>
      <c r="C966" s="263">
        <v>401000007</v>
      </c>
      <c r="D966" s="19" t="s">
        <v>86</v>
      </c>
      <c r="E966" s="113" t="s">
        <v>2460</v>
      </c>
      <c r="F966" s="114"/>
      <c r="G966" s="114"/>
      <c r="H966" s="115">
        <v>3</v>
      </c>
      <c r="I966" s="157"/>
      <c r="J966" s="115">
        <v>16</v>
      </c>
      <c r="K966" s="115">
        <v>1</v>
      </c>
      <c r="L966" s="115">
        <v>3</v>
      </c>
      <c r="M966" s="154"/>
      <c r="N966" s="154"/>
      <c r="O966" s="154"/>
      <c r="P966" s="116" t="s">
        <v>255</v>
      </c>
      <c r="Q966" s="117" t="s">
        <v>2461</v>
      </c>
      <c r="R966" s="154"/>
      <c r="S966" s="154"/>
      <c r="T966" s="154" t="s">
        <v>47</v>
      </c>
      <c r="U966" s="154"/>
      <c r="V966" s="154" t="s">
        <v>523</v>
      </c>
      <c r="W966" s="154" t="s">
        <v>45</v>
      </c>
      <c r="X966" s="115"/>
      <c r="Y966" s="115"/>
      <c r="Z966" s="115"/>
      <c r="AA966" s="115"/>
      <c r="AB966" s="116" t="s">
        <v>257</v>
      </c>
      <c r="AC966" s="117" t="s">
        <v>2613</v>
      </c>
      <c r="AD966" s="116"/>
      <c r="AE966" s="116"/>
      <c r="AF966" s="116"/>
      <c r="AG966" s="116"/>
      <c r="AH966" s="116"/>
      <c r="AI966" s="116"/>
      <c r="AJ966" s="116"/>
      <c r="AK966" s="116"/>
      <c r="AL966" s="116"/>
      <c r="AM966" s="116" t="s">
        <v>2326</v>
      </c>
      <c r="AN966" s="116" t="s">
        <v>1891</v>
      </c>
      <c r="AO966" s="57" t="s">
        <v>51</v>
      </c>
      <c r="AP966" s="57" t="s">
        <v>52</v>
      </c>
      <c r="AQ966" s="57" t="s">
        <v>289</v>
      </c>
      <c r="AR966" s="18" t="s">
        <v>288</v>
      </c>
      <c r="AS966" s="156">
        <v>244</v>
      </c>
      <c r="AT966" s="122">
        <v>6859.98</v>
      </c>
      <c r="AU966" s="122">
        <v>6859.98</v>
      </c>
      <c r="AV966" s="122">
        <v>0</v>
      </c>
      <c r="AW966" s="122">
        <v>0</v>
      </c>
      <c r="AX966" s="122">
        <v>0</v>
      </c>
      <c r="AY966" s="122">
        <v>0</v>
      </c>
      <c r="AZ966" s="122">
        <v>0</v>
      </c>
      <c r="BA966" s="122">
        <v>0</v>
      </c>
      <c r="BB966" s="122">
        <v>6859.98</v>
      </c>
      <c r="BC966" s="122">
        <v>6859.98</v>
      </c>
      <c r="BD966" s="122">
        <f t="shared" si="160"/>
        <v>0</v>
      </c>
      <c r="BE966" s="122">
        <v>0</v>
      </c>
      <c r="BF966" s="122">
        <v>0</v>
      </c>
      <c r="BG966" s="122">
        <v>0</v>
      </c>
      <c r="BH966" s="122">
        <v>0</v>
      </c>
      <c r="BI966" s="122">
        <f t="shared" si="161"/>
        <v>0</v>
      </c>
      <c r="BJ966" s="122">
        <v>0</v>
      </c>
      <c r="BK966" s="122">
        <v>0</v>
      </c>
      <c r="BL966" s="122">
        <v>0</v>
      </c>
      <c r="BM966" s="122">
        <v>0</v>
      </c>
      <c r="BN966" s="122">
        <f t="shared" si="162"/>
        <v>0</v>
      </c>
      <c r="BO966" s="122">
        <v>0</v>
      </c>
      <c r="BP966" s="122">
        <v>0</v>
      </c>
      <c r="BQ966" s="122">
        <v>0</v>
      </c>
      <c r="BR966" s="122">
        <v>0</v>
      </c>
      <c r="BS966" s="122">
        <f t="shared" si="163"/>
        <v>0</v>
      </c>
      <c r="BT966" s="122">
        <v>0</v>
      </c>
      <c r="BU966" s="122">
        <v>0</v>
      </c>
      <c r="BV966" s="122">
        <v>0</v>
      </c>
      <c r="BW966" s="122">
        <v>0</v>
      </c>
      <c r="BX966" s="122">
        <f t="shared" si="164"/>
        <v>0</v>
      </c>
      <c r="BY966" s="122">
        <v>0</v>
      </c>
      <c r="BZ966" s="122">
        <v>0</v>
      </c>
      <c r="CA966" s="122">
        <v>0</v>
      </c>
      <c r="CB966" s="122">
        <v>0</v>
      </c>
      <c r="CC966" s="122">
        <f t="shared" si="170"/>
        <v>0</v>
      </c>
      <c r="CD966" s="122">
        <v>0</v>
      </c>
      <c r="CE966" s="122">
        <v>0</v>
      </c>
      <c r="CF966" s="122">
        <v>0</v>
      </c>
      <c r="CG966" s="122">
        <v>0</v>
      </c>
      <c r="CH966" s="122">
        <f t="shared" si="166"/>
        <v>0</v>
      </c>
      <c r="CI966" s="122">
        <v>0</v>
      </c>
      <c r="CJ966" s="122">
        <v>0</v>
      </c>
      <c r="CK966" s="122">
        <v>0</v>
      </c>
      <c r="CL966" s="122">
        <v>0</v>
      </c>
      <c r="CM966" s="122">
        <f t="shared" si="167"/>
        <v>0</v>
      </c>
      <c r="CN966" s="122">
        <v>0</v>
      </c>
      <c r="CO966" s="122">
        <v>0</v>
      </c>
      <c r="CP966" s="122">
        <v>0</v>
      </c>
      <c r="CQ966" s="122">
        <v>0</v>
      </c>
    </row>
    <row r="967" spans="1:95" ht="409.5">
      <c r="A967" s="244" t="s">
        <v>2458</v>
      </c>
      <c r="B967" s="17" t="s">
        <v>2459</v>
      </c>
      <c r="C967" s="263">
        <v>401000007</v>
      </c>
      <c r="D967" s="19" t="s">
        <v>86</v>
      </c>
      <c r="E967" s="113" t="s">
        <v>2460</v>
      </c>
      <c r="F967" s="114"/>
      <c r="G967" s="114"/>
      <c r="H967" s="115">
        <v>3</v>
      </c>
      <c r="I967" s="157"/>
      <c r="J967" s="115">
        <v>16</v>
      </c>
      <c r="K967" s="115">
        <v>1</v>
      </c>
      <c r="L967" s="115">
        <v>3</v>
      </c>
      <c r="M967" s="154"/>
      <c r="N967" s="154"/>
      <c r="O967" s="154"/>
      <c r="P967" s="116" t="s">
        <v>255</v>
      </c>
      <c r="Q967" s="117" t="s">
        <v>2461</v>
      </c>
      <c r="R967" s="154"/>
      <c r="S967" s="154"/>
      <c r="T967" s="154" t="s">
        <v>47</v>
      </c>
      <c r="U967" s="154"/>
      <c r="V967" s="154" t="s">
        <v>523</v>
      </c>
      <c r="W967" s="154" t="s">
        <v>45</v>
      </c>
      <c r="X967" s="115"/>
      <c r="Y967" s="115"/>
      <c r="Z967" s="115"/>
      <c r="AA967" s="115"/>
      <c r="AB967" s="116" t="s">
        <v>257</v>
      </c>
      <c r="AC967" s="117" t="s">
        <v>2613</v>
      </c>
      <c r="AD967" s="116"/>
      <c r="AE967" s="116"/>
      <c r="AF967" s="116"/>
      <c r="AG967" s="116"/>
      <c r="AH967" s="116"/>
      <c r="AI967" s="116"/>
      <c r="AJ967" s="116"/>
      <c r="AK967" s="116"/>
      <c r="AL967" s="116"/>
      <c r="AM967" s="116" t="s">
        <v>2326</v>
      </c>
      <c r="AN967" s="116" t="s">
        <v>1891</v>
      </c>
      <c r="AO967" s="57" t="s">
        <v>51</v>
      </c>
      <c r="AP967" s="57" t="s">
        <v>52</v>
      </c>
      <c r="AQ967" s="57" t="s">
        <v>266</v>
      </c>
      <c r="AR967" s="18" t="s">
        <v>267</v>
      </c>
      <c r="AS967" s="156" t="s">
        <v>53</v>
      </c>
      <c r="AT967" s="122"/>
      <c r="AU967" s="122"/>
      <c r="AV967" s="122"/>
      <c r="AW967" s="122"/>
      <c r="AX967" s="122"/>
      <c r="AY967" s="122"/>
      <c r="AZ967" s="122"/>
      <c r="BA967" s="122"/>
      <c r="BB967" s="122"/>
      <c r="BC967" s="122"/>
      <c r="BD967" s="122"/>
      <c r="BE967" s="122"/>
      <c r="BF967" s="122"/>
      <c r="BG967" s="122"/>
      <c r="BH967" s="122"/>
      <c r="BI967" s="122"/>
      <c r="BJ967" s="122"/>
      <c r="BK967" s="122"/>
      <c r="BL967" s="122"/>
      <c r="BM967" s="122"/>
      <c r="BN967" s="122">
        <f t="shared" si="162"/>
        <v>0</v>
      </c>
      <c r="BO967" s="122"/>
      <c r="BP967" s="122"/>
      <c r="BQ967" s="122"/>
      <c r="BR967" s="122"/>
      <c r="BS967" s="122">
        <f t="shared" si="163"/>
        <v>60791.08</v>
      </c>
      <c r="BT967" s="122"/>
      <c r="BU967" s="122"/>
      <c r="BV967" s="122"/>
      <c r="BW967" s="122">
        <v>60791.08</v>
      </c>
      <c r="BX967" s="122"/>
      <c r="BY967" s="122"/>
      <c r="BZ967" s="122"/>
      <c r="CA967" s="122"/>
      <c r="CB967" s="122"/>
      <c r="CC967" s="122"/>
      <c r="CD967" s="122"/>
      <c r="CE967" s="122"/>
      <c r="CF967" s="122"/>
      <c r="CG967" s="122"/>
      <c r="CH967" s="122">
        <f t="shared" si="166"/>
        <v>0</v>
      </c>
      <c r="CI967" s="122"/>
      <c r="CJ967" s="122"/>
      <c r="CK967" s="122"/>
      <c r="CL967" s="122"/>
      <c r="CM967" s="122">
        <f t="shared" si="167"/>
        <v>0</v>
      </c>
      <c r="CN967" s="122"/>
      <c r="CO967" s="122"/>
      <c r="CP967" s="122"/>
      <c r="CQ967" s="122"/>
    </row>
    <row r="968" spans="1:95" ht="206.25" customHeight="1">
      <c r="A968" s="244" t="s">
        <v>2458</v>
      </c>
      <c r="B968" s="17" t="s">
        <v>2459</v>
      </c>
      <c r="C968" s="263">
        <v>401000007</v>
      </c>
      <c r="D968" s="19" t="s">
        <v>86</v>
      </c>
      <c r="E968" s="113" t="s">
        <v>2460</v>
      </c>
      <c r="F968" s="114"/>
      <c r="G968" s="114"/>
      <c r="H968" s="115">
        <v>3</v>
      </c>
      <c r="I968" s="157"/>
      <c r="J968" s="115">
        <v>16</v>
      </c>
      <c r="K968" s="115">
        <v>1</v>
      </c>
      <c r="L968" s="115">
        <v>3</v>
      </c>
      <c r="M968" s="154"/>
      <c r="N968" s="154"/>
      <c r="O968" s="154"/>
      <c r="P968" s="116" t="s">
        <v>255</v>
      </c>
      <c r="Q968" s="117" t="s">
        <v>2461</v>
      </c>
      <c r="R968" s="154"/>
      <c r="S968" s="154"/>
      <c r="T968" s="154" t="s">
        <v>47</v>
      </c>
      <c r="U968" s="154"/>
      <c r="V968" s="154" t="s">
        <v>523</v>
      </c>
      <c r="W968" s="154" t="s">
        <v>45</v>
      </c>
      <c r="X968" s="115"/>
      <c r="Y968" s="115"/>
      <c r="Z968" s="115"/>
      <c r="AA968" s="115"/>
      <c r="AB968" s="116" t="s">
        <v>257</v>
      </c>
      <c r="AC968" s="117" t="s">
        <v>2613</v>
      </c>
      <c r="AD968" s="116"/>
      <c r="AE968" s="116"/>
      <c r="AF968" s="116"/>
      <c r="AG968" s="116"/>
      <c r="AH968" s="116"/>
      <c r="AI968" s="116"/>
      <c r="AJ968" s="116"/>
      <c r="AK968" s="116"/>
      <c r="AL968" s="116"/>
      <c r="AM968" s="116" t="s">
        <v>2326</v>
      </c>
      <c r="AN968" s="116" t="s">
        <v>1891</v>
      </c>
      <c r="AO968" s="57" t="s">
        <v>51</v>
      </c>
      <c r="AP968" s="57" t="s">
        <v>52</v>
      </c>
      <c r="AQ968" s="57" t="s">
        <v>271</v>
      </c>
      <c r="AR968" s="18" t="s">
        <v>272</v>
      </c>
      <c r="AS968" s="156" t="s">
        <v>53</v>
      </c>
      <c r="AT968" s="122">
        <v>79959.960000000006</v>
      </c>
      <c r="AU968" s="122">
        <v>76675.09</v>
      </c>
      <c r="AV968" s="122">
        <v>0</v>
      </c>
      <c r="AW968" s="122">
        <v>0</v>
      </c>
      <c r="AX968" s="122">
        <v>0</v>
      </c>
      <c r="AY968" s="122">
        <v>0</v>
      </c>
      <c r="AZ968" s="122">
        <v>0</v>
      </c>
      <c r="BA968" s="122">
        <v>0</v>
      </c>
      <c r="BB968" s="122">
        <v>79959.960000000006</v>
      </c>
      <c r="BC968" s="122">
        <v>76675.09</v>
      </c>
      <c r="BD968" s="122">
        <f t="shared" si="160"/>
        <v>4874975.3099999996</v>
      </c>
      <c r="BE968" s="122">
        <v>0</v>
      </c>
      <c r="BF968" s="122">
        <v>0</v>
      </c>
      <c r="BG968" s="122">
        <v>0</v>
      </c>
      <c r="BH968" s="122">
        <v>4874975.3099999996</v>
      </c>
      <c r="BI968" s="122">
        <f t="shared" si="161"/>
        <v>4874975.3099999996</v>
      </c>
      <c r="BJ968" s="122">
        <v>0</v>
      </c>
      <c r="BK968" s="122">
        <v>0</v>
      </c>
      <c r="BL968" s="122">
        <v>0</v>
      </c>
      <c r="BM968" s="122">
        <v>4874975.3099999996</v>
      </c>
      <c r="BN968" s="122">
        <f t="shared" si="162"/>
        <v>248630</v>
      </c>
      <c r="BO968" s="122">
        <v>0</v>
      </c>
      <c r="BP968" s="122">
        <v>0</v>
      </c>
      <c r="BQ968" s="122">
        <v>0</v>
      </c>
      <c r="BR968" s="122">
        <v>248630</v>
      </c>
      <c r="BS968" s="122">
        <f t="shared" si="163"/>
        <v>41923.980000000003</v>
      </c>
      <c r="BT968" s="122">
        <v>0</v>
      </c>
      <c r="BU968" s="122">
        <v>0</v>
      </c>
      <c r="BV968" s="122">
        <v>0</v>
      </c>
      <c r="BW968" s="122">
        <v>41923.980000000003</v>
      </c>
      <c r="BX968" s="122">
        <f t="shared" si="164"/>
        <v>248630</v>
      </c>
      <c r="BY968" s="122">
        <v>0</v>
      </c>
      <c r="BZ968" s="122">
        <v>0</v>
      </c>
      <c r="CA968" s="122">
        <v>0</v>
      </c>
      <c r="CB968" s="122">
        <v>248630</v>
      </c>
      <c r="CC968" s="122">
        <f t="shared" ref="CC968:CC979" si="171">SUM(CD968:CG968)</f>
        <v>248630</v>
      </c>
      <c r="CD968" s="122">
        <v>0</v>
      </c>
      <c r="CE968" s="122">
        <v>0</v>
      </c>
      <c r="CF968" s="122">
        <v>0</v>
      </c>
      <c r="CG968" s="122">
        <v>248630</v>
      </c>
      <c r="CH968" s="122">
        <f t="shared" si="166"/>
        <v>248630</v>
      </c>
      <c r="CI968" s="122">
        <v>0</v>
      </c>
      <c r="CJ968" s="122">
        <v>0</v>
      </c>
      <c r="CK968" s="122">
        <v>0</v>
      </c>
      <c r="CL968" s="122">
        <v>248630</v>
      </c>
      <c r="CM968" s="122">
        <f t="shared" si="167"/>
        <v>248630</v>
      </c>
      <c r="CN968" s="122">
        <v>0</v>
      </c>
      <c r="CO968" s="122">
        <v>0</v>
      </c>
      <c r="CP968" s="122">
        <v>0</v>
      </c>
      <c r="CQ968" s="122">
        <v>248630</v>
      </c>
    </row>
    <row r="969" spans="1:95" ht="216.75" customHeight="1">
      <c r="A969" s="244" t="s">
        <v>2458</v>
      </c>
      <c r="B969" s="17" t="s">
        <v>2459</v>
      </c>
      <c r="C969" s="263">
        <v>401000007</v>
      </c>
      <c r="D969" s="19" t="s">
        <v>86</v>
      </c>
      <c r="E969" s="113" t="s">
        <v>2460</v>
      </c>
      <c r="F969" s="114"/>
      <c r="G969" s="114"/>
      <c r="H969" s="115">
        <v>3</v>
      </c>
      <c r="I969" s="157"/>
      <c r="J969" s="115">
        <v>16</v>
      </c>
      <c r="K969" s="115">
        <v>1</v>
      </c>
      <c r="L969" s="115">
        <v>3</v>
      </c>
      <c r="M969" s="154"/>
      <c r="N969" s="154"/>
      <c r="O969" s="154"/>
      <c r="P969" s="116" t="s">
        <v>255</v>
      </c>
      <c r="Q969" s="117" t="s">
        <v>2461</v>
      </c>
      <c r="R969" s="154"/>
      <c r="S969" s="154"/>
      <c r="T969" s="154" t="s">
        <v>47</v>
      </c>
      <c r="U969" s="154"/>
      <c r="V969" s="154" t="s">
        <v>523</v>
      </c>
      <c r="W969" s="154" t="s">
        <v>45</v>
      </c>
      <c r="X969" s="115"/>
      <c r="Y969" s="115"/>
      <c r="Z969" s="115"/>
      <c r="AA969" s="115"/>
      <c r="AB969" s="116" t="s">
        <v>257</v>
      </c>
      <c r="AC969" s="117" t="s">
        <v>2613</v>
      </c>
      <c r="AD969" s="116"/>
      <c r="AE969" s="116"/>
      <c r="AF969" s="116"/>
      <c r="AG969" s="116"/>
      <c r="AH969" s="116"/>
      <c r="AI969" s="116"/>
      <c r="AJ969" s="116"/>
      <c r="AK969" s="116"/>
      <c r="AL969" s="116"/>
      <c r="AM969" s="116" t="s">
        <v>2326</v>
      </c>
      <c r="AN969" s="116" t="s">
        <v>1891</v>
      </c>
      <c r="AO969" s="57" t="s">
        <v>51</v>
      </c>
      <c r="AP969" s="57" t="s">
        <v>52</v>
      </c>
      <c r="AQ969" s="57" t="s">
        <v>271</v>
      </c>
      <c r="AR969" s="18" t="s">
        <v>272</v>
      </c>
      <c r="AS969" s="156" t="s">
        <v>192</v>
      </c>
      <c r="AT969" s="122">
        <v>0</v>
      </c>
      <c r="AU969" s="122">
        <v>0</v>
      </c>
      <c r="AV969" s="122">
        <v>0</v>
      </c>
      <c r="AW969" s="122">
        <v>0</v>
      </c>
      <c r="AX969" s="122">
        <v>0</v>
      </c>
      <c r="AY969" s="122">
        <v>0</v>
      </c>
      <c r="AZ969" s="122">
        <v>0</v>
      </c>
      <c r="BA969" s="122">
        <v>0</v>
      </c>
      <c r="BB969" s="122">
        <v>0</v>
      </c>
      <c r="BC969" s="122">
        <v>0</v>
      </c>
      <c r="BD969" s="122">
        <f t="shared" si="160"/>
        <v>206706.02</v>
      </c>
      <c r="BE969" s="122">
        <v>0</v>
      </c>
      <c r="BF969" s="122">
        <v>0</v>
      </c>
      <c r="BG969" s="122">
        <v>0</v>
      </c>
      <c r="BH969" s="122">
        <v>206706.02</v>
      </c>
      <c r="BI969" s="122">
        <f t="shared" si="161"/>
        <v>206706.02</v>
      </c>
      <c r="BJ969" s="122">
        <v>0</v>
      </c>
      <c r="BK969" s="122">
        <v>0</v>
      </c>
      <c r="BL969" s="122">
        <v>0</v>
      </c>
      <c r="BM969" s="122">
        <v>206706.02</v>
      </c>
      <c r="BN969" s="122">
        <f t="shared" si="162"/>
        <v>0</v>
      </c>
      <c r="BO969" s="122">
        <v>0</v>
      </c>
      <c r="BP969" s="122">
        <v>0</v>
      </c>
      <c r="BQ969" s="122">
        <v>0</v>
      </c>
      <c r="BR969" s="122">
        <v>0</v>
      </c>
      <c r="BS969" s="122">
        <f t="shared" si="163"/>
        <v>206706.02</v>
      </c>
      <c r="BT969" s="122">
        <v>0</v>
      </c>
      <c r="BU969" s="122">
        <v>0</v>
      </c>
      <c r="BV969" s="122">
        <v>0</v>
      </c>
      <c r="BW969" s="122">
        <v>206706.02</v>
      </c>
      <c r="BX969" s="122">
        <f t="shared" si="164"/>
        <v>0</v>
      </c>
      <c r="BY969" s="122">
        <v>0</v>
      </c>
      <c r="BZ969" s="122">
        <v>0</v>
      </c>
      <c r="CA969" s="122">
        <v>0</v>
      </c>
      <c r="CB969" s="122">
        <v>0</v>
      </c>
      <c r="CC969" s="122">
        <f t="shared" si="171"/>
        <v>0</v>
      </c>
      <c r="CD969" s="122">
        <v>0</v>
      </c>
      <c r="CE969" s="122">
        <v>0</v>
      </c>
      <c r="CF969" s="122">
        <v>0</v>
      </c>
      <c r="CG969" s="122">
        <v>0</v>
      </c>
      <c r="CH969" s="122">
        <f t="shared" si="166"/>
        <v>0</v>
      </c>
      <c r="CI969" s="122">
        <v>0</v>
      </c>
      <c r="CJ969" s="122">
        <v>0</v>
      </c>
      <c r="CK969" s="122">
        <v>0</v>
      </c>
      <c r="CL969" s="122">
        <v>0</v>
      </c>
      <c r="CM969" s="122">
        <f t="shared" si="167"/>
        <v>0</v>
      </c>
      <c r="CN969" s="122">
        <v>0</v>
      </c>
      <c r="CO969" s="122">
        <v>0</v>
      </c>
      <c r="CP969" s="122">
        <v>0</v>
      </c>
      <c r="CQ969" s="122">
        <v>0</v>
      </c>
    </row>
    <row r="970" spans="1:95" ht="204" customHeight="1">
      <c r="A970" s="244" t="s">
        <v>2458</v>
      </c>
      <c r="B970" s="17" t="s">
        <v>2459</v>
      </c>
      <c r="C970" s="263">
        <v>401000007</v>
      </c>
      <c r="D970" s="19" t="s">
        <v>86</v>
      </c>
      <c r="E970" s="113" t="s">
        <v>2614</v>
      </c>
      <c r="F970" s="114" t="s">
        <v>1703</v>
      </c>
      <c r="G970" s="114"/>
      <c r="H970" s="115" t="s">
        <v>2615</v>
      </c>
      <c r="I970" s="157"/>
      <c r="J970" s="115" t="s">
        <v>2616</v>
      </c>
      <c r="K970" s="115" t="s">
        <v>2617</v>
      </c>
      <c r="L970" s="115" t="s">
        <v>2618</v>
      </c>
      <c r="M970" s="154"/>
      <c r="N970" s="154"/>
      <c r="O970" s="154"/>
      <c r="P970" s="116" t="s">
        <v>2619</v>
      </c>
      <c r="Q970" s="117" t="s">
        <v>2461</v>
      </c>
      <c r="R970" s="154"/>
      <c r="S970" s="154"/>
      <c r="T970" s="154" t="s">
        <v>47</v>
      </c>
      <c r="U970" s="154"/>
      <c r="V970" s="154" t="s">
        <v>523</v>
      </c>
      <c r="W970" s="154" t="s">
        <v>45</v>
      </c>
      <c r="X970" s="115"/>
      <c r="Y970" s="115"/>
      <c r="Z970" s="115"/>
      <c r="AA970" s="115"/>
      <c r="AB970" s="116" t="s">
        <v>257</v>
      </c>
      <c r="AC970" s="117" t="s">
        <v>2620</v>
      </c>
      <c r="AD970" s="116"/>
      <c r="AE970" s="116"/>
      <c r="AF970" s="116"/>
      <c r="AG970" s="116"/>
      <c r="AH970" s="116"/>
      <c r="AI970" s="116"/>
      <c r="AJ970" s="116"/>
      <c r="AK970" s="116"/>
      <c r="AL970" s="116"/>
      <c r="AM970" s="116" t="s">
        <v>2621</v>
      </c>
      <c r="AN970" s="116" t="s">
        <v>2508</v>
      </c>
      <c r="AO970" s="57" t="s">
        <v>80</v>
      </c>
      <c r="AP970" s="57" t="s">
        <v>51</v>
      </c>
      <c r="AQ970" s="57" t="s">
        <v>2622</v>
      </c>
      <c r="AR970" s="18" t="s">
        <v>2092</v>
      </c>
      <c r="AS970" s="156">
        <v>244</v>
      </c>
      <c r="AT970" s="122">
        <v>0</v>
      </c>
      <c r="AU970" s="122">
        <v>0</v>
      </c>
      <c r="AV970" s="122">
        <v>0</v>
      </c>
      <c r="AW970" s="122">
        <v>0</v>
      </c>
      <c r="AX970" s="122">
        <v>0</v>
      </c>
      <c r="AY970" s="122">
        <v>0</v>
      </c>
      <c r="AZ970" s="122">
        <v>0</v>
      </c>
      <c r="BA970" s="122">
        <v>0</v>
      </c>
      <c r="BB970" s="122">
        <v>0</v>
      </c>
      <c r="BC970" s="122">
        <v>0</v>
      </c>
      <c r="BD970" s="122">
        <f t="shared" si="160"/>
        <v>0</v>
      </c>
      <c r="BE970" s="122">
        <v>0</v>
      </c>
      <c r="BF970" s="122">
        <v>0</v>
      </c>
      <c r="BG970" s="122">
        <v>0</v>
      </c>
      <c r="BH970" s="122"/>
      <c r="BI970" s="122">
        <f t="shared" si="161"/>
        <v>0</v>
      </c>
      <c r="BJ970" s="122">
        <v>0</v>
      </c>
      <c r="BK970" s="122">
        <v>0</v>
      </c>
      <c r="BL970" s="122">
        <v>0</v>
      </c>
      <c r="BM970" s="122"/>
      <c r="BN970" s="122">
        <f t="shared" si="162"/>
        <v>90000</v>
      </c>
      <c r="BO970" s="122">
        <v>0</v>
      </c>
      <c r="BP970" s="122">
        <v>0</v>
      </c>
      <c r="BQ970" s="122">
        <v>0</v>
      </c>
      <c r="BR970" s="122">
        <v>90000</v>
      </c>
      <c r="BS970" s="122">
        <f t="shared" si="163"/>
        <v>90000</v>
      </c>
      <c r="BT970" s="122">
        <v>0</v>
      </c>
      <c r="BU970" s="122">
        <v>0</v>
      </c>
      <c r="BV970" s="122">
        <v>0</v>
      </c>
      <c r="BW970" s="122">
        <v>90000</v>
      </c>
      <c r="BX970" s="122">
        <f t="shared" si="164"/>
        <v>90000</v>
      </c>
      <c r="BY970" s="122">
        <v>0</v>
      </c>
      <c r="BZ970" s="122">
        <v>0</v>
      </c>
      <c r="CA970" s="122">
        <v>0</v>
      </c>
      <c r="CB970" s="122">
        <v>90000</v>
      </c>
      <c r="CC970" s="122">
        <f t="shared" si="171"/>
        <v>90000</v>
      </c>
      <c r="CD970" s="122">
        <v>0</v>
      </c>
      <c r="CE970" s="122">
        <v>0</v>
      </c>
      <c r="CF970" s="122">
        <v>0</v>
      </c>
      <c r="CG970" s="122">
        <v>90000</v>
      </c>
      <c r="CH970" s="122">
        <f t="shared" si="166"/>
        <v>90000</v>
      </c>
      <c r="CI970" s="122">
        <v>0</v>
      </c>
      <c r="CJ970" s="122">
        <v>0</v>
      </c>
      <c r="CK970" s="122">
        <v>0</v>
      </c>
      <c r="CL970" s="122">
        <v>90000</v>
      </c>
      <c r="CM970" s="122">
        <f t="shared" si="167"/>
        <v>90000</v>
      </c>
      <c r="CN970" s="122">
        <v>0</v>
      </c>
      <c r="CO970" s="122">
        <v>0</v>
      </c>
      <c r="CP970" s="122">
        <v>0</v>
      </c>
      <c r="CQ970" s="122">
        <v>90000</v>
      </c>
    </row>
    <row r="971" spans="1:95" ht="409.5">
      <c r="A971" s="244" t="s">
        <v>2458</v>
      </c>
      <c r="B971" s="17" t="s">
        <v>2459</v>
      </c>
      <c r="C971" s="263">
        <v>401000007</v>
      </c>
      <c r="D971" s="19" t="s">
        <v>86</v>
      </c>
      <c r="E971" s="113" t="s">
        <v>2623</v>
      </c>
      <c r="F971" s="114" t="s">
        <v>2624</v>
      </c>
      <c r="G971" s="114"/>
      <c r="H971" s="115" t="s">
        <v>2625</v>
      </c>
      <c r="I971" s="157"/>
      <c r="J971" s="115" t="s">
        <v>2626</v>
      </c>
      <c r="K971" s="115" t="s">
        <v>2627</v>
      </c>
      <c r="L971" s="115" t="s">
        <v>2628</v>
      </c>
      <c r="M971" s="154"/>
      <c r="N971" s="154"/>
      <c r="O971" s="154"/>
      <c r="P971" s="116" t="s">
        <v>2629</v>
      </c>
      <c r="Q971" s="117" t="s">
        <v>2630</v>
      </c>
      <c r="R971" s="154"/>
      <c r="S971" s="154"/>
      <c r="T971" s="154" t="s">
        <v>563</v>
      </c>
      <c r="U971" s="154"/>
      <c r="V971" s="154" t="s">
        <v>1088</v>
      </c>
      <c r="W971" s="154" t="s">
        <v>567</v>
      </c>
      <c r="X971" s="115" t="s">
        <v>817</v>
      </c>
      <c r="Y971" s="115"/>
      <c r="Z971" s="115"/>
      <c r="AA971" s="115"/>
      <c r="AB971" s="116" t="s">
        <v>2631</v>
      </c>
      <c r="AC971" s="117" t="s">
        <v>2632</v>
      </c>
      <c r="AD971" s="116"/>
      <c r="AE971" s="116"/>
      <c r="AF971" s="116"/>
      <c r="AG971" s="116"/>
      <c r="AH971" s="116"/>
      <c r="AI971" s="116"/>
      <c r="AJ971" s="116"/>
      <c r="AK971" s="116"/>
      <c r="AL971" s="116"/>
      <c r="AM971" s="116" t="s">
        <v>2633</v>
      </c>
      <c r="AN971" s="116" t="s">
        <v>2634</v>
      </c>
      <c r="AO971" s="57" t="s">
        <v>80</v>
      </c>
      <c r="AP971" s="57" t="s">
        <v>51</v>
      </c>
      <c r="AQ971" s="57" t="s">
        <v>2635</v>
      </c>
      <c r="AR971" s="18" t="s">
        <v>2636</v>
      </c>
      <c r="AS971" s="156" t="s">
        <v>2637</v>
      </c>
      <c r="AT971" s="122">
        <v>2261680.0299999998</v>
      </c>
      <c r="AU971" s="122">
        <v>0</v>
      </c>
      <c r="AV971" s="122">
        <v>0</v>
      </c>
      <c r="AW971" s="122">
        <v>0</v>
      </c>
      <c r="AX971" s="122">
        <v>2261680.0299999998</v>
      </c>
      <c r="AY971" s="122"/>
      <c r="AZ971" s="122">
        <v>0</v>
      </c>
      <c r="BA971" s="122">
        <v>0</v>
      </c>
      <c r="BB971" s="122">
        <v>0</v>
      </c>
      <c r="BC971" s="122">
        <v>0</v>
      </c>
      <c r="BD971" s="122">
        <f t="shared" si="160"/>
        <v>0</v>
      </c>
      <c r="BE971" s="122">
        <v>0</v>
      </c>
      <c r="BF971" s="122">
        <v>0</v>
      </c>
      <c r="BG971" s="122">
        <v>0</v>
      </c>
      <c r="BH971" s="122">
        <v>0</v>
      </c>
      <c r="BI971" s="122">
        <f t="shared" si="161"/>
        <v>0</v>
      </c>
      <c r="BJ971" s="122">
        <v>0</v>
      </c>
      <c r="BK971" s="122">
        <v>0</v>
      </c>
      <c r="BL971" s="122">
        <v>0</v>
      </c>
      <c r="BM971" s="122">
        <v>0</v>
      </c>
      <c r="BN971" s="122">
        <f t="shared" si="162"/>
        <v>0</v>
      </c>
      <c r="BO971" s="122">
        <v>0</v>
      </c>
      <c r="BP971" s="122">
        <v>0</v>
      </c>
      <c r="BQ971" s="122">
        <v>0</v>
      </c>
      <c r="BR971" s="122">
        <v>0</v>
      </c>
      <c r="BS971" s="122">
        <f t="shared" si="163"/>
        <v>0</v>
      </c>
      <c r="BT971" s="122">
        <v>0</v>
      </c>
      <c r="BU971" s="122">
        <v>0</v>
      </c>
      <c r="BV971" s="122">
        <v>0</v>
      </c>
      <c r="BW971" s="122">
        <v>0</v>
      </c>
      <c r="BX971" s="122">
        <f t="shared" si="164"/>
        <v>0</v>
      </c>
      <c r="BY971" s="122">
        <v>0</v>
      </c>
      <c r="BZ971" s="122">
        <v>0</v>
      </c>
      <c r="CA971" s="122">
        <v>0</v>
      </c>
      <c r="CB971" s="122">
        <v>0</v>
      </c>
      <c r="CC971" s="122">
        <f t="shared" si="171"/>
        <v>0</v>
      </c>
      <c r="CD971" s="122">
        <v>0</v>
      </c>
      <c r="CE971" s="122">
        <v>0</v>
      </c>
      <c r="CF971" s="122">
        <v>0</v>
      </c>
      <c r="CG971" s="122">
        <v>0</v>
      </c>
      <c r="CH971" s="122">
        <f t="shared" si="166"/>
        <v>0</v>
      </c>
      <c r="CI971" s="122">
        <v>0</v>
      </c>
      <c r="CJ971" s="122">
        <v>0</v>
      </c>
      <c r="CK971" s="122">
        <v>0</v>
      </c>
      <c r="CL971" s="122">
        <v>0</v>
      </c>
      <c r="CM971" s="122">
        <f t="shared" si="167"/>
        <v>0</v>
      </c>
      <c r="CN971" s="122">
        <v>0</v>
      </c>
      <c r="CO971" s="122">
        <v>0</v>
      </c>
      <c r="CP971" s="122">
        <v>0</v>
      </c>
      <c r="CQ971" s="122">
        <v>0</v>
      </c>
    </row>
    <row r="972" spans="1:95" ht="357" customHeight="1">
      <c r="A972" s="244" t="s">
        <v>2458</v>
      </c>
      <c r="B972" s="17" t="s">
        <v>2459</v>
      </c>
      <c r="C972" s="263">
        <v>401000007</v>
      </c>
      <c r="D972" s="19" t="s">
        <v>86</v>
      </c>
      <c r="E972" s="113" t="s">
        <v>2638</v>
      </c>
      <c r="F972" s="114" t="s">
        <v>2624</v>
      </c>
      <c r="G972" s="114"/>
      <c r="H972" s="115" t="s">
        <v>2625</v>
      </c>
      <c r="I972" s="157"/>
      <c r="J972" s="115" t="s">
        <v>2626</v>
      </c>
      <c r="K972" s="115" t="s">
        <v>2627</v>
      </c>
      <c r="L972" s="115" t="s">
        <v>2628</v>
      </c>
      <c r="M972" s="154"/>
      <c r="N972" s="154"/>
      <c r="O972" s="154"/>
      <c r="P972" s="116" t="s">
        <v>2629</v>
      </c>
      <c r="Q972" s="117" t="s">
        <v>2630</v>
      </c>
      <c r="R972" s="154"/>
      <c r="S972" s="154"/>
      <c r="T972" s="154" t="s">
        <v>563</v>
      </c>
      <c r="U972" s="154"/>
      <c r="V972" s="154" t="s">
        <v>1088</v>
      </c>
      <c r="W972" s="154" t="s">
        <v>567</v>
      </c>
      <c r="X972" s="115" t="s">
        <v>817</v>
      </c>
      <c r="Y972" s="115"/>
      <c r="Z972" s="115"/>
      <c r="AA972" s="115"/>
      <c r="AB972" s="116" t="s">
        <v>2639</v>
      </c>
      <c r="AC972" s="117" t="s">
        <v>2632</v>
      </c>
      <c r="AD972" s="116"/>
      <c r="AE972" s="116"/>
      <c r="AF972" s="116"/>
      <c r="AG972" s="116"/>
      <c r="AH972" s="116"/>
      <c r="AI972" s="116"/>
      <c r="AJ972" s="116"/>
      <c r="AK972" s="116"/>
      <c r="AL972" s="116"/>
      <c r="AM972" s="116" t="s">
        <v>2633</v>
      </c>
      <c r="AN972" s="116" t="s">
        <v>2634</v>
      </c>
      <c r="AO972" s="57" t="s">
        <v>80</v>
      </c>
      <c r="AP972" s="57" t="s">
        <v>51</v>
      </c>
      <c r="AQ972" s="57" t="s">
        <v>2635</v>
      </c>
      <c r="AR972" s="18" t="s">
        <v>2636</v>
      </c>
      <c r="AS972" s="156" t="s">
        <v>629</v>
      </c>
      <c r="AT972" s="122">
        <v>1479804.16</v>
      </c>
      <c r="AU972" s="122">
        <v>389516.76</v>
      </c>
      <c r="AV972" s="122">
        <v>0</v>
      </c>
      <c r="AW972" s="122">
        <v>0</v>
      </c>
      <c r="AX972" s="122">
        <v>1479804.16</v>
      </c>
      <c r="AY972" s="122">
        <v>389516.76</v>
      </c>
      <c r="AZ972" s="122">
        <v>0</v>
      </c>
      <c r="BA972" s="122">
        <v>0</v>
      </c>
      <c r="BB972" s="122">
        <v>0</v>
      </c>
      <c r="BC972" s="122">
        <v>0</v>
      </c>
      <c r="BD972" s="122">
        <f t="shared" si="160"/>
        <v>3565924.59</v>
      </c>
      <c r="BE972" s="122">
        <v>0</v>
      </c>
      <c r="BF972" s="122">
        <v>3565924.59</v>
      </c>
      <c r="BG972" s="122">
        <v>0</v>
      </c>
      <c r="BH972" s="122">
        <v>0</v>
      </c>
      <c r="BI972" s="122">
        <f t="shared" si="161"/>
        <v>2890006.19</v>
      </c>
      <c r="BJ972" s="122">
        <v>0</v>
      </c>
      <c r="BK972" s="122">
        <v>2890006.19</v>
      </c>
      <c r="BL972" s="122">
        <v>0</v>
      </c>
      <c r="BM972" s="122">
        <v>0</v>
      </c>
      <c r="BN972" s="122">
        <f t="shared" si="162"/>
        <v>0</v>
      </c>
      <c r="BO972" s="122">
        <v>0</v>
      </c>
      <c r="BP972" s="122">
        <v>0</v>
      </c>
      <c r="BQ972" s="122">
        <v>0</v>
      </c>
      <c r="BR972" s="122">
        <v>0</v>
      </c>
      <c r="BS972" s="122">
        <f t="shared" si="163"/>
        <v>0</v>
      </c>
      <c r="BT972" s="122">
        <v>0</v>
      </c>
      <c r="BU972" s="122">
        <v>0</v>
      </c>
      <c r="BV972" s="122">
        <v>0</v>
      </c>
      <c r="BW972" s="122">
        <v>0</v>
      </c>
      <c r="BX972" s="122">
        <f t="shared" si="164"/>
        <v>0</v>
      </c>
      <c r="BY972" s="122">
        <v>0</v>
      </c>
      <c r="BZ972" s="122">
        <v>0</v>
      </c>
      <c r="CA972" s="122">
        <v>0</v>
      </c>
      <c r="CB972" s="122">
        <v>0</v>
      </c>
      <c r="CC972" s="122">
        <f t="shared" si="171"/>
        <v>0</v>
      </c>
      <c r="CD972" s="122">
        <v>0</v>
      </c>
      <c r="CE972" s="122">
        <v>0</v>
      </c>
      <c r="CF972" s="122">
        <v>0</v>
      </c>
      <c r="CG972" s="122">
        <v>0</v>
      </c>
      <c r="CH972" s="122">
        <f t="shared" si="166"/>
        <v>0</v>
      </c>
      <c r="CI972" s="122">
        <v>0</v>
      </c>
      <c r="CJ972" s="122">
        <v>0</v>
      </c>
      <c r="CK972" s="122">
        <v>0</v>
      </c>
      <c r="CL972" s="122">
        <v>0</v>
      </c>
      <c r="CM972" s="122">
        <f t="shared" si="167"/>
        <v>0</v>
      </c>
      <c r="CN972" s="122">
        <v>0</v>
      </c>
      <c r="CO972" s="122">
        <v>0</v>
      </c>
      <c r="CP972" s="122">
        <v>0</v>
      </c>
      <c r="CQ972" s="122">
        <v>0</v>
      </c>
    </row>
    <row r="973" spans="1:95" ht="197.25" customHeight="1">
      <c r="A973" s="244" t="s">
        <v>2458</v>
      </c>
      <c r="B973" s="17" t="s">
        <v>2459</v>
      </c>
      <c r="C973" s="263">
        <v>401000007</v>
      </c>
      <c r="D973" s="19" t="s">
        <v>86</v>
      </c>
      <c r="E973" s="113" t="s">
        <v>2640</v>
      </c>
      <c r="F973" s="114" t="s">
        <v>567</v>
      </c>
      <c r="G973" s="114"/>
      <c r="H973" s="115" t="s">
        <v>2641</v>
      </c>
      <c r="I973" s="157"/>
      <c r="J973" s="115" t="s">
        <v>2642</v>
      </c>
      <c r="K973" s="115" t="s">
        <v>2643</v>
      </c>
      <c r="L973" s="115" t="s">
        <v>2644</v>
      </c>
      <c r="M973" s="154"/>
      <c r="N973" s="154"/>
      <c r="O973" s="154"/>
      <c r="P973" s="116" t="s">
        <v>2645</v>
      </c>
      <c r="Q973" s="117" t="s">
        <v>2646</v>
      </c>
      <c r="R973" s="154"/>
      <c r="S973" s="154"/>
      <c r="T973" s="154" t="s">
        <v>2647</v>
      </c>
      <c r="U973" s="154"/>
      <c r="V973" s="154">
        <v>9</v>
      </c>
      <c r="W973" s="154">
        <v>1</v>
      </c>
      <c r="X973" s="115"/>
      <c r="Y973" s="115"/>
      <c r="Z973" s="115"/>
      <c r="AA973" s="115"/>
      <c r="AB973" s="116" t="s">
        <v>2648</v>
      </c>
      <c r="AC973" s="117" t="s">
        <v>2649</v>
      </c>
      <c r="AD973" s="116"/>
      <c r="AE973" s="116"/>
      <c r="AF973" s="116"/>
      <c r="AG973" s="116"/>
      <c r="AH973" s="116"/>
      <c r="AI973" s="116"/>
      <c r="AJ973" s="199">
        <v>1</v>
      </c>
      <c r="AK973" s="116"/>
      <c r="AL973" s="116"/>
      <c r="AM973" s="116"/>
      <c r="AN973" s="116" t="s">
        <v>2650</v>
      </c>
      <c r="AO973" s="57" t="s">
        <v>80</v>
      </c>
      <c r="AP973" s="57" t="s">
        <v>51</v>
      </c>
      <c r="AQ973" s="57" t="s">
        <v>2093</v>
      </c>
      <c r="AR973" s="18" t="s">
        <v>2092</v>
      </c>
      <c r="AS973" s="156" t="s">
        <v>629</v>
      </c>
      <c r="AT973" s="122">
        <v>12398598.6</v>
      </c>
      <c r="AU973" s="122">
        <v>12398598.6</v>
      </c>
      <c r="AV973" s="122">
        <v>0</v>
      </c>
      <c r="AW973" s="122">
        <v>0</v>
      </c>
      <c r="AX973" s="122">
        <v>0</v>
      </c>
      <c r="AY973" s="122">
        <v>0</v>
      </c>
      <c r="AZ973" s="122">
        <v>0</v>
      </c>
      <c r="BA973" s="122">
        <v>0</v>
      </c>
      <c r="BB973" s="122">
        <v>12398598.6</v>
      </c>
      <c r="BC973" s="122">
        <v>12398598.6</v>
      </c>
      <c r="BD973" s="122">
        <f t="shared" si="160"/>
        <v>3710559</v>
      </c>
      <c r="BE973" s="122">
        <v>0</v>
      </c>
      <c r="BF973" s="122">
        <v>0</v>
      </c>
      <c r="BG973" s="122">
        <v>0</v>
      </c>
      <c r="BH973" s="122">
        <v>3710559</v>
      </c>
      <c r="BI973" s="122">
        <f t="shared" si="161"/>
        <v>3710559</v>
      </c>
      <c r="BJ973" s="122">
        <v>0</v>
      </c>
      <c r="BK973" s="122">
        <v>0</v>
      </c>
      <c r="BL973" s="122">
        <v>0</v>
      </c>
      <c r="BM973" s="122">
        <v>3710559</v>
      </c>
      <c r="BN973" s="122">
        <f t="shared" si="162"/>
        <v>0</v>
      </c>
      <c r="BO973" s="122">
        <v>0</v>
      </c>
      <c r="BP973" s="122">
        <v>0</v>
      </c>
      <c r="BQ973" s="122">
        <v>0</v>
      </c>
      <c r="BR973" s="122">
        <v>0</v>
      </c>
      <c r="BS973" s="122">
        <f t="shared" si="163"/>
        <v>719645</v>
      </c>
      <c r="BT973" s="122">
        <v>0</v>
      </c>
      <c r="BU973" s="122">
        <v>0</v>
      </c>
      <c r="BV973" s="122">
        <v>0</v>
      </c>
      <c r="BW973" s="122">
        <v>719645</v>
      </c>
      <c r="BX973" s="122">
        <f t="shared" si="164"/>
        <v>0</v>
      </c>
      <c r="BY973" s="122">
        <v>0</v>
      </c>
      <c r="BZ973" s="122">
        <v>0</v>
      </c>
      <c r="CA973" s="122">
        <v>0</v>
      </c>
      <c r="CB973" s="122">
        <v>0</v>
      </c>
      <c r="CC973" s="122">
        <f t="shared" si="171"/>
        <v>0</v>
      </c>
      <c r="CD973" s="122">
        <v>0</v>
      </c>
      <c r="CE973" s="122">
        <v>0</v>
      </c>
      <c r="CF973" s="122">
        <v>0</v>
      </c>
      <c r="CG973" s="122">
        <v>0</v>
      </c>
      <c r="CH973" s="122">
        <f t="shared" si="166"/>
        <v>0</v>
      </c>
      <c r="CI973" s="122">
        <v>0</v>
      </c>
      <c r="CJ973" s="122">
        <v>0</v>
      </c>
      <c r="CK973" s="122">
        <v>0</v>
      </c>
      <c r="CL973" s="122">
        <v>0</v>
      </c>
      <c r="CM973" s="122">
        <f t="shared" si="167"/>
        <v>0</v>
      </c>
      <c r="CN973" s="122">
        <v>0</v>
      </c>
      <c r="CO973" s="122">
        <v>0</v>
      </c>
      <c r="CP973" s="122">
        <v>0</v>
      </c>
      <c r="CQ973" s="122">
        <v>0</v>
      </c>
    </row>
    <row r="974" spans="1:95" ht="93.75" customHeight="1">
      <c r="A974" s="244" t="s">
        <v>2458</v>
      </c>
      <c r="B974" s="17" t="s">
        <v>2459</v>
      </c>
      <c r="C974" s="263">
        <v>401000010</v>
      </c>
      <c r="D974" s="19" t="s">
        <v>127</v>
      </c>
      <c r="E974" s="113" t="s">
        <v>2460</v>
      </c>
      <c r="F974" s="114"/>
      <c r="G974" s="114"/>
      <c r="H974" s="115">
        <v>3</v>
      </c>
      <c r="I974" s="157"/>
      <c r="J974" s="115" t="s">
        <v>522</v>
      </c>
      <c r="K974" s="115">
        <v>1</v>
      </c>
      <c r="L974" s="115">
        <v>7</v>
      </c>
      <c r="M974" s="154"/>
      <c r="N974" s="154"/>
      <c r="O974" s="154"/>
      <c r="P974" s="116" t="s">
        <v>255</v>
      </c>
      <c r="Q974" s="117" t="s">
        <v>2651</v>
      </c>
      <c r="R974" s="154"/>
      <c r="S974" s="154"/>
      <c r="T974" s="154" t="s">
        <v>47</v>
      </c>
      <c r="U974" s="154"/>
      <c r="V974" s="154" t="s">
        <v>523</v>
      </c>
      <c r="W974" s="154" t="s">
        <v>45</v>
      </c>
      <c r="X974" s="115"/>
      <c r="Y974" s="115"/>
      <c r="Z974" s="115"/>
      <c r="AA974" s="115"/>
      <c r="AB974" s="116" t="s">
        <v>257</v>
      </c>
      <c r="AC974" s="117" t="s">
        <v>2652</v>
      </c>
      <c r="AD974" s="116"/>
      <c r="AE974" s="116"/>
      <c r="AF974" s="116"/>
      <c r="AG974" s="116"/>
      <c r="AH974" s="116"/>
      <c r="AI974" s="116"/>
      <c r="AJ974" s="116"/>
      <c r="AK974" s="116"/>
      <c r="AL974" s="116"/>
      <c r="AM974" s="116" t="s">
        <v>2653</v>
      </c>
      <c r="AN974" s="116" t="s">
        <v>2508</v>
      </c>
      <c r="AO974" s="57" t="s">
        <v>66</v>
      </c>
      <c r="AP974" s="57" t="s">
        <v>69</v>
      </c>
      <c r="AQ974" s="57" t="s">
        <v>2654</v>
      </c>
      <c r="AR974" s="18" t="s">
        <v>608</v>
      </c>
      <c r="AS974" s="156">
        <v>611</v>
      </c>
      <c r="AT974" s="122">
        <v>4322919.3499999996</v>
      </c>
      <c r="AU974" s="122">
        <v>4322919.3499999996</v>
      </c>
      <c r="AV974" s="122">
        <v>0</v>
      </c>
      <c r="AW974" s="122">
        <v>0</v>
      </c>
      <c r="AX974" s="122">
        <v>0</v>
      </c>
      <c r="AY974" s="122">
        <v>0</v>
      </c>
      <c r="AZ974" s="122">
        <v>0</v>
      </c>
      <c r="BA974" s="122">
        <v>0</v>
      </c>
      <c r="BB974" s="122">
        <v>4322919.3499999996</v>
      </c>
      <c r="BC974" s="122">
        <v>4322919.3499999996</v>
      </c>
      <c r="BD974" s="122">
        <f t="shared" si="160"/>
        <v>0</v>
      </c>
      <c r="BE974" s="122">
        <v>0</v>
      </c>
      <c r="BF974" s="122">
        <v>0</v>
      </c>
      <c r="BG974" s="122">
        <v>0</v>
      </c>
      <c r="BH974" s="122">
        <v>0</v>
      </c>
      <c r="BI974" s="122">
        <f t="shared" si="161"/>
        <v>0</v>
      </c>
      <c r="BJ974" s="122">
        <v>0</v>
      </c>
      <c r="BK974" s="122">
        <v>0</v>
      </c>
      <c r="BL974" s="122">
        <v>0</v>
      </c>
      <c r="BM974" s="122">
        <v>0</v>
      </c>
      <c r="BN974" s="122">
        <f t="shared" si="162"/>
        <v>0</v>
      </c>
      <c r="BO974" s="122">
        <v>0</v>
      </c>
      <c r="BP974" s="122">
        <v>0</v>
      </c>
      <c r="BQ974" s="122">
        <v>0</v>
      </c>
      <c r="BR974" s="122">
        <v>0</v>
      </c>
      <c r="BS974" s="122">
        <f t="shared" si="163"/>
        <v>0</v>
      </c>
      <c r="BT974" s="122">
        <v>0</v>
      </c>
      <c r="BU974" s="122">
        <v>0</v>
      </c>
      <c r="BV974" s="122">
        <v>0</v>
      </c>
      <c r="BW974" s="122">
        <v>0</v>
      </c>
      <c r="BX974" s="122">
        <f t="shared" si="164"/>
        <v>0</v>
      </c>
      <c r="BY974" s="122">
        <v>0</v>
      </c>
      <c r="BZ974" s="122">
        <v>0</v>
      </c>
      <c r="CA974" s="122">
        <v>0</v>
      </c>
      <c r="CB974" s="122">
        <v>0</v>
      </c>
      <c r="CC974" s="122">
        <f t="shared" si="171"/>
        <v>0</v>
      </c>
      <c r="CD974" s="122">
        <v>0</v>
      </c>
      <c r="CE974" s="122">
        <v>0</v>
      </c>
      <c r="CF974" s="122">
        <v>0</v>
      </c>
      <c r="CG974" s="122">
        <v>0</v>
      </c>
      <c r="CH974" s="122">
        <f t="shared" si="166"/>
        <v>0</v>
      </c>
      <c r="CI974" s="122">
        <v>0</v>
      </c>
      <c r="CJ974" s="122">
        <v>0</v>
      </c>
      <c r="CK974" s="122">
        <v>0</v>
      </c>
      <c r="CL974" s="122">
        <v>0</v>
      </c>
      <c r="CM974" s="122">
        <f t="shared" si="167"/>
        <v>0</v>
      </c>
      <c r="CN974" s="122">
        <v>0</v>
      </c>
      <c r="CO974" s="122">
        <v>0</v>
      </c>
      <c r="CP974" s="122">
        <v>0</v>
      </c>
      <c r="CQ974" s="122">
        <v>0</v>
      </c>
    </row>
    <row r="975" spans="1:95" ht="101.25" customHeight="1">
      <c r="A975" s="244" t="s">
        <v>2458</v>
      </c>
      <c r="B975" s="17" t="s">
        <v>2459</v>
      </c>
      <c r="C975" s="263">
        <v>401000010</v>
      </c>
      <c r="D975" s="19" t="s">
        <v>127</v>
      </c>
      <c r="E975" s="113" t="s">
        <v>2460</v>
      </c>
      <c r="F975" s="114"/>
      <c r="G975" s="114"/>
      <c r="H975" s="115">
        <v>3</v>
      </c>
      <c r="I975" s="157"/>
      <c r="J975" s="115" t="s">
        <v>522</v>
      </c>
      <c r="K975" s="115">
        <v>1</v>
      </c>
      <c r="L975" s="115">
        <v>7</v>
      </c>
      <c r="M975" s="154"/>
      <c r="N975" s="154"/>
      <c r="O975" s="154"/>
      <c r="P975" s="116" t="s">
        <v>255</v>
      </c>
      <c r="Q975" s="117" t="s">
        <v>2651</v>
      </c>
      <c r="R975" s="154"/>
      <c r="S975" s="154"/>
      <c r="T975" s="154" t="s">
        <v>47</v>
      </c>
      <c r="U975" s="154"/>
      <c r="V975" s="154" t="s">
        <v>523</v>
      </c>
      <c r="W975" s="154" t="s">
        <v>45</v>
      </c>
      <c r="X975" s="115"/>
      <c r="Y975" s="115"/>
      <c r="Z975" s="115"/>
      <c r="AA975" s="115"/>
      <c r="AB975" s="116" t="s">
        <v>257</v>
      </c>
      <c r="AC975" s="117" t="s">
        <v>2652</v>
      </c>
      <c r="AD975" s="116"/>
      <c r="AE975" s="116"/>
      <c r="AF975" s="116"/>
      <c r="AG975" s="116"/>
      <c r="AH975" s="116"/>
      <c r="AI975" s="116"/>
      <c r="AJ975" s="116"/>
      <c r="AK975" s="116"/>
      <c r="AL975" s="116"/>
      <c r="AM975" s="116" t="s">
        <v>2653</v>
      </c>
      <c r="AN975" s="116" t="s">
        <v>2508</v>
      </c>
      <c r="AO975" s="57" t="s">
        <v>66</v>
      </c>
      <c r="AP975" s="57" t="s">
        <v>69</v>
      </c>
      <c r="AQ975" s="57" t="s">
        <v>2654</v>
      </c>
      <c r="AR975" s="18" t="s">
        <v>608</v>
      </c>
      <c r="AS975" s="156" t="s">
        <v>700</v>
      </c>
      <c r="AT975" s="122">
        <v>0</v>
      </c>
      <c r="AU975" s="122">
        <v>0</v>
      </c>
      <c r="AV975" s="122">
        <v>0</v>
      </c>
      <c r="AW975" s="122">
        <v>0</v>
      </c>
      <c r="AX975" s="122">
        <v>0</v>
      </c>
      <c r="AY975" s="122">
        <v>0</v>
      </c>
      <c r="AZ975" s="122">
        <v>0</v>
      </c>
      <c r="BA975" s="122">
        <v>0</v>
      </c>
      <c r="BB975" s="122">
        <v>0</v>
      </c>
      <c r="BC975" s="122">
        <v>0</v>
      </c>
      <c r="BD975" s="122">
        <f t="shared" si="160"/>
        <v>2283413.63</v>
      </c>
      <c r="BE975" s="122">
        <v>0</v>
      </c>
      <c r="BF975" s="122">
        <v>0</v>
      </c>
      <c r="BG975" s="122">
        <v>0</v>
      </c>
      <c r="BH975" s="122">
        <v>2283413.63</v>
      </c>
      <c r="BI975" s="122">
        <f t="shared" si="161"/>
        <v>2283413.63</v>
      </c>
      <c r="BJ975" s="122">
        <v>0</v>
      </c>
      <c r="BK975" s="122">
        <v>0</v>
      </c>
      <c r="BL975" s="122">
        <v>0</v>
      </c>
      <c r="BM975" s="122">
        <v>2283413.63</v>
      </c>
      <c r="BN975" s="122">
        <f t="shared" si="162"/>
        <v>0</v>
      </c>
      <c r="BO975" s="122">
        <v>0</v>
      </c>
      <c r="BP975" s="122">
        <v>0</v>
      </c>
      <c r="BQ975" s="122">
        <v>0</v>
      </c>
      <c r="BR975" s="122">
        <v>0</v>
      </c>
      <c r="BS975" s="122">
        <f t="shared" si="163"/>
        <v>0</v>
      </c>
      <c r="BT975" s="122">
        <v>0</v>
      </c>
      <c r="BU975" s="122">
        <v>0</v>
      </c>
      <c r="BV975" s="122">
        <v>0</v>
      </c>
      <c r="BW975" s="122">
        <v>0</v>
      </c>
      <c r="BX975" s="122">
        <f t="shared" si="164"/>
        <v>0</v>
      </c>
      <c r="BY975" s="122">
        <v>0</v>
      </c>
      <c r="BZ975" s="122">
        <v>0</v>
      </c>
      <c r="CA975" s="122">
        <v>0</v>
      </c>
      <c r="CB975" s="122">
        <v>0</v>
      </c>
      <c r="CC975" s="122">
        <f t="shared" si="171"/>
        <v>0</v>
      </c>
      <c r="CD975" s="122">
        <v>0</v>
      </c>
      <c r="CE975" s="122">
        <v>0</v>
      </c>
      <c r="CF975" s="122">
        <v>0</v>
      </c>
      <c r="CG975" s="122">
        <v>0</v>
      </c>
      <c r="CH975" s="122">
        <f t="shared" si="166"/>
        <v>0</v>
      </c>
      <c r="CI975" s="122">
        <v>0</v>
      </c>
      <c r="CJ975" s="122">
        <v>0</v>
      </c>
      <c r="CK975" s="122">
        <v>0</v>
      </c>
      <c r="CL975" s="122">
        <v>0</v>
      </c>
      <c r="CM975" s="122">
        <f t="shared" si="167"/>
        <v>0</v>
      </c>
      <c r="CN975" s="122">
        <v>0</v>
      </c>
      <c r="CO975" s="122">
        <v>0</v>
      </c>
      <c r="CP975" s="122">
        <v>0</v>
      </c>
      <c r="CQ975" s="122">
        <v>0</v>
      </c>
    </row>
    <row r="976" spans="1:95" ht="182.25" customHeight="1">
      <c r="A976" s="244" t="s">
        <v>2458</v>
      </c>
      <c r="B976" s="17" t="s">
        <v>2459</v>
      </c>
      <c r="C976" s="263">
        <v>401000010</v>
      </c>
      <c r="D976" s="19" t="s">
        <v>127</v>
      </c>
      <c r="E976" s="113" t="s">
        <v>2655</v>
      </c>
      <c r="F976" s="114"/>
      <c r="G976" s="114"/>
      <c r="H976" s="115">
        <v>3</v>
      </c>
      <c r="I976" s="157"/>
      <c r="J976" s="115" t="s">
        <v>2333</v>
      </c>
      <c r="K976" s="115">
        <v>2</v>
      </c>
      <c r="L976" s="115"/>
      <c r="M976" s="154"/>
      <c r="N976" s="154"/>
      <c r="O976" s="154"/>
      <c r="P976" s="116" t="s">
        <v>2656</v>
      </c>
      <c r="Q976" s="117" t="s">
        <v>2461</v>
      </c>
      <c r="R976" s="154"/>
      <c r="S976" s="154"/>
      <c r="T976" s="154" t="s">
        <v>47</v>
      </c>
      <c r="U976" s="154"/>
      <c r="V976" s="154" t="s">
        <v>523</v>
      </c>
      <c r="W976" s="154" t="s">
        <v>45</v>
      </c>
      <c r="X976" s="115"/>
      <c r="Y976" s="115"/>
      <c r="Z976" s="115"/>
      <c r="AA976" s="115"/>
      <c r="AB976" s="116" t="s">
        <v>257</v>
      </c>
      <c r="AC976" s="117" t="s">
        <v>2657</v>
      </c>
      <c r="AD976" s="116"/>
      <c r="AE976" s="116"/>
      <c r="AF976" s="116"/>
      <c r="AG976" s="116"/>
      <c r="AH976" s="116"/>
      <c r="AI976" s="116"/>
      <c r="AJ976" s="116"/>
      <c r="AK976" s="116"/>
      <c r="AL976" s="116"/>
      <c r="AM976" s="116" t="s">
        <v>2658</v>
      </c>
      <c r="AN976" s="116" t="s">
        <v>2508</v>
      </c>
      <c r="AO976" s="57" t="s">
        <v>66</v>
      </c>
      <c r="AP976" s="57" t="s">
        <v>69</v>
      </c>
      <c r="AQ976" s="57">
        <v>9810021170</v>
      </c>
      <c r="AR976" s="18" t="s">
        <v>2659</v>
      </c>
      <c r="AS976" s="156">
        <v>244</v>
      </c>
      <c r="AT976" s="122">
        <v>0.02</v>
      </c>
      <c r="AU976" s="122">
        <v>0</v>
      </c>
      <c r="AV976" s="122">
        <v>0</v>
      </c>
      <c r="AW976" s="122">
        <v>0</v>
      </c>
      <c r="AX976" s="122">
        <v>0</v>
      </c>
      <c r="AY976" s="122">
        <v>0</v>
      </c>
      <c r="AZ976" s="122">
        <v>0</v>
      </c>
      <c r="BA976" s="122">
        <v>0</v>
      </c>
      <c r="BB976" s="122">
        <v>0.02</v>
      </c>
      <c r="BC976" s="122">
        <v>0</v>
      </c>
      <c r="BD976" s="122">
        <f t="shared" si="160"/>
        <v>0.01</v>
      </c>
      <c r="BE976" s="122">
        <v>0</v>
      </c>
      <c r="BF976" s="122">
        <v>0</v>
      </c>
      <c r="BG976" s="122">
        <v>0</v>
      </c>
      <c r="BH976" s="122">
        <v>0.01</v>
      </c>
      <c r="BI976" s="122">
        <f t="shared" si="161"/>
        <v>0.01</v>
      </c>
      <c r="BJ976" s="122">
        <v>0</v>
      </c>
      <c r="BK976" s="122">
        <v>0</v>
      </c>
      <c r="BL976" s="122">
        <v>0</v>
      </c>
      <c r="BM976" s="122">
        <v>0.01</v>
      </c>
      <c r="BN976" s="122">
        <f t="shared" si="162"/>
        <v>0</v>
      </c>
      <c r="BO976" s="122">
        <v>0</v>
      </c>
      <c r="BP976" s="122">
        <v>0</v>
      </c>
      <c r="BQ976" s="122">
        <v>0</v>
      </c>
      <c r="BR976" s="122">
        <v>0</v>
      </c>
      <c r="BS976" s="122">
        <f t="shared" si="163"/>
        <v>0</v>
      </c>
      <c r="BT976" s="122">
        <v>0</v>
      </c>
      <c r="BU976" s="122">
        <v>0</v>
      </c>
      <c r="BV976" s="122">
        <v>0</v>
      </c>
      <c r="BW976" s="122">
        <v>0</v>
      </c>
      <c r="BX976" s="122">
        <f t="shared" si="164"/>
        <v>0</v>
      </c>
      <c r="BY976" s="122">
        <v>0</v>
      </c>
      <c r="BZ976" s="122">
        <v>0</v>
      </c>
      <c r="CA976" s="122">
        <v>0</v>
      </c>
      <c r="CB976" s="122">
        <v>0</v>
      </c>
      <c r="CC976" s="122">
        <f t="shared" si="171"/>
        <v>0</v>
      </c>
      <c r="CD976" s="122">
        <v>0</v>
      </c>
      <c r="CE976" s="122">
        <v>0</v>
      </c>
      <c r="CF976" s="122">
        <v>0</v>
      </c>
      <c r="CG976" s="122">
        <v>0</v>
      </c>
      <c r="CH976" s="122">
        <f t="shared" si="166"/>
        <v>0</v>
      </c>
      <c r="CI976" s="122">
        <v>0</v>
      </c>
      <c r="CJ976" s="122">
        <v>0</v>
      </c>
      <c r="CK976" s="122">
        <v>0</v>
      </c>
      <c r="CL976" s="122">
        <v>0</v>
      </c>
      <c r="CM976" s="122">
        <f t="shared" si="167"/>
        <v>0</v>
      </c>
      <c r="CN976" s="122">
        <v>0</v>
      </c>
      <c r="CO976" s="122">
        <v>0</v>
      </c>
      <c r="CP976" s="122">
        <v>0</v>
      </c>
      <c r="CQ976" s="122">
        <v>0</v>
      </c>
    </row>
    <row r="977" spans="1:95" ht="241.5" customHeight="1">
      <c r="A977" s="244" t="s">
        <v>2458</v>
      </c>
      <c r="B977" s="17" t="s">
        <v>2459</v>
      </c>
      <c r="C977" s="263">
        <v>401000012</v>
      </c>
      <c r="D977" s="19" t="s">
        <v>128</v>
      </c>
      <c r="E977" s="113" t="s">
        <v>2460</v>
      </c>
      <c r="F977" s="114"/>
      <c r="G977" s="114"/>
      <c r="H977" s="115">
        <v>3</v>
      </c>
      <c r="I977" s="157"/>
      <c r="J977" s="115" t="s">
        <v>522</v>
      </c>
      <c r="K977" s="115">
        <v>1</v>
      </c>
      <c r="L977" s="115">
        <v>7</v>
      </c>
      <c r="M977" s="154"/>
      <c r="N977" s="154"/>
      <c r="O977" s="154"/>
      <c r="P977" s="116" t="s">
        <v>255</v>
      </c>
      <c r="Q977" s="117" t="s">
        <v>2461</v>
      </c>
      <c r="R977" s="154"/>
      <c r="S977" s="154"/>
      <c r="T977" s="154" t="s">
        <v>47</v>
      </c>
      <c r="U977" s="154"/>
      <c r="V977" s="154" t="s">
        <v>523</v>
      </c>
      <c r="W977" s="154" t="s">
        <v>45</v>
      </c>
      <c r="X977" s="115"/>
      <c r="Y977" s="115"/>
      <c r="Z977" s="115"/>
      <c r="AA977" s="115"/>
      <c r="AB977" s="116" t="s">
        <v>257</v>
      </c>
      <c r="AC977" s="117" t="s">
        <v>2660</v>
      </c>
      <c r="AD977" s="116"/>
      <c r="AE977" s="116"/>
      <c r="AF977" s="116"/>
      <c r="AG977" s="116"/>
      <c r="AH977" s="116"/>
      <c r="AI977" s="116"/>
      <c r="AJ977" s="116" t="s">
        <v>45</v>
      </c>
      <c r="AK977" s="116"/>
      <c r="AL977" s="116"/>
      <c r="AM977" s="116"/>
      <c r="AN977" s="116" t="s">
        <v>2661</v>
      </c>
      <c r="AO977" s="57" t="s">
        <v>66</v>
      </c>
      <c r="AP977" s="57" t="s">
        <v>69</v>
      </c>
      <c r="AQ977" s="57" t="s">
        <v>2662</v>
      </c>
      <c r="AR977" s="18" t="s">
        <v>2663</v>
      </c>
      <c r="AS977" s="156" t="s">
        <v>629</v>
      </c>
      <c r="AT977" s="122">
        <v>16385884</v>
      </c>
      <c r="AU977" s="122">
        <v>16385884</v>
      </c>
      <c r="AV977" s="122">
        <v>0</v>
      </c>
      <c r="AW977" s="122">
        <v>0</v>
      </c>
      <c r="AX977" s="122">
        <v>0</v>
      </c>
      <c r="AY977" s="122">
        <v>0</v>
      </c>
      <c r="AZ977" s="122">
        <v>0</v>
      </c>
      <c r="BA977" s="122">
        <v>0</v>
      </c>
      <c r="BB977" s="122">
        <v>16385884</v>
      </c>
      <c r="BC977" s="122">
        <v>16385884</v>
      </c>
      <c r="BD977" s="122">
        <f t="shared" si="160"/>
        <v>0</v>
      </c>
      <c r="BE977" s="122">
        <v>0</v>
      </c>
      <c r="BF977" s="122">
        <v>0</v>
      </c>
      <c r="BG977" s="122">
        <v>0</v>
      </c>
      <c r="BH977" s="122">
        <v>0</v>
      </c>
      <c r="BI977" s="122">
        <f t="shared" si="161"/>
        <v>0</v>
      </c>
      <c r="BJ977" s="122">
        <v>0</v>
      </c>
      <c r="BK977" s="122">
        <v>0</v>
      </c>
      <c r="BL977" s="122">
        <v>0</v>
      </c>
      <c r="BM977" s="122">
        <v>0</v>
      </c>
      <c r="BN977" s="122">
        <f t="shared" si="162"/>
        <v>0</v>
      </c>
      <c r="BO977" s="122">
        <v>0</v>
      </c>
      <c r="BP977" s="122">
        <v>0</v>
      </c>
      <c r="BQ977" s="122">
        <v>0</v>
      </c>
      <c r="BR977" s="122">
        <v>0</v>
      </c>
      <c r="BS977" s="122">
        <f t="shared" si="163"/>
        <v>0</v>
      </c>
      <c r="BT977" s="122">
        <v>0</v>
      </c>
      <c r="BU977" s="122">
        <v>0</v>
      </c>
      <c r="BV977" s="122">
        <v>0</v>
      </c>
      <c r="BW977" s="122">
        <v>0</v>
      </c>
      <c r="BX977" s="122">
        <f t="shared" si="164"/>
        <v>0</v>
      </c>
      <c r="BY977" s="122">
        <v>0</v>
      </c>
      <c r="BZ977" s="122">
        <v>0</v>
      </c>
      <c r="CA977" s="122">
        <v>0</v>
      </c>
      <c r="CB977" s="122">
        <v>0</v>
      </c>
      <c r="CC977" s="122">
        <f t="shared" si="171"/>
        <v>0</v>
      </c>
      <c r="CD977" s="122">
        <v>0</v>
      </c>
      <c r="CE977" s="122">
        <v>0</v>
      </c>
      <c r="CF977" s="122">
        <v>0</v>
      </c>
      <c r="CG977" s="122">
        <v>0</v>
      </c>
      <c r="CH977" s="122">
        <f t="shared" si="166"/>
        <v>0</v>
      </c>
      <c r="CI977" s="122">
        <v>0</v>
      </c>
      <c r="CJ977" s="122">
        <v>0</v>
      </c>
      <c r="CK977" s="122">
        <v>0</v>
      </c>
      <c r="CL977" s="122">
        <v>0</v>
      </c>
      <c r="CM977" s="122">
        <f t="shared" si="167"/>
        <v>0</v>
      </c>
      <c r="CN977" s="122">
        <v>0</v>
      </c>
      <c r="CO977" s="122">
        <v>0</v>
      </c>
      <c r="CP977" s="122">
        <v>0</v>
      </c>
      <c r="CQ977" s="122">
        <v>0</v>
      </c>
    </row>
    <row r="978" spans="1:95" ht="409.5">
      <c r="A978" s="244" t="s">
        <v>2458</v>
      </c>
      <c r="B978" s="17" t="s">
        <v>2459</v>
      </c>
      <c r="C978" s="263">
        <v>401000012</v>
      </c>
      <c r="D978" s="19" t="s">
        <v>128</v>
      </c>
      <c r="E978" s="113" t="s">
        <v>2460</v>
      </c>
      <c r="F978" s="114"/>
      <c r="G978" s="114"/>
      <c r="H978" s="115">
        <v>3</v>
      </c>
      <c r="I978" s="157"/>
      <c r="J978" s="115" t="s">
        <v>522</v>
      </c>
      <c r="K978" s="115">
        <v>1</v>
      </c>
      <c r="L978" s="115">
        <v>7</v>
      </c>
      <c r="M978" s="154"/>
      <c r="N978" s="154"/>
      <c r="O978" s="154"/>
      <c r="P978" s="116" t="s">
        <v>255</v>
      </c>
      <c r="Q978" s="117" t="s">
        <v>2461</v>
      </c>
      <c r="R978" s="154"/>
      <c r="S978" s="154"/>
      <c r="T978" s="154" t="s">
        <v>47</v>
      </c>
      <c r="U978" s="154"/>
      <c r="V978" s="154" t="s">
        <v>523</v>
      </c>
      <c r="W978" s="154" t="s">
        <v>45</v>
      </c>
      <c r="X978" s="115"/>
      <c r="Y978" s="115"/>
      <c r="Z978" s="115"/>
      <c r="AA978" s="115"/>
      <c r="AB978" s="116" t="s">
        <v>257</v>
      </c>
      <c r="AC978" s="117" t="s">
        <v>2664</v>
      </c>
      <c r="AD978" s="116"/>
      <c r="AE978" s="116"/>
      <c r="AF978" s="116"/>
      <c r="AG978" s="116"/>
      <c r="AH978" s="116"/>
      <c r="AI978" s="116"/>
      <c r="AJ978" s="116" t="s">
        <v>2665</v>
      </c>
      <c r="AK978" s="116"/>
      <c r="AL978" s="116"/>
      <c r="AM978" s="116"/>
      <c r="AN978" s="116" t="s">
        <v>2666</v>
      </c>
      <c r="AO978" s="57" t="s">
        <v>66</v>
      </c>
      <c r="AP978" s="57" t="s">
        <v>69</v>
      </c>
      <c r="AQ978" s="57" t="s">
        <v>2667</v>
      </c>
      <c r="AR978" s="18" t="s">
        <v>2668</v>
      </c>
      <c r="AS978" s="156" t="s">
        <v>629</v>
      </c>
      <c r="AT978" s="122">
        <v>98595616.829999998</v>
      </c>
      <c r="AU978" s="122">
        <v>98595616.829999998</v>
      </c>
      <c r="AV978" s="122">
        <v>0</v>
      </c>
      <c r="AW978" s="122">
        <v>0</v>
      </c>
      <c r="AX978" s="122">
        <v>0</v>
      </c>
      <c r="AY978" s="122">
        <v>0</v>
      </c>
      <c r="AZ978" s="122">
        <v>0</v>
      </c>
      <c r="BA978" s="122">
        <v>0</v>
      </c>
      <c r="BB978" s="122">
        <v>98595616.829999998</v>
      </c>
      <c r="BC978" s="122">
        <v>98595616.829999998</v>
      </c>
      <c r="BD978" s="122">
        <f t="shared" si="160"/>
        <v>0</v>
      </c>
      <c r="BE978" s="122">
        <v>0</v>
      </c>
      <c r="BF978" s="122">
        <v>0</v>
      </c>
      <c r="BG978" s="122">
        <v>0</v>
      </c>
      <c r="BH978" s="122">
        <v>0</v>
      </c>
      <c r="BI978" s="122">
        <f t="shared" si="161"/>
        <v>0</v>
      </c>
      <c r="BJ978" s="122">
        <v>0</v>
      </c>
      <c r="BK978" s="122">
        <v>0</v>
      </c>
      <c r="BL978" s="122">
        <v>0</v>
      </c>
      <c r="BM978" s="122">
        <v>0</v>
      </c>
      <c r="BN978" s="122">
        <f t="shared" si="162"/>
        <v>0</v>
      </c>
      <c r="BO978" s="122">
        <v>0</v>
      </c>
      <c r="BP978" s="122">
        <v>0</v>
      </c>
      <c r="BQ978" s="122">
        <v>0</v>
      </c>
      <c r="BR978" s="122">
        <v>0</v>
      </c>
      <c r="BS978" s="122">
        <f t="shared" si="163"/>
        <v>0</v>
      </c>
      <c r="BT978" s="122">
        <v>0</v>
      </c>
      <c r="BU978" s="122">
        <v>0</v>
      </c>
      <c r="BV978" s="122">
        <v>0</v>
      </c>
      <c r="BW978" s="122">
        <v>0</v>
      </c>
      <c r="BX978" s="122">
        <f t="shared" si="164"/>
        <v>0</v>
      </c>
      <c r="BY978" s="122">
        <v>0</v>
      </c>
      <c r="BZ978" s="122">
        <v>0</v>
      </c>
      <c r="CA978" s="122">
        <v>0</v>
      </c>
      <c r="CB978" s="122">
        <v>0</v>
      </c>
      <c r="CC978" s="122">
        <f t="shared" si="171"/>
        <v>0</v>
      </c>
      <c r="CD978" s="122">
        <v>0</v>
      </c>
      <c r="CE978" s="122">
        <v>0</v>
      </c>
      <c r="CF978" s="122">
        <v>0</v>
      </c>
      <c r="CG978" s="122">
        <v>0</v>
      </c>
      <c r="CH978" s="122">
        <f t="shared" si="166"/>
        <v>0</v>
      </c>
      <c r="CI978" s="122">
        <v>0</v>
      </c>
      <c r="CJ978" s="122">
        <v>0</v>
      </c>
      <c r="CK978" s="122">
        <v>0</v>
      </c>
      <c r="CL978" s="122">
        <v>0</v>
      </c>
      <c r="CM978" s="122">
        <f t="shared" si="167"/>
        <v>0</v>
      </c>
      <c r="CN978" s="122">
        <v>0</v>
      </c>
      <c r="CO978" s="122">
        <v>0</v>
      </c>
      <c r="CP978" s="122">
        <v>0</v>
      </c>
      <c r="CQ978" s="122">
        <v>0</v>
      </c>
    </row>
    <row r="979" spans="1:95" ht="112.5" customHeight="1">
      <c r="A979" s="244" t="s">
        <v>2458</v>
      </c>
      <c r="B979" s="17" t="s">
        <v>2459</v>
      </c>
      <c r="C979" s="263">
        <v>401000030</v>
      </c>
      <c r="D979" s="19" t="s">
        <v>2669</v>
      </c>
      <c r="E979" s="113" t="s">
        <v>2460</v>
      </c>
      <c r="F979" s="114"/>
      <c r="G979" s="114"/>
      <c r="H979" s="115">
        <v>3</v>
      </c>
      <c r="I979" s="157"/>
      <c r="J979" s="115">
        <v>16</v>
      </c>
      <c r="K979" s="115" t="s">
        <v>45</v>
      </c>
      <c r="L979" s="115" t="s">
        <v>2670</v>
      </c>
      <c r="M979" s="154"/>
      <c r="N979" s="154"/>
      <c r="O979" s="154"/>
      <c r="P979" s="116" t="s">
        <v>255</v>
      </c>
      <c r="Q979" s="117" t="s">
        <v>2651</v>
      </c>
      <c r="R979" s="154"/>
      <c r="S979" s="154"/>
      <c r="T979" s="154" t="s">
        <v>47</v>
      </c>
      <c r="U979" s="154"/>
      <c r="V979" s="154">
        <v>9</v>
      </c>
      <c r="W979" s="154">
        <v>1</v>
      </c>
      <c r="X979" s="115"/>
      <c r="Y979" s="115"/>
      <c r="Z979" s="115"/>
      <c r="AA979" s="115"/>
      <c r="AB979" s="116" t="s">
        <v>257</v>
      </c>
      <c r="AC979" s="117" t="s">
        <v>2657</v>
      </c>
      <c r="AD979" s="116"/>
      <c r="AE979" s="116"/>
      <c r="AF979" s="116"/>
      <c r="AG979" s="116"/>
      <c r="AH979" s="116"/>
      <c r="AI979" s="116"/>
      <c r="AJ979" s="116"/>
      <c r="AK979" s="116"/>
      <c r="AL979" s="116"/>
      <c r="AM979" s="116" t="s">
        <v>2671</v>
      </c>
      <c r="AN979" s="116" t="s">
        <v>2508</v>
      </c>
      <c r="AO979" s="57" t="s">
        <v>69</v>
      </c>
      <c r="AP979" s="57" t="s">
        <v>51</v>
      </c>
      <c r="AQ979" s="57" t="s">
        <v>631</v>
      </c>
      <c r="AR979" s="18" t="s">
        <v>1067</v>
      </c>
      <c r="AS979" s="156">
        <v>244</v>
      </c>
      <c r="AT979" s="122">
        <v>1935380</v>
      </c>
      <c r="AU979" s="122">
        <v>1935380</v>
      </c>
      <c r="AV979" s="122">
        <v>0</v>
      </c>
      <c r="AW979" s="122">
        <v>0</v>
      </c>
      <c r="AX979" s="122">
        <v>0</v>
      </c>
      <c r="AY979" s="122">
        <v>0</v>
      </c>
      <c r="AZ979" s="122">
        <v>0</v>
      </c>
      <c r="BA979" s="122">
        <v>0</v>
      </c>
      <c r="BB979" s="122">
        <v>1935380</v>
      </c>
      <c r="BC979" s="122">
        <v>1935380</v>
      </c>
      <c r="BD979" s="122">
        <f t="shared" si="160"/>
        <v>2412500</v>
      </c>
      <c r="BE979" s="122">
        <v>0</v>
      </c>
      <c r="BF979" s="122">
        <v>0</v>
      </c>
      <c r="BG979" s="122">
        <v>0</v>
      </c>
      <c r="BH979" s="122">
        <v>2412500</v>
      </c>
      <c r="BI979" s="122">
        <f t="shared" si="161"/>
        <v>2412500</v>
      </c>
      <c r="BJ979" s="122">
        <v>0</v>
      </c>
      <c r="BK979" s="122">
        <v>0</v>
      </c>
      <c r="BL979" s="122">
        <v>0</v>
      </c>
      <c r="BM979" s="122">
        <v>2412500</v>
      </c>
      <c r="BN979" s="122">
        <f t="shared" si="162"/>
        <v>1162500</v>
      </c>
      <c r="BO979" s="122">
        <v>0</v>
      </c>
      <c r="BP979" s="122">
        <v>0</v>
      </c>
      <c r="BQ979" s="122">
        <v>0</v>
      </c>
      <c r="BR979" s="122">
        <v>1162500</v>
      </c>
      <c r="BS979" s="122">
        <f t="shared" si="163"/>
        <v>1162500</v>
      </c>
      <c r="BT979" s="122">
        <v>0</v>
      </c>
      <c r="BU979" s="122">
        <v>0</v>
      </c>
      <c r="BV979" s="122">
        <v>0</v>
      </c>
      <c r="BW979" s="122">
        <v>1162500</v>
      </c>
      <c r="BX979" s="122">
        <f t="shared" si="164"/>
        <v>1162500</v>
      </c>
      <c r="BY979" s="122">
        <v>0</v>
      </c>
      <c r="BZ979" s="122">
        <v>0</v>
      </c>
      <c r="CA979" s="122">
        <v>0</v>
      </c>
      <c r="CB979" s="122">
        <v>1162500</v>
      </c>
      <c r="CC979" s="122">
        <f t="shared" si="171"/>
        <v>1162500</v>
      </c>
      <c r="CD979" s="122">
        <v>0</v>
      </c>
      <c r="CE979" s="122">
        <v>0</v>
      </c>
      <c r="CF979" s="122">
        <v>0</v>
      </c>
      <c r="CG979" s="122">
        <v>1162500</v>
      </c>
      <c r="CH979" s="122">
        <f t="shared" si="166"/>
        <v>1162500</v>
      </c>
      <c r="CI979" s="122">
        <v>0</v>
      </c>
      <c r="CJ979" s="122">
        <v>0</v>
      </c>
      <c r="CK979" s="122">
        <v>0</v>
      </c>
      <c r="CL979" s="122">
        <v>1162500</v>
      </c>
      <c r="CM979" s="122">
        <f t="shared" si="167"/>
        <v>1162500</v>
      </c>
      <c r="CN979" s="122">
        <v>0</v>
      </c>
      <c r="CO979" s="122">
        <v>0</v>
      </c>
      <c r="CP979" s="122">
        <v>0</v>
      </c>
      <c r="CQ979" s="122">
        <v>1162500</v>
      </c>
    </row>
    <row r="980" spans="1:95" ht="156.75" customHeight="1">
      <c r="A980" s="244" t="s">
        <v>2458</v>
      </c>
      <c r="B980" s="17" t="s">
        <v>2459</v>
      </c>
      <c r="C980" s="263">
        <v>401000040</v>
      </c>
      <c r="D980" s="19" t="s">
        <v>88</v>
      </c>
      <c r="E980" s="113" t="s">
        <v>2460</v>
      </c>
      <c r="F980" s="493"/>
      <c r="G980" s="493"/>
      <c r="H980" s="494">
        <v>3</v>
      </c>
      <c r="I980" s="495"/>
      <c r="J980" s="494">
        <v>16</v>
      </c>
      <c r="K980" s="494" t="s">
        <v>45</v>
      </c>
      <c r="L980" s="494">
        <v>25</v>
      </c>
      <c r="M980" s="201"/>
      <c r="N980" s="201"/>
      <c r="O980" s="201"/>
      <c r="P980" s="117" t="s">
        <v>255</v>
      </c>
      <c r="Q980" s="117" t="s">
        <v>2651</v>
      </c>
      <c r="R980" s="201"/>
      <c r="S980" s="201"/>
      <c r="T980" s="201" t="s">
        <v>47</v>
      </c>
      <c r="U980" s="201"/>
      <c r="V980" s="201">
        <v>9</v>
      </c>
      <c r="W980" s="201">
        <v>1</v>
      </c>
      <c r="X980" s="494"/>
      <c r="Y980" s="494"/>
      <c r="Z980" s="494"/>
      <c r="AA980" s="494"/>
      <c r="AB980" s="117" t="s">
        <v>257</v>
      </c>
      <c r="AC980" s="500" t="s">
        <v>2672</v>
      </c>
      <c r="AD980" s="117"/>
      <c r="AE980" s="117"/>
      <c r="AF980" s="117"/>
      <c r="AG980" s="117"/>
      <c r="AH980" s="117"/>
      <c r="AI980" s="117"/>
      <c r="AJ980" s="117"/>
      <c r="AK980" s="117"/>
      <c r="AL980" s="117"/>
      <c r="AM980" s="117" t="s">
        <v>2673</v>
      </c>
      <c r="AN980" s="117" t="s">
        <v>2674</v>
      </c>
      <c r="AO980" s="156" t="s">
        <v>51</v>
      </c>
      <c r="AP980" s="156" t="s">
        <v>52</v>
      </c>
      <c r="AQ980" s="156" t="s">
        <v>2675</v>
      </c>
      <c r="AR980" s="18" t="s">
        <v>2676</v>
      </c>
      <c r="AS980" s="156" t="s">
        <v>629</v>
      </c>
      <c r="AT980" s="122"/>
      <c r="AU980" s="122"/>
      <c r="AV980" s="122"/>
      <c r="AW980" s="122"/>
      <c r="AX980" s="122"/>
      <c r="AY980" s="122"/>
      <c r="AZ980" s="122"/>
      <c r="BA980" s="122"/>
      <c r="BB980" s="122"/>
      <c r="BC980" s="122"/>
      <c r="BD980" s="122">
        <f t="shared" si="160"/>
        <v>3938000</v>
      </c>
      <c r="BE980" s="122"/>
      <c r="BF980" s="122"/>
      <c r="BG980" s="122"/>
      <c r="BH980" s="122">
        <v>3938000</v>
      </c>
      <c r="BI980" s="122">
        <f t="shared" si="161"/>
        <v>3938000</v>
      </c>
      <c r="BJ980" s="122"/>
      <c r="BK980" s="122"/>
      <c r="BL980" s="122"/>
      <c r="BM980" s="122">
        <v>3938000</v>
      </c>
      <c r="BN980" s="122"/>
      <c r="BO980" s="122"/>
      <c r="BP980" s="122"/>
      <c r="BQ980" s="122"/>
      <c r="BR980" s="122"/>
      <c r="BS980" s="122">
        <f t="shared" si="163"/>
        <v>0</v>
      </c>
      <c r="BT980" s="122"/>
      <c r="BU980" s="122"/>
      <c r="BV980" s="122"/>
      <c r="BW980" s="122"/>
      <c r="BX980" s="122"/>
      <c r="BY980" s="122"/>
      <c r="BZ980" s="122"/>
      <c r="CA980" s="122"/>
      <c r="CB980" s="122"/>
      <c r="CC980" s="122"/>
      <c r="CD980" s="122"/>
      <c r="CE980" s="122"/>
      <c r="CF980" s="122"/>
      <c r="CG980" s="122"/>
      <c r="CH980" s="122">
        <f t="shared" si="166"/>
        <v>0</v>
      </c>
      <c r="CI980" s="122"/>
      <c r="CJ980" s="122"/>
      <c r="CK980" s="122"/>
      <c r="CL980" s="122"/>
      <c r="CM980" s="122">
        <f t="shared" si="167"/>
        <v>0</v>
      </c>
      <c r="CN980" s="122"/>
      <c r="CO980" s="122"/>
      <c r="CP980" s="122"/>
      <c r="CQ980" s="122"/>
    </row>
    <row r="981" spans="1:95" ht="395.25" customHeight="1">
      <c r="A981" s="244" t="s">
        <v>2458</v>
      </c>
      <c r="B981" s="17" t="s">
        <v>2459</v>
      </c>
      <c r="C981" s="263">
        <v>401000040</v>
      </c>
      <c r="D981" s="19" t="s">
        <v>88</v>
      </c>
      <c r="E981" s="113" t="s">
        <v>2460</v>
      </c>
      <c r="F981" s="114"/>
      <c r="G981" s="114"/>
      <c r="H981" s="115">
        <v>3</v>
      </c>
      <c r="I981" s="157"/>
      <c r="J981" s="115">
        <v>16</v>
      </c>
      <c r="K981" s="115" t="s">
        <v>45</v>
      </c>
      <c r="L981" s="115">
        <v>25</v>
      </c>
      <c r="M981" s="154"/>
      <c r="N981" s="154"/>
      <c r="O981" s="154"/>
      <c r="P981" s="116" t="s">
        <v>255</v>
      </c>
      <c r="Q981" s="117" t="s">
        <v>2461</v>
      </c>
      <c r="R981" s="154"/>
      <c r="S981" s="154"/>
      <c r="T981" s="154">
        <v>3</v>
      </c>
      <c r="U981" s="154"/>
      <c r="V981" s="154" t="s">
        <v>523</v>
      </c>
      <c r="W981" s="154">
        <v>1</v>
      </c>
      <c r="X981" s="115"/>
      <c r="Y981" s="115"/>
      <c r="Z981" s="115"/>
      <c r="AA981" s="115"/>
      <c r="AB981" s="116" t="s">
        <v>257</v>
      </c>
      <c r="AC981" s="521" t="s">
        <v>2677</v>
      </c>
      <c r="AD981" s="340"/>
      <c r="AE981" s="340"/>
      <c r="AF981" s="118"/>
      <c r="AG981" s="118"/>
      <c r="AH981" s="118"/>
      <c r="AI981" s="118"/>
      <c r="AJ981" s="118"/>
      <c r="AK981" s="118"/>
      <c r="AL981" s="118"/>
      <c r="AM981" s="136" t="s">
        <v>2678</v>
      </c>
      <c r="AN981" s="114" t="s">
        <v>2679</v>
      </c>
      <c r="AO981" s="57" t="s">
        <v>80</v>
      </c>
      <c r="AP981" s="57" t="s">
        <v>54</v>
      </c>
      <c r="AQ981" s="57" t="s">
        <v>2680</v>
      </c>
      <c r="AR981" s="18" t="s">
        <v>2681</v>
      </c>
      <c r="AS981" s="156" t="s">
        <v>673</v>
      </c>
      <c r="AT981" s="122">
        <v>0</v>
      </c>
      <c r="AU981" s="122">
        <v>0</v>
      </c>
      <c r="AV981" s="122">
        <v>0</v>
      </c>
      <c r="AW981" s="122">
        <v>0</v>
      </c>
      <c r="AX981" s="122">
        <v>0</v>
      </c>
      <c r="AY981" s="122">
        <v>0</v>
      </c>
      <c r="AZ981" s="122">
        <v>0</v>
      </c>
      <c r="BA981" s="122">
        <v>0</v>
      </c>
      <c r="BB981" s="122">
        <v>0</v>
      </c>
      <c r="BC981" s="122">
        <v>0</v>
      </c>
      <c r="BD981" s="122">
        <f t="shared" si="160"/>
        <v>4921782.3</v>
      </c>
      <c r="BE981" s="122">
        <v>0</v>
      </c>
      <c r="BF981" s="122">
        <v>0</v>
      </c>
      <c r="BG981" s="122">
        <v>0</v>
      </c>
      <c r="BH981" s="122">
        <v>4921782.3</v>
      </c>
      <c r="BI981" s="122">
        <f t="shared" si="161"/>
        <v>4921782.3</v>
      </c>
      <c r="BJ981" s="122">
        <v>0</v>
      </c>
      <c r="BK981" s="122">
        <v>0</v>
      </c>
      <c r="BL981" s="122">
        <v>0</v>
      </c>
      <c r="BM981" s="122">
        <v>4921782.3</v>
      </c>
      <c r="BN981" s="122">
        <f t="shared" si="162"/>
        <v>0</v>
      </c>
      <c r="BO981" s="122">
        <v>0</v>
      </c>
      <c r="BP981" s="122">
        <v>0</v>
      </c>
      <c r="BQ981" s="122">
        <v>0</v>
      </c>
      <c r="BR981" s="122">
        <v>0</v>
      </c>
      <c r="BS981" s="122">
        <f t="shared" si="163"/>
        <v>5000000</v>
      </c>
      <c r="BT981" s="122">
        <v>0</v>
      </c>
      <c r="BU981" s="122">
        <v>0</v>
      </c>
      <c r="BV981" s="122">
        <v>0</v>
      </c>
      <c r="BW981" s="122">
        <v>5000000</v>
      </c>
      <c r="BX981" s="122">
        <f t="shared" si="164"/>
        <v>0</v>
      </c>
      <c r="BY981" s="122">
        <v>0</v>
      </c>
      <c r="BZ981" s="122">
        <v>0</v>
      </c>
      <c r="CA981" s="122">
        <v>0</v>
      </c>
      <c r="CB981" s="122">
        <v>0</v>
      </c>
      <c r="CC981" s="122">
        <f t="shared" ref="CC981:CC983" si="172">SUM(CD981:CG981)</f>
        <v>0</v>
      </c>
      <c r="CD981" s="122">
        <v>0</v>
      </c>
      <c r="CE981" s="122">
        <v>0</v>
      </c>
      <c r="CF981" s="122">
        <v>0</v>
      </c>
      <c r="CG981" s="122">
        <v>0</v>
      </c>
      <c r="CH981" s="122">
        <f t="shared" si="166"/>
        <v>0</v>
      </c>
      <c r="CI981" s="122">
        <v>0</v>
      </c>
      <c r="CJ981" s="122">
        <v>0</v>
      </c>
      <c r="CK981" s="122">
        <v>0</v>
      </c>
      <c r="CL981" s="122">
        <v>0</v>
      </c>
      <c r="CM981" s="122">
        <f t="shared" si="167"/>
        <v>0</v>
      </c>
      <c r="CN981" s="122">
        <v>0</v>
      </c>
      <c r="CO981" s="122">
        <v>0</v>
      </c>
      <c r="CP981" s="122">
        <v>0</v>
      </c>
      <c r="CQ981" s="122">
        <v>0</v>
      </c>
    </row>
    <row r="982" spans="1:95" ht="331.5">
      <c r="A982" s="244" t="s">
        <v>2458</v>
      </c>
      <c r="B982" s="17" t="s">
        <v>2459</v>
      </c>
      <c r="C982" s="263">
        <v>401000040</v>
      </c>
      <c r="D982" s="19" t="s">
        <v>88</v>
      </c>
      <c r="E982" s="113" t="s">
        <v>2682</v>
      </c>
      <c r="F982" s="114"/>
      <c r="G982" s="114"/>
      <c r="H982" s="115">
        <v>2</v>
      </c>
      <c r="I982" s="157"/>
      <c r="J982" s="115" t="s">
        <v>662</v>
      </c>
      <c r="K982" s="115"/>
      <c r="L982" s="115"/>
      <c r="M982" s="154"/>
      <c r="N982" s="154"/>
      <c r="O982" s="154"/>
      <c r="P982" s="116" t="s">
        <v>2683</v>
      </c>
      <c r="Q982" s="117" t="s">
        <v>2461</v>
      </c>
      <c r="R982" s="154"/>
      <c r="S982" s="154"/>
      <c r="T982" s="154">
        <v>3</v>
      </c>
      <c r="U982" s="154"/>
      <c r="V982" s="154" t="s">
        <v>523</v>
      </c>
      <c r="W982" s="154">
        <v>1</v>
      </c>
      <c r="X982" s="115"/>
      <c r="Y982" s="115"/>
      <c r="Z982" s="115"/>
      <c r="AA982" s="115"/>
      <c r="AB982" s="116" t="s">
        <v>257</v>
      </c>
      <c r="AC982" s="117" t="s">
        <v>2620</v>
      </c>
      <c r="AD982" s="116"/>
      <c r="AE982" s="116"/>
      <c r="AF982" s="116"/>
      <c r="AG982" s="116"/>
      <c r="AH982" s="116"/>
      <c r="AI982" s="116"/>
      <c r="AJ982" s="116"/>
      <c r="AK982" s="116"/>
      <c r="AL982" s="116"/>
      <c r="AM982" s="116" t="s">
        <v>2684</v>
      </c>
      <c r="AN982" s="116" t="s">
        <v>2508</v>
      </c>
      <c r="AO982" s="57" t="s">
        <v>66</v>
      </c>
      <c r="AP982" s="57" t="s">
        <v>92</v>
      </c>
      <c r="AQ982" s="57" t="s">
        <v>2685</v>
      </c>
      <c r="AR982" s="18" t="s">
        <v>608</v>
      </c>
      <c r="AS982" s="156" t="s">
        <v>700</v>
      </c>
      <c r="AT982" s="122">
        <v>0</v>
      </c>
      <c r="AU982" s="122">
        <v>0</v>
      </c>
      <c r="AV982" s="122">
        <v>0</v>
      </c>
      <c r="AW982" s="122">
        <v>0</v>
      </c>
      <c r="AX982" s="122">
        <v>0</v>
      </c>
      <c r="AY982" s="122">
        <v>0</v>
      </c>
      <c r="AZ982" s="122">
        <v>0</v>
      </c>
      <c r="BA982" s="122">
        <v>0</v>
      </c>
      <c r="BB982" s="122">
        <v>0</v>
      </c>
      <c r="BC982" s="122">
        <v>0</v>
      </c>
      <c r="BD982" s="122">
        <f t="shared" si="160"/>
        <v>4605000</v>
      </c>
      <c r="BE982" s="122">
        <v>0</v>
      </c>
      <c r="BF982" s="122">
        <v>0</v>
      </c>
      <c r="BG982" s="122">
        <v>0</v>
      </c>
      <c r="BH982" s="122">
        <v>4605000</v>
      </c>
      <c r="BI982" s="122">
        <f t="shared" si="161"/>
        <v>2316000</v>
      </c>
      <c r="BJ982" s="122">
        <v>0</v>
      </c>
      <c r="BK982" s="122">
        <v>0</v>
      </c>
      <c r="BL982" s="122">
        <v>0</v>
      </c>
      <c r="BM982" s="122">
        <v>2316000</v>
      </c>
      <c r="BN982" s="122">
        <f t="shared" si="162"/>
        <v>0</v>
      </c>
      <c r="BO982" s="122">
        <v>0</v>
      </c>
      <c r="BP982" s="122">
        <v>0</v>
      </c>
      <c r="BQ982" s="122">
        <v>0</v>
      </c>
      <c r="BR982" s="122">
        <v>0</v>
      </c>
      <c r="BS982" s="122">
        <f t="shared" si="163"/>
        <v>2289000</v>
      </c>
      <c r="BT982" s="122">
        <v>0</v>
      </c>
      <c r="BU982" s="122">
        <v>0</v>
      </c>
      <c r="BV982" s="122">
        <v>0</v>
      </c>
      <c r="BW982" s="122">
        <v>2289000</v>
      </c>
      <c r="BX982" s="122">
        <f t="shared" si="164"/>
        <v>0</v>
      </c>
      <c r="BY982" s="122">
        <v>0</v>
      </c>
      <c r="BZ982" s="122">
        <v>0</v>
      </c>
      <c r="CA982" s="122">
        <v>0</v>
      </c>
      <c r="CB982" s="122">
        <v>0</v>
      </c>
      <c r="CC982" s="122">
        <f t="shared" si="172"/>
        <v>0</v>
      </c>
      <c r="CD982" s="122">
        <v>0</v>
      </c>
      <c r="CE982" s="122">
        <v>0</v>
      </c>
      <c r="CF982" s="122">
        <v>0</v>
      </c>
      <c r="CG982" s="122">
        <v>0</v>
      </c>
      <c r="CH982" s="122">
        <f t="shared" si="166"/>
        <v>0</v>
      </c>
      <c r="CI982" s="122">
        <v>0</v>
      </c>
      <c r="CJ982" s="122">
        <v>0</v>
      </c>
      <c r="CK982" s="122">
        <v>0</v>
      </c>
      <c r="CL982" s="122">
        <v>0</v>
      </c>
      <c r="CM982" s="122">
        <f t="shared" si="167"/>
        <v>0</v>
      </c>
      <c r="CN982" s="122">
        <v>0</v>
      </c>
      <c r="CO982" s="122">
        <v>0</v>
      </c>
      <c r="CP982" s="122">
        <v>0</v>
      </c>
      <c r="CQ982" s="122">
        <v>0</v>
      </c>
    </row>
    <row r="983" spans="1:95" ht="331.5">
      <c r="A983" s="244" t="s">
        <v>2458</v>
      </c>
      <c r="B983" s="17" t="s">
        <v>2459</v>
      </c>
      <c r="C983" s="263">
        <v>401000040</v>
      </c>
      <c r="D983" s="19" t="s">
        <v>88</v>
      </c>
      <c r="E983" s="113" t="s">
        <v>2682</v>
      </c>
      <c r="F983" s="114"/>
      <c r="G983" s="114"/>
      <c r="H983" s="115">
        <v>2</v>
      </c>
      <c r="I983" s="157"/>
      <c r="J983" s="115" t="s">
        <v>662</v>
      </c>
      <c r="K983" s="115"/>
      <c r="L983" s="115"/>
      <c r="M983" s="154"/>
      <c r="N983" s="154"/>
      <c r="O983" s="154"/>
      <c r="P983" s="116" t="s">
        <v>2683</v>
      </c>
      <c r="Q983" s="117" t="s">
        <v>2461</v>
      </c>
      <c r="R983" s="154"/>
      <c r="S983" s="154"/>
      <c r="T983" s="154">
        <v>3</v>
      </c>
      <c r="U983" s="154"/>
      <c r="V983" s="154" t="s">
        <v>523</v>
      </c>
      <c r="W983" s="154">
        <v>1</v>
      </c>
      <c r="X983" s="115"/>
      <c r="Y983" s="115"/>
      <c r="Z983" s="115"/>
      <c r="AA983" s="115"/>
      <c r="AB983" s="116" t="s">
        <v>257</v>
      </c>
      <c r="AC983" s="117" t="s">
        <v>2620</v>
      </c>
      <c r="AD983" s="116"/>
      <c r="AE983" s="116"/>
      <c r="AF983" s="116"/>
      <c r="AG983" s="116"/>
      <c r="AH983" s="116"/>
      <c r="AI983" s="116"/>
      <c r="AJ983" s="116"/>
      <c r="AK983" s="116"/>
      <c r="AL983" s="116"/>
      <c r="AM983" s="116" t="s">
        <v>2684</v>
      </c>
      <c r="AN983" s="116" t="s">
        <v>2508</v>
      </c>
      <c r="AO983" s="57" t="s">
        <v>66</v>
      </c>
      <c r="AP983" s="57" t="s">
        <v>92</v>
      </c>
      <c r="AQ983" s="57" t="s">
        <v>2685</v>
      </c>
      <c r="AR983" s="18" t="s">
        <v>608</v>
      </c>
      <c r="AS983" s="156" t="s">
        <v>704</v>
      </c>
      <c r="AT983" s="122">
        <v>0</v>
      </c>
      <c r="AU983" s="122">
        <v>0</v>
      </c>
      <c r="AV983" s="122">
        <v>0</v>
      </c>
      <c r="AW983" s="122">
        <v>0</v>
      </c>
      <c r="AX983" s="122">
        <v>0</v>
      </c>
      <c r="AY983" s="122">
        <v>0</v>
      </c>
      <c r="AZ983" s="122">
        <v>0</v>
      </c>
      <c r="BA983" s="122">
        <v>0</v>
      </c>
      <c r="BB983" s="122">
        <v>0</v>
      </c>
      <c r="BC983" s="122">
        <v>0</v>
      </c>
      <c r="BD983" s="122">
        <f t="shared" si="160"/>
        <v>3407815.08</v>
      </c>
      <c r="BE983" s="122">
        <v>0</v>
      </c>
      <c r="BF983" s="122">
        <v>0</v>
      </c>
      <c r="BG983" s="122">
        <v>0</v>
      </c>
      <c r="BH983" s="122">
        <v>3407815.08</v>
      </c>
      <c r="BI983" s="122">
        <f t="shared" si="161"/>
        <v>3407815.08</v>
      </c>
      <c r="BJ983" s="122">
        <v>0</v>
      </c>
      <c r="BK983" s="122">
        <v>0</v>
      </c>
      <c r="BL983" s="122">
        <v>0</v>
      </c>
      <c r="BM983" s="122">
        <v>3407815.08</v>
      </c>
      <c r="BN983" s="122">
        <f t="shared" si="162"/>
        <v>3507193.5</v>
      </c>
      <c r="BO983" s="122">
        <v>0</v>
      </c>
      <c r="BP983" s="122">
        <v>0</v>
      </c>
      <c r="BQ983" s="122">
        <v>0</v>
      </c>
      <c r="BR983" s="122">
        <v>3507193.5</v>
      </c>
      <c r="BS983" s="122">
        <f t="shared" si="163"/>
        <v>3507193.5</v>
      </c>
      <c r="BT983" s="122">
        <v>0</v>
      </c>
      <c r="BU983" s="122">
        <v>0</v>
      </c>
      <c r="BV983" s="122">
        <v>0</v>
      </c>
      <c r="BW983" s="122">
        <v>3507193.5</v>
      </c>
      <c r="BX983" s="122">
        <f t="shared" si="164"/>
        <v>3507193.5</v>
      </c>
      <c r="BY983" s="122">
        <v>0</v>
      </c>
      <c r="BZ983" s="122">
        <v>0</v>
      </c>
      <c r="CA983" s="122">
        <v>0</v>
      </c>
      <c r="CB983" s="122">
        <v>3507193.5</v>
      </c>
      <c r="CC983" s="122">
        <f t="shared" si="172"/>
        <v>3507193.5</v>
      </c>
      <c r="CD983" s="122">
        <v>0</v>
      </c>
      <c r="CE983" s="122">
        <v>0</v>
      </c>
      <c r="CF983" s="122">
        <v>0</v>
      </c>
      <c r="CG983" s="122">
        <v>3507193.5</v>
      </c>
      <c r="CH983" s="122">
        <f t="shared" si="166"/>
        <v>3507193.5</v>
      </c>
      <c r="CI983" s="122">
        <v>0</v>
      </c>
      <c r="CJ983" s="122">
        <v>0</v>
      </c>
      <c r="CK983" s="122">
        <v>0</v>
      </c>
      <c r="CL983" s="122">
        <v>3507193.5</v>
      </c>
      <c r="CM983" s="122">
        <f t="shared" si="167"/>
        <v>3507193.5</v>
      </c>
      <c r="CN983" s="122">
        <v>0</v>
      </c>
      <c r="CO983" s="122">
        <v>0</v>
      </c>
      <c r="CP983" s="122">
        <v>0</v>
      </c>
      <c r="CQ983" s="122">
        <v>3507193.5</v>
      </c>
    </row>
    <row r="984" spans="1:95" ht="151.5" customHeight="1">
      <c r="A984" s="244" t="s">
        <v>2458</v>
      </c>
      <c r="B984" s="17" t="s">
        <v>2459</v>
      </c>
      <c r="C984" s="263">
        <v>401000040</v>
      </c>
      <c r="D984" s="19" t="s">
        <v>88</v>
      </c>
      <c r="E984" s="113" t="s">
        <v>2682</v>
      </c>
      <c r="F984" s="493"/>
      <c r="G984" s="493"/>
      <c r="H984" s="494">
        <v>2</v>
      </c>
      <c r="I984" s="495"/>
      <c r="J984" s="494" t="s">
        <v>662</v>
      </c>
      <c r="K984" s="494"/>
      <c r="L984" s="494"/>
      <c r="M984" s="201"/>
      <c r="N984" s="201"/>
      <c r="O984" s="201"/>
      <c r="P984" s="117" t="s">
        <v>2683</v>
      </c>
      <c r="Q984" s="117" t="s">
        <v>2461</v>
      </c>
      <c r="R984" s="201"/>
      <c r="S984" s="201"/>
      <c r="T984" s="201">
        <v>3</v>
      </c>
      <c r="U984" s="201"/>
      <c r="V984" s="201" t="s">
        <v>523</v>
      </c>
      <c r="W984" s="201">
        <v>1</v>
      </c>
      <c r="X984" s="494"/>
      <c r="Y984" s="494"/>
      <c r="Z984" s="494"/>
      <c r="AA984" s="494"/>
      <c r="AB984" s="117" t="s">
        <v>257</v>
      </c>
      <c r="AC984" s="117" t="s">
        <v>2543</v>
      </c>
      <c r="AD984" s="117"/>
      <c r="AE984" s="117"/>
      <c r="AF984" s="117"/>
      <c r="AG984" s="117"/>
      <c r="AH984" s="117"/>
      <c r="AI984" s="117"/>
      <c r="AJ984" s="158">
        <v>1</v>
      </c>
      <c r="AK984" s="117"/>
      <c r="AL984" s="117"/>
      <c r="AM984" s="117"/>
      <c r="AN984" s="117" t="s">
        <v>2544</v>
      </c>
      <c r="AO984" s="156" t="s">
        <v>66</v>
      </c>
      <c r="AP984" s="156" t="s">
        <v>92</v>
      </c>
      <c r="AQ984" s="156" t="s">
        <v>2686</v>
      </c>
      <c r="AR984" s="18" t="s">
        <v>249</v>
      </c>
      <c r="AS984" s="156" t="s">
        <v>704</v>
      </c>
      <c r="AT984" s="122"/>
      <c r="AU984" s="122"/>
      <c r="AV984" s="122"/>
      <c r="AW984" s="122"/>
      <c r="AX984" s="122"/>
      <c r="AY984" s="122"/>
      <c r="AZ984" s="122"/>
      <c r="BA984" s="122"/>
      <c r="BB984" s="122"/>
      <c r="BC984" s="122"/>
      <c r="BD984" s="122">
        <f t="shared" si="160"/>
        <v>23737.97</v>
      </c>
      <c r="BE984" s="122"/>
      <c r="BF984" s="122">
        <v>23737.97</v>
      </c>
      <c r="BG984" s="122"/>
      <c r="BH984" s="122"/>
      <c r="BI984" s="122">
        <f t="shared" si="161"/>
        <v>23737.97</v>
      </c>
      <c r="BJ984" s="122"/>
      <c r="BK984" s="122">
        <v>23737.97</v>
      </c>
      <c r="BL984" s="122"/>
      <c r="BM984" s="122"/>
      <c r="BN984" s="122"/>
      <c r="BO984" s="122"/>
      <c r="BP984" s="122"/>
      <c r="BQ984" s="122"/>
      <c r="BR984" s="122"/>
      <c r="BS984" s="122">
        <f t="shared" si="163"/>
        <v>0</v>
      </c>
      <c r="BT984" s="122"/>
      <c r="BU984" s="122"/>
      <c r="BV984" s="122"/>
      <c r="BW984" s="122"/>
      <c r="BX984" s="122"/>
      <c r="BY984" s="122"/>
      <c r="BZ984" s="122"/>
      <c r="CA984" s="122"/>
      <c r="CB984" s="122"/>
      <c r="CC984" s="122"/>
      <c r="CD984" s="122"/>
      <c r="CE984" s="122"/>
      <c r="CF984" s="122"/>
      <c r="CG984" s="122"/>
      <c r="CH984" s="122">
        <f t="shared" si="166"/>
        <v>0</v>
      </c>
      <c r="CI984" s="122"/>
      <c r="CJ984" s="122"/>
      <c r="CK984" s="122"/>
      <c r="CL984" s="122"/>
      <c r="CM984" s="122">
        <f t="shared" si="167"/>
        <v>0</v>
      </c>
      <c r="CN984" s="122"/>
      <c r="CO984" s="122"/>
      <c r="CP984" s="122"/>
      <c r="CQ984" s="122"/>
    </row>
    <row r="985" spans="1:95" ht="409.5">
      <c r="A985" s="244" t="s">
        <v>2458</v>
      </c>
      <c r="B985" s="17" t="s">
        <v>2459</v>
      </c>
      <c r="C985" s="263">
        <v>401000040</v>
      </c>
      <c r="D985" s="19" t="s">
        <v>2687</v>
      </c>
      <c r="E985" s="113" t="s">
        <v>2682</v>
      </c>
      <c r="F985" s="114"/>
      <c r="G985" s="114"/>
      <c r="H985" s="115">
        <v>2</v>
      </c>
      <c r="I985" s="157"/>
      <c r="J985" s="115" t="s">
        <v>662</v>
      </c>
      <c r="K985" s="115"/>
      <c r="L985" s="115"/>
      <c r="M985" s="154"/>
      <c r="N985" s="154"/>
      <c r="O985" s="154"/>
      <c r="P985" s="116" t="s">
        <v>2683</v>
      </c>
      <c r="Q985" s="117" t="s">
        <v>2688</v>
      </c>
      <c r="R985" s="115" t="s">
        <v>2689</v>
      </c>
      <c r="S985" s="154"/>
      <c r="T985" s="154" t="s">
        <v>563</v>
      </c>
      <c r="U985" s="154"/>
      <c r="V985" s="154" t="s">
        <v>1088</v>
      </c>
      <c r="W985" s="154" t="s">
        <v>567</v>
      </c>
      <c r="X985" s="115"/>
      <c r="Y985" s="115" t="s">
        <v>2690</v>
      </c>
      <c r="Z985" s="115"/>
      <c r="AA985" s="115"/>
      <c r="AB985" s="116" t="s">
        <v>2691</v>
      </c>
      <c r="AC985" s="117" t="s">
        <v>2620</v>
      </c>
      <c r="AD985" s="116"/>
      <c r="AE985" s="116"/>
      <c r="AF985" s="116"/>
      <c r="AG985" s="116"/>
      <c r="AH985" s="116"/>
      <c r="AI985" s="116"/>
      <c r="AJ985" s="116"/>
      <c r="AK985" s="116"/>
      <c r="AL985" s="116"/>
      <c r="AM985" s="116" t="s">
        <v>2684</v>
      </c>
      <c r="AN985" s="116" t="s">
        <v>2508</v>
      </c>
      <c r="AO985" s="57" t="s">
        <v>66</v>
      </c>
      <c r="AP985" s="57" t="s">
        <v>92</v>
      </c>
      <c r="AQ985" s="57" t="s">
        <v>2692</v>
      </c>
      <c r="AR985" s="18" t="s">
        <v>2693</v>
      </c>
      <c r="AS985" s="156" t="s">
        <v>700</v>
      </c>
      <c r="AT985" s="122">
        <v>103295842.11</v>
      </c>
      <c r="AU985" s="122">
        <v>51313242.600000001</v>
      </c>
      <c r="AV985" s="122">
        <v>0</v>
      </c>
      <c r="AW985" s="122">
        <v>0</v>
      </c>
      <c r="AX985" s="122">
        <v>98131050</v>
      </c>
      <c r="AY985" s="122">
        <v>48747580.450000003</v>
      </c>
      <c r="AZ985" s="122">
        <v>0</v>
      </c>
      <c r="BA985" s="122">
        <v>0</v>
      </c>
      <c r="BB985" s="122">
        <v>5164792.1100000003</v>
      </c>
      <c r="BC985" s="122">
        <v>2565662.15</v>
      </c>
      <c r="BD985" s="122">
        <f t="shared" si="160"/>
        <v>0</v>
      </c>
      <c r="BE985" s="122">
        <v>0</v>
      </c>
      <c r="BF985" s="122">
        <v>0</v>
      </c>
      <c r="BG985" s="122">
        <v>0</v>
      </c>
      <c r="BH985" s="122">
        <v>0</v>
      </c>
      <c r="BI985" s="122">
        <f t="shared" si="161"/>
        <v>0</v>
      </c>
      <c r="BJ985" s="122">
        <v>0</v>
      </c>
      <c r="BK985" s="122">
        <v>0</v>
      </c>
      <c r="BL985" s="122">
        <v>0</v>
      </c>
      <c r="BM985" s="122">
        <v>0</v>
      </c>
      <c r="BN985" s="122">
        <f t="shared" si="162"/>
        <v>0</v>
      </c>
      <c r="BO985" s="122">
        <v>0</v>
      </c>
      <c r="BP985" s="122">
        <v>0</v>
      </c>
      <c r="BQ985" s="122">
        <v>0</v>
      </c>
      <c r="BR985" s="122">
        <v>0</v>
      </c>
      <c r="BS985" s="122">
        <f t="shared" si="163"/>
        <v>0</v>
      </c>
      <c r="BT985" s="122">
        <v>0</v>
      </c>
      <c r="BU985" s="122">
        <v>0</v>
      </c>
      <c r="BV985" s="122">
        <v>0</v>
      </c>
      <c r="BW985" s="122">
        <v>0</v>
      </c>
      <c r="BX985" s="122">
        <f t="shared" si="164"/>
        <v>0</v>
      </c>
      <c r="BY985" s="122">
        <v>0</v>
      </c>
      <c r="BZ985" s="122">
        <v>0</v>
      </c>
      <c r="CA985" s="122">
        <v>0</v>
      </c>
      <c r="CB985" s="122">
        <v>0</v>
      </c>
      <c r="CC985" s="122">
        <f t="shared" ref="CC985:CC993" si="173">SUM(CD985:CG985)</f>
        <v>0</v>
      </c>
      <c r="CD985" s="122">
        <v>0</v>
      </c>
      <c r="CE985" s="122">
        <v>0</v>
      </c>
      <c r="CF985" s="122">
        <v>0</v>
      </c>
      <c r="CG985" s="122">
        <v>0</v>
      </c>
      <c r="CH985" s="122">
        <f t="shared" si="166"/>
        <v>0</v>
      </c>
      <c r="CI985" s="122">
        <v>0</v>
      </c>
      <c r="CJ985" s="122">
        <v>0</v>
      </c>
      <c r="CK985" s="122">
        <v>0</v>
      </c>
      <c r="CL985" s="122">
        <v>0</v>
      </c>
      <c r="CM985" s="122">
        <f t="shared" si="167"/>
        <v>0</v>
      </c>
      <c r="CN985" s="122">
        <v>0</v>
      </c>
      <c r="CO985" s="122">
        <v>0</v>
      </c>
      <c r="CP985" s="122">
        <v>0</v>
      </c>
      <c r="CQ985" s="122">
        <v>0</v>
      </c>
    </row>
    <row r="986" spans="1:95" ht="382.5">
      <c r="A986" s="244" t="s">
        <v>2458</v>
      </c>
      <c r="B986" s="17" t="s">
        <v>2459</v>
      </c>
      <c r="C986" s="263">
        <v>401000040</v>
      </c>
      <c r="D986" s="19" t="s">
        <v>2687</v>
      </c>
      <c r="E986" s="113" t="s">
        <v>2682</v>
      </c>
      <c r="F986" s="114"/>
      <c r="G986" s="114"/>
      <c r="H986" s="115">
        <v>2</v>
      </c>
      <c r="I986" s="157"/>
      <c r="J986" s="115" t="s">
        <v>662</v>
      </c>
      <c r="K986" s="115"/>
      <c r="L986" s="115"/>
      <c r="M986" s="154"/>
      <c r="N986" s="154"/>
      <c r="O986" s="154"/>
      <c r="P986" s="116" t="s">
        <v>2683</v>
      </c>
      <c r="Q986" s="117" t="s">
        <v>2694</v>
      </c>
      <c r="R986" s="154" t="s">
        <v>2070</v>
      </c>
      <c r="S986" s="154"/>
      <c r="T986" s="154" t="s">
        <v>563</v>
      </c>
      <c r="U986" s="154"/>
      <c r="V986" s="154" t="s">
        <v>1088</v>
      </c>
      <c r="W986" s="154" t="s">
        <v>567</v>
      </c>
      <c r="X986" s="115"/>
      <c r="Y986" s="115" t="s">
        <v>2468</v>
      </c>
      <c r="Z986" s="115"/>
      <c r="AA986" s="115"/>
      <c r="AB986" s="116" t="s">
        <v>2695</v>
      </c>
      <c r="AC986" s="117" t="s">
        <v>2620</v>
      </c>
      <c r="AD986" s="116"/>
      <c r="AE986" s="116"/>
      <c r="AF986" s="116"/>
      <c r="AG986" s="116"/>
      <c r="AH986" s="116"/>
      <c r="AI986" s="116"/>
      <c r="AJ986" s="116"/>
      <c r="AK986" s="116"/>
      <c r="AL986" s="116"/>
      <c r="AM986" s="116" t="s">
        <v>2684</v>
      </c>
      <c r="AN986" s="116" t="s">
        <v>2508</v>
      </c>
      <c r="AO986" s="57" t="s">
        <v>66</v>
      </c>
      <c r="AP986" s="57" t="s">
        <v>92</v>
      </c>
      <c r="AQ986" s="57" t="s">
        <v>2696</v>
      </c>
      <c r="AR986" s="18" t="s">
        <v>2697</v>
      </c>
      <c r="AS986" s="156" t="s">
        <v>700</v>
      </c>
      <c r="AT986" s="122">
        <v>919625.01</v>
      </c>
      <c r="AU986" s="122">
        <v>0</v>
      </c>
      <c r="AV986" s="122">
        <v>0</v>
      </c>
      <c r="AW986" s="122">
        <v>0</v>
      </c>
      <c r="AX986" s="122">
        <v>919625.01</v>
      </c>
      <c r="AY986" s="122"/>
      <c r="AZ986" s="122">
        <v>0</v>
      </c>
      <c r="BA986" s="122">
        <v>0</v>
      </c>
      <c r="BB986" s="122">
        <v>0</v>
      </c>
      <c r="BC986" s="122">
        <v>0</v>
      </c>
      <c r="BD986" s="122">
        <f t="shared" si="160"/>
        <v>0</v>
      </c>
      <c r="BE986" s="122">
        <v>0</v>
      </c>
      <c r="BF986" s="122">
        <v>0</v>
      </c>
      <c r="BG986" s="122">
        <v>0</v>
      </c>
      <c r="BH986" s="122">
        <v>0</v>
      </c>
      <c r="BI986" s="122">
        <f t="shared" si="161"/>
        <v>0</v>
      </c>
      <c r="BJ986" s="122">
        <v>0</v>
      </c>
      <c r="BK986" s="122">
        <v>0</v>
      </c>
      <c r="BL986" s="122">
        <v>0</v>
      </c>
      <c r="BM986" s="122">
        <v>0</v>
      </c>
      <c r="BN986" s="122">
        <f t="shared" si="162"/>
        <v>0</v>
      </c>
      <c r="BO986" s="122">
        <v>0</v>
      </c>
      <c r="BP986" s="122">
        <v>0</v>
      </c>
      <c r="BQ986" s="122">
        <v>0</v>
      </c>
      <c r="BR986" s="122">
        <v>0</v>
      </c>
      <c r="BS986" s="122">
        <f t="shared" si="163"/>
        <v>0</v>
      </c>
      <c r="BT986" s="122">
        <v>0</v>
      </c>
      <c r="BU986" s="122">
        <v>0</v>
      </c>
      <c r="BV986" s="122">
        <v>0</v>
      </c>
      <c r="BW986" s="122">
        <v>0</v>
      </c>
      <c r="BX986" s="122">
        <f t="shared" si="164"/>
        <v>0</v>
      </c>
      <c r="BY986" s="122">
        <v>0</v>
      </c>
      <c r="BZ986" s="122">
        <v>0</v>
      </c>
      <c r="CA986" s="122">
        <v>0</v>
      </c>
      <c r="CB986" s="122">
        <v>0</v>
      </c>
      <c r="CC986" s="122">
        <f t="shared" si="173"/>
        <v>0</v>
      </c>
      <c r="CD986" s="122">
        <v>0</v>
      </c>
      <c r="CE986" s="122">
        <v>0</v>
      </c>
      <c r="CF986" s="122">
        <v>0</v>
      </c>
      <c r="CG986" s="122">
        <v>0</v>
      </c>
      <c r="CH986" s="122">
        <f t="shared" si="166"/>
        <v>0</v>
      </c>
      <c r="CI986" s="122">
        <v>0</v>
      </c>
      <c r="CJ986" s="122">
        <v>0</v>
      </c>
      <c r="CK986" s="122">
        <v>0</v>
      </c>
      <c r="CL986" s="122">
        <v>0</v>
      </c>
      <c r="CM986" s="122">
        <f t="shared" si="167"/>
        <v>0</v>
      </c>
      <c r="CN986" s="122">
        <v>0</v>
      </c>
      <c r="CO986" s="122">
        <v>0</v>
      </c>
      <c r="CP986" s="122">
        <v>0</v>
      </c>
      <c r="CQ986" s="122">
        <v>0</v>
      </c>
    </row>
    <row r="987" spans="1:95" ht="273" customHeight="1">
      <c r="A987" s="244" t="s">
        <v>2458</v>
      </c>
      <c r="B987" s="17" t="s">
        <v>2459</v>
      </c>
      <c r="C987" s="263">
        <v>401000040</v>
      </c>
      <c r="D987" s="19" t="s">
        <v>2687</v>
      </c>
      <c r="E987" s="113" t="s">
        <v>2682</v>
      </c>
      <c r="F987" s="114"/>
      <c r="G987" s="114"/>
      <c r="H987" s="115">
        <v>2</v>
      </c>
      <c r="I987" s="157"/>
      <c r="J987" s="115" t="s">
        <v>662</v>
      </c>
      <c r="K987" s="115"/>
      <c r="L987" s="115"/>
      <c r="M987" s="154"/>
      <c r="N987" s="154"/>
      <c r="O987" s="154"/>
      <c r="P987" s="116" t="s">
        <v>2683</v>
      </c>
      <c r="Q987" s="117" t="s">
        <v>2698</v>
      </c>
      <c r="R987" s="154" t="s">
        <v>2070</v>
      </c>
      <c r="S987" s="154"/>
      <c r="T987" s="154" t="s">
        <v>563</v>
      </c>
      <c r="U987" s="154"/>
      <c r="V987" s="154" t="s">
        <v>1088</v>
      </c>
      <c r="W987" s="154" t="s">
        <v>567</v>
      </c>
      <c r="X987" s="115"/>
      <c r="Y987" s="115" t="s">
        <v>2699</v>
      </c>
      <c r="Z987" s="115"/>
      <c r="AA987" s="115"/>
      <c r="AB987" s="116" t="s">
        <v>2695</v>
      </c>
      <c r="AC987" s="117" t="s">
        <v>2620</v>
      </c>
      <c r="AD987" s="116"/>
      <c r="AE987" s="116"/>
      <c r="AF987" s="116"/>
      <c r="AG987" s="116"/>
      <c r="AH987" s="116"/>
      <c r="AI987" s="116"/>
      <c r="AJ987" s="116"/>
      <c r="AK987" s="116"/>
      <c r="AL987" s="116"/>
      <c r="AM987" s="116" t="s">
        <v>2684</v>
      </c>
      <c r="AN987" s="116" t="s">
        <v>2508</v>
      </c>
      <c r="AO987" s="57" t="s">
        <v>66</v>
      </c>
      <c r="AP987" s="57" t="s">
        <v>92</v>
      </c>
      <c r="AQ987" s="57" t="s">
        <v>2700</v>
      </c>
      <c r="AR987" s="18" t="s">
        <v>2701</v>
      </c>
      <c r="AS987" s="156" t="s">
        <v>700</v>
      </c>
      <c r="AT987" s="122">
        <v>648219.81999999995</v>
      </c>
      <c r="AU987" s="122">
        <v>0</v>
      </c>
      <c r="AV987" s="122">
        <v>0</v>
      </c>
      <c r="AW987" s="122">
        <v>0</v>
      </c>
      <c r="AX987" s="122">
        <v>0</v>
      </c>
      <c r="AY987" s="122">
        <v>0</v>
      </c>
      <c r="AZ987" s="122">
        <v>0</v>
      </c>
      <c r="BA987" s="122">
        <v>0</v>
      </c>
      <c r="BB987" s="122">
        <v>648219.81999999995</v>
      </c>
      <c r="BC987" s="122">
        <v>0</v>
      </c>
      <c r="BD987" s="122">
        <f t="shared" si="160"/>
        <v>0</v>
      </c>
      <c r="BE987" s="122">
        <v>0</v>
      </c>
      <c r="BF987" s="122">
        <v>0</v>
      </c>
      <c r="BG987" s="122">
        <v>0</v>
      </c>
      <c r="BH987" s="122">
        <v>0</v>
      </c>
      <c r="BI987" s="122">
        <f t="shared" si="161"/>
        <v>0</v>
      </c>
      <c r="BJ987" s="122">
        <v>0</v>
      </c>
      <c r="BK987" s="122">
        <v>0</v>
      </c>
      <c r="BL987" s="122">
        <v>0</v>
      </c>
      <c r="BM987" s="122">
        <v>0</v>
      </c>
      <c r="BN987" s="122">
        <f t="shared" si="162"/>
        <v>0</v>
      </c>
      <c r="BO987" s="122">
        <v>0</v>
      </c>
      <c r="BP987" s="122">
        <v>0</v>
      </c>
      <c r="BQ987" s="122">
        <v>0</v>
      </c>
      <c r="BR987" s="122">
        <v>0</v>
      </c>
      <c r="BS987" s="122">
        <f t="shared" si="163"/>
        <v>0</v>
      </c>
      <c r="BT987" s="122">
        <v>0</v>
      </c>
      <c r="BU987" s="122">
        <v>0</v>
      </c>
      <c r="BV987" s="122">
        <v>0</v>
      </c>
      <c r="BW987" s="122">
        <v>0</v>
      </c>
      <c r="BX987" s="122">
        <f t="shared" si="164"/>
        <v>0</v>
      </c>
      <c r="BY987" s="122">
        <v>0</v>
      </c>
      <c r="BZ987" s="122">
        <v>0</v>
      </c>
      <c r="CA987" s="122">
        <v>0</v>
      </c>
      <c r="CB987" s="122">
        <v>0</v>
      </c>
      <c r="CC987" s="122">
        <f t="shared" si="173"/>
        <v>0</v>
      </c>
      <c r="CD987" s="122">
        <v>0</v>
      </c>
      <c r="CE987" s="122">
        <v>0</v>
      </c>
      <c r="CF987" s="122">
        <v>0</v>
      </c>
      <c r="CG987" s="122">
        <v>0</v>
      </c>
      <c r="CH987" s="122">
        <f t="shared" si="166"/>
        <v>0</v>
      </c>
      <c r="CI987" s="122">
        <v>0</v>
      </c>
      <c r="CJ987" s="122">
        <v>0</v>
      </c>
      <c r="CK987" s="122">
        <v>0</v>
      </c>
      <c r="CL987" s="122">
        <v>0</v>
      </c>
      <c r="CM987" s="122">
        <f t="shared" si="167"/>
        <v>0</v>
      </c>
      <c r="CN987" s="122">
        <v>0</v>
      </c>
      <c r="CO987" s="122">
        <v>0</v>
      </c>
      <c r="CP987" s="122">
        <v>0</v>
      </c>
      <c r="CQ987" s="122">
        <v>0</v>
      </c>
    </row>
    <row r="988" spans="1:95" ht="150.75" customHeight="1">
      <c r="A988" s="244" t="s">
        <v>2458</v>
      </c>
      <c r="B988" s="17" t="s">
        <v>2459</v>
      </c>
      <c r="C988" s="263">
        <v>401000040</v>
      </c>
      <c r="D988" s="19" t="s">
        <v>88</v>
      </c>
      <c r="E988" s="113" t="s">
        <v>2682</v>
      </c>
      <c r="F988" s="114"/>
      <c r="G988" s="114"/>
      <c r="H988" s="115">
        <v>2</v>
      </c>
      <c r="I988" s="157"/>
      <c r="J988" s="115" t="s">
        <v>662</v>
      </c>
      <c r="K988" s="115"/>
      <c r="L988" s="115"/>
      <c r="M988" s="154"/>
      <c r="N988" s="154"/>
      <c r="O988" s="154"/>
      <c r="P988" s="116" t="s">
        <v>2683</v>
      </c>
      <c r="Q988" s="117" t="s">
        <v>2461</v>
      </c>
      <c r="R988" s="154"/>
      <c r="S988" s="154"/>
      <c r="T988" s="154">
        <v>3</v>
      </c>
      <c r="U988" s="154"/>
      <c r="V988" s="154" t="s">
        <v>523</v>
      </c>
      <c r="W988" s="154">
        <v>1</v>
      </c>
      <c r="X988" s="115"/>
      <c r="Y988" s="115"/>
      <c r="Z988" s="115"/>
      <c r="AA988" s="115"/>
      <c r="AB988" s="116" t="s">
        <v>257</v>
      </c>
      <c r="AC988" s="117" t="s">
        <v>2620</v>
      </c>
      <c r="AD988" s="116"/>
      <c r="AE988" s="116"/>
      <c r="AF988" s="116"/>
      <c r="AG988" s="116"/>
      <c r="AH988" s="116"/>
      <c r="AI988" s="116"/>
      <c r="AJ988" s="116"/>
      <c r="AK988" s="116"/>
      <c r="AL988" s="116"/>
      <c r="AM988" s="116" t="s">
        <v>2684</v>
      </c>
      <c r="AN988" s="116" t="s">
        <v>2508</v>
      </c>
      <c r="AO988" s="57" t="s">
        <v>66</v>
      </c>
      <c r="AP988" s="57" t="s">
        <v>92</v>
      </c>
      <c r="AQ988" s="57" t="s">
        <v>1150</v>
      </c>
      <c r="AR988" s="18" t="s">
        <v>1151</v>
      </c>
      <c r="AS988" s="156" t="s">
        <v>53</v>
      </c>
      <c r="AT988" s="122">
        <v>200000</v>
      </c>
      <c r="AU988" s="122">
        <v>200000</v>
      </c>
      <c r="AV988" s="122">
        <v>0</v>
      </c>
      <c r="AW988" s="122">
        <v>0</v>
      </c>
      <c r="AX988" s="122">
        <v>0</v>
      </c>
      <c r="AY988" s="122">
        <v>0</v>
      </c>
      <c r="AZ988" s="122">
        <v>0</v>
      </c>
      <c r="BA988" s="122">
        <v>0</v>
      </c>
      <c r="BB988" s="122">
        <v>200000</v>
      </c>
      <c r="BC988" s="122">
        <v>200000</v>
      </c>
      <c r="BD988" s="122">
        <f t="shared" si="160"/>
        <v>2608900</v>
      </c>
      <c r="BE988" s="122">
        <v>0</v>
      </c>
      <c r="BF988" s="122">
        <v>0</v>
      </c>
      <c r="BG988" s="122">
        <v>0</v>
      </c>
      <c r="BH988" s="122">
        <v>2608900</v>
      </c>
      <c r="BI988" s="122">
        <f t="shared" si="161"/>
        <v>2608900</v>
      </c>
      <c r="BJ988" s="122">
        <v>0</v>
      </c>
      <c r="BK988" s="122">
        <v>0</v>
      </c>
      <c r="BL988" s="122">
        <v>0</v>
      </c>
      <c r="BM988" s="122">
        <v>2608900</v>
      </c>
      <c r="BN988" s="122">
        <f t="shared" si="162"/>
        <v>0</v>
      </c>
      <c r="BO988" s="122">
        <v>0</v>
      </c>
      <c r="BP988" s="122">
        <v>0</v>
      </c>
      <c r="BQ988" s="122">
        <v>0</v>
      </c>
      <c r="BR988" s="122">
        <v>0</v>
      </c>
      <c r="BS988" s="122">
        <f t="shared" si="163"/>
        <v>0</v>
      </c>
      <c r="BT988" s="122">
        <v>0</v>
      </c>
      <c r="BU988" s="122">
        <v>0</v>
      </c>
      <c r="BV988" s="122">
        <v>0</v>
      </c>
      <c r="BW988" s="122">
        <v>0</v>
      </c>
      <c r="BX988" s="122">
        <f t="shared" si="164"/>
        <v>0</v>
      </c>
      <c r="BY988" s="122">
        <v>0</v>
      </c>
      <c r="BZ988" s="122">
        <v>0</v>
      </c>
      <c r="CA988" s="122">
        <v>0</v>
      </c>
      <c r="CB988" s="122">
        <v>0</v>
      </c>
      <c r="CC988" s="122">
        <f t="shared" si="173"/>
        <v>0</v>
      </c>
      <c r="CD988" s="122">
        <v>0</v>
      </c>
      <c r="CE988" s="122">
        <v>0</v>
      </c>
      <c r="CF988" s="122">
        <v>0</v>
      </c>
      <c r="CG988" s="122">
        <v>0</v>
      </c>
      <c r="CH988" s="122">
        <f t="shared" si="166"/>
        <v>0</v>
      </c>
      <c r="CI988" s="122">
        <v>0</v>
      </c>
      <c r="CJ988" s="122">
        <v>0</v>
      </c>
      <c r="CK988" s="122">
        <v>0</v>
      </c>
      <c r="CL988" s="122">
        <v>0</v>
      </c>
      <c r="CM988" s="122">
        <f t="shared" si="167"/>
        <v>0</v>
      </c>
      <c r="CN988" s="122">
        <v>0</v>
      </c>
      <c r="CO988" s="122">
        <v>0</v>
      </c>
      <c r="CP988" s="122">
        <v>0</v>
      </c>
      <c r="CQ988" s="122">
        <v>0</v>
      </c>
    </row>
    <row r="989" spans="1:95" ht="395.25">
      <c r="A989" s="244" t="s">
        <v>2458</v>
      </c>
      <c r="B989" s="17" t="s">
        <v>2459</v>
      </c>
      <c r="C989" s="263">
        <v>403030001</v>
      </c>
      <c r="D989" s="19" t="s">
        <v>1393</v>
      </c>
      <c r="E989" s="113" t="s">
        <v>2460</v>
      </c>
      <c r="F989" s="114"/>
      <c r="G989" s="114"/>
      <c r="H989" s="115">
        <v>3</v>
      </c>
      <c r="I989" s="157"/>
      <c r="J989" s="115" t="s">
        <v>522</v>
      </c>
      <c r="K989" s="115">
        <v>1</v>
      </c>
      <c r="L989" s="115">
        <v>25</v>
      </c>
      <c r="M989" s="154"/>
      <c r="N989" s="154"/>
      <c r="O989" s="154"/>
      <c r="P989" s="116" t="s">
        <v>255</v>
      </c>
      <c r="Q989" s="117" t="s">
        <v>2461</v>
      </c>
      <c r="R989" s="154"/>
      <c r="S989" s="154"/>
      <c r="T989" s="154" t="s">
        <v>47</v>
      </c>
      <c r="U989" s="154"/>
      <c r="V989" s="154" t="s">
        <v>523</v>
      </c>
      <c r="W989" s="154" t="s">
        <v>45</v>
      </c>
      <c r="X989" s="115"/>
      <c r="Y989" s="115"/>
      <c r="Z989" s="115"/>
      <c r="AA989" s="115"/>
      <c r="AB989" s="116" t="s">
        <v>257</v>
      </c>
      <c r="AC989" s="117" t="s">
        <v>2620</v>
      </c>
      <c r="AD989" s="116"/>
      <c r="AE989" s="116"/>
      <c r="AF989" s="116"/>
      <c r="AG989" s="116"/>
      <c r="AH989" s="116"/>
      <c r="AI989" s="116"/>
      <c r="AJ989" s="116"/>
      <c r="AK989" s="116"/>
      <c r="AL989" s="116"/>
      <c r="AM989" s="116" t="s">
        <v>2702</v>
      </c>
      <c r="AN989" s="116" t="s">
        <v>2508</v>
      </c>
      <c r="AO989" s="57" t="s">
        <v>80</v>
      </c>
      <c r="AP989" s="57" t="s">
        <v>54</v>
      </c>
      <c r="AQ989" s="57" t="s">
        <v>1064</v>
      </c>
      <c r="AR989" s="18" t="s">
        <v>1065</v>
      </c>
      <c r="AS989" s="156" t="s">
        <v>53</v>
      </c>
      <c r="AT989" s="122">
        <v>0</v>
      </c>
      <c r="AU989" s="122">
        <v>0</v>
      </c>
      <c r="AV989" s="122">
        <v>0</v>
      </c>
      <c r="AW989" s="122">
        <v>0</v>
      </c>
      <c r="AX989" s="122">
        <v>0</v>
      </c>
      <c r="AY989" s="122">
        <v>0</v>
      </c>
      <c r="AZ989" s="122">
        <v>0</v>
      </c>
      <c r="BA989" s="122">
        <v>0</v>
      </c>
      <c r="BB989" s="122">
        <v>0</v>
      </c>
      <c r="BC989" s="122">
        <v>0</v>
      </c>
      <c r="BD989" s="122">
        <f t="shared" si="160"/>
        <v>400000</v>
      </c>
      <c r="BE989" s="122">
        <v>0</v>
      </c>
      <c r="BF989" s="122">
        <v>0</v>
      </c>
      <c r="BG989" s="122">
        <v>0</v>
      </c>
      <c r="BH989" s="122">
        <v>400000</v>
      </c>
      <c r="BI989" s="122">
        <f t="shared" si="161"/>
        <v>400000</v>
      </c>
      <c r="BJ989" s="122">
        <v>0</v>
      </c>
      <c r="BK989" s="122">
        <v>0</v>
      </c>
      <c r="BL989" s="122">
        <v>0</v>
      </c>
      <c r="BM989" s="122">
        <v>400000</v>
      </c>
      <c r="BN989" s="122">
        <f t="shared" si="162"/>
        <v>0</v>
      </c>
      <c r="BO989" s="122">
        <v>0</v>
      </c>
      <c r="BP989" s="122">
        <v>0</v>
      </c>
      <c r="BQ989" s="122">
        <v>0</v>
      </c>
      <c r="BR989" s="122">
        <v>0</v>
      </c>
      <c r="BS989" s="122">
        <f t="shared" si="163"/>
        <v>0</v>
      </c>
      <c r="BT989" s="122">
        <v>0</v>
      </c>
      <c r="BU989" s="122">
        <v>0</v>
      </c>
      <c r="BV989" s="122">
        <v>0</v>
      </c>
      <c r="BW989" s="122">
        <v>0</v>
      </c>
      <c r="BX989" s="122">
        <f t="shared" si="164"/>
        <v>0</v>
      </c>
      <c r="BY989" s="122">
        <v>0</v>
      </c>
      <c r="BZ989" s="122">
        <v>0</v>
      </c>
      <c r="CA989" s="122">
        <v>0</v>
      </c>
      <c r="CB989" s="122">
        <v>0</v>
      </c>
      <c r="CC989" s="122">
        <f t="shared" si="173"/>
        <v>0</v>
      </c>
      <c r="CD989" s="122">
        <v>0</v>
      </c>
      <c r="CE989" s="122">
        <v>0</v>
      </c>
      <c r="CF989" s="122">
        <v>0</v>
      </c>
      <c r="CG989" s="122">
        <v>0</v>
      </c>
      <c r="CH989" s="122">
        <f t="shared" si="166"/>
        <v>0</v>
      </c>
      <c r="CI989" s="122">
        <v>0</v>
      </c>
      <c r="CJ989" s="122">
        <v>0</v>
      </c>
      <c r="CK989" s="122">
        <v>0</v>
      </c>
      <c r="CL989" s="122">
        <v>0</v>
      </c>
      <c r="CM989" s="122">
        <f t="shared" si="167"/>
        <v>0</v>
      </c>
      <c r="CN989" s="122">
        <v>0</v>
      </c>
      <c r="CO989" s="122">
        <v>0</v>
      </c>
      <c r="CP989" s="122">
        <v>0</v>
      </c>
      <c r="CQ989" s="122">
        <v>0</v>
      </c>
    </row>
    <row r="990" spans="1:95" ht="114.75">
      <c r="A990" s="244" t="s">
        <v>2458</v>
      </c>
      <c r="B990" s="17" t="s">
        <v>2459</v>
      </c>
      <c r="C990" s="263">
        <v>401000037</v>
      </c>
      <c r="D990" s="19" t="s">
        <v>129</v>
      </c>
      <c r="E990" s="113" t="s">
        <v>2460</v>
      </c>
      <c r="F990" s="114"/>
      <c r="G990" s="114"/>
      <c r="H990" s="115">
        <v>3</v>
      </c>
      <c r="I990" s="157"/>
      <c r="J990" s="115" t="s">
        <v>522</v>
      </c>
      <c r="K990" s="115">
        <v>1</v>
      </c>
      <c r="L990" s="115">
        <v>23</v>
      </c>
      <c r="M990" s="154"/>
      <c r="N990" s="154"/>
      <c r="O990" s="154"/>
      <c r="P990" s="116" t="s">
        <v>255</v>
      </c>
      <c r="Q990" s="117" t="s">
        <v>2461</v>
      </c>
      <c r="R990" s="154"/>
      <c r="S990" s="154"/>
      <c r="T990" s="154" t="s">
        <v>47</v>
      </c>
      <c r="U990" s="154"/>
      <c r="V990" s="154">
        <v>9</v>
      </c>
      <c r="W990" s="154">
        <v>1</v>
      </c>
      <c r="X990" s="115"/>
      <c r="Y990" s="115"/>
      <c r="Z990" s="115"/>
      <c r="AA990" s="115"/>
      <c r="AB990" s="116" t="s">
        <v>257</v>
      </c>
      <c r="AC990" s="117" t="s">
        <v>2652</v>
      </c>
      <c r="AD990" s="116"/>
      <c r="AE990" s="116"/>
      <c r="AF990" s="116"/>
      <c r="AG990" s="116"/>
      <c r="AH990" s="116"/>
      <c r="AI990" s="116"/>
      <c r="AJ990" s="116"/>
      <c r="AK990" s="116"/>
      <c r="AL990" s="116"/>
      <c r="AM990" s="116" t="s">
        <v>2703</v>
      </c>
      <c r="AN990" s="116" t="s">
        <v>2508</v>
      </c>
      <c r="AO990" s="57" t="s">
        <v>80</v>
      </c>
      <c r="AP990" s="57" t="s">
        <v>54</v>
      </c>
      <c r="AQ990" s="57" t="s">
        <v>362</v>
      </c>
      <c r="AR990" s="18" t="s">
        <v>2704</v>
      </c>
      <c r="AS990" s="156">
        <v>244</v>
      </c>
      <c r="AT990" s="122">
        <v>18732248.91</v>
      </c>
      <c r="AU990" s="122">
        <v>16868720.68</v>
      </c>
      <c r="AV990" s="122">
        <v>0</v>
      </c>
      <c r="AW990" s="122">
        <v>0</v>
      </c>
      <c r="AX990" s="122">
        <v>0</v>
      </c>
      <c r="AY990" s="122">
        <v>0</v>
      </c>
      <c r="AZ990" s="122">
        <v>0</v>
      </c>
      <c r="BA990" s="122">
        <v>0</v>
      </c>
      <c r="BB990" s="122">
        <v>18732248.91</v>
      </c>
      <c r="BC990" s="122">
        <v>16868720.68</v>
      </c>
      <c r="BD990" s="122">
        <f t="shared" si="160"/>
        <v>25833059.299999997</v>
      </c>
      <c r="BE990" s="122">
        <v>0</v>
      </c>
      <c r="BF990" s="122">
        <v>0</v>
      </c>
      <c r="BG990" s="122">
        <v>0</v>
      </c>
      <c r="BH990" s="122">
        <f>23999064.06+1833995.24</f>
        <v>25833059.299999997</v>
      </c>
      <c r="BI990" s="122">
        <f t="shared" si="161"/>
        <v>25619090.099999998</v>
      </c>
      <c r="BJ990" s="122">
        <v>0</v>
      </c>
      <c r="BK990" s="122">
        <v>0</v>
      </c>
      <c r="BL990" s="122">
        <v>0</v>
      </c>
      <c r="BM990" s="122">
        <f>23785094.86+1833995.24</f>
        <v>25619090.099999998</v>
      </c>
      <c r="BN990" s="122">
        <f t="shared" si="162"/>
        <v>22594473.609999999</v>
      </c>
      <c r="BO990" s="122">
        <v>0</v>
      </c>
      <c r="BP990" s="122">
        <v>0</v>
      </c>
      <c r="BQ990" s="122">
        <v>0</v>
      </c>
      <c r="BR990" s="122">
        <v>22594473.609999999</v>
      </c>
      <c r="BS990" s="122">
        <f t="shared" si="163"/>
        <v>22640942.609999999</v>
      </c>
      <c r="BT990" s="122">
        <v>0</v>
      </c>
      <c r="BU990" s="122">
        <v>0</v>
      </c>
      <c r="BV990" s="122">
        <v>0</v>
      </c>
      <c r="BW990" s="122">
        <f>22594473.61+46469</f>
        <v>22640942.609999999</v>
      </c>
      <c r="BX990" s="122">
        <f t="shared" si="164"/>
        <v>17488590.359999999</v>
      </c>
      <c r="BY990" s="122">
        <v>0</v>
      </c>
      <c r="BZ990" s="122">
        <v>0</v>
      </c>
      <c r="CA990" s="122">
        <v>0</v>
      </c>
      <c r="CB990" s="122">
        <v>17488590.359999999</v>
      </c>
      <c r="CC990" s="122">
        <f t="shared" si="173"/>
        <v>17488590.359999999</v>
      </c>
      <c r="CD990" s="122">
        <v>0</v>
      </c>
      <c r="CE990" s="122">
        <v>0</v>
      </c>
      <c r="CF990" s="122">
        <v>0</v>
      </c>
      <c r="CG990" s="122">
        <v>17488590.359999999</v>
      </c>
      <c r="CH990" s="122">
        <f t="shared" si="166"/>
        <v>17488590.359999999</v>
      </c>
      <c r="CI990" s="122">
        <v>0</v>
      </c>
      <c r="CJ990" s="122">
        <v>0</v>
      </c>
      <c r="CK990" s="122">
        <v>0</v>
      </c>
      <c r="CL990" s="122">
        <v>17488590.359999999</v>
      </c>
      <c r="CM990" s="122">
        <f t="shared" si="167"/>
        <v>17488590.359999999</v>
      </c>
      <c r="CN990" s="122">
        <v>0</v>
      </c>
      <c r="CO990" s="122">
        <v>0</v>
      </c>
      <c r="CP990" s="122">
        <v>0</v>
      </c>
      <c r="CQ990" s="122">
        <v>17488590.359999999</v>
      </c>
    </row>
    <row r="991" spans="1:95" ht="114.75">
      <c r="A991" s="244" t="s">
        <v>2458</v>
      </c>
      <c r="B991" s="17" t="s">
        <v>2459</v>
      </c>
      <c r="C991" s="263">
        <v>401000037</v>
      </c>
      <c r="D991" s="19" t="s">
        <v>129</v>
      </c>
      <c r="E991" s="113" t="s">
        <v>2460</v>
      </c>
      <c r="F991" s="114"/>
      <c r="G991" s="114"/>
      <c r="H991" s="115">
        <v>3</v>
      </c>
      <c r="I991" s="157"/>
      <c r="J991" s="115" t="s">
        <v>522</v>
      </c>
      <c r="K991" s="115">
        <v>1</v>
      </c>
      <c r="L991" s="115">
        <v>23</v>
      </c>
      <c r="M991" s="154"/>
      <c r="N991" s="154"/>
      <c r="O991" s="154"/>
      <c r="P991" s="116" t="s">
        <v>255</v>
      </c>
      <c r="Q991" s="117" t="s">
        <v>2461</v>
      </c>
      <c r="R991" s="154"/>
      <c r="S991" s="154"/>
      <c r="T991" s="154" t="s">
        <v>47</v>
      </c>
      <c r="U991" s="154"/>
      <c r="V991" s="154">
        <v>9</v>
      </c>
      <c r="W991" s="154">
        <v>1</v>
      </c>
      <c r="X991" s="115"/>
      <c r="Y991" s="115"/>
      <c r="Z991" s="115"/>
      <c r="AA991" s="115"/>
      <c r="AB991" s="116" t="s">
        <v>257</v>
      </c>
      <c r="AC991" s="117" t="s">
        <v>2652</v>
      </c>
      <c r="AD991" s="116"/>
      <c r="AE991" s="116"/>
      <c r="AF991" s="116"/>
      <c r="AG991" s="116"/>
      <c r="AH991" s="116"/>
      <c r="AI991" s="116"/>
      <c r="AJ991" s="116"/>
      <c r="AK991" s="116"/>
      <c r="AL991" s="116"/>
      <c r="AM991" s="116" t="s">
        <v>2703</v>
      </c>
      <c r="AN991" s="116" t="s">
        <v>2508</v>
      </c>
      <c r="AO991" s="57" t="s">
        <v>80</v>
      </c>
      <c r="AP991" s="57" t="s">
        <v>54</v>
      </c>
      <c r="AQ991" s="57" t="s">
        <v>362</v>
      </c>
      <c r="AR991" s="18" t="s">
        <v>2704</v>
      </c>
      <c r="AS991" s="156" t="s">
        <v>192</v>
      </c>
      <c r="AT991" s="122">
        <v>0</v>
      </c>
      <c r="AU991" s="122">
        <v>0</v>
      </c>
      <c r="AV991" s="122">
        <v>0</v>
      </c>
      <c r="AW991" s="122">
        <v>0</v>
      </c>
      <c r="AX991" s="122">
        <v>0</v>
      </c>
      <c r="AY991" s="122">
        <v>0</v>
      </c>
      <c r="AZ991" s="122">
        <v>0</v>
      </c>
      <c r="BA991" s="122">
        <v>0</v>
      </c>
      <c r="BB991" s="122">
        <v>0</v>
      </c>
      <c r="BC991" s="122">
        <v>0</v>
      </c>
      <c r="BD991" s="122">
        <f t="shared" si="160"/>
        <v>50000</v>
      </c>
      <c r="BE991" s="122">
        <v>0</v>
      </c>
      <c r="BF991" s="122">
        <v>0</v>
      </c>
      <c r="BG991" s="122">
        <v>0</v>
      </c>
      <c r="BH991" s="122">
        <v>50000</v>
      </c>
      <c r="BI991" s="122">
        <f t="shared" si="161"/>
        <v>22601.61</v>
      </c>
      <c r="BJ991" s="122">
        <v>0</v>
      </c>
      <c r="BK991" s="122">
        <v>0</v>
      </c>
      <c r="BL991" s="122">
        <v>0</v>
      </c>
      <c r="BM991" s="122">
        <v>22601.61</v>
      </c>
      <c r="BN991" s="122">
        <f t="shared" si="162"/>
        <v>136270.99</v>
      </c>
      <c r="BO991" s="122">
        <v>0</v>
      </c>
      <c r="BP991" s="122">
        <v>0</v>
      </c>
      <c r="BQ991" s="122">
        <v>0</v>
      </c>
      <c r="BR991" s="122">
        <v>136270.99</v>
      </c>
      <c r="BS991" s="122">
        <f t="shared" si="163"/>
        <v>136270.99</v>
      </c>
      <c r="BT991" s="122">
        <v>0</v>
      </c>
      <c r="BU991" s="122">
        <v>0</v>
      </c>
      <c r="BV991" s="122">
        <v>0</v>
      </c>
      <c r="BW991" s="122">
        <v>136270.99</v>
      </c>
      <c r="BX991" s="122">
        <f t="shared" si="164"/>
        <v>134810</v>
      </c>
      <c r="BY991" s="122">
        <v>0</v>
      </c>
      <c r="BZ991" s="122">
        <v>0</v>
      </c>
      <c r="CA991" s="122">
        <v>0</v>
      </c>
      <c r="CB991" s="122">
        <v>134810</v>
      </c>
      <c r="CC991" s="122">
        <f t="shared" si="173"/>
        <v>134810</v>
      </c>
      <c r="CD991" s="122">
        <v>0</v>
      </c>
      <c r="CE991" s="122">
        <v>0</v>
      </c>
      <c r="CF991" s="122">
        <v>0</v>
      </c>
      <c r="CG991" s="122">
        <v>134810</v>
      </c>
      <c r="CH991" s="122">
        <f t="shared" si="166"/>
        <v>134810</v>
      </c>
      <c r="CI991" s="122">
        <v>0</v>
      </c>
      <c r="CJ991" s="122">
        <v>0</v>
      </c>
      <c r="CK991" s="122">
        <v>0</v>
      </c>
      <c r="CL991" s="122">
        <v>134810</v>
      </c>
      <c r="CM991" s="122">
        <f t="shared" si="167"/>
        <v>134810</v>
      </c>
      <c r="CN991" s="122">
        <v>0</v>
      </c>
      <c r="CO991" s="122">
        <v>0</v>
      </c>
      <c r="CP991" s="122">
        <v>0</v>
      </c>
      <c r="CQ991" s="122">
        <v>134810</v>
      </c>
    </row>
    <row r="992" spans="1:95" ht="114.75">
      <c r="A992" s="244" t="s">
        <v>2458</v>
      </c>
      <c r="B992" s="17" t="s">
        <v>2459</v>
      </c>
      <c r="C992" s="263">
        <v>401000037</v>
      </c>
      <c r="D992" s="19" t="s">
        <v>129</v>
      </c>
      <c r="E992" s="113" t="s">
        <v>2460</v>
      </c>
      <c r="F992" s="114"/>
      <c r="G992" s="114"/>
      <c r="H992" s="115">
        <v>3</v>
      </c>
      <c r="I992" s="157"/>
      <c r="J992" s="115" t="s">
        <v>522</v>
      </c>
      <c r="K992" s="115">
        <v>1</v>
      </c>
      <c r="L992" s="115">
        <v>23</v>
      </c>
      <c r="M992" s="154"/>
      <c r="N992" s="154"/>
      <c r="O992" s="154"/>
      <c r="P992" s="116" t="s">
        <v>255</v>
      </c>
      <c r="Q992" s="117" t="s">
        <v>2461</v>
      </c>
      <c r="R992" s="154"/>
      <c r="S992" s="154"/>
      <c r="T992" s="154" t="s">
        <v>47</v>
      </c>
      <c r="U992" s="154"/>
      <c r="V992" s="154">
        <v>9</v>
      </c>
      <c r="W992" s="154">
        <v>1</v>
      </c>
      <c r="X992" s="115"/>
      <c r="Y992" s="115"/>
      <c r="Z992" s="115"/>
      <c r="AA992" s="115"/>
      <c r="AB992" s="116" t="s">
        <v>257</v>
      </c>
      <c r="AC992" s="117" t="s">
        <v>2652</v>
      </c>
      <c r="AD992" s="116"/>
      <c r="AE992" s="116"/>
      <c r="AF992" s="116"/>
      <c r="AG992" s="116"/>
      <c r="AH992" s="116"/>
      <c r="AI992" s="116"/>
      <c r="AJ992" s="116"/>
      <c r="AK992" s="116"/>
      <c r="AL992" s="116"/>
      <c r="AM992" s="116" t="s">
        <v>2703</v>
      </c>
      <c r="AN992" s="116" t="s">
        <v>2508</v>
      </c>
      <c r="AO992" s="57" t="s">
        <v>80</v>
      </c>
      <c r="AP992" s="57" t="s">
        <v>54</v>
      </c>
      <c r="AQ992" s="57" t="s">
        <v>2705</v>
      </c>
      <c r="AR992" s="18" t="s">
        <v>2704</v>
      </c>
      <c r="AS992" s="156">
        <v>244</v>
      </c>
      <c r="AT992" s="122">
        <v>304378.19</v>
      </c>
      <c r="AU992" s="122">
        <v>304378.19</v>
      </c>
      <c r="AV992" s="122">
        <v>0</v>
      </c>
      <c r="AW992" s="122">
        <v>0</v>
      </c>
      <c r="AX992" s="122">
        <v>0</v>
      </c>
      <c r="AY992" s="122">
        <v>0</v>
      </c>
      <c r="AZ992" s="122">
        <v>0</v>
      </c>
      <c r="BA992" s="122">
        <v>0</v>
      </c>
      <c r="BB992" s="122">
        <v>304378.19</v>
      </c>
      <c r="BC992" s="122">
        <v>304378.19</v>
      </c>
      <c r="BD992" s="122">
        <f t="shared" si="160"/>
        <v>0</v>
      </c>
      <c r="BE992" s="122">
        <v>0</v>
      </c>
      <c r="BF992" s="122">
        <v>0</v>
      </c>
      <c r="BG992" s="122">
        <v>0</v>
      </c>
      <c r="BH992" s="122">
        <v>0</v>
      </c>
      <c r="BI992" s="122">
        <f t="shared" si="161"/>
        <v>0</v>
      </c>
      <c r="BJ992" s="122">
        <v>0</v>
      </c>
      <c r="BK992" s="122">
        <v>0</v>
      </c>
      <c r="BL992" s="122">
        <v>0</v>
      </c>
      <c r="BM992" s="122">
        <v>0</v>
      </c>
      <c r="BN992" s="122">
        <f t="shared" si="162"/>
        <v>0</v>
      </c>
      <c r="BO992" s="122">
        <v>0</v>
      </c>
      <c r="BP992" s="122">
        <v>0</v>
      </c>
      <c r="BQ992" s="122">
        <v>0</v>
      </c>
      <c r="BR992" s="122">
        <v>0</v>
      </c>
      <c r="BS992" s="122">
        <f t="shared" si="163"/>
        <v>0</v>
      </c>
      <c r="BT992" s="122">
        <v>0</v>
      </c>
      <c r="BU992" s="122">
        <v>0</v>
      </c>
      <c r="BV992" s="122">
        <v>0</v>
      </c>
      <c r="BW992" s="122">
        <v>0</v>
      </c>
      <c r="BX992" s="122">
        <f t="shared" si="164"/>
        <v>0</v>
      </c>
      <c r="BY992" s="122">
        <v>0</v>
      </c>
      <c r="BZ992" s="122">
        <v>0</v>
      </c>
      <c r="CA992" s="122">
        <v>0</v>
      </c>
      <c r="CB992" s="122">
        <v>0</v>
      </c>
      <c r="CC992" s="122">
        <f t="shared" si="173"/>
        <v>0</v>
      </c>
      <c r="CD992" s="122">
        <v>0</v>
      </c>
      <c r="CE992" s="122">
        <v>0</v>
      </c>
      <c r="CF992" s="122">
        <v>0</v>
      </c>
      <c r="CG992" s="122">
        <v>0</v>
      </c>
      <c r="CH992" s="122">
        <f t="shared" si="166"/>
        <v>0</v>
      </c>
      <c r="CI992" s="122">
        <v>0</v>
      </c>
      <c r="CJ992" s="122">
        <v>0</v>
      </c>
      <c r="CK992" s="122">
        <v>0</v>
      </c>
      <c r="CL992" s="122">
        <v>0</v>
      </c>
      <c r="CM992" s="122">
        <f t="shared" si="167"/>
        <v>0</v>
      </c>
      <c r="CN992" s="122">
        <v>0</v>
      </c>
      <c r="CO992" s="122">
        <v>0</v>
      </c>
      <c r="CP992" s="122">
        <v>0</v>
      </c>
      <c r="CQ992" s="122">
        <v>0</v>
      </c>
    </row>
    <row r="993" spans="1:103" ht="409.5">
      <c r="A993" s="244" t="s">
        <v>2458</v>
      </c>
      <c r="B993" s="17" t="s">
        <v>2459</v>
      </c>
      <c r="C993" s="263">
        <v>401000037</v>
      </c>
      <c r="D993" s="19" t="s">
        <v>129</v>
      </c>
      <c r="E993" s="113" t="s">
        <v>2706</v>
      </c>
      <c r="F993" s="114"/>
      <c r="G993" s="114"/>
      <c r="H993" s="115" t="s">
        <v>2707</v>
      </c>
      <c r="I993" s="157"/>
      <c r="J993" s="115" t="s">
        <v>2708</v>
      </c>
      <c r="K993" s="115" t="s">
        <v>567</v>
      </c>
      <c r="L993" s="115" t="s">
        <v>2709</v>
      </c>
      <c r="N993" s="115" t="s">
        <v>2710</v>
      </c>
      <c r="O993" s="154"/>
      <c r="P993" s="116" t="s">
        <v>2711</v>
      </c>
      <c r="Q993" s="117" t="s">
        <v>2461</v>
      </c>
      <c r="R993" s="154"/>
      <c r="S993" s="154"/>
      <c r="T993" s="154" t="s">
        <v>47</v>
      </c>
      <c r="U993" s="154"/>
      <c r="V993" s="154">
        <v>9</v>
      </c>
      <c r="W993" s="154">
        <v>1</v>
      </c>
      <c r="X993" s="115"/>
      <c r="Y993" s="115"/>
      <c r="Z993" s="115"/>
      <c r="AA993" s="115"/>
      <c r="AB993" s="116" t="s">
        <v>257</v>
      </c>
      <c r="AC993" s="117" t="s">
        <v>2712</v>
      </c>
      <c r="AD993" s="116"/>
      <c r="AE993" s="116"/>
      <c r="AF993" s="116"/>
      <c r="AG993" s="116"/>
      <c r="AH993" s="116"/>
      <c r="AI993" s="116"/>
      <c r="AJ993" s="116" t="s">
        <v>567</v>
      </c>
      <c r="AK993" s="116"/>
      <c r="AL993" s="116"/>
      <c r="AM993" s="116" t="s">
        <v>2713</v>
      </c>
      <c r="AN993" s="164" t="s">
        <v>2714</v>
      </c>
      <c r="AO993" s="57" t="s">
        <v>87</v>
      </c>
      <c r="AP993" s="57" t="s">
        <v>54</v>
      </c>
      <c r="AQ993" s="57" t="s">
        <v>2715</v>
      </c>
      <c r="AR993" s="18" t="s">
        <v>2716</v>
      </c>
      <c r="AS993" s="156">
        <v>811</v>
      </c>
      <c r="AT993" s="122">
        <v>7424554.79</v>
      </c>
      <c r="AU993" s="122">
        <v>7411612.0800000001</v>
      </c>
      <c r="AV993" s="122">
        <v>0</v>
      </c>
      <c r="AW993" s="122">
        <v>0</v>
      </c>
      <c r="AX993" s="122">
        <v>0</v>
      </c>
      <c r="AY993" s="122">
        <v>0</v>
      </c>
      <c r="AZ993" s="122">
        <v>0</v>
      </c>
      <c r="BA993" s="122">
        <v>0</v>
      </c>
      <c r="BB993" s="122">
        <v>7424554.79</v>
      </c>
      <c r="BC993" s="122">
        <v>7411612.0800000001</v>
      </c>
      <c r="BD993" s="122">
        <f t="shared" si="160"/>
        <v>7752591</v>
      </c>
      <c r="BE993" s="122">
        <v>0</v>
      </c>
      <c r="BF993" s="122">
        <v>0</v>
      </c>
      <c r="BG993" s="122">
        <v>0</v>
      </c>
      <c r="BH993" s="122">
        <v>7752591</v>
      </c>
      <c r="BI993" s="122">
        <f t="shared" si="161"/>
        <v>7752449.3600000003</v>
      </c>
      <c r="BJ993" s="122">
        <v>0</v>
      </c>
      <c r="BK993" s="122">
        <v>0</v>
      </c>
      <c r="BL993" s="122">
        <v>0</v>
      </c>
      <c r="BM993" s="122">
        <v>7752449.3600000003</v>
      </c>
      <c r="BN993" s="122">
        <f t="shared" si="162"/>
        <v>3595030</v>
      </c>
      <c r="BO993" s="122">
        <v>0</v>
      </c>
      <c r="BP993" s="122">
        <v>0</v>
      </c>
      <c r="BQ993" s="122">
        <v>0</v>
      </c>
      <c r="BR993" s="122">
        <v>3595030</v>
      </c>
      <c r="BS993" s="122">
        <f t="shared" si="163"/>
        <v>3595030</v>
      </c>
      <c r="BT993" s="122">
        <v>0</v>
      </c>
      <c r="BU993" s="122">
        <v>0</v>
      </c>
      <c r="BV993" s="122">
        <v>0</v>
      </c>
      <c r="BW993" s="122">
        <v>3595030</v>
      </c>
      <c r="BX993" s="122">
        <f t="shared" si="164"/>
        <v>3595030</v>
      </c>
      <c r="BY993" s="122">
        <v>0</v>
      </c>
      <c r="BZ993" s="122">
        <v>0</v>
      </c>
      <c r="CA993" s="122">
        <v>0</v>
      </c>
      <c r="CB993" s="122">
        <v>3595030</v>
      </c>
      <c r="CC993" s="122">
        <f t="shared" si="173"/>
        <v>3595030</v>
      </c>
      <c r="CD993" s="122">
        <v>0</v>
      </c>
      <c r="CE993" s="122">
        <v>0</v>
      </c>
      <c r="CF993" s="122">
        <v>0</v>
      </c>
      <c r="CG993" s="122">
        <v>3595030</v>
      </c>
      <c r="CH993" s="122">
        <f t="shared" si="166"/>
        <v>3595030</v>
      </c>
      <c r="CI993" s="122">
        <v>0</v>
      </c>
      <c r="CJ993" s="122">
        <v>0</v>
      </c>
      <c r="CK993" s="122">
        <v>0</v>
      </c>
      <c r="CL993" s="122">
        <v>3595030</v>
      </c>
      <c r="CM993" s="122">
        <f t="shared" si="167"/>
        <v>3595030</v>
      </c>
      <c r="CN993" s="122">
        <v>0</v>
      </c>
      <c r="CO993" s="122">
        <v>0</v>
      </c>
      <c r="CP993" s="122">
        <v>0</v>
      </c>
      <c r="CQ993" s="122">
        <v>3595030</v>
      </c>
    </row>
    <row r="994" spans="1:103" ht="375">
      <c r="A994" s="244" t="s">
        <v>2458</v>
      </c>
      <c r="B994" s="17" t="s">
        <v>2459</v>
      </c>
      <c r="C994" s="263">
        <v>402000002</v>
      </c>
      <c r="D994" s="19" t="s">
        <v>49</v>
      </c>
      <c r="E994" s="113" t="s">
        <v>2717</v>
      </c>
      <c r="F994" s="493"/>
      <c r="G994" s="493"/>
      <c r="H994" s="494">
        <v>7</v>
      </c>
      <c r="I994" s="493"/>
      <c r="J994" s="494">
        <v>26</v>
      </c>
      <c r="K994" s="494"/>
      <c r="L994" s="494"/>
      <c r="M994" s="494"/>
      <c r="N994" s="494"/>
      <c r="O994" s="494"/>
      <c r="P994" s="117" t="s">
        <v>2718</v>
      </c>
      <c r="Q994" s="117" t="s">
        <v>2719</v>
      </c>
      <c r="R994" s="494"/>
      <c r="S994" s="494"/>
      <c r="T994" s="494"/>
      <c r="U994" s="494"/>
      <c r="V994" s="494">
        <v>13</v>
      </c>
      <c r="W994" s="494" t="s">
        <v>64</v>
      </c>
      <c r="X994" s="494"/>
      <c r="Y994" s="494"/>
      <c r="Z994" s="494"/>
      <c r="AA994" s="494"/>
      <c r="AB994" s="117" t="s">
        <v>2720</v>
      </c>
      <c r="AC994" s="131" t="s">
        <v>2721</v>
      </c>
      <c r="AD994" s="23"/>
      <c r="AE994" s="501"/>
      <c r="AF994" s="158"/>
      <c r="AG994" s="158"/>
      <c r="AH994" s="158"/>
      <c r="AI994" s="158"/>
      <c r="AJ994" s="158"/>
      <c r="AK994" s="158"/>
      <c r="AL994" s="158"/>
      <c r="AM994" s="158" t="s">
        <v>2722</v>
      </c>
      <c r="AN994" s="493" t="s">
        <v>2723</v>
      </c>
      <c r="AO994" s="57" t="s">
        <v>51</v>
      </c>
      <c r="AP994" s="57" t="s">
        <v>52</v>
      </c>
      <c r="AQ994" s="57" t="s">
        <v>2724</v>
      </c>
      <c r="AR994" s="18" t="s">
        <v>65</v>
      </c>
      <c r="AS994" s="156" t="s">
        <v>60</v>
      </c>
      <c r="AT994" s="122"/>
      <c r="AU994" s="122"/>
      <c r="AV994" s="122"/>
      <c r="AW994" s="122"/>
      <c r="AX994" s="122"/>
      <c r="AY994" s="122"/>
      <c r="AZ994" s="122"/>
      <c r="BA994" s="122"/>
      <c r="BB994" s="122"/>
      <c r="BC994" s="122"/>
      <c r="BD994" s="122"/>
      <c r="BE994" s="122"/>
      <c r="BF994" s="122"/>
      <c r="BG994" s="122"/>
      <c r="BH994" s="122"/>
      <c r="BI994" s="122"/>
      <c r="BJ994" s="122"/>
      <c r="BK994" s="122"/>
      <c r="BL994" s="122"/>
      <c r="BM994" s="122"/>
      <c r="BN994" s="122">
        <f t="shared" si="162"/>
        <v>0</v>
      </c>
      <c r="BO994" s="122"/>
      <c r="BP994" s="122"/>
      <c r="BQ994" s="122"/>
      <c r="BR994" s="122"/>
      <c r="BS994" s="122">
        <f t="shared" si="163"/>
        <v>174860</v>
      </c>
      <c r="BT994" s="122"/>
      <c r="BU994" s="122"/>
      <c r="BV994" s="122"/>
      <c r="BW994" s="122">
        <v>174860</v>
      </c>
      <c r="BX994" s="122"/>
      <c r="BY994" s="122"/>
      <c r="BZ994" s="122"/>
      <c r="CA994" s="122"/>
      <c r="CB994" s="122"/>
      <c r="CC994" s="122"/>
      <c r="CD994" s="122"/>
      <c r="CE994" s="122"/>
      <c r="CF994" s="122"/>
      <c r="CG994" s="122"/>
      <c r="CH994" s="122">
        <f t="shared" si="166"/>
        <v>0</v>
      </c>
      <c r="CI994" s="122"/>
      <c r="CJ994" s="122"/>
      <c r="CK994" s="122"/>
      <c r="CL994" s="122"/>
      <c r="CM994" s="122">
        <f t="shared" si="167"/>
        <v>0</v>
      </c>
      <c r="CN994" s="122"/>
      <c r="CO994" s="122"/>
      <c r="CP994" s="122"/>
      <c r="CQ994" s="122"/>
    </row>
    <row r="995" spans="1:103" ht="375">
      <c r="A995" s="244" t="s">
        <v>2458</v>
      </c>
      <c r="B995" s="17" t="s">
        <v>2459</v>
      </c>
      <c r="C995" s="263">
        <v>402000002</v>
      </c>
      <c r="D995" s="19" t="s">
        <v>49</v>
      </c>
      <c r="E995" s="113" t="s">
        <v>2717</v>
      </c>
      <c r="F995" s="493"/>
      <c r="G995" s="493"/>
      <c r="H995" s="494">
        <v>7</v>
      </c>
      <c r="I995" s="493"/>
      <c r="J995" s="494">
        <v>26</v>
      </c>
      <c r="K995" s="494"/>
      <c r="L995" s="494"/>
      <c r="M995" s="494"/>
      <c r="N995" s="494"/>
      <c r="O995" s="494"/>
      <c r="P995" s="117" t="s">
        <v>2718</v>
      </c>
      <c r="Q995" s="117" t="s">
        <v>2719</v>
      </c>
      <c r="R995" s="494"/>
      <c r="S995" s="494"/>
      <c r="T995" s="494"/>
      <c r="U995" s="494"/>
      <c r="V995" s="494">
        <v>13</v>
      </c>
      <c r="W995" s="494" t="s">
        <v>64</v>
      </c>
      <c r="X995" s="494"/>
      <c r="Y995" s="494"/>
      <c r="Z995" s="494"/>
      <c r="AA995" s="494"/>
      <c r="AB995" s="117" t="s">
        <v>2720</v>
      </c>
      <c r="AC995" s="131" t="s">
        <v>2721</v>
      </c>
      <c r="AD995" s="23"/>
      <c r="AE995" s="501"/>
      <c r="AF995" s="158"/>
      <c r="AG995" s="158"/>
      <c r="AH995" s="158"/>
      <c r="AI995" s="158"/>
      <c r="AJ995" s="158"/>
      <c r="AK995" s="158"/>
      <c r="AL995" s="158"/>
      <c r="AM995" s="158" t="s">
        <v>2722</v>
      </c>
      <c r="AN995" s="493" t="s">
        <v>2723</v>
      </c>
      <c r="AO995" s="57" t="s">
        <v>51</v>
      </c>
      <c r="AP995" s="57" t="s">
        <v>52</v>
      </c>
      <c r="AQ995" s="57" t="s">
        <v>2724</v>
      </c>
      <c r="AR995" s="18" t="s">
        <v>65</v>
      </c>
      <c r="AS995" s="156" t="s">
        <v>57</v>
      </c>
      <c r="AT995" s="122"/>
      <c r="AU995" s="122"/>
      <c r="AV995" s="122"/>
      <c r="AW995" s="122"/>
      <c r="AX995" s="122"/>
      <c r="AY995" s="122"/>
      <c r="AZ995" s="122"/>
      <c r="BA995" s="122"/>
      <c r="BB995" s="122"/>
      <c r="BC995" s="122"/>
      <c r="BD995" s="122"/>
      <c r="BE995" s="122"/>
      <c r="BF995" s="122"/>
      <c r="BG995" s="122"/>
      <c r="BH995" s="122"/>
      <c r="BI995" s="122"/>
      <c r="BJ995" s="122"/>
      <c r="BK995" s="122"/>
      <c r="BL995" s="122"/>
      <c r="BM995" s="122"/>
      <c r="BN995" s="122">
        <f t="shared" si="162"/>
        <v>0</v>
      </c>
      <c r="BO995" s="122"/>
      <c r="BP995" s="122"/>
      <c r="BQ995" s="122"/>
      <c r="BR995" s="122"/>
      <c r="BS995" s="122">
        <f t="shared" ref="BS995:BS1048" si="174">SUM(BT995:BW995)</f>
        <v>52807.72</v>
      </c>
      <c r="BT995" s="122"/>
      <c r="BU995" s="122"/>
      <c r="BV995" s="122"/>
      <c r="BW995" s="122">
        <v>52807.72</v>
      </c>
      <c r="BX995" s="122"/>
      <c r="BY995" s="122"/>
      <c r="BZ995" s="122"/>
      <c r="CA995" s="122"/>
      <c r="CB995" s="122"/>
      <c r="CC995" s="122"/>
      <c r="CD995" s="122"/>
      <c r="CE995" s="122"/>
      <c r="CF995" s="122"/>
      <c r="CG995" s="122"/>
      <c r="CH995" s="122">
        <f t="shared" ref="CH995:CH1048" si="175">SUM(CI995:CL995)</f>
        <v>0</v>
      </c>
      <c r="CI995" s="122"/>
      <c r="CJ995" s="122"/>
      <c r="CK995" s="122"/>
      <c r="CL995" s="122"/>
      <c r="CM995" s="122">
        <f t="shared" ref="CM995:CM1048" si="176">SUM(CN995:CQ995)</f>
        <v>0</v>
      </c>
      <c r="CN995" s="122"/>
      <c r="CO995" s="122"/>
      <c r="CP995" s="122"/>
      <c r="CQ995" s="122"/>
    </row>
    <row r="996" spans="1:103" ht="105.75" customHeight="1">
      <c r="A996" s="244" t="s">
        <v>2458</v>
      </c>
      <c r="B996" s="17" t="s">
        <v>2459</v>
      </c>
      <c r="C996" s="263">
        <v>401000001</v>
      </c>
      <c r="D996" s="19" t="s">
        <v>2725</v>
      </c>
      <c r="E996" s="113" t="s">
        <v>2460</v>
      </c>
      <c r="F996" s="114"/>
      <c r="G996" s="114"/>
      <c r="H996" s="115">
        <v>3</v>
      </c>
      <c r="I996" s="157"/>
      <c r="J996" s="115">
        <v>17</v>
      </c>
      <c r="K996" s="115" t="s">
        <v>45</v>
      </c>
      <c r="L996" s="115">
        <v>9</v>
      </c>
      <c r="M996" s="154"/>
      <c r="N996" s="154"/>
      <c r="O996" s="154"/>
      <c r="P996" s="116" t="s">
        <v>255</v>
      </c>
      <c r="Q996" s="117" t="s">
        <v>2651</v>
      </c>
      <c r="R996" s="154"/>
      <c r="S996" s="154"/>
      <c r="T996" s="154">
        <v>3</v>
      </c>
      <c r="U996" s="154"/>
      <c r="V996" s="154">
        <v>9</v>
      </c>
      <c r="W996" s="154">
        <v>1</v>
      </c>
      <c r="X996" s="115"/>
      <c r="Y996" s="115"/>
      <c r="Z996" s="115"/>
      <c r="AA996" s="115"/>
      <c r="AB996" s="116" t="s">
        <v>257</v>
      </c>
      <c r="AC996" s="117" t="s">
        <v>2652</v>
      </c>
      <c r="AD996" s="116"/>
      <c r="AE996" s="116"/>
      <c r="AF996" s="116"/>
      <c r="AG996" s="116"/>
      <c r="AH996" s="116"/>
      <c r="AI996" s="116"/>
      <c r="AJ996" s="116"/>
      <c r="AK996" s="116"/>
      <c r="AL996" s="116"/>
      <c r="AM996" s="116" t="s">
        <v>2726</v>
      </c>
      <c r="AN996" s="116" t="s">
        <v>2508</v>
      </c>
      <c r="AO996" s="57" t="s">
        <v>51</v>
      </c>
      <c r="AP996" s="57" t="s">
        <v>52</v>
      </c>
      <c r="AQ996" s="57" t="s">
        <v>2727</v>
      </c>
      <c r="AR996" s="18" t="s">
        <v>434</v>
      </c>
      <c r="AS996" s="156">
        <v>831</v>
      </c>
      <c r="AT996" s="122">
        <v>687316.49</v>
      </c>
      <c r="AU996" s="122">
        <v>687316.49</v>
      </c>
      <c r="AV996" s="122">
        <v>0</v>
      </c>
      <c r="AW996" s="122">
        <v>0</v>
      </c>
      <c r="AX996" s="122">
        <v>0</v>
      </c>
      <c r="AY996" s="122">
        <v>0</v>
      </c>
      <c r="AZ996" s="122">
        <v>0</v>
      </c>
      <c r="BA996" s="122">
        <v>0</v>
      </c>
      <c r="BB996" s="122">
        <v>687316.49</v>
      </c>
      <c r="BC996" s="122">
        <v>687316.49</v>
      </c>
      <c r="BD996" s="122">
        <f t="shared" si="160"/>
        <v>1000874.76</v>
      </c>
      <c r="BE996" s="122">
        <v>0</v>
      </c>
      <c r="BF996" s="122">
        <v>0</v>
      </c>
      <c r="BG996" s="122">
        <v>0</v>
      </c>
      <c r="BH996" s="122">
        <v>1000874.76</v>
      </c>
      <c r="BI996" s="122">
        <f t="shared" si="161"/>
        <v>1000874.76</v>
      </c>
      <c r="BJ996" s="122">
        <v>0</v>
      </c>
      <c r="BK996" s="122">
        <v>0</v>
      </c>
      <c r="BL996" s="122">
        <v>0</v>
      </c>
      <c r="BM996" s="122">
        <v>1000874.76</v>
      </c>
      <c r="BN996" s="122">
        <f t="shared" si="162"/>
        <v>500000</v>
      </c>
      <c r="BO996" s="122">
        <v>0</v>
      </c>
      <c r="BP996" s="122">
        <v>0</v>
      </c>
      <c r="BQ996" s="122">
        <v>0</v>
      </c>
      <c r="BR996" s="122">
        <v>500000</v>
      </c>
      <c r="BS996" s="122">
        <f t="shared" si="174"/>
        <v>370000</v>
      </c>
      <c r="BT996" s="122">
        <v>0</v>
      </c>
      <c r="BU996" s="122">
        <v>0</v>
      </c>
      <c r="BV996" s="122">
        <v>0</v>
      </c>
      <c r="BW996" s="122">
        <v>370000</v>
      </c>
      <c r="BX996" s="122">
        <f t="shared" si="164"/>
        <v>500000</v>
      </c>
      <c r="BY996" s="122">
        <v>0</v>
      </c>
      <c r="BZ996" s="122">
        <v>0</v>
      </c>
      <c r="CA996" s="122">
        <v>0</v>
      </c>
      <c r="CB996" s="122">
        <v>500000</v>
      </c>
      <c r="CC996" s="122">
        <f t="shared" ref="CC996:CC998" si="177">SUM(CD996:CG996)</f>
        <v>500000</v>
      </c>
      <c r="CD996" s="122">
        <v>0</v>
      </c>
      <c r="CE996" s="122">
        <v>0</v>
      </c>
      <c r="CF996" s="122">
        <v>0</v>
      </c>
      <c r="CG996" s="122">
        <v>500000</v>
      </c>
      <c r="CH996" s="122">
        <f t="shared" si="175"/>
        <v>500000</v>
      </c>
      <c r="CI996" s="122">
        <v>0</v>
      </c>
      <c r="CJ996" s="122">
        <v>0</v>
      </c>
      <c r="CK996" s="122">
        <v>0</v>
      </c>
      <c r="CL996" s="122">
        <v>500000</v>
      </c>
      <c r="CM996" s="122">
        <f t="shared" si="176"/>
        <v>500000</v>
      </c>
      <c r="CN996" s="122">
        <v>0</v>
      </c>
      <c r="CO996" s="122">
        <v>0</v>
      </c>
      <c r="CP996" s="122">
        <v>0</v>
      </c>
      <c r="CQ996" s="122">
        <v>500000</v>
      </c>
    </row>
    <row r="997" spans="1:103" ht="186.75" customHeight="1">
      <c r="A997" s="244" t="s">
        <v>2458</v>
      </c>
      <c r="B997" s="17" t="s">
        <v>2459</v>
      </c>
      <c r="C997" s="263">
        <v>401000040</v>
      </c>
      <c r="D997" s="19" t="s">
        <v>88</v>
      </c>
      <c r="E997" s="113" t="s">
        <v>2728</v>
      </c>
      <c r="F997" s="114"/>
      <c r="G997" s="114"/>
      <c r="H997" s="115" t="s">
        <v>2729</v>
      </c>
      <c r="I997" s="157"/>
      <c r="J997" s="115" t="s">
        <v>2730</v>
      </c>
      <c r="K997" s="115" t="s">
        <v>2731</v>
      </c>
      <c r="L997" s="115" t="s">
        <v>2732</v>
      </c>
      <c r="M997" s="154"/>
      <c r="N997" s="154"/>
      <c r="O997" s="154"/>
      <c r="P997" s="116" t="s">
        <v>2541</v>
      </c>
      <c r="Q997" s="117" t="s">
        <v>2651</v>
      </c>
      <c r="R997" s="154"/>
      <c r="S997" s="154"/>
      <c r="T997" s="154">
        <v>3</v>
      </c>
      <c r="U997" s="154"/>
      <c r="V997" s="154" t="s">
        <v>523</v>
      </c>
      <c r="W997" s="154" t="s">
        <v>45</v>
      </c>
      <c r="X997" s="115"/>
      <c r="Y997" s="115"/>
      <c r="Z997" s="115"/>
      <c r="AA997" s="115"/>
      <c r="AB997" s="116" t="s">
        <v>257</v>
      </c>
      <c r="AC997" s="117" t="s">
        <v>2733</v>
      </c>
      <c r="AD997" s="116"/>
      <c r="AE997" s="116"/>
      <c r="AF997" s="116"/>
      <c r="AG997" s="116"/>
      <c r="AH997" s="116"/>
      <c r="AI997" s="116"/>
      <c r="AJ997" s="116" t="s">
        <v>286</v>
      </c>
      <c r="AK997" s="116" t="s">
        <v>2734</v>
      </c>
      <c r="AL997" s="116"/>
      <c r="AM997" s="116"/>
      <c r="AN997" s="116" t="s">
        <v>2735</v>
      </c>
      <c r="AO997" s="57" t="s">
        <v>66</v>
      </c>
      <c r="AP997" s="57" t="s">
        <v>79</v>
      </c>
      <c r="AQ997" s="57" t="s">
        <v>2736</v>
      </c>
      <c r="AR997" s="18" t="s">
        <v>608</v>
      </c>
      <c r="AS997" s="156">
        <v>611</v>
      </c>
      <c r="AT997" s="122">
        <v>20320423.23</v>
      </c>
      <c r="AU997" s="122">
        <v>20320423.23</v>
      </c>
      <c r="AV997" s="122">
        <v>0</v>
      </c>
      <c r="AW997" s="122">
        <v>0</v>
      </c>
      <c r="AX997" s="122">
        <v>0</v>
      </c>
      <c r="AY997" s="122">
        <v>0</v>
      </c>
      <c r="AZ997" s="122">
        <v>0</v>
      </c>
      <c r="BA997" s="122">
        <v>0</v>
      </c>
      <c r="BB997" s="122">
        <v>20320423.23</v>
      </c>
      <c r="BC997" s="122">
        <v>20320423.23</v>
      </c>
      <c r="BD997" s="122">
        <f t="shared" si="160"/>
        <v>21525788.539999999</v>
      </c>
      <c r="BE997" s="122">
        <v>0</v>
      </c>
      <c r="BF997" s="122">
        <v>0</v>
      </c>
      <c r="BG997" s="122">
        <v>0</v>
      </c>
      <c r="BH997" s="122">
        <v>21525788.539999999</v>
      </c>
      <c r="BI997" s="122">
        <f t="shared" si="161"/>
        <v>21525788.539999999</v>
      </c>
      <c r="BJ997" s="122">
        <v>0</v>
      </c>
      <c r="BK997" s="122">
        <v>0</v>
      </c>
      <c r="BL997" s="122">
        <v>0</v>
      </c>
      <c r="BM997" s="122">
        <v>21525788.539999999</v>
      </c>
      <c r="BN997" s="122">
        <f t="shared" si="162"/>
        <v>19525386.039999999</v>
      </c>
      <c r="BO997" s="122">
        <v>0</v>
      </c>
      <c r="BP997" s="122">
        <v>0</v>
      </c>
      <c r="BQ997" s="122">
        <v>0</v>
      </c>
      <c r="BR997" s="122">
        <v>19525386.039999999</v>
      </c>
      <c r="BS997" s="122">
        <f t="shared" si="174"/>
        <v>19525386.039999999</v>
      </c>
      <c r="BT997" s="122">
        <v>0</v>
      </c>
      <c r="BU997" s="122">
        <v>0</v>
      </c>
      <c r="BV997" s="122">
        <v>0</v>
      </c>
      <c r="BW997" s="122">
        <v>19525386.039999999</v>
      </c>
      <c r="BX997" s="122">
        <f t="shared" si="164"/>
        <v>19526183.690000001</v>
      </c>
      <c r="BY997" s="122">
        <v>0</v>
      </c>
      <c r="BZ997" s="122">
        <v>0</v>
      </c>
      <c r="CA997" s="122">
        <v>0</v>
      </c>
      <c r="CB997" s="122">
        <v>19526183.690000001</v>
      </c>
      <c r="CC997" s="122">
        <f t="shared" si="177"/>
        <v>19526183.690000001</v>
      </c>
      <c r="CD997" s="122">
        <v>0</v>
      </c>
      <c r="CE997" s="122">
        <v>0</v>
      </c>
      <c r="CF997" s="122">
        <v>0</v>
      </c>
      <c r="CG997" s="122">
        <v>19526183.690000001</v>
      </c>
      <c r="CH997" s="122">
        <f t="shared" si="175"/>
        <v>19526183.690000001</v>
      </c>
      <c r="CI997" s="122">
        <v>0</v>
      </c>
      <c r="CJ997" s="122">
        <v>0</v>
      </c>
      <c r="CK997" s="122">
        <v>0</v>
      </c>
      <c r="CL997" s="122">
        <v>19526183.690000001</v>
      </c>
      <c r="CM997" s="122">
        <f t="shared" si="176"/>
        <v>19526183.690000001</v>
      </c>
      <c r="CN997" s="122">
        <v>0</v>
      </c>
      <c r="CO997" s="122">
        <v>0</v>
      </c>
      <c r="CP997" s="122">
        <v>0</v>
      </c>
      <c r="CQ997" s="122">
        <v>19526183.690000001</v>
      </c>
    </row>
    <row r="998" spans="1:103" ht="181.5" customHeight="1">
      <c r="A998" s="244" t="s">
        <v>2458</v>
      </c>
      <c r="B998" s="17" t="s">
        <v>2459</v>
      </c>
      <c r="C998" s="263">
        <v>401000040</v>
      </c>
      <c r="D998" s="19" t="s">
        <v>88</v>
      </c>
      <c r="E998" s="113" t="s">
        <v>2728</v>
      </c>
      <c r="F998" s="114"/>
      <c r="G998" s="114"/>
      <c r="H998" s="115" t="s">
        <v>2737</v>
      </c>
      <c r="I998" s="157"/>
      <c r="J998" s="115" t="s">
        <v>2730</v>
      </c>
      <c r="K998" s="115" t="s">
        <v>817</v>
      </c>
      <c r="L998" s="115" t="s">
        <v>2738</v>
      </c>
      <c r="M998" s="154"/>
      <c r="N998" s="154"/>
      <c r="O998" s="154"/>
      <c r="P998" s="116" t="s">
        <v>2739</v>
      </c>
      <c r="Q998" s="117" t="s">
        <v>2651</v>
      </c>
      <c r="R998" s="154"/>
      <c r="S998" s="154"/>
      <c r="T998" s="154">
        <v>3</v>
      </c>
      <c r="U998" s="154"/>
      <c r="V998" s="154" t="s">
        <v>523</v>
      </c>
      <c r="W998" s="154" t="s">
        <v>45</v>
      </c>
      <c r="X998" s="115"/>
      <c r="Y998" s="115"/>
      <c r="Z998" s="115"/>
      <c r="AA998" s="115"/>
      <c r="AB998" s="116" t="s">
        <v>257</v>
      </c>
      <c r="AC998" s="117" t="s">
        <v>2733</v>
      </c>
      <c r="AD998" s="116"/>
      <c r="AE998" s="116"/>
      <c r="AF998" s="116"/>
      <c r="AG998" s="116"/>
      <c r="AH998" s="116"/>
      <c r="AI998" s="116"/>
      <c r="AJ998" s="116" t="s">
        <v>286</v>
      </c>
      <c r="AK998" s="116" t="s">
        <v>2734</v>
      </c>
      <c r="AL998" s="116"/>
      <c r="AM998" s="116"/>
      <c r="AN998" s="116" t="s">
        <v>2735</v>
      </c>
      <c r="AO998" s="57" t="s">
        <v>66</v>
      </c>
      <c r="AP998" s="57" t="s">
        <v>79</v>
      </c>
      <c r="AQ998" s="57" t="s">
        <v>2736</v>
      </c>
      <c r="AR998" s="18" t="s">
        <v>2740</v>
      </c>
      <c r="AS998" s="156">
        <v>612</v>
      </c>
      <c r="AT998" s="122">
        <v>1341252</v>
      </c>
      <c r="AU998" s="122">
        <v>1341252</v>
      </c>
      <c r="AV998" s="122">
        <v>0</v>
      </c>
      <c r="AW998" s="122">
        <v>0</v>
      </c>
      <c r="AX998" s="122">
        <v>0</v>
      </c>
      <c r="AY998" s="122">
        <v>0</v>
      </c>
      <c r="AZ998" s="122">
        <v>0</v>
      </c>
      <c r="BA998" s="122">
        <v>0</v>
      </c>
      <c r="BB998" s="122">
        <v>1341252</v>
      </c>
      <c r="BC998" s="122">
        <v>1341252</v>
      </c>
      <c r="BD998" s="122">
        <f t="shared" si="160"/>
        <v>549645.01</v>
      </c>
      <c r="BE998" s="122">
        <v>0</v>
      </c>
      <c r="BF998" s="122">
        <v>0</v>
      </c>
      <c r="BG998" s="122">
        <v>0</v>
      </c>
      <c r="BH998" s="122">
        <v>549645.01</v>
      </c>
      <c r="BI998" s="122">
        <f t="shared" si="161"/>
        <v>549645.01</v>
      </c>
      <c r="BJ998" s="122">
        <v>0</v>
      </c>
      <c r="BK998" s="122">
        <v>0</v>
      </c>
      <c r="BL998" s="122">
        <v>0</v>
      </c>
      <c r="BM998" s="122">
        <v>549645.01</v>
      </c>
      <c r="BN998" s="122">
        <f t="shared" si="162"/>
        <v>1516251</v>
      </c>
      <c r="BO998" s="122">
        <v>0</v>
      </c>
      <c r="BP998" s="122">
        <v>0</v>
      </c>
      <c r="BQ998" s="122">
        <v>0</v>
      </c>
      <c r="BR998" s="122">
        <v>1516251</v>
      </c>
      <c r="BS998" s="122">
        <f t="shared" si="174"/>
        <v>1516251</v>
      </c>
      <c r="BT998" s="122">
        <v>0</v>
      </c>
      <c r="BU998" s="122">
        <v>0</v>
      </c>
      <c r="BV998" s="122">
        <v>0</v>
      </c>
      <c r="BW998" s="122">
        <v>1516251</v>
      </c>
      <c r="BX998" s="122">
        <f t="shared" si="164"/>
        <v>550000</v>
      </c>
      <c r="BY998" s="122">
        <v>0</v>
      </c>
      <c r="BZ998" s="122">
        <v>0</v>
      </c>
      <c r="CA998" s="122">
        <v>0</v>
      </c>
      <c r="CB998" s="122">
        <v>550000</v>
      </c>
      <c r="CC998" s="122">
        <f t="shared" si="177"/>
        <v>550000</v>
      </c>
      <c r="CD998" s="122">
        <v>0</v>
      </c>
      <c r="CE998" s="122">
        <v>0</v>
      </c>
      <c r="CF998" s="122">
        <v>0</v>
      </c>
      <c r="CG998" s="122">
        <v>550000</v>
      </c>
      <c r="CH998" s="122">
        <f t="shared" si="175"/>
        <v>550000</v>
      </c>
      <c r="CI998" s="122">
        <v>0</v>
      </c>
      <c r="CJ998" s="122">
        <v>0</v>
      </c>
      <c r="CK998" s="122">
        <v>0</v>
      </c>
      <c r="CL998" s="122">
        <v>550000</v>
      </c>
      <c r="CM998" s="122">
        <f t="shared" si="176"/>
        <v>550000</v>
      </c>
      <c r="CN998" s="122">
        <v>0</v>
      </c>
      <c r="CO998" s="122">
        <v>0</v>
      </c>
      <c r="CP998" s="122">
        <v>0</v>
      </c>
      <c r="CQ998" s="122">
        <v>550000</v>
      </c>
    </row>
    <row r="999" spans="1:103" ht="157.5" customHeight="1">
      <c r="A999" s="244" t="s">
        <v>2458</v>
      </c>
      <c r="B999" s="17" t="s">
        <v>2459</v>
      </c>
      <c r="C999" s="263">
        <v>401000040</v>
      </c>
      <c r="D999" s="19" t="s">
        <v>88</v>
      </c>
      <c r="E999" s="113" t="s">
        <v>2728</v>
      </c>
      <c r="F999" s="493"/>
      <c r="G999" s="493"/>
      <c r="H999" s="494" t="s">
        <v>2737</v>
      </c>
      <c r="I999" s="495"/>
      <c r="J999" s="494" t="s">
        <v>2730</v>
      </c>
      <c r="K999" s="494" t="s">
        <v>817</v>
      </c>
      <c r="L999" s="494" t="s">
        <v>2738</v>
      </c>
      <c r="M999" s="201"/>
      <c r="N999" s="201"/>
      <c r="O999" s="201"/>
      <c r="P999" s="117" t="s">
        <v>2739</v>
      </c>
      <c r="Q999" s="117" t="s">
        <v>2651</v>
      </c>
      <c r="R999" s="201"/>
      <c r="S999" s="201"/>
      <c r="T999" s="201">
        <v>3</v>
      </c>
      <c r="U999" s="201"/>
      <c r="V999" s="201" t="s">
        <v>523</v>
      </c>
      <c r="W999" s="201" t="s">
        <v>45</v>
      </c>
      <c r="X999" s="494"/>
      <c r="Y999" s="494"/>
      <c r="Z999" s="494"/>
      <c r="AA999" s="494"/>
      <c r="AB999" s="117" t="s">
        <v>257</v>
      </c>
      <c r="AC999" s="117" t="s">
        <v>2543</v>
      </c>
      <c r="AD999" s="117"/>
      <c r="AE999" s="117"/>
      <c r="AF999" s="117"/>
      <c r="AG999" s="117"/>
      <c r="AH999" s="117"/>
      <c r="AI999" s="117"/>
      <c r="AJ999" s="158">
        <v>1</v>
      </c>
      <c r="AK999" s="117"/>
      <c r="AL999" s="117"/>
      <c r="AM999" s="117"/>
      <c r="AN999" s="117" t="s">
        <v>2544</v>
      </c>
      <c r="AO999" s="156" t="s">
        <v>66</v>
      </c>
      <c r="AP999" s="156" t="s">
        <v>79</v>
      </c>
      <c r="AQ999" s="156" t="s">
        <v>2741</v>
      </c>
      <c r="AR999" s="18" t="s">
        <v>249</v>
      </c>
      <c r="AS999" s="156" t="s">
        <v>704</v>
      </c>
      <c r="AT999" s="122"/>
      <c r="AU999" s="122"/>
      <c r="AV999" s="122"/>
      <c r="AW999" s="122"/>
      <c r="AX999" s="122"/>
      <c r="AY999" s="122"/>
      <c r="AZ999" s="122"/>
      <c r="BA999" s="122"/>
      <c r="BB999" s="122"/>
      <c r="BC999" s="122"/>
      <c r="BD999" s="122">
        <f t="shared" si="160"/>
        <v>146259.65</v>
      </c>
      <c r="BE999" s="122"/>
      <c r="BF999" s="122">
        <v>146259.65</v>
      </c>
      <c r="BG999" s="122"/>
      <c r="BH999" s="122"/>
      <c r="BI999" s="122">
        <f t="shared" si="161"/>
        <v>146259.65</v>
      </c>
      <c r="BJ999" s="122"/>
      <c r="BK999" s="122">
        <v>146259.65</v>
      </c>
      <c r="BL999" s="122"/>
      <c r="BM999" s="122"/>
      <c r="BN999" s="122"/>
      <c r="BO999" s="122"/>
      <c r="BP999" s="122"/>
      <c r="BQ999" s="122"/>
      <c r="BR999" s="122"/>
      <c r="BS999" s="122">
        <f t="shared" si="174"/>
        <v>0</v>
      </c>
      <c r="BT999" s="122"/>
      <c r="BU999" s="122"/>
      <c r="BV999" s="122"/>
      <c r="BW999" s="122"/>
      <c r="BX999" s="122"/>
      <c r="BY999" s="122"/>
      <c r="BZ999" s="122"/>
      <c r="CA999" s="122"/>
      <c r="CB999" s="122"/>
      <c r="CC999" s="122"/>
      <c r="CD999" s="122"/>
      <c r="CE999" s="122"/>
      <c r="CF999" s="122"/>
      <c r="CG999" s="122"/>
      <c r="CH999" s="122">
        <f t="shared" si="175"/>
        <v>0</v>
      </c>
      <c r="CI999" s="122"/>
      <c r="CJ999" s="122"/>
      <c r="CK999" s="122"/>
      <c r="CL999" s="122"/>
      <c r="CM999" s="122">
        <f t="shared" si="176"/>
        <v>0</v>
      </c>
      <c r="CN999" s="122"/>
      <c r="CO999" s="122"/>
      <c r="CP999" s="122"/>
      <c r="CQ999" s="122"/>
    </row>
    <row r="1000" spans="1:103" ht="331.5">
      <c r="A1000" s="244" t="s">
        <v>2458</v>
      </c>
      <c r="B1000" s="17" t="s">
        <v>2459</v>
      </c>
      <c r="C1000" s="263">
        <v>401000040</v>
      </c>
      <c r="D1000" s="19" t="s">
        <v>88</v>
      </c>
      <c r="E1000" s="113" t="s">
        <v>2742</v>
      </c>
      <c r="F1000" s="114"/>
      <c r="G1000" s="114"/>
      <c r="H1000" s="115" t="s">
        <v>2737</v>
      </c>
      <c r="I1000" s="157"/>
      <c r="J1000" s="115" t="s">
        <v>2730</v>
      </c>
      <c r="K1000" s="115" t="s">
        <v>817</v>
      </c>
      <c r="L1000" s="115" t="s">
        <v>2743</v>
      </c>
      <c r="M1000" s="154"/>
      <c r="N1000" s="154"/>
      <c r="O1000" s="154"/>
      <c r="P1000" s="116" t="s">
        <v>2744</v>
      </c>
      <c r="Q1000" s="117" t="s">
        <v>2651</v>
      </c>
      <c r="R1000" s="154"/>
      <c r="S1000" s="154"/>
      <c r="T1000" s="154">
        <v>3</v>
      </c>
      <c r="U1000" s="154"/>
      <c r="V1000" s="154" t="s">
        <v>523</v>
      </c>
      <c r="W1000" s="154" t="s">
        <v>45</v>
      </c>
      <c r="X1000" s="115"/>
      <c r="Y1000" s="115"/>
      <c r="Z1000" s="115"/>
      <c r="AA1000" s="115"/>
      <c r="AB1000" s="116" t="s">
        <v>257</v>
      </c>
      <c r="AC1000" s="117" t="s">
        <v>2733</v>
      </c>
      <c r="AD1000" s="116"/>
      <c r="AE1000" s="116"/>
      <c r="AF1000" s="116"/>
      <c r="AG1000" s="116"/>
      <c r="AH1000" s="116"/>
      <c r="AI1000" s="116"/>
      <c r="AJ1000" s="116" t="s">
        <v>286</v>
      </c>
      <c r="AK1000" s="116" t="s">
        <v>2734</v>
      </c>
      <c r="AL1000" s="116"/>
      <c r="AM1000" s="116"/>
      <c r="AN1000" s="116" t="s">
        <v>2735</v>
      </c>
      <c r="AO1000" s="57" t="s">
        <v>80</v>
      </c>
      <c r="AP1000" s="57" t="s">
        <v>54</v>
      </c>
      <c r="AQ1000" s="57" t="s">
        <v>2685</v>
      </c>
      <c r="AR1000" s="18" t="s">
        <v>608</v>
      </c>
      <c r="AS1000" s="156">
        <v>611</v>
      </c>
      <c r="AT1000" s="122">
        <v>25076145.91</v>
      </c>
      <c r="AU1000" s="122">
        <v>25076145.91</v>
      </c>
      <c r="AV1000" s="122">
        <v>0</v>
      </c>
      <c r="AW1000" s="122">
        <v>0</v>
      </c>
      <c r="AX1000" s="122">
        <v>0</v>
      </c>
      <c r="AY1000" s="122">
        <v>0</v>
      </c>
      <c r="AZ1000" s="122">
        <v>0</v>
      </c>
      <c r="BA1000" s="122">
        <v>0</v>
      </c>
      <c r="BB1000" s="122">
        <v>25076145.91</v>
      </c>
      <c r="BC1000" s="122">
        <v>25076145.91</v>
      </c>
      <c r="BD1000" s="122">
        <f t="shared" si="160"/>
        <v>7774487.7699999996</v>
      </c>
      <c r="BE1000" s="122">
        <v>0</v>
      </c>
      <c r="BF1000" s="122">
        <v>0</v>
      </c>
      <c r="BG1000" s="122">
        <v>0</v>
      </c>
      <c r="BH1000" s="122">
        <v>7774487.7699999996</v>
      </c>
      <c r="BI1000" s="122">
        <f t="shared" si="161"/>
        <v>7774487.7699999996</v>
      </c>
      <c r="BJ1000" s="122">
        <v>0</v>
      </c>
      <c r="BK1000" s="122">
        <v>0</v>
      </c>
      <c r="BL1000" s="122">
        <v>0</v>
      </c>
      <c r="BM1000" s="122">
        <v>7774487.7699999996</v>
      </c>
      <c r="BN1000" s="122">
        <f t="shared" si="162"/>
        <v>6889656.1399999997</v>
      </c>
      <c r="BO1000" s="122">
        <v>0</v>
      </c>
      <c r="BP1000" s="122">
        <v>0</v>
      </c>
      <c r="BQ1000" s="122">
        <v>0</v>
      </c>
      <c r="BR1000" s="122">
        <v>6889656.1399999997</v>
      </c>
      <c r="BS1000" s="122">
        <f t="shared" si="174"/>
        <v>6889656.1399999997</v>
      </c>
      <c r="BT1000" s="122">
        <v>0</v>
      </c>
      <c r="BU1000" s="122">
        <v>0</v>
      </c>
      <c r="BV1000" s="122">
        <v>0</v>
      </c>
      <c r="BW1000" s="122">
        <v>6889656.1399999997</v>
      </c>
      <c r="BX1000" s="122">
        <f t="shared" si="164"/>
        <v>6890035.0099999998</v>
      </c>
      <c r="BY1000" s="122">
        <v>0</v>
      </c>
      <c r="BZ1000" s="122">
        <v>0</v>
      </c>
      <c r="CA1000" s="122">
        <v>0</v>
      </c>
      <c r="CB1000" s="122">
        <v>6890035.0099999998</v>
      </c>
      <c r="CC1000" s="122">
        <f t="shared" ref="CC1000" si="178">SUM(CD1000:CG1000)</f>
        <v>6890035.0099999998</v>
      </c>
      <c r="CD1000" s="122">
        <v>0</v>
      </c>
      <c r="CE1000" s="122">
        <v>0</v>
      </c>
      <c r="CF1000" s="122">
        <v>0</v>
      </c>
      <c r="CG1000" s="122">
        <v>6890035.0099999998</v>
      </c>
      <c r="CH1000" s="122">
        <f t="shared" si="175"/>
        <v>6890034.9100000001</v>
      </c>
      <c r="CI1000" s="122">
        <v>0</v>
      </c>
      <c r="CJ1000" s="122">
        <v>0</v>
      </c>
      <c r="CK1000" s="122">
        <v>0</v>
      </c>
      <c r="CL1000" s="122">
        <v>6890034.9100000001</v>
      </c>
      <c r="CM1000" s="122">
        <f t="shared" si="176"/>
        <v>6890034.9100000001</v>
      </c>
      <c r="CN1000" s="122">
        <v>0</v>
      </c>
      <c r="CO1000" s="122">
        <v>0</v>
      </c>
      <c r="CP1000" s="122">
        <v>0</v>
      </c>
      <c r="CQ1000" s="122">
        <v>6890034.9100000001</v>
      </c>
    </row>
    <row r="1001" spans="1:103" ht="152.25" customHeight="1">
      <c r="A1001" s="244" t="s">
        <v>2458</v>
      </c>
      <c r="B1001" s="17" t="s">
        <v>2459</v>
      </c>
      <c r="C1001" s="263">
        <v>401000040</v>
      </c>
      <c r="D1001" s="19" t="s">
        <v>88</v>
      </c>
      <c r="E1001" s="113" t="s">
        <v>2742</v>
      </c>
      <c r="F1001" s="493"/>
      <c r="G1001" s="493"/>
      <c r="H1001" s="494" t="s">
        <v>2737</v>
      </c>
      <c r="I1001" s="495"/>
      <c r="J1001" s="494" t="s">
        <v>2730</v>
      </c>
      <c r="K1001" s="494" t="s">
        <v>817</v>
      </c>
      <c r="L1001" s="494" t="s">
        <v>2743</v>
      </c>
      <c r="M1001" s="201"/>
      <c r="N1001" s="201"/>
      <c r="O1001" s="201"/>
      <c r="P1001" s="117" t="s">
        <v>2744</v>
      </c>
      <c r="Q1001" s="117" t="s">
        <v>2651</v>
      </c>
      <c r="R1001" s="201"/>
      <c r="S1001" s="201"/>
      <c r="T1001" s="201">
        <v>3</v>
      </c>
      <c r="U1001" s="201"/>
      <c r="V1001" s="201" t="s">
        <v>523</v>
      </c>
      <c r="W1001" s="201" t="s">
        <v>45</v>
      </c>
      <c r="X1001" s="494"/>
      <c r="Y1001" s="494"/>
      <c r="Z1001" s="494"/>
      <c r="AA1001" s="494"/>
      <c r="AB1001" s="117" t="s">
        <v>257</v>
      </c>
      <c r="AC1001" s="117" t="s">
        <v>2543</v>
      </c>
      <c r="AD1001" s="117"/>
      <c r="AE1001" s="117"/>
      <c r="AF1001" s="117"/>
      <c r="AG1001" s="117"/>
      <c r="AH1001" s="117"/>
      <c r="AI1001" s="117"/>
      <c r="AJ1001" s="158">
        <v>1</v>
      </c>
      <c r="AK1001" s="117"/>
      <c r="AL1001" s="117"/>
      <c r="AM1001" s="117"/>
      <c r="AN1001" s="117" t="s">
        <v>2544</v>
      </c>
      <c r="AO1001" s="156" t="s">
        <v>80</v>
      </c>
      <c r="AP1001" s="156" t="s">
        <v>54</v>
      </c>
      <c r="AQ1001" s="156" t="s">
        <v>2686</v>
      </c>
      <c r="AR1001" s="18" t="s">
        <v>249</v>
      </c>
      <c r="AS1001" s="156">
        <v>611</v>
      </c>
      <c r="AT1001" s="496">
        <f t="shared" ref="AT1001:AU1001" si="179">AV1001+AX1001+AZ1001+BB1001</f>
        <v>42969.99</v>
      </c>
      <c r="AU1001" s="496">
        <f t="shared" si="179"/>
        <v>42969.99</v>
      </c>
      <c r="AV1001" s="496"/>
      <c r="AW1001" s="496"/>
      <c r="AX1001" s="496">
        <v>42969.99</v>
      </c>
      <c r="AY1001" s="496">
        <v>42969.99</v>
      </c>
      <c r="AZ1001" s="496"/>
      <c r="BA1001" s="496"/>
      <c r="BB1001" s="496"/>
      <c r="BC1001" s="496"/>
      <c r="BD1001" s="122">
        <f t="shared" si="160"/>
        <v>42969.99</v>
      </c>
      <c r="BE1001" s="496"/>
      <c r="BF1001" s="496">
        <v>42969.99</v>
      </c>
      <c r="BG1001" s="496"/>
      <c r="BH1001" s="496"/>
      <c r="BI1001" s="122">
        <f t="shared" si="161"/>
        <v>42969.99</v>
      </c>
      <c r="BJ1001" s="496"/>
      <c r="BK1001" s="496">
        <v>42969.99</v>
      </c>
      <c r="BL1001" s="496"/>
      <c r="BM1001" s="496"/>
      <c r="BN1001" s="496"/>
      <c r="BO1001" s="496"/>
      <c r="BP1001" s="496"/>
      <c r="BQ1001" s="496"/>
      <c r="BR1001" s="496"/>
      <c r="BS1001" s="122">
        <f t="shared" si="174"/>
        <v>0</v>
      </c>
      <c r="BT1001" s="496"/>
      <c r="BU1001" s="496"/>
      <c r="BV1001" s="496"/>
      <c r="BW1001" s="496"/>
      <c r="BX1001" s="496"/>
      <c r="BY1001" s="496"/>
      <c r="BZ1001" s="496"/>
      <c r="CA1001" s="496"/>
      <c r="CB1001" s="496"/>
      <c r="CC1001" s="496"/>
      <c r="CD1001" s="496"/>
      <c r="CE1001" s="496"/>
      <c r="CF1001" s="496"/>
      <c r="CG1001" s="496"/>
      <c r="CH1001" s="122">
        <f t="shared" si="175"/>
        <v>0</v>
      </c>
      <c r="CI1001" s="496"/>
      <c r="CJ1001" s="496"/>
      <c r="CK1001" s="496"/>
      <c r="CL1001" s="496"/>
      <c r="CM1001" s="122">
        <f t="shared" si="176"/>
        <v>0</v>
      </c>
      <c r="CN1001" s="496"/>
      <c r="CO1001" s="496"/>
      <c r="CP1001" s="496"/>
      <c r="CQ1001" s="496"/>
      <c r="CR1001" s="498"/>
      <c r="CS1001" s="498"/>
      <c r="CT1001" s="498"/>
      <c r="CU1001" s="498"/>
      <c r="CV1001" s="498"/>
      <c r="CW1001" s="498"/>
      <c r="CX1001" s="498"/>
      <c r="CY1001" s="499"/>
    </row>
    <row r="1002" spans="1:103" ht="331.5">
      <c r="A1002" s="244" t="s">
        <v>2458</v>
      </c>
      <c r="B1002" s="17" t="s">
        <v>2459</v>
      </c>
      <c r="C1002" s="263">
        <v>401000040</v>
      </c>
      <c r="D1002" s="19" t="s">
        <v>88</v>
      </c>
      <c r="E1002" s="113" t="s">
        <v>2460</v>
      </c>
      <c r="F1002" s="114"/>
      <c r="G1002" s="114"/>
      <c r="H1002" s="115">
        <v>3</v>
      </c>
      <c r="I1002" s="157"/>
      <c r="J1002" s="115" t="s">
        <v>522</v>
      </c>
      <c r="K1002" s="115">
        <v>1</v>
      </c>
      <c r="L1002" s="115">
        <v>25</v>
      </c>
      <c r="M1002" s="154"/>
      <c r="N1002" s="154"/>
      <c r="O1002" s="154"/>
      <c r="P1002" s="116" t="s">
        <v>255</v>
      </c>
      <c r="Q1002" s="117" t="s">
        <v>2745</v>
      </c>
      <c r="R1002" s="154"/>
      <c r="S1002" s="154"/>
      <c r="T1002" s="154">
        <v>3</v>
      </c>
      <c r="U1002" s="154"/>
      <c r="V1002" s="154" t="s">
        <v>523</v>
      </c>
      <c r="W1002" s="154" t="s">
        <v>45</v>
      </c>
      <c r="X1002" s="115"/>
      <c r="Y1002" s="115"/>
      <c r="Z1002" s="115"/>
      <c r="AA1002" s="115"/>
      <c r="AB1002" s="116" t="s">
        <v>257</v>
      </c>
      <c r="AC1002" s="117" t="s">
        <v>2746</v>
      </c>
      <c r="AD1002" s="116"/>
      <c r="AE1002" s="116"/>
      <c r="AF1002" s="116"/>
      <c r="AG1002" s="116"/>
      <c r="AH1002" s="116"/>
      <c r="AI1002" s="116"/>
      <c r="AJ1002" s="116"/>
      <c r="AK1002" s="116"/>
      <c r="AL1002" s="116"/>
      <c r="AM1002" s="116" t="s">
        <v>2747</v>
      </c>
      <c r="AN1002" s="116" t="s">
        <v>1985</v>
      </c>
      <c r="AO1002" s="57" t="s">
        <v>80</v>
      </c>
      <c r="AP1002" s="57" t="s">
        <v>54</v>
      </c>
      <c r="AQ1002" s="57" t="s">
        <v>2748</v>
      </c>
      <c r="AR1002" s="18" t="s">
        <v>2749</v>
      </c>
      <c r="AS1002" s="156">
        <v>244</v>
      </c>
      <c r="AT1002" s="122">
        <v>143483460.97999999</v>
      </c>
      <c r="AU1002" s="122">
        <v>132926052.45999999</v>
      </c>
      <c r="AV1002" s="122">
        <v>0</v>
      </c>
      <c r="AW1002" s="122">
        <v>0</v>
      </c>
      <c r="AX1002" s="122">
        <v>0</v>
      </c>
      <c r="AY1002" s="122">
        <v>0</v>
      </c>
      <c r="AZ1002" s="122">
        <v>0</v>
      </c>
      <c r="BA1002" s="122">
        <v>0</v>
      </c>
      <c r="BB1002" s="122">
        <v>143483460.97999999</v>
      </c>
      <c r="BC1002" s="122">
        <v>132926052.45999999</v>
      </c>
      <c r="BD1002" s="122">
        <f t="shared" si="160"/>
        <v>176343170.22</v>
      </c>
      <c r="BE1002" s="122">
        <v>0</v>
      </c>
      <c r="BF1002" s="122">
        <v>0</v>
      </c>
      <c r="BG1002" s="122">
        <v>0</v>
      </c>
      <c r="BH1002" s="122">
        <f>165847240.6+10495929.62</f>
        <v>176343170.22</v>
      </c>
      <c r="BI1002" s="122">
        <f t="shared" si="161"/>
        <v>165773130.20000002</v>
      </c>
      <c r="BJ1002" s="122">
        <v>0</v>
      </c>
      <c r="BK1002" s="122">
        <v>0</v>
      </c>
      <c r="BL1002" s="122">
        <v>0</v>
      </c>
      <c r="BM1002" s="122">
        <f>155277200.58+10495929.62</f>
        <v>165773130.20000002</v>
      </c>
      <c r="BN1002" s="122">
        <f t="shared" si="162"/>
        <v>159387703.16999999</v>
      </c>
      <c r="BO1002" s="122">
        <v>0</v>
      </c>
      <c r="BP1002" s="122">
        <v>0</v>
      </c>
      <c r="BQ1002" s="122">
        <v>0</v>
      </c>
      <c r="BR1002" s="122">
        <v>159387703.16999999</v>
      </c>
      <c r="BS1002" s="122">
        <f t="shared" si="174"/>
        <v>192871064.84</v>
      </c>
      <c r="BT1002" s="122">
        <v>0</v>
      </c>
      <c r="BU1002" s="122">
        <v>0</v>
      </c>
      <c r="BV1002" s="122">
        <v>0</v>
      </c>
      <c r="BW1002" s="122">
        <f>188911064.86+3959999.98</f>
        <v>192871064.84</v>
      </c>
      <c r="BX1002" s="122">
        <f t="shared" si="164"/>
        <v>142448013.22999999</v>
      </c>
      <c r="BY1002" s="122">
        <v>0</v>
      </c>
      <c r="BZ1002" s="122">
        <v>0</v>
      </c>
      <c r="CA1002" s="122">
        <v>0</v>
      </c>
      <c r="CB1002" s="122">
        <v>142448013.22999999</v>
      </c>
      <c r="CC1002" s="122">
        <f t="shared" ref="CC1002:CC1026" si="180">SUM(CD1002:CG1002)</f>
        <v>142448013.22999999</v>
      </c>
      <c r="CD1002" s="122">
        <v>0</v>
      </c>
      <c r="CE1002" s="122">
        <v>0</v>
      </c>
      <c r="CF1002" s="122">
        <v>0</v>
      </c>
      <c r="CG1002" s="122">
        <v>142448013.22999999</v>
      </c>
      <c r="CH1002" s="122">
        <f t="shared" si="175"/>
        <v>142448010.03999999</v>
      </c>
      <c r="CI1002" s="122">
        <v>0</v>
      </c>
      <c r="CJ1002" s="122">
        <v>0</v>
      </c>
      <c r="CK1002" s="122">
        <v>0</v>
      </c>
      <c r="CL1002" s="122">
        <v>142448010.03999999</v>
      </c>
      <c r="CM1002" s="122">
        <f t="shared" si="176"/>
        <v>142448010.03999999</v>
      </c>
      <c r="CN1002" s="122">
        <v>0</v>
      </c>
      <c r="CO1002" s="122">
        <v>0</v>
      </c>
      <c r="CP1002" s="122">
        <v>0</v>
      </c>
      <c r="CQ1002" s="122">
        <v>142448010.03999999</v>
      </c>
    </row>
    <row r="1003" spans="1:103" ht="229.5">
      <c r="A1003" s="244" t="s">
        <v>2458</v>
      </c>
      <c r="B1003" s="17" t="s">
        <v>2459</v>
      </c>
      <c r="C1003" s="263">
        <v>401000004</v>
      </c>
      <c r="D1003" s="19" t="s">
        <v>126</v>
      </c>
      <c r="E1003" s="113" t="s">
        <v>2460</v>
      </c>
      <c r="F1003" s="114"/>
      <c r="G1003" s="114"/>
      <c r="H1003" s="115">
        <v>3</v>
      </c>
      <c r="I1003" s="157"/>
      <c r="J1003" s="115" t="s">
        <v>522</v>
      </c>
      <c r="K1003" s="115">
        <v>1</v>
      </c>
      <c r="L1003" s="115">
        <v>25</v>
      </c>
      <c r="M1003" s="154"/>
      <c r="N1003" s="154"/>
      <c r="O1003" s="154"/>
      <c r="P1003" s="116" t="s">
        <v>255</v>
      </c>
      <c r="Q1003" s="117" t="s">
        <v>2745</v>
      </c>
      <c r="R1003" s="154"/>
      <c r="S1003" s="154"/>
      <c r="T1003" s="154">
        <v>3</v>
      </c>
      <c r="U1003" s="154"/>
      <c r="V1003" s="154" t="s">
        <v>523</v>
      </c>
      <c r="W1003" s="154" t="s">
        <v>45</v>
      </c>
      <c r="X1003" s="115"/>
      <c r="Y1003" s="115"/>
      <c r="Z1003" s="115"/>
      <c r="AA1003" s="115"/>
      <c r="AB1003" s="116" t="s">
        <v>257</v>
      </c>
      <c r="AC1003" s="117" t="s">
        <v>2746</v>
      </c>
      <c r="AD1003" s="116"/>
      <c r="AE1003" s="116"/>
      <c r="AF1003" s="116"/>
      <c r="AG1003" s="116"/>
      <c r="AH1003" s="116"/>
      <c r="AI1003" s="116"/>
      <c r="AJ1003" s="116"/>
      <c r="AK1003" s="116"/>
      <c r="AL1003" s="116"/>
      <c r="AM1003" s="116" t="s">
        <v>2747</v>
      </c>
      <c r="AN1003" s="116" t="s">
        <v>1985</v>
      </c>
      <c r="AO1003" s="57" t="s">
        <v>80</v>
      </c>
      <c r="AP1003" s="57" t="s">
        <v>54</v>
      </c>
      <c r="AQ1003" s="57" t="s">
        <v>2748</v>
      </c>
      <c r="AR1003" s="18" t="s">
        <v>2749</v>
      </c>
      <c r="AS1003" s="156" t="s">
        <v>192</v>
      </c>
      <c r="AT1003" s="122">
        <v>0</v>
      </c>
      <c r="AU1003" s="122">
        <v>0</v>
      </c>
      <c r="AV1003" s="122">
        <v>0</v>
      </c>
      <c r="AW1003" s="122">
        <v>0</v>
      </c>
      <c r="AX1003" s="122">
        <v>0</v>
      </c>
      <c r="AY1003" s="122">
        <v>0</v>
      </c>
      <c r="AZ1003" s="122">
        <v>0</v>
      </c>
      <c r="BA1003" s="122">
        <v>0</v>
      </c>
      <c r="BB1003" s="122">
        <v>0</v>
      </c>
      <c r="BC1003" s="122">
        <v>0</v>
      </c>
      <c r="BD1003" s="122">
        <f t="shared" si="160"/>
        <v>15120902.289999999</v>
      </c>
      <c r="BE1003" s="122">
        <v>0</v>
      </c>
      <c r="BF1003" s="122">
        <v>0</v>
      </c>
      <c r="BG1003" s="122">
        <v>0</v>
      </c>
      <c r="BH1003" s="122">
        <v>15120902.289999999</v>
      </c>
      <c r="BI1003" s="122">
        <f t="shared" si="161"/>
        <v>14623492.32</v>
      </c>
      <c r="BJ1003" s="122">
        <v>0</v>
      </c>
      <c r="BK1003" s="122">
        <v>0</v>
      </c>
      <c r="BL1003" s="122">
        <v>0</v>
      </c>
      <c r="BM1003" s="122">
        <v>14623492.32</v>
      </c>
      <c r="BN1003" s="122">
        <f t="shared" si="162"/>
        <v>13008781.6</v>
      </c>
      <c r="BO1003" s="122">
        <v>0</v>
      </c>
      <c r="BP1003" s="122">
        <v>0</v>
      </c>
      <c r="BQ1003" s="122">
        <v>0</v>
      </c>
      <c r="BR1003" s="122">
        <v>13008781.6</v>
      </c>
      <c r="BS1003" s="122">
        <f t="shared" si="174"/>
        <v>12812511.609999999</v>
      </c>
      <c r="BT1003" s="122">
        <v>0</v>
      </c>
      <c r="BU1003" s="122">
        <v>0</v>
      </c>
      <c r="BV1003" s="122">
        <v>0</v>
      </c>
      <c r="BW1003" s="122">
        <v>12812511.609999999</v>
      </c>
      <c r="BX1003" s="122">
        <f t="shared" si="164"/>
        <v>13165305.390000001</v>
      </c>
      <c r="BY1003" s="122">
        <v>0</v>
      </c>
      <c r="BZ1003" s="122">
        <v>0</v>
      </c>
      <c r="CA1003" s="122">
        <v>0</v>
      </c>
      <c r="CB1003" s="122">
        <v>13165305.390000001</v>
      </c>
      <c r="CC1003" s="122">
        <f t="shared" si="180"/>
        <v>13165305.390000001</v>
      </c>
      <c r="CD1003" s="122">
        <v>0</v>
      </c>
      <c r="CE1003" s="122">
        <v>0</v>
      </c>
      <c r="CF1003" s="122">
        <v>0</v>
      </c>
      <c r="CG1003" s="122">
        <v>13165305.390000001</v>
      </c>
      <c r="CH1003" s="122">
        <f t="shared" si="175"/>
        <v>13165305.390000001</v>
      </c>
      <c r="CI1003" s="122">
        <v>0</v>
      </c>
      <c r="CJ1003" s="122">
        <v>0</v>
      </c>
      <c r="CK1003" s="122">
        <v>0</v>
      </c>
      <c r="CL1003" s="122">
        <v>13165305.390000001</v>
      </c>
      <c r="CM1003" s="122">
        <f t="shared" si="176"/>
        <v>13165305.390000001</v>
      </c>
      <c r="CN1003" s="122">
        <v>0</v>
      </c>
      <c r="CO1003" s="122">
        <v>0</v>
      </c>
      <c r="CP1003" s="122">
        <v>0</v>
      </c>
      <c r="CQ1003" s="122">
        <v>13165305.390000001</v>
      </c>
    </row>
    <row r="1004" spans="1:103" ht="409.5">
      <c r="A1004" s="244" t="s">
        <v>2458</v>
      </c>
      <c r="B1004" s="17" t="s">
        <v>2459</v>
      </c>
      <c r="C1004" s="263">
        <v>401000040</v>
      </c>
      <c r="D1004" s="19" t="s">
        <v>88</v>
      </c>
      <c r="E1004" s="113" t="s">
        <v>2460</v>
      </c>
      <c r="F1004" s="114"/>
      <c r="G1004" s="114"/>
      <c r="H1004" s="115">
        <v>3</v>
      </c>
      <c r="I1004" s="157"/>
      <c r="J1004" s="115" t="s">
        <v>522</v>
      </c>
      <c r="K1004" s="115">
        <v>1</v>
      </c>
      <c r="L1004" s="115">
        <v>25</v>
      </c>
      <c r="M1004" s="154"/>
      <c r="N1004" s="154"/>
      <c r="O1004" s="154"/>
      <c r="P1004" s="116" t="s">
        <v>255</v>
      </c>
      <c r="Q1004" s="117" t="s">
        <v>2750</v>
      </c>
      <c r="R1004" s="154" t="s">
        <v>2070</v>
      </c>
      <c r="S1004" s="154"/>
      <c r="T1004" s="154" t="s">
        <v>563</v>
      </c>
      <c r="U1004" s="154"/>
      <c r="V1004" s="154" t="s">
        <v>1088</v>
      </c>
      <c r="W1004" s="154" t="s">
        <v>567</v>
      </c>
      <c r="X1004" s="115" t="s">
        <v>2468</v>
      </c>
      <c r="Y1004" s="115"/>
      <c r="Z1004" s="115"/>
      <c r="AA1004" s="115"/>
      <c r="AB1004" s="116" t="s">
        <v>2751</v>
      </c>
      <c r="AC1004" s="117" t="s">
        <v>2746</v>
      </c>
      <c r="AD1004" s="116"/>
      <c r="AE1004" s="116"/>
      <c r="AF1004" s="116"/>
      <c r="AG1004" s="116"/>
      <c r="AH1004" s="116"/>
      <c r="AI1004" s="116"/>
      <c r="AJ1004" s="116"/>
      <c r="AK1004" s="116"/>
      <c r="AL1004" s="116"/>
      <c r="AM1004" s="116" t="s">
        <v>2747</v>
      </c>
      <c r="AN1004" s="116" t="s">
        <v>1985</v>
      </c>
      <c r="AO1004" s="57" t="s">
        <v>80</v>
      </c>
      <c r="AP1004" s="57" t="s">
        <v>54</v>
      </c>
      <c r="AQ1004" s="57" t="s">
        <v>2752</v>
      </c>
      <c r="AR1004" s="18" t="s">
        <v>2753</v>
      </c>
      <c r="AS1004" s="156">
        <v>244</v>
      </c>
      <c r="AT1004" s="122">
        <v>10895631.52</v>
      </c>
      <c r="AU1004" s="122">
        <v>10895631.52</v>
      </c>
      <c r="AV1004" s="122">
        <v>0</v>
      </c>
      <c r="AW1004" s="122">
        <v>0</v>
      </c>
      <c r="AX1004" s="122">
        <v>10350849.939999999</v>
      </c>
      <c r="AY1004" s="122">
        <v>10350849.939999999</v>
      </c>
      <c r="AZ1004" s="122">
        <v>0</v>
      </c>
      <c r="BA1004" s="122">
        <v>0</v>
      </c>
      <c r="BB1004" s="122">
        <v>544781.57999999996</v>
      </c>
      <c r="BC1004" s="122">
        <v>544781.57999999996</v>
      </c>
      <c r="BD1004" s="122">
        <f t="shared" ref="BD1004:BD1048" si="181">SUM(BE1004:BH1004)</f>
        <v>0</v>
      </c>
      <c r="BE1004" s="122">
        <v>0</v>
      </c>
      <c r="BF1004" s="122">
        <v>0</v>
      </c>
      <c r="BG1004" s="122">
        <v>0</v>
      </c>
      <c r="BH1004" s="122">
        <v>0</v>
      </c>
      <c r="BI1004" s="122">
        <f t="shared" ref="BI1004:BI1048" si="182">SUM(BJ1004:BM1004)</f>
        <v>0</v>
      </c>
      <c r="BJ1004" s="122">
        <v>0</v>
      </c>
      <c r="BK1004" s="122">
        <v>0</v>
      </c>
      <c r="BL1004" s="122">
        <v>0</v>
      </c>
      <c r="BM1004" s="122">
        <v>0</v>
      </c>
      <c r="BN1004" s="122">
        <f t="shared" ref="BN1004:BN1048" si="183">SUM(BO1004:BR1004)</f>
        <v>0</v>
      </c>
      <c r="BO1004" s="122">
        <v>0</v>
      </c>
      <c r="BP1004" s="122">
        <v>0</v>
      </c>
      <c r="BQ1004" s="122">
        <v>0</v>
      </c>
      <c r="BR1004" s="122">
        <v>0</v>
      </c>
      <c r="BS1004" s="122">
        <f t="shared" si="174"/>
        <v>0</v>
      </c>
      <c r="BT1004" s="122">
        <v>0</v>
      </c>
      <c r="BU1004" s="122">
        <v>0</v>
      </c>
      <c r="BV1004" s="122">
        <v>0</v>
      </c>
      <c r="BW1004" s="122">
        <v>0</v>
      </c>
      <c r="BX1004" s="122">
        <f t="shared" ref="BX1004:BX1048" si="184">SUM(BY1004:CB1004)</f>
        <v>0</v>
      </c>
      <c r="BY1004" s="122">
        <v>0</v>
      </c>
      <c r="BZ1004" s="122">
        <v>0</v>
      </c>
      <c r="CA1004" s="122">
        <v>0</v>
      </c>
      <c r="CB1004" s="122">
        <v>0</v>
      </c>
      <c r="CC1004" s="122">
        <f t="shared" si="180"/>
        <v>0</v>
      </c>
      <c r="CD1004" s="122">
        <v>0</v>
      </c>
      <c r="CE1004" s="122">
        <v>0</v>
      </c>
      <c r="CF1004" s="122">
        <v>0</v>
      </c>
      <c r="CG1004" s="122">
        <v>0</v>
      </c>
      <c r="CH1004" s="122">
        <f t="shared" si="175"/>
        <v>0</v>
      </c>
      <c r="CI1004" s="122">
        <v>0</v>
      </c>
      <c r="CJ1004" s="122">
        <v>0</v>
      </c>
      <c r="CK1004" s="122">
        <v>0</v>
      </c>
      <c r="CL1004" s="122">
        <v>0</v>
      </c>
      <c r="CM1004" s="122">
        <f t="shared" si="176"/>
        <v>0</v>
      </c>
      <c r="CN1004" s="122">
        <v>0</v>
      </c>
      <c r="CO1004" s="122">
        <v>0</v>
      </c>
      <c r="CP1004" s="122">
        <v>0</v>
      </c>
      <c r="CQ1004" s="122">
        <v>0</v>
      </c>
    </row>
    <row r="1005" spans="1:103" ht="229.5">
      <c r="A1005" s="244" t="s">
        <v>2458</v>
      </c>
      <c r="B1005" s="17" t="s">
        <v>2459</v>
      </c>
      <c r="C1005" s="263">
        <v>401000004</v>
      </c>
      <c r="D1005" s="19" t="s">
        <v>126</v>
      </c>
      <c r="E1005" s="113" t="s">
        <v>2460</v>
      </c>
      <c r="F1005" s="114"/>
      <c r="G1005" s="114"/>
      <c r="H1005" s="115">
        <v>3</v>
      </c>
      <c r="I1005" s="157"/>
      <c r="J1005" s="115" t="s">
        <v>522</v>
      </c>
      <c r="K1005" s="115">
        <v>1</v>
      </c>
      <c r="L1005" s="115">
        <v>25</v>
      </c>
      <c r="M1005" s="154"/>
      <c r="N1005" s="154"/>
      <c r="O1005" s="154"/>
      <c r="P1005" s="116" t="s">
        <v>255</v>
      </c>
      <c r="Q1005" s="117" t="s">
        <v>2745</v>
      </c>
      <c r="R1005" s="154"/>
      <c r="S1005" s="154"/>
      <c r="T1005" s="154">
        <v>3</v>
      </c>
      <c r="U1005" s="154"/>
      <c r="V1005" s="154" t="s">
        <v>523</v>
      </c>
      <c r="W1005" s="154" t="s">
        <v>45</v>
      </c>
      <c r="X1005" s="115"/>
      <c r="Y1005" s="115"/>
      <c r="Z1005" s="115"/>
      <c r="AA1005" s="115"/>
      <c r="AB1005" s="116" t="s">
        <v>257</v>
      </c>
      <c r="AC1005" s="117" t="s">
        <v>2746</v>
      </c>
      <c r="AD1005" s="116"/>
      <c r="AE1005" s="116"/>
      <c r="AF1005" s="116"/>
      <c r="AG1005" s="116"/>
      <c r="AH1005" s="116"/>
      <c r="AI1005" s="116"/>
      <c r="AJ1005" s="116"/>
      <c r="AK1005" s="116"/>
      <c r="AL1005" s="116"/>
      <c r="AM1005" s="116" t="s">
        <v>2747</v>
      </c>
      <c r="AN1005" s="116" t="s">
        <v>1985</v>
      </c>
      <c r="AO1005" s="57" t="s">
        <v>80</v>
      </c>
      <c r="AP1005" s="57" t="s">
        <v>54</v>
      </c>
      <c r="AQ1005" s="57" t="s">
        <v>2754</v>
      </c>
      <c r="AR1005" s="18" t="s">
        <v>2749</v>
      </c>
      <c r="AS1005" s="156">
        <v>244</v>
      </c>
      <c r="AT1005" s="122">
        <v>13535277.039999999</v>
      </c>
      <c r="AU1005" s="122">
        <v>13417977.039999999</v>
      </c>
      <c r="AV1005" s="122">
        <v>0</v>
      </c>
      <c r="AW1005" s="122">
        <v>0</v>
      </c>
      <c r="AX1005" s="122">
        <v>0</v>
      </c>
      <c r="AY1005" s="122">
        <v>0</v>
      </c>
      <c r="AZ1005" s="122">
        <v>0</v>
      </c>
      <c r="BA1005" s="122">
        <v>0</v>
      </c>
      <c r="BB1005" s="122">
        <v>13535277.039999999</v>
      </c>
      <c r="BC1005" s="122">
        <v>13417977.039999999</v>
      </c>
      <c r="BD1005" s="122">
        <f t="shared" si="181"/>
        <v>0</v>
      </c>
      <c r="BE1005" s="122">
        <v>0</v>
      </c>
      <c r="BF1005" s="122">
        <v>0</v>
      </c>
      <c r="BG1005" s="122">
        <v>0</v>
      </c>
      <c r="BH1005" s="122">
        <v>0</v>
      </c>
      <c r="BI1005" s="122">
        <f t="shared" si="182"/>
        <v>0</v>
      </c>
      <c r="BJ1005" s="122">
        <v>0</v>
      </c>
      <c r="BK1005" s="122">
        <v>0</v>
      </c>
      <c r="BL1005" s="122">
        <v>0</v>
      </c>
      <c r="BM1005" s="122">
        <v>0</v>
      </c>
      <c r="BN1005" s="122">
        <f t="shared" si="183"/>
        <v>0</v>
      </c>
      <c r="BO1005" s="122">
        <v>0</v>
      </c>
      <c r="BP1005" s="122">
        <v>0</v>
      </c>
      <c r="BQ1005" s="122">
        <v>0</v>
      </c>
      <c r="BR1005" s="122">
        <v>0</v>
      </c>
      <c r="BS1005" s="122">
        <f t="shared" si="174"/>
        <v>0</v>
      </c>
      <c r="BT1005" s="122">
        <v>0</v>
      </c>
      <c r="BU1005" s="122">
        <v>0</v>
      </c>
      <c r="BV1005" s="122">
        <v>0</v>
      </c>
      <c r="BW1005" s="122">
        <v>0</v>
      </c>
      <c r="BX1005" s="122">
        <f t="shared" si="184"/>
        <v>0</v>
      </c>
      <c r="BY1005" s="122">
        <v>0</v>
      </c>
      <c r="BZ1005" s="122">
        <v>0</v>
      </c>
      <c r="CA1005" s="122">
        <v>0</v>
      </c>
      <c r="CB1005" s="122">
        <v>0</v>
      </c>
      <c r="CC1005" s="122">
        <f t="shared" si="180"/>
        <v>0</v>
      </c>
      <c r="CD1005" s="122">
        <v>0</v>
      </c>
      <c r="CE1005" s="122">
        <v>0</v>
      </c>
      <c r="CF1005" s="122">
        <v>0</v>
      </c>
      <c r="CG1005" s="122">
        <v>0</v>
      </c>
      <c r="CH1005" s="122">
        <f t="shared" si="175"/>
        <v>0</v>
      </c>
      <c r="CI1005" s="122">
        <v>0</v>
      </c>
      <c r="CJ1005" s="122">
        <v>0</v>
      </c>
      <c r="CK1005" s="122">
        <v>0</v>
      </c>
      <c r="CL1005" s="122">
        <v>0</v>
      </c>
      <c r="CM1005" s="122">
        <f t="shared" si="176"/>
        <v>0</v>
      </c>
      <c r="CN1005" s="122">
        <v>0</v>
      </c>
      <c r="CO1005" s="122">
        <v>0</v>
      </c>
      <c r="CP1005" s="122">
        <v>0</v>
      </c>
      <c r="CQ1005" s="122">
        <v>0</v>
      </c>
    </row>
    <row r="1006" spans="1:103" ht="154.5" customHeight="1">
      <c r="A1006" s="244" t="s">
        <v>2458</v>
      </c>
      <c r="B1006" s="17" t="s">
        <v>2459</v>
      </c>
      <c r="C1006" s="263">
        <v>401000040</v>
      </c>
      <c r="D1006" s="19" t="s">
        <v>88</v>
      </c>
      <c r="E1006" s="113" t="s">
        <v>2460</v>
      </c>
      <c r="F1006" s="114"/>
      <c r="G1006" s="114"/>
      <c r="H1006" s="115">
        <v>3</v>
      </c>
      <c r="I1006" s="157"/>
      <c r="J1006" s="115" t="s">
        <v>522</v>
      </c>
      <c r="K1006" s="115">
        <v>1</v>
      </c>
      <c r="L1006" s="115">
        <v>25</v>
      </c>
      <c r="M1006" s="154"/>
      <c r="N1006" s="154"/>
      <c r="O1006" s="154"/>
      <c r="P1006" s="116" t="s">
        <v>255</v>
      </c>
      <c r="Q1006" s="117" t="s">
        <v>2745</v>
      </c>
      <c r="R1006" s="154"/>
      <c r="S1006" s="154"/>
      <c r="T1006" s="154">
        <v>3</v>
      </c>
      <c r="U1006" s="154"/>
      <c r="V1006" s="154" t="s">
        <v>523</v>
      </c>
      <c r="W1006" s="154" t="s">
        <v>45</v>
      </c>
      <c r="X1006" s="115"/>
      <c r="Y1006" s="115"/>
      <c r="Z1006" s="115"/>
      <c r="AA1006" s="115"/>
      <c r="AB1006" s="116" t="s">
        <v>257</v>
      </c>
      <c r="AC1006" s="117" t="s">
        <v>2755</v>
      </c>
      <c r="AD1006" s="116"/>
      <c r="AE1006" s="116"/>
      <c r="AF1006" s="116"/>
      <c r="AG1006" s="116"/>
      <c r="AH1006" s="116"/>
      <c r="AI1006" s="116"/>
      <c r="AJ1006" s="116"/>
      <c r="AK1006" s="116"/>
      <c r="AL1006" s="116"/>
      <c r="AM1006" s="116" t="s">
        <v>2756</v>
      </c>
      <c r="AN1006" s="116" t="s">
        <v>1985</v>
      </c>
      <c r="AO1006" s="57" t="s">
        <v>80</v>
      </c>
      <c r="AP1006" s="57" t="s">
        <v>54</v>
      </c>
      <c r="AQ1006" s="57" t="s">
        <v>1150</v>
      </c>
      <c r="AR1006" s="18" t="s">
        <v>1151</v>
      </c>
      <c r="AS1006" s="156">
        <v>244</v>
      </c>
      <c r="AT1006" s="122">
        <v>104400847.97</v>
      </c>
      <c r="AU1006" s="122">
        <v>104063127.28</v>
      </c>
      <c r="AV1006" s="122">
        <v>0</v>
      </c>
      <c r="AW1006" s="122">
        <v>0</v>
      </c>
      <c r="AX1006" s="122">
        <v>0</v>
      </c>
      <c r="AY1006" s="122">
        <v>0</v>
      </c>
      <c r="AZ1006" s="122">
        <v>0</v>
      </c>
      <c r="BA1006" s="122">
        <v>0</v>
      </c>
      <c r="BB1006" s="122">
        <v>104400847.97</v>
      </c>
      <c r="BC1006" s="122">
        <v>104063127.28</v>
      </c>
      <c r="BD1006" s="122">
        <f t="shared" si="181"/>
        <v>61781108.509999998</v>
      </c>
      <c r="BE1006" s="122">
        <v>0</v>
      </c>
      <c r="BF1006" s="122">
        <v>0</v>
      </c>
      <c r="BG1006" s="122">
        <v>0</v>
      </c>
      <c r="BH1006" s="122">
        <f>60386010.96+1395097.55</f>
        <v>61781108.509999998</v>
      </c>
      <c r="BI1006" s="122">
        <f t="shared" si="182"/>
        <v>61358748.359999999</v>
      </c>
      <c r="BJ1006" s="122">
        <v>0</v>
      </c>
      <c r="BK1006" s="122">
        <v>0</v>
      </c>
      <c r="BL1006" s="122">
        <v>0</v>
      </c>
      <c r="BM1006" s="122">
        <f>59963650.81+1395097.55</f>
        <v>61358748.359999999</v>
      </c>
      <c r="BN1006" s="122">
        <f t="shared" si="183"/>
        <v>68037048.25</v>
      </c>
      <c r="BO1006" s="122">
        <v>0</v>
      </c>
      <c r="BP1006" s="122">
        <v>0</v>
      </c>
      <c r="BQ1006" s="122">
        <v>0</v>
      </c>
      <c r="BR1006" s="122">
        <v>68037048.25</v>
      </c>
      <c r="BS1006" s="122">
        <f t="shared" si="174"/>
        <v>71610582.88000001</v>
      </c>
      <c r="BT1006" s="122">
        <v>0</v>
      </c>
      <c r="BU1006" s="122">
        <v>0</v>
      </c>
      <c r="BV1006" s="122">
        <v>0</v>
      </c>
      <c r="BW1006" s="122">
        <f>68635215.68+2975367.2</f>
        <v>71610582.88000001</v>
      </c>
      <c r="BX1006" s="122">
        <f t="shared" si="184"/>
        <v>12725300</v>
      </c>
      <c r="BY1006" s="122">
        <v>0</v>
      </c>
      <c r="BZ1006" s="122">
        <v>0</v>
      </c>
      <c r="CA1006" s="122">
        <v>0</v>
      </c>
      <c r="CB1006" s="122">
        <v>12725300</v>
      </c>
      <c r="CC1006" s="122">
        <f t="shared" si="180"/>
        <v>12725300</v>
      </c>
      <c r="CD1006" s="122">
        <v>0</v>
      </c>
      <c r="CE1006" s="122">
        <v>0</v>
      </c>
      <c r="CF1006" s="122">
        <v>0</v>
      </c>
      <c r="CG1006" s="122">
        <v>12725300</v>
      </c>
      <c r="CH1006" s="122">
        <f t="shared" si="175"/>
        <v>12725300</v>
      </c>
      <c r="CI1006" s="122">
        <v>0</v>
      </c>
      <c r="CJ1006" s="122">
        <v>0</v>
      </c>
      <c r="CK1006" s="122">
        <v>0</v>
      </c>
      <c r="CL1006" s="122">
        <v>12725300</v>
      </c>
      <c r="CM1006" s="122">
        <f t="shared" si="176"/>
        <v>12725300</v>
      </c>
      <c r="CN1006" s="122">
        <v>0</v>
      </c>
      <c r="CO1006" s="122">
        <v>0</v>
      </c>
      <c r="CP1006" s="122">
        <v>0</v>
      </c>
      <c r="CQ1006" s="122">
        <v>12725300</v>
      </c>
    </row>
    <row r="1007" spans="1:103" ht="331.5">
      <c r="A1007" s="244" t="s">
        <v>2458</v>
      </c>
      <c r="B1007" s="17" t="s">
        <v>2459</v>
      </c>
      <c r="C1007" s="263">
        <v>401000040</v>
      </c>
      <c r="D1007" s="19" t="s">
        <v>88</v>
      </c>
      <c r="E1007" s="113" t="s">
        <v>2460</v>
      </c>
      <c r="F1007" s="114"/>
      <c r="G1007" s="114"/>
      <c r="H1007" s="115">
        <v>3</v>
      </c>
      <c r="I1007" s="157"/>
      <c r="J1007" s="115" t="s">
        <v>522</v>
      </c>
      <c r="K1007" s="115">
        <v>1</v>
      </c>
      <c r="L1007" s="115">
        <v>25</v>
      </c>
      <c r="M1007" s="154"/>
      <c r="N1007" s="154"/>
      <c r="O1007" s="154"/>
      <c r="P1007" s="116" t="s">
        <v>255</v>
      </c>
      <c r="Q1007" s="117" t="s">
        <v>2745</v>
      </c>
      <c r="R1007" s="154"/>
      <c r="S1007" s="154"/>
      <c r="T1007" s="154">
        <v>3</v>
      </c>
      <c r="U1007" s="154"/>
      <c r="V1007" s="154" t="s">
        <v>523</v>
      </c>
      <c r="W1007" s="154" t="s">
        <v>45</v>
      </c>
      <c r="X1007" s="115"/>
      <c r="Y1007" s="115"/>
      <c r="Z1007" s="115"/>
      <c r="AA1007" s="115"/>
      <c r="AB1007" s="116" t="s">
        <v>257</v>
      </c>
      <c r="AC1007" s="117" t="s">
        <v>2755</v>
      </c>
      <c r="AD1007" s="116"/>
      <c r="AE1007" s="116"/>
      <c r="AF1007" s="116"/>
      <c r="AG1007" s="116"/>
      <c r="AH1007" s="116"/>
      <c r="AI1007" s="116"/>
      <c r="AJ1007" s="116"/>
      <c r="AK1007" s="116"/>
      <c r="AL1007" s="116"/>
      <c r="AM1007" s="116" t="s">
        <v>2747</v>
      </c>
      <c r="AN1007" s="116" t="s">
        <v>1985</v>
      </c>
      <c r="AO1007" s="57" t="s">
        <v>80</v>
      </c>
      <c r="AP1007" s="57" t="s">
        <v>54</v>
      </c>
      <c r="AQ1007" s="57" t="s">
        <v>1150</v>
      </c>
      <c r="AR1007" s="18" t="s">
        <v>1151</v>
      </c>
      <c r="AS1007" s="156" t="s">
        <v>192</v>
      </c>
      <c r="AT1007" s="122">
        <v>0</v>
      </c>
      <c r="AU1007" s="122">
        <v>0</v>
      </c>
      <c r="AV1007" s="122">
        <v>0</v>
      </c>
      <c r="AW1007" s="122">
        <v>0</v>
      </c>
      <c r="AX1007" s="122">
        <v>0</v>
      </c>
      <c r="AY1007" s="122">
        <v>0</v>
      </c>
      <c r="AZ1007" s="122">
        <v>0</v>
      </c>
      <c r="BA1007" s="122">
        <v>0</v>
      </c>
      <c r="BB1007" s="122">
        <v>0</v>
      </c>
      <c r="BC1007" s="122">
        <v>0</v>
      </c>
      <c r="BD1007" s="122">
        <f t="shared" si="181"/>
        <v>153309.64000000001</v>
      </c>
      <c r="BE1007" s="122">
        <v>0</v>
      </c>
      <c r="BF1007" s="122">
        <v>0</v>
      </c>
      <c r="BG1007" s="122">
        <v>0</v>
      </c>
      <c r="BH1007" s="122">
        <v>153309.64000000001</v>
      </c>
      <c r="BI1007" s="122">
        <f t="shared" si="182"/>
        <v>153309.64000000001</v>
      </c>
      <c r="BJ1007" s="122">
        <v>0</v>
      </c>
      <c r="BK1007" s="122">
        <v>0</v>
      </c>
      <c r="BL1007" s="122">
        <v>0</v>
      </c>
      <c r="BM1007" s="122">
        <v>153309.64000000001</v>
      </c>
      <c r="BN1007" s="122">
        <f t="shared" si="183"/>
        <v>150000</v>
      </c>
      <c r="BO1007" s="122">
        <v>0</v>
      </c>
      <c r="BP1007" s="122">
        <v>0</v>
      </c>
      <c r="BQ1007" s="122">
        <v>0</v>
      </c>
      <c r="BR1007" s="122">
        <v>150000</v>
      </c>
      <c r="BS1007" s="122">
        <f t="shared" si="174"/>
        <v>150000</v>
      </c>
      <c r="BT1007" s="122">
        <v>0</v>
      </c>
      <c r="BU1007" s="122">
        <v>0</v>
      </c>
      <c r="BV1007" s="122">
        <v>0</v>
      </c>
      <c r="BW1007" s="122">
        <v>150000</v>
      </c>
      <c r="BX1007" s="122">
        <f t="shared" si="184"/>
        <v>0</v>
      </c>
      <c r="BY1007" s="122">
        <v>0</v>
      </c>
      <c r="BZ1007" s="122">
        <v>0</v>
      </c>
      <c r="CA1007" s="122">
        <v>0</v>
      </c>
      <c r="CB1007" s="122"/>
      <c r="CC1007" s="122">
        <f t="shared" si="180"/>
        <v>0</v>
      </c>
      <c r="CD1007" s="122">
        <v>0</v>
      </c>
      <c r="CE1007" s="122">
        <v>0</v>
      </c>
      <c r="CF1007" s="122">
        <v>0</v>
      </c>
      <c r="CG1007" s="122"/>
      <c r="CH1007" s="122">
        <f t="shared" si="175"/>
        <v>0</v>
      </c>
      <c r="CI1007" s="122">
        <v>0</v>
      </c>
      <c r="CJ1007" s="122">
        <v>0</v>
      </c>
      <c r="CK1007" s="122">
        <v>0</v>
      </c>
      <c r="CL1007" s="122"/>
      <c r="CM1007" s="122">
        <f t="shared" si="176"/>
        <v>0</v>
      </c>
      <c r="CN1007" s="122">
        <v>0</v>
      </c>
      <c r="CO1007" s="122">
        <v>0</v>
      </c>
      <c r="CP1007" s="122">
        <v>0</v>
      </c>
      <c r="CQ1007" s="122"/>
    </row>
    <row r="1008" spans="1:103" ht="229.5">
      <c r="A1008" s="244" t="s">
        <v>2458</v>
      </c>
      <c r="B1008" s="17" t="s">
        <v>2459</v>
      </c>
      <c r="C1008" s="263">
        <v>401000004</v>
      </c>
      <c r="D1008" s="19" t="s">
        <v>126</v>
      </c>
      <c r="E1008" s="113" t="s">
        <v>2460</v>
      </c>
      <c r="F1008" s="114"/>
      <c r="G1008" s="114"/>
      <c r="H1008" s="115">
        <v>3</v>
      </c>
      <c r="I1008" s="157"/>
      <c r="J1008" s="115" t="s">
        <v>522</v>
      </c>
      <c r="K1008" s="115" t="s">
        <v>45</v>
      </c>
      <c r="L1008" s="115">
        <v>25</v>
      </c>
      <c r="M1008" s="154"/>
      <c r="N1008" s="154"/>
      <c r="O1008" s="154"/>
      <c r="P1008" s="116" t="s">
        <v>255</v>
      </c>
      <c r="Q1008" s="117" t="s">
        <v>2745</v>
      </c>
      <c r="R1008" s="154"/>
      <c r="S1008" s="154"/>
      <c r="T1008" s="154">
        <v>3</v>
      </c>
      <c r="U1008" s="154"/>
      <c r="V1008" s="154" t="s">
        <v>523</v>
      </c>
      <c r="W1008" s="154" t="s">
        <v>45</v>
      </c>
      <c r="X1008" s="115"/>
      <c r="Y1008" s="115"/>
      <c r="Z1008" s="115"/>
      <c r="AA1008" s="115"/>
      <c r="AB1008" s="116" t="s">
        <v>257</v>
      </c>
      <c r="AC1008" s="341" t="s">
        <v>2755</v>
      </c>
      <c r="AD1008" s="136"/>
      <c r="AE1008" s="340"/>
      <c r="AF1008" s="342"/>
      <c r="AG1008" s="343"/>
      <c r="AH1008" s="335"/>
      <c r="AI1008" s="136"/>
      <c r="AJ1008" s="136"/>
      <c r="AK1008" s="118"/>
      <c r="AL1008" s="118"/>
      <c r="AM1008" s="136" t="s">
        <v>2757</v>
      </c>
      <c r="AN1008" s="116" t="s">
        <v>1985</v>
      </c>
      <c r="AO1008" s="57" t="s">
        <v>80</v>
      </c>
      <c r="AP1008" s="57" t="s">
        <v>54</v>
      </c>
      <c r="AQ1008" s="57" t="s">
        <v>1150</v>
      </c>
      <c r="AR1008" s="18" t="s">
        <v>1151</v>
      </c>
      <c r="AS1008" s="156" t="s">
        <v>280</v>
      </c>
      <c r="AT1008" s="122">
        <v>0</v>
      </c>
      <c r="AU1008" s="122">
        <v>0</v>
      </c>
      <c r="AV1008" s="122">
        <v>0</v>
      </c>
      <c r="AW1008" s="122">
        <v>0</v>
      </c>
      <c r="AX1008" s="122">
        <v>0</v>
      </c>
      <c r="AY1008" s="122">
        <v>0</v>
      </c>
      <c r="AZ1008" s="122">
        <v>0</v>
      </c>
      <c r="BA1008" s="122">
        <v>0</v>
      </c>
      <c r="BB1008" s="122">
        <v>0</v>
      </c>
      <c r="BC1008" s="122">
        <v>0</v>
      </c>
      <c r="BD1008" s="122">
        <f t="shared" si="181"/>
        <v>2900000</v>
      </c>
      <c r="BE1008" s="122">
        <v>0</v>
      </c>
      <c r="BF1008" s="122">
        <v>0</v>
      </c>
      <c r="BG1008" s="122">
        <v>0</v>
      </c>
      <c r="BH1008" s="122">
        <v>2900000</v>
      </c>
      <c r="BI1008" s="122">
        <f t="shared" si="182"/>
        <v>0</v>
      </c>
      <c r="BJ1008" s="122">
        <v>0</v>
      </c>
      <c r="BK1008" s="122">
        <v>0</v>
      </c>
      <c r="BL1008" s="122">
        <v>0</v>
      </c>
      <c r="BM1008" s="122">
        <v>0</v>
      </c>
      <c r="BN1008" s="122">
        <f t="shared" si="183"/>
        <v>0</v>
      </c>
      <c r="BO1008" s="122">
        <v>0</v>
      </c>
      <c r="BP1008" s="122">
        <v>0</v>
      </c>
      <c r="BQ1008" s="122">
        <v>0</v>
      </c>
      <c r="BR1008" s="122">
        <v>0</v>
      </c>
      <c r="BS1008" s="122">
        <f t="shared" si="174"/>
        <v>3919967.62</v>
      </c>
      <c r="BT1008" s="122">
        <v>0</v>
      </c>
      <c r="BU1008" s="122">
        <v>0</v>
      </c>
      <c r="BV1008" s="122">
        <v>0</v>
      </c>
      <c r="BW1008" s="122">
        <f>1019967.62+2900000</f>
        <v>3919967.62</v>
      </c>
      <c r="BX1008" s="122">
        <f t="shared" si="184"/>
        <v>0</v>
      </c>
      <c r="BY1008" s="122">
        <v>0</v>
      </c>
      <c r="BZ1008" s="122">
        <v>0</v>
      </c>
      <c r="CA1008" s="122">
        <v>0</v>
      </c>
      <c r="CB1008" s="122">
        <v>0</v>
      </c>
      <c r="CC1008" s="122">
        <f t="shared" si="180"/>
        <v>0</v>
      </c>
      <c r="CD1008" s="122">
        <v>0</v>
      </c>
      <c r="CE1008" s="122">
        <v>0</v>
      </c>
      <c r="CF1008" s="122">
        <v>0</v>
      </c>
      <c r="CG1008" s="122">
        <v>0</v>
      </c>
      <c r="CH1008" s="122">
        <f t="shared" si="175"/>
        <v>0</v>
      </c>
      <c r="CI1008" s="122">
        <v>0</v>
      </c>
      <c r="CJ1008" s="122">
        <v>0</v>
      </c>
      <c r="CK1008" s="122">
        <v>0</v>
      </c>
      <c r="CL1008" s="122">
        <v>0</v>
      </c>
      <c r="CM1008" s="122">
        <f t="shared" si="176"/>
        <v>0</v>
      </c>
      <c r="CN1008" s="122">
        <v>0</v>
      </c>
      <c r="CO1008" s="122">
        <v>0</v>
      </c>
      <c r="CP1008" s="122">
        <v>0</v>
      </c>
      <c r="CQ1008" s="122">
        <v>0</v>
      </c>
    </row>
    <row r="1009" spans="1:95" ht="150.75" customHeight="1">
      <c r="A1009" s="244" t="s">
        <v>2458</v>
      </c>
      <c r="B1009" s="17" t="s">
        <v>2459</v>
      </c>
      <c r="C1009" s="263">
        <v>401000040</v>
      </c>
      <c r="D1009" s="19" t="s">
        <v>88</v>
      </c>
      <c r="E1009" s="113" t="s">
        <v>2460</v>
      </c>
      <c r="F1009" s="114"/>
      <c r="G1009" s="114"/>
      <c r="H1009" s="115">
        <v>3</v>
      </c>
      <c r="I1009" s="157"/>
      <c r="J1009" s="115" t="s">
        <v>522</v>
      </c>
      <c r="K1009" s="115">
        <v>1</v>
      </c>
      <c r="L1009" s="115">
        <v>25</v>
      </c>
      <c r="M1009" s="154"/>
      <c r="N1009" s="154"/>
      <c r="O1009" s="154"/>
      <c r="P1009" s="116" t="s">
        <v>255</v>
      </c>
      <c r="Q1009" s="117" t="s">
        <v>2745</v>
      </c>
      <c r="R1009" s="154"/>
      <c r="S1009" s="154"/>
      <c r="T1009" s="154">
        <v>3</v>
      </c>
      <c r="U1009" s="154"/>
      <c r="V1009" s="154" t="s">
        <v>523</v>
      </c>
      <c r="W1009" s="154" t="s">
        <v>45</v>
      </c>
      <c r="X1009" s="115"/>
      <c r="Y1009" s="115"/>
      <c r="Z1009" s="115"/>
      <c r="AA1009" s="115"/>
      <c r="AB1009" s="116" t="s">
        <v>257</v>
      </c>
      <c r="AC1009" s="117" t="s">
        <v>2755</v>
      </c>
      <c r="AD1009" s="116"/>
      <c r="AE1009" s="116"/>
      <c r="AF1009" s="116"/>
      <c r="AG1009" s="116"/>
      <c r="AH1009" s="116"/>
      <c r="AI1009" s="116"/>
      <c r="AJ1009" s="116"/>
      <c r="AK1009" s="116"/>
      <c r="AL1009" s="116"/>
      <c r="AM1009" s="116" t="s">
        <v>2756</v>
      </c>
      <c r="AN1009" s="116" t="s">
        <v>1985</v>
      </c>
      <c r="AO1009" s="57" t="s">
        <v>80</v>
      </c>
      <c r="AP1009" s="57" t="s">
        <v>54</v>
      </c>
      <c r="AQ1009" s="57" t="s">
        <v>2391</v>
      </c>
      <c r="AR1009" s="18" t="s">
        <v>1151</v>
      </c>
      <c r="AS1009" s="156">
        <v>244</v>
      </c>
      <c r="AT1009" s="122">
        <v>565847.26</v>
      </c>
      <c r="AU1009" s="122">
        <v>565847.26</v>
      </c>
      <c r="AV1009" s="122">
        <v>0</v>
      </c>
      <c r="AW1009" s="122">
        <v>0</v>
      </c>
      <c r="AX1009" s="122">
        <v>0</v>
      </c>
      <c r="AY1009" s="122">
        <v>0</v>
      </c>
      <c r="AZ1009" s="122">
        <v>0</v>
      </c>
      <c r="BA1009" s="122">
        <v>0</v>
      </c>
      <c r="BB1009" s="122">
        <v>565847.26</v>
      </c>
      <c r="BC1009" s="122">
        <v>565847.26</v>
      </c>
      <c r="BD1009" s="122">
        <f t="shared" si="181"/>
        <v>0</v>
      </c>
      <c r="BE1009" s="122">
        <v>0</v>
      </c>
      <c r="BF1009" s="122">
        <v>0</v>
      </c>
      <c r="BG1009" s="122">
        <v>0</v>
      </c>
      <c r="BH1009" s="122">
        <v>0</v>
      </c>
      <c r="BI1009" s="122">
        <f t="shared" si="182"/>
        <v>0</v>
      </c>
      <c r="BJ1009" s="122">
        <v>0</v>
      </c>
      <c r="BK1009" s="122">
        <v>0</v>
      </c>
      <c r="BL1009" s="122">
        <v>0</v>
      </c>
      <c r="BM1009" s="122">
        <v>0</v>
      </c>
      <c r="BN1009" s="122">
        <f t="shared" si="183"/>
        <v>0</v>
      </c>
      <c r="BO1009" s="122">
        <v>0</v>
      </c>
      <c r="BP1009" s="122">
        <v>0</v>
      </c>
      <c r="BQ1009" s="122">
        <v>0</v>
      </c>
      <c r="BR1009" s="122">
        <v>0</v>
      </c>
      <c r="BS1009" s="122">
        <f t="shared" si="174"/>
        <v>0</v>
      </c>
      <c r="BT1009" s="122">
        <v>0</v>
      </c>
      <c r="BU1009" s="122">
        <v>0</v>
      </c>
      <c r="BV1009" s="122">
        <v>0</v>
      </c>
      <c r="BW1009" s="122">
        <v>0</v>
      </c>
      <c r="BX1009" s="122">
        <f t="shared" si="184"/>
        <v>0</v>
      </c>
      <c r="BY1009" s="122">
        <v>0</v>
      </c>
      <c r="BZ1009" s="122">
        <v>0</v>
      </c>
      <c r="CA1009" s="122">
        <v>0</v>
      </c>
      <c r="CB1009" s="122">
        <v>0</v>
      </c>
      <c r="CC1009" s="122">
        <f t="shared" si="180"/>
        <v>0</v>
      </c>
      <c r="CD1009" s="122">
        <v>0</v>
      </c>
      <c r="CE1009" s="122">
        <v>0</v>
      </c>
      <c r="CF1009" s="122">
        <v>0</v>
      </c>
      <c r="CG1009" s="122">
        <v>0</v>
      </c>
      <c r="CH1009" s="122">
        <f t="shared" si="175"/>
        <v>0</v>
      </c>
      <c r="CI1009" s="122">
        <v>0</v>
      </c>
      <c r="CJ1009" s="122">
        <v>0</v>
      </c>
      <c r="CK1009" s="122">
        <v>0</v>
      </c>
      <c r="CL1009" s="122">
        <v>0</v>
      </c>
      <c r="CM1009" s="122">
        <f t="shared" si="176"/>
        <v>0</v>
      </c>
      <c r="CN1009" s="122">
        <v>0</v>
      </c>
      <c r="CO1009" s="122">
        <v>0</v>
      </c>
      <c r="CP1009" s="122">
        <v>0</v>
      </c>
      <c r="CQ1009" s="122">
        <v>0</v>
      </c>
    </row>
    <row r="1010" spans="1:95" ht="331.5">
      <c r="A1010" s="244" t="s">
        <v>2458</v>
      </c>
      <c r="B1010" s="17" t="s">
        <v>2459</v>
      </c>
      <c r="C1010" s="263">
        <v>401000040</v>
      </c>
      <c r="D1010" s="19" t="s">
        <v>88</v>
      </c>
      <c r="E1010" s="113" t="s">
        <v>2460</v>
      </c>
      <c r="F1010" s="114"/>
      <c r="G1010" s="114"/>
      <c r="H1010" s="115">
        <v>3</v>
      </c>
      <c r="I1010" s="157"/>
      <c r="J1010" s="115" t="s">
        <v>522</v>
      </c>
      <c r="K1010" s="115">
        <v>1</v>
      </c>
      <c r="L1010" s="115">
        <v>25</v>
      </c>
      <c r="M1010" s="154"/>
      <c r="N1010" s="154"/>
      <c r="O1010" s="154"/>
      <c r="P1010" s="116" t="s">
        <v>255</v>
      </c>
      <c r="Q1010" s="117" t="s">
        <v>2758</v>
      </c>
      <c r="R1010" s="154"/>
      <c r="S1010" s="154"/>
      <c r="T1010" s="154">
        <v>3</v>
      </c>
      <c r="U1010" s="154"/>
      <c r="V1010" s="154" t="s">
        <v>523</v>
      </c>
      <c r="W1010" s="154" t="s">
        <v>45</v>
      </c>
      <c r="X1010" s="115"/>
      <c r="Y1010" s="115"/>
      <c r="Z1010" s="115"/>
      <c r="AA1010" s="115"/>
      <c r="AB1010" s="116" t="s">
        <v>257</v>
      </c>
      <c r="AC1010" s="117" t="s">
        <v>2755</v>
      </c>
      <c r="AD1010" s="116"/>
      <c r="AE1010" s="116"/>
      <c r="AF1010" s="116"/>
      <c r="AG1010" s="116"/>
      <c r="AH1010" s="116"/>
      <c r="AI1010" s="116"/>
      <c r="AJ1010" s="116"/>
      <c r="AK1010" s="116"/>
      <c r="AL1010" s="116"/>
      <c r="AM1010" s="116" t="s">
        <v>2759</v>
      </c>
      <c r="AN1010" s="116" t="s">
        <v>1985</v>
      </c>
      <c r="AO1010" s="57" t="s">
        <v>80</v>
      </c>
      <c r="AP1010" s="57" t="s">
        <v>54</v>
      </c>
      <c r="AQ1010" s="57" t="s">
        <v>2760</v>
      </c>
      <c r="AR1010" s="18" t="s">
        <v>2761</v>
      </c>
      <c r="AS1010" s="156">
        <v>244</v>
      </c>
      <c r="AT1010" s="122">
        <v>14289509.75</v>
      </c>
      <c r="AU1010" s="122">
        <v>14146509.73</v>
      </c>
      <c r="AV1010" s="122">
        <v>0</v>
      </c>
      <c r="AW1010" s="122">
        <v>0</v>
      </c>
      <c r="AX1010" s="122">
        <v>0</v>
      </c>
      <c r="AY1010" s="122">
        <v>0</v>
      </c>
      <c r="AZ1010" s="122">
        <v>0</v>
      </c>
      <c r="BA1010" s="122">
        <v>0</v>
      </c>
      <c r="BB1010" s="122">
        <v>14289509.75</v>
      </c>
      <c r="BC1010" s="122">
        <v>14146509.73</v>
      </c>
      <c r="BD1010" s="122">
        <f t="shared" si="181"/>
        <v>14108984.18</v>
      </c>
      <c r="BE1010" s="122">
        <v>0</v>
      </c>
      <c r="BF1010" s="122">
        <v>0</v>
      </c>
      <c r="BG1010" s="122">
        <v>0</v>
      </c>
      <c r="BH1010" s="122">
        <v>14108984.18</v>
      </c>
      <c r="BI1010" s="122">
        <f t="shared" si="182"/>
        <v>13633984.18</v>
      </c>
      <c r="BJ1010" s="122">
        <v>0</v>
      </c>
      <c r="BK1010" s="122">
        <v>0</v>
      </c>
      <c r="BL1010" s="122">
        <v>0</v>
      </c>
      <c r="BM1010" s="122">
        <v>13633984.18</v>
      </c>
      <c r="BN1010" s="122">
        <f t="shared" si="183"/>
        <v>40400331.770000003</v>
      </c>
      <c r="BO1010" s="122">
        <v>0</v>
      </c>
      <c r="BP1010" s="122">
        <v>0</v>
      </c>
      <c r="BQ1010" s="122">
        <v>0</v>
      </c>
      <c r="BR1010" s="122">
        <v>40400331.770000003</v>
      </c>
      <c r="BS1010" s="122">
        <f t="shared" si="174"/>
        <v>40389142.369999997</v>
      </c>
      <c r="BT1010" s="122">
        <v>0</v>
      </c>
      <c r="BU1010" s="122">
        <v>0</v>
      </c>
      <c r="BV1010" s="122">
        <v>0</v>
      </c>
      <c r="BW1010" s="122">
        <f>40389142.37</f>
        <v>40389142.369999997</v>
      </c>
      <c r="BX1010" s="122">
        <f t="shared" si="184"/>
        <v>42403592.289999999</v>
      </c>
      <c r="BY1010" s="122">
        <v>0</v>
      </c>
      <c r="BZ1010" s="122">
        <v>0</v>
      </c>
      <c r="CA1010" s="122">
        <v>0</v>
      </c>
      <c r="CB1010" s="122">
        <v>42403592.289999999</v>
      </c>
      <c r="CC1010" s="122">
        <f t="shared" si="180"/>
        <v>42403592.289999999</v>
      </c>
      <c r="CD1010" s="122">
        <v>0</v>
      </c>
      <c r="CE1010" s="122">
        <v>0</v>
      </c>
      <c r="CF1010" s="122">
        <v>0</v>
      </c>
      <c r="CG1010" s="122">
        <v>42403592.289999999</v>
      </c>
      <c r="CH1010" s="122">
        <f t="shared" si="175"/>
        <v>42403592.289999999</v>
      </c>
      <c r="CI1010" s="122">
        <v>0</v>
      </c>
      <c r="CJ1010" s="122">
        <v>0</v>
      </c>
      <c r="CK1010" s="122">
        <v>0</v>
      </c>
      <c r="CL1010" s="122">
        <v>42403592.289999999</v>
      </c>
      <c r="CM1010" s="122">
        <f t="shared" si="176"/>
        <v>42403592.289999999</v>
      </c>
      <c r="CN1010" s="122">
        <v>0</v>
      </c>
      <c r="CO1010" s="122">
        <v>0</v>
      </c>
      <c r="CP1010" s="122">
        <v>0</v>
      </c>
      <c r="CQ1010" s="122">
        <v>42403592.289999999</v>
      </c>
    </row>
    <row r="1011" spans="1:95" ht="331.5">
      <c r="A1011" s="244" t="s">
        <v>2458</v>
      </c>
      <c r="B1011" s="17" t="s">
        <v>2459</v>
      </c>
      <c r="C1011" s="263">
        <v>401000040</v>
      </c>
      <c r="D1011" s="19" t="s">
        <v>88</v>
      </c>
      <c r="E1011" s="113" t="s">
        <v>2460</v>
      </c>
      <c r="F1011" s="114"/>
      <c r="G1011" s="114"/>
      <c r="H1011" s="115">
        <v>3</v>
      </c>
      <c r="I1011" s="157"/>
      <c r="J1011" s="115" t="s">
        <v>522</v>
      </c>
      <c r="K1011" s="115">
        <v>1</v>
      </c>
      <c r="L1011" s="115">
        <v>25</v>
      </c>
      <c r="M1011" s="154"/>
      <c r="N1011" s="154"/>
      <c r="O1011" s="154"/>
      <c r="P1011" s="116" t="s">
        <v>255</v>
      </c>
      <c r="Q1011" s="117" t="s">
        <v>2758</v>
      </c>
      <c r="R1011" s="154"/>
      <c r="S1011" s="154"/>
      <c r="T1011" s="154">
        <v>3</v>
      </c>
      <c r="U1011" s="154"/>
      <c r="V1011" s="154" t="s">
        <v>523</v>
      </c>
      <c r="W1011" s="154" t="s">
        <v>45</v>
      </c>
      <c r="X1011" s="115"/>
      <c r="Y1011" s="115"/>
      <c r="Z1011" s="115"/>
      <c r="AA1011" s="115"/>
      <c r="AB1011" s="116" t="s">
        <v>257</v>
      </c>
      <c r="AC1011" s="117" t="s">
        <v>2755</v>
      </c>
      <c r="AD1011" s="116"/>
      <c r="AE1011" s="116"/>
      <c r="AF1011" s="116"/>
      <c r="AG1011" s="116"/>
      <c r="AH1011" s="116"/>
      <c r="AI1011" s="116"/>
      <c r="AJ1011" s="116"/>
      <c r="AK1011" s="116"/>
      <c r="AL1011" s="116"/>
      <c r="AM1011" s="116" t="s">
        <v>2759</v>
      </c>
      <c r="AN1011" s="116" t="s">
        <v>1985</v>
      </c>
      <c r="AO1011" s="57" t="s">
        <v>80</v>
      </c>
      <c r="AP1011" s="57" t="s">
        <v>54</v>
      </c>
      <c r="AQ1011" s="57" t="s">
        <v>2760</v>
      </c>
      <c r="AR1011" s="18" t="s">
        <v>2761</v>
      </c>
      <c r="AS1011" s="156" t="s">
        <v>192</v>
      </c>
      <c r="AT1011" s="122">
        <v>0</v>
      </c>
      <c r="AU1011" s="122">
        <v>0</v>
      </c>
      <c r="AV1011" s="122">
        <v>0</v>
      </c>
      <c r="AW1011" s="122">
        <v>0</v>
      </c>
      <c r="AX1011" s="122">
        <v>0</v>
      </c>
      <c r="AY1011" s="122">
        <v>0</v>
      </c>
      <c r="AZ1011" s="122">
        <v>0</v>
      </c>
      <c r="BA1011" s="122">
        <v>0</v>
      </c>
      <c r="BB1011" s="122">
        <v>0</v>
      </c>
      <c r="BC1011" s="122">
        <v>0</v>
      </c>
      <c r="BD1011" s="122">
        <f t="shared" si="181"/>
        <v>10113.5</v>
      </c>
      <c r="BE1011" s="122">
        <v>0</v>
      </c>
      <c r="BF1011" s="122">
        <v>0</v>
      </c>
      <c r="BG1011" s="122">
        <v>0</v>
      </c>
      <c r="BH1011" s="122">
        <v>10113.5</v>
      </c>
      <c r="BI1011" s="122">
        <f t="shared" si="182"/>
        <v>220.56</v>
      </c>
      <c r="BJ1011" s="122">
        <v>0</v>
      </c>
      <c r="BK1011" s="122">
        <v>0</v>
      </c>
      <c r="BL1011" s="122">
        <v>0</v>
      </c>
      <c r="BM1011" s="122">
        <v>220.56</v>
      </c>
      <c r="BN1011" s="122">
        <f t="shared" si="183"/>
        <v>0</v>
      </c>
      <c r="BO1011" s="122">
        <v>0</v>
      </c>
      <c r="BP1011" s="122">
        <v>0</v>
      </c>
      <c r="BQ1011" s="122">
        <v>0</v>
      </c>
      <c r="BR1011" s="122">
        <v>0</v>
      </c>
      <c r="BS1011" s="122">
        <f t="shared" si="174"/>
        <v>11189.4</v>
      </c>
      <c r="BT1011" s="122">
        <v>0</v>
      </c>
      <c r="BU1011" s="122">
        <v>0</v>
      </c>
      <c r="BV1011" s="122">
        <v>0</v>
      </c>
      <c r="BW1011" s="122">
        <v>11189.4</v>
      </c>
      <c r="BX1011" s="122">
        <f t="shared" si="184"/>
        <v>0</v>
      </c>
      <c r="BY1011" s="122">
        <v>0</v>
      </c>
      <c r="BZ1011" s="122">
        <v>0</v>
      </c>
      <c r="CA1011" s="122">
        <v>0</v>
      </c>
      <c r="CB1011" s="122">
        <v>0</v>
      </c>
      <c r="CC1011" s="122">
        <f t="shared" si="180"/>
        <v>0</v>
      </c>
      <c r="CD1011" s="122">
        <v>0</v>
      </c>
      <c r="CE1011" s="122">
        <v>0</v>
      </c>
      <c r="CF1011" s="122">
        <v>0</v>
      </c>
      <c r="CG1011" s="122">
        <v>0</v>
      </c>
      <c r="CH1011" s="122">
        <f t="shared" si="175"/>
        <v>0</v>
      </c>
      <c r="CI1011" s="122">
        <v>0</v>
      </c>
      <c r="CJ1011" s="122">
        <v>0</v>
      </c>
      <c r="CK1011" s="122">
        <v>0</v>
      </c>
      <c r="CL1011" s="122">
        <v>0</v>
      </c>
      <c r="CM1011" s="122">
        <f t="shared" si="176"/>
        <v>0</v>
      </c>
      <c r="CN1011" s="122">
        <v>0</v>
      </c>
      <c r="CO1011" s="122">
        <v>0</v>
      </c>
      <c r="CP1011" s="122">
        <v>0</v>
      </c>
      <c r="CQ1011" s="122">
        <v>0</v>
      </c>
    </row>
    <row r="1012" spans="1:95" ht="331.5">
      <c r="A1012" s="244" t="s">
        <v>2458</v>
      </c>
      <c r="B1012" s="17" t="s">
        <v>2459</v>
      </c>
      <c r="C1012" s="263">
        <v>401000040</v>
      </c>
      <c r="D1012" s="19" t="s">
        <v>88</v>
      </c>
      <c r="E1012" s="113" t="s">
        <v>2460</v>
      </c>
      <c r="F1012" s="114"/>
      <c r="G1012" s="114"/>
      <c r="H1012" s="115">
        <v>3</v>
      </c>
      <c r="I1012" s="157"/>
      <c r="J1012" s="115" t="s">
        <v>522</v>
      </c>
      <c r="K1012" s="115">
        <v>1</v>
      </c>
      <c r="L1012" s="115">
        <v>25</v>
      </c>
      <c r="M1012" s="154"/>
      <c r="N1012" s="154"/>
      <c r="O1012" s="154"/>
      <c r="P1012" s="116" t="s">
        <v>255</v>
      </c>
      <c r="Q1012" s="117" t="s">
        <v>2758</v>
      </c>
      <c r="R1012" s="154"/>
      <c r="S1012" s="154"/>
      <c r="T1012" s="154">
        <v>3</v>
      </c>
      <c r="U1012" s="154"/>
      <c r="V1012" s="154" t="s">
        <v>523</v>
      </c>
      <c r="W1012" s="154" t="s">
        <v>45</v>
      </c>
      <c r="X1012" s="115"/>
      <c r="Y1012" s="115"/>
      <c r="Z1012" s="115"/>
      <c r="AA1012" s="115"/>
      <c r="AB1012" s="116" t="s">
        <v>257</v>
      </c>
      <c r="AC1012" s="117" t="s">
        <v>2755</v>
      </c>
      <c r="AD1012" s="116"/>
      <c r="AE1012" s="116"/>
      <c r="AF1012" s="116"/>
      <c r="AG1012" s="116"/>
      <c r="AH1012" s="116"/>
      <c r="AI1012" s="116"/>
      <c r="AJ1012" s="116"/>
      <c r="AK1012" s="116"/>
      <c r="AL1012" s="116"/>
      <c r="AM1012" s="116" t="s">
        <v>2759</v>
      </c>
      <c r="AN1012" s="116" t="s">
        <v>1985</v>
      </c>
      <c r="AO1012" s="57" t="s">
        <v>80</v>
      </c>
      <c r="AP1012" s="57" t="s">
        <v>54</v>
      </c>
      <c r="AQ1012" s="57" t="s">
        <v>2762</v>
      </c>
      <c r="AR1012" s="18" t="s">
        <v>2761</v>
      </c>
      <c r="AS1012" s="156">
        <v>244</v>
      </c>
      <c r="AT1012" s="122">
        <v>7255436.5800000001</v>
      </c>
      <c r="AU1012" s="122">
        <v>7145626.5800000001</v>
      </c>
      <c r="AV1012" s="122">
        <v>0</v>
      </c>
      <c r="AW1012" s="122">
        <v>0</v>
      </c>
      <c r="AX1012" s="122">
        <v>0</v>
      </c>
      <c r="AY1012" s="122">
        <v>0</v>
      </c>
      <c r="AZ1012" s="122">
        <v>0</v>
      </c>
      <c r="BA1012" s="122">
        <v>0</v>
      </c>
      <c r="BB1012" s="122">
        <v>7255436.5800000001</v>
      </c>
      <c r="BC1012" s="122">
        <v>7145626.5800000001</v>
      </c>
      <c r="BD1012" s="122">
        <f t="shared" si="181"/>
        <v>0</v>
      </c>
      <c r="BE1012" s="122">
        <v>0</v>
      </c>
      <c r="BF1012" s="122">
        <v>0</v>
      </c>
      <c r="BG1012" s="122">
        <v>0</v>
      </c>
      <c r="BH1012" s="122">
        <v>0</v>
      </c>
      <c r="BI1012" s="122">
        <f t="shared" si="182"/>
        <v>0</v>
      </c>
      <c r="BJ1012" s="122">
        <v>0</v>
      </c>
      <c r="BK1012" s="122">
        <v>0</v>
      </c>
      <c r="BL1012" s="122">
        <v>0</v>
      </c>
      <c r="BM1012" s="122">
        <v>0</v>
      </c>
      <c r="BN1012" s="122">
        <f t="shared" si="183"/>
        <v>0</v>
      </c>
      <c r="BO1012" s="122">
        <v>0</v>
      </c>
      <c r="BP1012" s="122">
        <v>0</v>
      </c>
      <c r="BQ1012" s="122">
        <v>0</v>
      </c>
      <c r="BR1012" s="122">
        <v>0</v>
      </c>
      <c r="BS1012" s="122">
        <f t="shared" si="174"/>
        <v>0</v>
      </c>
      <c r="BT1012" s="122">
        <v>0</v>
      </c>
      <c r="BU1012" s="122">
        <v>0</v>
      </c>
      <c r="BV1012" s="122">
        <v>0</v>
      </c>
      <c r="BW1012" s="122">
        <v>0</v>
      </c>
      <c r="BX1012" s="122">
        <f t="shared" si="184"/>
        <v>0</v>
      </c>
      <c r="BY1012" s="122">
        <v>0</v>
      </c>
      <c r="BZ1012" s="122">
        <v>0</v>
      </c>
      <c r="CA1012" s="122">
        <v>0</v>
      </c>
      <c r="CB1012" s="122">
        <v>0</v>
      </c>
      <c r="CC1012" s="122">
        <f t="shared" si="180"/>
        <v>0</v>
      </c>
      <c r="CD1012" s="122">
        <v>0</v>
      </c>
      <c r="CE1012" s="122">
        <v>0</v>
      </c>
      <c r="CF1012" s="122">
        <v>0</v>
      </c>
      <c r="CG1012" s="122">
        <v>0</v>
      </c>
      <c r="CH1012" s="122">
        <f t="shared" si="175"/>
        <v>0</v>
      </c>
      <c r="CI1012" s="122">
        <v>0</v>
      </c>
      <c r="CJ1012" s="122">
        <v>0</v>
      </c>
      <c r="CK1012" s="122">
        <v>0</v>
      </c>
      <c r="CL1012" s="122">
        <v>0</v>
      </c>
      <c r="CM1012" s="122">
        <f t="shared" si="176"/>
        <v>0</v>
      </c>
      <c r="CN1012" s="122">
        <v>0</v>
      </c>
      <c r="CO1012" s="122">
        <v>0</v>
      </c>
      <c r="CP1012" s="122">
        <v>0</v>
      </c>
      <c r="CQ1012" s="122">
        <v>0</v>
      </c>
    </row>
    <row r="1013" spans="1:95" ht="409.5">
      <c r="A1013" s="244" t="s">
        <v>2458</v>
      </c>
      <c r="B1013" s="17" t="s">
        <v>2459</v>
      </c>
      <c r="C1013" s="263">
        <v>401000040</v>
      </c>
      <c r="D1013" s="19" t="s">
        <v>88</v>
      </c>
      <c r="E1013" s="113" t="s">
        <v>2460</v>
      </c>
      <c r="F1013" s="114"/>
      <c r="G1013" s="114"/>
      <c r="H1013" s="115">
        <v>3</v>
      </c>
      <c r="I1013" s="157"/>
      <c r="J1013" s="115" t="s">
        <v>522</v>
      </c>
      <c r="K1013" s="115">
        <v>1</v>
      </c>
      <c r="L1013" s="115">
        <v>25</v>
      </c>
      <c r="M1013" s="154"/>
      <c r="N1013" s="154"/>
      <c r="O1013" s="154"/>
      <c r="P1013" s="116" t="s">
        <v>255</v>
      </c>
      <c r="Q1013" s="117" t="s">
        <v>2763</v>
      </c>
      <c r="R1013" s="115" t="s">
        <v>2689</v>
      </c>
      <c r="S1013" s="154"/>
      <c r="T1013" s="154" t="s">
        <v>563</v>
      </c>
      <c r="U1013" s="154"/>
      <c r="V1013" s="154" t="s">
        <v>1088</v>
      </c>
      <c r="W1013" s="154" t="s">
        <v>567</v>
      </c>
      <c r="X1013" s="115"/>
      <c r="Y1013" s="115" t="s">
        <v>2764</v>
      </c>
      <c r="Z1013" s="115"/>
      <c r="AA1013" s="115"/>
      <c r="AB1013" s="116" t="s">
        <v>2765</v>
      </c>
      <c r="AC1013" s="117" t="s">
        <v>2755</v>
      </c>
      <c r="AD1013" s="116"/>
      <c r="AE1013" s="116"/>
      <c r="AF1013" s="116"/>
      <c r="AG1013" s="116"/>
      <c r="AH1013" s="116"/>
      <c r="AI1013" s="116"/>
      <c r="AJ1013" s="116"/>
      <c r="AK1013" s="116"/>
      <c r="AL1013" s="116"/>
      <c r="AM1013" s="116" t="s">
        <v>2759</v>
      </c>
      <c r="AN1013" s="116" t="s">
        <v>1985</v>
      </c>
      <c r="AO1013" s="57" t="s">
        <v>80</v>
      </c>
      <c r="AP1013" s="57" t="s">
        <v>54</v>
      </c>
      <c r="AQ1013" s="57" t="s">
        <v>1977</v>
      </c>
      <c r="AR1013" s="18" t="s">
        <v>1978</v>
      </c>
      <c r="AS1013" s="156">
        <v>244</v>
      </c>
      <c r="AT1013" s="122">
        <v>37798399.280000001</v>
      </c>
      <c r="AU1013" s="122">
        <v>37798399.280000001</v>
      </c>
      <c r="AV1013" s="122">
        <v>0</v>
      </c>
      <c r="AW1013" s="122">
        <v>0</v>
      </c>
      <c r="AX1013" s="122">
        <v>35908479.32</v>
      </c>
      <c r="AY1013" s="122">
        <v>35908479.32</v>
      </c>
      <c r="AZ1013" s="122">
        <v>0</v>
      </c>
      <c r="BA1013" s="122">
        <v>0</v>
      </c>
      <c r="BB1013" s="122">
        <v>1889919.96</v>
      </c>
      <c r="BC1013" s="122">
        <v>1889919.96</v>
      </c>
      <c r="BD1013" s="122">
        <f t="shared" si="181"/>
        <v>9837761.9100000001</v>
      </c>
      <c r="BE1013" s="122">
        <v>0</v>
      </c>
      <c r="BF1013" s="122">
        <v>9345873.8100000005</v>
      </c>
      <c r="BG1013" s="122">
        <v>0</v>
      </c>
      <c r="BH1013" s="122">
        <v>491888.1</v>
      </c>
      <c r="BI1013" s="122">
        <f t="shared" si="182"/>
        <v>9837761.9100000001</v>
      </c>
      <c r="BJ1013" s="122">
        <v>0</v>
      </c>
      <c r="BK1013" s="122">
        <v>9345873.8100000005</v>
      </c>
      <c r="BL1013" s="122">
        <v>0</v>
      </c>
      <c r="BM1013" s="122">
        <v>491888.1</v>
      </c>
      <c r="BN1013" s="122">
        <f t="shared" si="183"/>
        <v>0</v>
      </c>
      <c r="BO1013" s="122">
        <v>0</v>
      </c>
      <c r="BP1013" s="122">
        <v>0</v>
      </c>
      <c r="BQ1013" s="122">
        <v>0</v>
      </c>
      <c r="BR1013" s="122">
        <v>0</v>
      </c>
      <c r="BS1013" s="122">
        <f t="shared" si="174"/>
        <v>0</v>
      </c>
      <c r="BT1013" s="122">
        <v>0</v>
      </c>
      <c r="BU1013" s="122">
        <v>0</v>
      </c>
      <c r="BV1013" s="122">
        <v>0</v>
      </c>
      <c r="BW1013" s="122">
        <v>0</v>
      </c>
      <c r="BX1013" s="122">
        <f t="shared" si="184"/>
        <v>0</v>
      </c>
      <c r="BY1013" s="122">
        <v>0</v>
      </c>
      <c r="BZ1013" s="122">
        <v>0</v>
      </c>
      <c r="CA1013" s="122">
        <v>0</v>
      </c>
      <c r="CB1013" s="122">
        <v>0</v>
      </c>
      <c r="CC1013" s="122">
        <f t="shared" si="180"/>
        <v>0</v>
      </c>
      <c r="CD1013" s="122">
        <v>0</v>
      </c>
      <c r="CE1013" s="122">
        <v>0</v>
      </c>
      <c r="CF1013" s="122">
        <v>0</v>
      </c>
      <c r="CG1013" s="122">
        <v>0</v>
      </c>
      <c r="CH1013" s="122">
        <f t="shared" si="175"/>
        <v>0</v>
      </c>
      <c r="CI1013" s="122">
        <v>0</v>
      </c>
      <c r="CJ1013" s="122">
        <v>0</v>
      </c>
      <c r="CK1013" s="122">
        <v>0</v>
      </c>
      <c r="CL1013" s="122">
        <v>0</v>
      </c>
      <c r="CM1013" s="122">
        <f t="shared" si="176"/>
        <v>0</v>
      </c>
      <c r="CN1013" s="122">
        <v>0</v>
      </c>
      <c r="CO1013" s="122">
        <v>0</v>
      </c>
      <c r="CP1013" s="122">
        <v>0</v>
      </c>
      <c r="CQ1013" s="122">
        <v>0</v>
      </c>
    </row>
    <row r="1014" spans="1:95" ht="409.5">
      <c r="A1014" s="244" t="s">
        <v>2458</v>
      </c>
      <c r="B1014" s="17" t="s">
        <v>2459</v>
      </c>
      <c r="C1014" s="263">
        <v>401000040</v>
      </c>
      <c r="D1014" s="19" t="s">
        <v>88</v>
      </c>
      <c r="E1014" s="113" t="s">
        <v>2460</v>
      </c>
      <c r="F1014" s="114"/>
      <c r="G1014" s="114"/>
      <c r="H1014" s="115">
        <v>3</v>
      </c>
      <c r="I1014" s="157"/>
      <c r="J1014" s="115" t="s">
        <v>522</v>
      </c>
      <c r="K1014" s="115">
        <v>1</v>
      </c>
      <c r="L1014" s="115">
        <v>25</v>
      </c>
      <c r="M1014" s="154"/>
      <c r="N1014" s="154"/>
      <c r="O1014" s="154"/>
      <c r="P1014" s="116" t="s">
        <v>255</v>
      </c>
      <c r="Q1014" s="117" t="s">
        <v>2766</v>
      </c>
      <c r="R1014" s="115" t="s">
        <v>2767</v>
      </c>
      <c r="S1014" s="154"/>
      <c r="T1014" s="154" t="s">
        <v>744</v>
      </c>
      <c r="U1014" s="154"/>
      <c r="V1014" s="115" t="s">
        <v>2768</v>
      </c>
      <c r="W1014" s="115" t="s">
        <v>2665</v>
      </c>
      <c r="X1014" s="115" t="s">
        <v>2055</v>
      </c>
      <c r="Y1014" s="115" t="s">
        <v>2769</v>
      </c>
      <c r="Z1014" s="115"/>
      <c r="AA1014" s="115"/>
      <c r="AB1014" s="116" t="s">
        <v>2770</v>
      </c>
      <c r="AC1014" s="117" t="s">
        <v>2755</v>
      </c>
      <c r="AD1014" s="116"/>
      <c r="AE1014" s="116"/>
      <c r="AF1014" s="116"/>
      <c r="AG1014" s="116"/>
      <c r="AH1014" s="116"/>
      <c r="AI1014" s="116"/>
      <c r="AJ1014" s="116"/>
      <c r="AK1014" s="116"/>
      <c r="AL1014" s="116"/>
      <c r="AM1014" s="116" t="s">
        <v>2771</v>
      </c>
      <c r="AN1014" s="116" t="s">
        <v>1985</v>
      </c>
      <c r="AO1014" s="57" t="s">
        <v>80</v>
      </c>
      <c r="AP1014" s="57" t="s">
        <v>54</v>
      </c>
      <c r="AQ1014" s="57" t="s">
        <v>2772</v>
      </c>
      <c r="AR1014" s="18" t="s">
        <v>2773</v>
      </c>
      <c r="AS1014" s="156">
        <v>244</v>
      </c>
      <c r="AT1014" s="122">
        <v>45669044.200000003</v>
      </c>
      <c r="AU1014" s="122">
        <v>45669044.200000003</v>
      </c>
      <c r="AV1014" s="122">
        <v>0</v>
      </c>
      <c r="AW1014" s="122">
        <v>0</v>
      </c>
      <c r="AX1014" s="122">
        <v>42134310</v>
      </c>
      <c r="AY1014" s="122">
        <v>42134310</v>
      </c>
      <c r="AZ1014" s="122">
        <v>0</v>
      </c>
      <c r="BA1014" s="122">
        <v>0</v>
      </c>
      <c r="BB1014" s="122">
        <v>3534734.2</v>
      </c>
      <c r="BC1014" s="122">
        <v>3534734.2</v>
      </c>
      <c r="BD1014" s="122">
        <f t="shared" si="181"/>
        <v>90198266.74000001</v>
      </c>
      <c r="BE1014" s="122">
        <v>0</v>
      </c>
      <c r="BF1014" s="122">
        <v>84497071.400000006</v>
      </c>
      <c r="BG1014" s="122">
        <v>0</v>
      </c>
      <c r="BH1014" s="122">
        <v>5701195.3399999999</v>
      </c>
      <c r="BI1014" s="122">
        <f t="shared" si="182"/>
        <v>83240134.080000013</v>
      </c>
      <c r="BJ1014" s="122">
        <v>0</v>
      </c>
      <c r="BK1014" s="122">
        <v>77886844.510000005</v>
      </c>
      <c r="BL1014" s="122">
        <v>0</v>
      </c>
      <c r="BM1014" s="122">
        <v>5353289.57</v>
      </c>
      <c r="BN1014" s="122">
        <f t="shared" si="183"/>
        <v>35079570.520000003</v>
      </c>
      <c r="BO1014" s="122">
        <v>0</v>
      </c>
      <c r="BP1014" s="122">
        <v>32134310</v>
      </c>
      <c r="BQ1014" s="122">
        <v>0</v>
      </c>
      <c r="BR1014" s="122">
        <v>2945260.52</v>
      </c>
      <c r="BS1014" s="122">
        <f t="shared" si="174"/>
        <v>35079570.520000003</v>
      </c>
      <c r="BT1014" s="122">
        <v>0</v>
      </c>
      <c r="BU1014" s="122">
        <v>32134310</v>
      </c>
      <c r="BV1014" s="122">
        <v>0</v>
      </c>
      <c r="BW1014" s="122">
        <v>2945260.52</v>
      </c>
      <c r="BX1014" s="122">
        <f t="shared" si="184"/>
        <v>15780060</v>
      </c>
      <c r="BY1014" s="122">
        <v>0</v>
      </c>
      <c r="BZ1014" s="122">
        <v>14838060</v>
      </c>
      <c r="CA1014" s="122">
        <v>0</v>
      </c>
      <c r="CB1014" s="122">
        <v>942000</v>
      </c>
      <c r="CC1014" s="122">
        <f t="shared" si="180"/>
        <v>15780060</v>
      </c>
      <c r="CD1014" s="122">
        <v>0</v>
      </c>
      <c r="CE1014" s="122">
        <v>14838060</v>
      </c>
      <c r="CF1014" s="122">
        <v>0</v>
      </c>
      <c r="CG1014" s="122">
        <v>942000</v>
      </c>
      <c r="CH1014" s="122">
        <f t="shared" si="175"/>
        <v>15780060</v>
      </c>
      <c r="CI1014" s="122">
        <v>0</v>
      </c>
      <c r="CJ1014" s="122">
        <v>14838060</v>
      </c>
      <c r="CK1014" s="122">
        <v>0</v>
      </c>
      <c r="CL1014" s="122">
        <v>942000</v>
      </c>
      <c r="CM1014" s="122">
        <f t="shared" si="176"/>
        <v>15780060</v>
      </c>
      <c r="CN1014" s="122">
        <v>0</v>
      </c>
      <c r="CO1014" s="122">
        <v>14838060</v>
      </c>
      <c r="CP1014" s="122">
        <v>0</v>
      </c>
      <c r="CQ1014" s="122">
        <v>942000</v>
      </c>
    </row>
    <row r="1015" spans="1:95" ht="324" customHeight="1">
      <c r="A1015" s="244" t="s">
        <v>2458</v>
      </c>
      <c r="B1015" s="17" t="s">
        <v>2459</v>
      </c>
      <c r="C1015" s="263">
        <v>401000040</v>
      </c>
      <c r="D1015" s="19" t="s">
        <v>88</v>
      </c>
      <c r="E1015" s="113" t="s">
        <v>2460</v>
      </c>
      <c r="F1015" s="114"/>
      <c r="G1015" s="114"/>
      <c r="H1015" s="115">
        <v>3</v>
      </c>
      <c r="I1015" s="157"/>
      <c r="J1015" s="115" t="s">
        <v>522</v>
      </c>
      <c r="K1015" s="115">
        <v>1</v>
      </c>
      <c r="L1015" s="115">
        <v>25</v>
      </c>
      <c r="M1015" s="154"/>
      <c r="N1015" s="154"/>
      <c r="O1015" s="154"/>
      <c r="P1015" s="116" t="s">
        <v>255</v>
      </c>
      <c r="Q1015" s="117" t="s">
        <v>2774</v>
      </c>
      <c r="R1015" s="115" t="s">
        <v>2775</v>
      </c>
      <c r="S1015" s="154"/>
      <c r="T1015" s="154" t="s">
        <v>744</v>
      </c>
      <c r="U1015" s="154"/>
      <c r="V1015" s="115" t="s">
        <v>2768</v>
      </c>
      <c r="W1015" s="115" t="s">
        <v>2665</v>
      </c>
      <c r="Y1015" s="115" t="s">
        <v>2776</v>
      </c>
      <c r="Z1015" s="115"/>
      <c r="AA1015" s="115"/>
      <c r="AB1015" s="116" t="s">
        <v>2777</v>
      </c>
      <c r="AC1015" s="117" t="s">
        <v>2755</v>
      </c>
      <c r="AD1015" s="116"/>
      <c r="AE1015" s="116"/>
      <c r="AF1015" s="116"/>
      <c r="AG1015" s="116"/>
      <c r="AH1015" s="116"/>
      <c r="AI1015" s="116"/>
      <c r="AJ1015" s="116"/>
      <c r="AK1015" s="116"/>
      <c r="AL1015" s="116"/>
      <c r="AM1015" s="116" t="s">
        <v>2771</v>
      </c>
      <c r="AN1015" s="116" t="s">
        <v>1985</v>
      </c>
      <c r="AO1015" s="57" t="s">
        <v>80</v>
      </c>
      <c r="AP1015" s="57" t="s">
        <v>54</v>
      </c>
      <c r="AQ1015" s="57" t="s">
        <v>2122</v>
      </c>
      <c r="AR1015" s="18" t="s">
        <v>2123</v>
      </c>
      <c r="AS1015" s="156">
        <v>244</v>
      </c>
      <c r="AT1015" s="122">
        <v>15894736.84</v>
      </c>
      <c r="AU1015" s="122">
        <v>0</v>
      </c>
      <c r="AV1015" s="122">
        <v>0</v>
      </c>
      <c r="AW1015" s="122">
        <v>0</v>
      </c>
      <c r="AX1015" s="122">
        <v>15100000</v>
      </c>
      <c r="AY1015" s="122">
        <v>0</v>
      </c>
      <c r="AZ1015" s="122">
        <v>0</v>
      </c>
      <c r="BA1015" s="122">
        <v>0</v>
      </c>
      <c r="BB1015" s="122">
        <v>794736.84</v>
      </c>
      <c r="BC1015" s="122">
        <v>0</v>
      </c>
      <c r="BD1015" s="122">
        <f t="shared" si="181"/>
        <v>13520557.720000001</v>
      </c>
      <c r="BE1015" s="122">
        <v>0</v>
      </c>
      <c r="BF1015" s="122">
        <v>12844529.83</v>
      </c>
      <c r="BG1015" s="122">
        <v>0</v>
      </c>
      <c r="BH1015" s="122">
        <v>676027.89</v>
      </c>
      <c r="BI1015" s="122">
        <f t="shared" si="182"/>
        <v>7287868.46</v>
      </c>
      <c r="BJ1015" s="122">
        <v>0</v>
      </c>
      <c r="BK1015" s="122">
        <v>6923475.04</v>
      </c>
      <c r="BL1015" s="122">
        <v>0</v>
      </c>
      <c r="BM1015" s="122">
        <v>364393.42</v>
      </c>
      <c r="BN1015" s="122">
        <f t="shared" si="183"/>
        <v>0</v>
      </c>
      <c r="BO1015" s="122">
        <v>0</v>
      </c>
      <c r="BP1015" s="122">
        <v>0</v>
      </c>
      <c r="BQ1015" s="122">
        <v>0</v>
      </c>
      <c r="BR1015" s="122">
        <v>0</v>
      </c>
      <c r="BS1015" s="122">
        <f t="shared" si="174"/>
        <v>0</v>
      </c>
      <c r="BT1015" s="122">
        <v>0</v>
      </c>
      <c r="BU1015" s="122">
        <v>0</v>
      </c>
      <c r="BV1015" s="122">
        <v>0</v>
      </c>
      <c r="BW1015" s="122">
        <v>0</v>
      </c>
      <c r="BX1015" s="122">
        <f t="shared" si="184"/>
        <v>0</v>
      </c>
      <c r="BY1015" s="122">
        <v>0</v>
      </c>
      <c r="BZ1015" s="122">
        <v>0</v>
      </c>
      <c r="CA1015" s="122">
        <v>0</v>
      </c>
      <c r="CB1015" s="122">
        <v>0</v>
      </c>
      <c r="CC1015" s="122">
        <f t="shared" si="180"/>
        <v>0</v>
      </c>
      <c r="CD1015" s="122">
        <v>0</v>
      </c>
      <c r="CE1015" s="122">
        <v>0</v>
      </c>
      <c r="CF1015" s="122">
        <v>0</v>
      </c>
      <c r="CG1015" s="122">
        <v>0</v>
      </c>
      <c r="CH1015" s="122">
        <f t="shared" si="175"/>
        <v>0</v>
      </c>
      <c r="CI1015" s="122">
        <v>0</v>
      </c>
      <c r="CJ1015" s="122">
        <v>0</v>
      </c>
      <c r="CK1015" s="122">
        <v>0</v>
      </c>
      <c r="CL1015" s="122">
        <v>0</v>
      </c>
      <c r="CM1015" s="122">
        <f t="shared" si="176"/>
        <v>0</v>
      </c>
      <c r="CN1015" s="122">
        <v>0</v>
      </c>
      <c r="CO1015" s="122">
        <v>0</v>
      </c>
      <c r="CP1015" s="122">
        <v>0</v>
      </c>
      <c r="CQ1015" s="122">
        <v>0</v>
      </c>
    </row>
    <row r="1016" spans="1:95" ht="151.5" customHeight="1">
      <c r="A1016" s="244" t="s">
        <v>2458</v>
      </c>
      <c r="B1016" s="17" t="s">
        <v>2459</v>
      </c>
      <c r="C1016" s="263">
        <v>401000004</v>
      </c>
      <c r="D1016" s="19" t="s">
        <v>126</v>
      </c>
      <c r="E1016" s="113" t="s">
        <v>2460</v>
      </c>
      <c r="F1016" s="114"/>
      <c r="G1016" s="114"/>
      <c r="H1016" s="115">
        <v>3</v>
      </c>
      <c r="I1016" s="157"/>
      <c r="J1016" s="115" t="s">
        <v>522</v>
      </c>
      <c r="K1016" s="115" t="s">
        <v>45</v>
      </c>
      <c r="L1016" s="115">
        <v>25</v>
      </c>
      <c r="M1016" s="154"/>
      <c r="N1016" s="154"/>
      <c r="O1016" s="154"/>
      <c r="P1016" s="116" t="s">
        <v>255</v>
      </c>
      <c r="Q1016" s="117" t="s">
        <v>2745</v>
      </c>
      <c r="R1016" s="154"/>
      <c r="S1016" s="154"/>
      <c r="T1016" s="154">
        <v>3</v>
      </c>
      <c r="U1016" s="154"/>
      <c r="V1016" s="154" t="s">
        <v>523</v>
      </c>
      <c r="W1016" s="154" t="s">
        <v>45</v>
      </c>
      <c r="X1016" s="115"/>
      <c r="Y1016" s="115"/>
      <c r="Z1016" s="115"/>
      <c r="AA1016" s="115"/>
      <c r="AB1016" s="116" t="s">
        <v>257</v>
      </c>
      <c r="AC1016" s="341" t="s">
        <v>2755</v>
      </c>
      <c r="AD1016" s="136"/>
      <c r="AE1016" s="340"/>
      <c r="AF1016" s="342"/>
      <c r="AG1016" s="343"/>
      <c r="AH1016" s="335"/>
      <c r="AI1016" s="136"/>
      <c r="AJ1016" s="136"/>
      <c r="AK1016" s="118"/>
      <c r="AL1016" s="118"/>
      <c r="AM1016" s="136" t="s">
        <v>2757</v>
      </c>
      <c r="AN1016" s="116" t="s">
        <v>1985</v>
      </c>
      <c r="AO1016" s="57" t="s">
        <v>80</v>
      </c>
      <c r="AP1016" s="57" t="s">
        <v>54</v>
      </c>
      <c r="AQ1016" s="57" t="s">
        <v>2778</v>
      </c>
      <c r="AR1016" s="18" t="s">
        <v>2779</v>
      </c>
      <c r="AS1016" s="156">
        <v>414</v>
      </c>
      <c r="AT1016" s="122">
        <v>0</v>
      </c>
      <c r="AU1016" s="122">
        <v>0</v>
      </c>
      <c r="AV1016" s="122">
        <v>0</v>
      </c>
      <c r="AW1016" s="122">
        <v>0</v>
      </c>
      <c r="AX1016" s="122">
        <v>0</v>
      </c>
      <c r="AY1016" s="122">
        <v>0</v>
      </c>
      <c r="AZ1016" s="122">
        <v>0</v>
      </c>
      <c r="BA1016" s="122">
        <v>0</v>
      </c>
      <c r="BB1016" s="122">
        <v>0</v>
      </c>
      <c r="BC1016" s="122">
        <v>0</v>
      </c>
      <c r="BD1016" s="122">
        <f t="shared" si="181"/>
        <v>0</v>
      </c>
      <c r="BE1016" s="122">
        <v>0</v>
      </c>
      <c r="BF1016" s="344"/>
      <c r="BG1016" s="344"/>
      <c r="BH1016" s="344"/>
      <c r="BI1016" s="122">
        <f t="shared" si="182"/>
        <v>0</v>
      </c>
      <c r="BJ1016" s="344"/>
      <c r="BK1016" s="344"/>
      <c r="BL1016" s="344"/>
      <c r="BM1016" s="344"/>
      <c r="BN1016" s="122">
        <f t="shared" si="183"/>
        <v>29456966.190000001</v>
      </c>
      <c r="BO1016" s="122">
        <v>0</v>
      </c>
      <c r="BP1016" s="122">
        <v>29162396.530000001</v>
      </c>
      <c r="BQ1016" s="122">
        <v>0</v>
      </c>
      <c r="BR1016" s="122">
        <v>294569.65999999997</v>
      </c>
      <c r="BS1016" s="122">
        <f t="shared" si="174"/>
        <v>29456966.190000001</v>
      </c>
      <c r="BT1016" s="122">
        <v>0</v>
      </c>
      <c r="BU1016" s="122">
        <v>29162396.530000001</v>
      </c>
      <c r="BV1016" s="122">
        <v>0</v>
      </c>
      <c r="BW1016" s="122">
        <v>294569.65999999997</v>
      </c>
      <c r="BX1016" s="122">
        <f t="shared" si="184"/>
        <v>0</v>
      </c>
      <c r="BY1016" s="122">
        <v>0</v>
      </c>
      <c r="BZ1016" s="122">
        <v>0</v>
      </c>
      <c r="CA1016" s="122">
        <v>0</v>
      </c>
      <c r="CB1016" s="122">
        <v>0</v>
      </c>
      <c r="CC1016" s="122">
        <f t="shared" si="180"/>
        <v>0</v>
      </c>
      <c r="CD1016" s="122">
        <v>0</v>
      </c>
      <c r="CE1016" s="122">
        <v>0</v>
      </c>
      <c r="CF1016" s="122">
        <v>0</v>
      </c>
      <c r="CG1016" s="122">
        <v>0</v>
      </c>
      <c r="CH1016" s="122">
        <f t="shared" si="175"/>
        <v>0</v>
      </c>
      <c r="CI1016" s="122">
        <v>0</v>
      </c>
      <c r="CJ1016" s="122">
        <v>0</v>
      </c>
      <c r="CK1016" s="122">
        <v>0</v>
      </c>
      <c r="CL1016" s="122">
        <v>0</v>
      </c>
      <c r="CM1016" s="122">
        <f t="shared" si="176"/>
        <v>0</v>
      </c>
      <c r="CN1016" s="122">
        <v>0</v>
      </c>
      <c r="CO1016" s="122">
        <v>0</v>
      </c>
      <c r="CP1016" s="122">
        <v>0</v>
      </c>
      <c r="CQ1016" s="122">
        <v>0</v>
      </c>
    </row>
    <row r="1017" spans="1:95" ht="331.5">
      <c r="A1017" s="244" t="s">
        <v>2458</v>
      </c>
      <c r="B1017" s="17" t="s">
        <v>2459</v>
      </c>
      <c r="C1017" s="263">
        <v>401000040</v>
      </c>
      <c r="D1017" s="19" t="s">
        <v>88</v>
      </c>
      <c r="E1017" s="113" t="s">
        <v>2780</v>
      </c>
      <c r="F1017" s="114"/>
      <c r="G1017" s="114"/>
      <c r="H1017" s="115" t="s">
        <v>2707</v>
      </c>
      <c r="I1017" s="157"/>
      <c r="J1017" s="115" t="s">
        <v>2781</v>
      </c>
      <c r="K1017" s="115" t="s">
        <v>2782</v>
      </c>
      <c r="L1017" s="115" t="s">
        <v>2783</v>
      </c>
      <c r="M1017" s="154"/>
      <c r="N1017" s="154"/>
      <c r="O1017" s="154"/>
      <c r="P1017" s="116" t="s">
        <v>2784</v>
      </c>
      <c r="Q1017" s="117" t="s">
        <v>2461</v>
      </c>
      <c r="R1017" s="154"/>
      <c r="S1017" s="154"/>
      <c r="T1017" s="154">
        <v>3</v>
      </c>
      <c r="U1017" s="154"/>
      <c r="V1017" s="154" t="s">
        <v>523</v>
      </c>
      <c r="W1017" s="154">
        <v>1</v>
      </c>
      <c r="X1017" s="115"/>
      <c r="Y1017" s="115"/>
      <c r="Z1017" s="115"/>
      <c r="AA1017" s="115"/>
      <c r="AB1017" s="116" t="s">
        <v>257</v>
      </c>
      <c r="AC1017" s="117" t="s">
        <v>2462</v>
      </c>
      <c r="AD1017" s="116"/>
      <c r="AE1017" s="116"/>
      <c r="AF1017" s="116"/>
      <c r="AG1017" s="116"/>
      <c r="AH1017" s="116"/>
      <c r="AI1017" s="116"/>
      <c r="AJ1017" s="116"/>
      <c r="AK1017" s="116"/>
      <c r="AL1017" s="116"/>
      <c r="AM1017" s="116" t="s">
        <v>2785</v>
      </c>
      <c r="AN1017" s="116" t="s">
        <v>2508</v>
      </c>
      <c r="AO1017" s="57" t="s">
        <v>80</v>
      </c>
      <c r="AP1017" s="57" t="s">
        <v>54</v>
      </c>
      <c r="AQ1017" s="57" t="s">
        <v>2786</v>
      </c>
      <c r="AR1017" s="18" t="s">
        <v>750</v>
      </c>
      <c r="AS1017" s="156">
        <v>244</v>
      </c>
      <c r="AT1017" s="122">
        <v>0</v>
      </c>
      <c r="AU1017" s="122">
        <v>0</v>
      </c>
      <c r="AV1017" s="122">
        <v>0</v>
      </c>
      <c r="AW1017" s="122">
        <v>0</v>
      </c>
      <c r="AX1017" s="122">
        <v>0</v>
      </c>
      <c r="AY1017" s="122">
        <v>0</v>
      </c>
      <c r="AZ1017" s="122">
        <v>0</v>
      </c>
      <c r="BA1017" s="122">
        <v>0</v>
      </c>
      <c r="BB1017" s="122">
        <v>0</v>
      </c>
      <c r="BC1017" s="122">
        <v>0</v>
      </c>
      <c r="BD1017" s="122">
        <f t="shared" si="181"/>
        <v>0</v>
      </c>
      <c r="BE1017" s="122">
        <v>0</v>
      </c>
      <c r="BF1017" s="122">
        <v>0</v>
      </c>
      <c r="BG1017" s="122">
        <v>0</v>
      </c>
      <c r="BH1017" s="122">
        <v>0</v>
      </c>
      <c r="BI1017" s="122">
        <f t="shared" si="182"/>
        <v>0</v>
      </c>
      <c r="BJ1017" s="122">
        <v>0</v>
      </c>
      <c r="BK1017" s="122">
        <v>0</v>
      </c>
      <c r="BL1017" s="122">
        <v>0</v>
      </c>
      <c r="BM1017" s="122"/>
      <c r="BN1017" s="122">
        <f t="shared" si="183"/>
        <v>3385520</v>
      </c>
      <c r="BO1017" s="122">
        <v>0</v>
      </c>
      <c r="BP1017" s="122">
        <v>0</v>
      </c>
      <c r="BQ1017" s="122">
        <v>0</v>
      </c>
      <c r="BR1017" s="122">
        <v>3385520</v>
      </c>
      <c r="BS1017" s="122">
        <f t="shared" si="174"/>
        <v>3385520</v>
      </c>
      <c r="BT1017" s="122">
        <v>0</v>
      </c>
      <c r="BU1017" s="122">
        <v>0</v>
      </c>
      <c r="BV1017" s="122">
        <v>0</v>
      </c>
      <c r="BW1017" s="122">
        <v>3385520</v>
      </c>
      <c r="BX1017" s="122">
        <f t="shared" si="184"/>
        <v>3385520</v>
      </c>
      <c r="BY1017" s="122">
        <v>0</v>
      </c>
      <c r="BZ1017" s="122">
        <v>0</v>
      </c>
      <c r="CA1017" s="122">
        <v>0</v>
      </c>
      <c r="CB1017" s="122">
        <v>3385520</v>
      </c>
      <c r="CC1017" s="122">
        <f t="shared" si="180"/>
        <v>3385520</v>
      </c>
      <c r="CD1017" s="122">
        <v>0</v>
      </c>
      <c r="CE1017" s="122">
        <v>0</v>
      </c>
      <c r="CF1017" s="122">
        <v>0</v>
      </c>
      <c r="CG1017" s="122">
        <v>3385520</v>
      </c>
      <c r="CH1017" s="122">
        <f t="shared" si="175"/>
        <v>3385520</v>
      </c>
      <c r="CI1017" s="122">
        <v>0</v>
      </c>
      <c r="CJ1017" s="122">
        <v>0</v>
      </c>
      <c r="CK1017" s="122">
        <v>0</v>
      </c>
      <c r="CL1017" s="122">
        <v>3385520</v>
      </c>
      <c r="CM1017" s="122">
        <f t="shared" si="176"/>
        <v>3385520</v>
      </c>
      <c r="CN1017" s="122">
        <v>0</v>
      </c>
      <c r="CO1017" s="122">
        <v>0</v>
      </c>
      <c r="CP1017" s="122">
        <v>0</v>
      </c>
      <c r="CQ1017" s="122">
        <v>3385520</v>
      </c>
    </row>
    <row r="1018" spans="1:95" ht="331.5">
      <c r="A1018" s="244" t="s">
        <v>2458</v>
      </c>
      <c r="B1018" s="17" t="s">
        <v>2459</v>
      </c>
      <c r="C1018" s="263">
        <v>401000040</v>
      </c>
      <c r="D1018" s="19" t="s">
        <v>88</v>
      </c>
      <c r="E1018" s="113" t="s">
        <v>2460</v>
      </c>
      <c r="F1018" s="114"/>
      <c r="G1018" s="114"/>
      <c r="H1018" s="115">
        <v>3</v>
      </c>
      <c r="I1018" s="157"/>
      <c r="J1018" s="115">
        <v>16</v>
      </c>
      <c r="K1018" s="115">
        <v>1</v>
      </c>
      <c r="L1018" s="115" t="s">
        <v>2364</v>
      </c>
      <c r="M1018" s="154"/>
      <c r="N1018" s="154"/>
      <c r="O1018" s="154"/>
      <c r="P1018" s="116" t="s">
        <v>255</v>
      </c>
      <c r="Q1018" s="117" t="s">
        <v>2787</v>
      </c>
      <c r="R1018" s="154"/>
      <c r="S1018" s="154"/>
      <c r="T1018" s="154">
        <v>3</v>
      </c>
      <c r="U1018" s="154"/>
      <c r="V1018" s="154" t="s">
        <v>523</v>
      </c>
      <c r="W1018" s="154" t="s">
        <v>45</v>
      </c>
      <c r="X1018" s="115"/>
      <c r="Y1018" s="115"/>
      <c r="Z1018" s="115"/>
      <c r="AA1018" s="115"/>
      <c r="AB1018" s="116" t="s">
        <v>257</v>
      </c>
      <c r="AC1018" s="124" t="s">
        <v>2788</v>
      </c>
      <c r="AD1018" s="136"/>
      <c r="AE1018" s="340"/>
      <c r="AF1018" s="118"/>
      <c r="AG1018" s="118"/>
      <c r="AH1018" s="118"/>
      <c r="AI1018" s="118"/>
      <c r="AJ1018" s="118"/>
      <c r="AK1018" s="118"/>
      <c r="AL1018" s="118"/>
      <c r="AM1018" s="136" t="s">
        <v>2789</v>
      </c>
      <c r="AN1018" s="114" t="s">
        <v>2790</v>
      </c>
      <c r="AO1018" s="57" t="s">
        <v>51</v>
      </c>
      <c r="AP1018" s="57" t="s">
        <v>52</v>
      </c>
      <c r="AQ1018" s="57" t="s">
        <v>435</v>
      </c>
      <c r="AR1018" s="18" t="s">
        <v>436</v>
      </c>
      <c r="AS1018" s="156" t="s">
        <v>53</v>
      </c>
      <c r="AT1018" s="122">
        <v>371343.18</v>
      </c>
      <c r="AU1018" s="122">
        <v>371343.18</v>
      </c>
      <c r="AV1018" s="122">
        <v>0</v>
      </c>
      <c r="AW1018" s="122">
        <v>0</v>
      </c>
      <c r="AX1018" s="122">
        <v>0</v>
      </c>
      <c r="AY1018" s="122">
        <v>0</v>
      </c>
      <c r="AZ1018" s="122">
        <v>0</v>
      </c>
      <c r="BA1018" s="122">
        <v>0</v>
      </c>
      <c r="BB1018" s="122">
        <v>371343.18</v>
      </c>
      <c r="BC1018" s="122">
        <v>371343.18</v>
      </c>
      <c r="BD1018" s="122">
        <f t="shared" si="181"/>
        <v>0</v>
      </c>
      <c r="BE1018" s="122">
        <v>0</v>
      </c>
      <c r="BF1018" s="122">
        <v>0</v>
      </c>
      <c r="BG1018" s="122">
        <v>0</v>
      </c>
      <c r="BH1018" s="122">
        <v>0</v>
      </c>
      <c r="BI1018" s="122">
        <f t="shared" si="182"/>
        <v>0</v>
      </c>
      <c r="BJ1018" s="122">
        <v>0</v>
      </c>
      <c r="BK1018" s="122">
        <v>0</v>
      </c>
      <c r="BL1018" s="122">
        <v>0</v>
      </c>
      <c r="BM1018" s="122">
        <v>0</v>
      </c>
      <c r="BN1018" s="122">
        <f t="shared" si="183"/>
        <v>0</v>
      </c>
      <c r="BO1018" s="122">
        <v>0</v>
      </c>
      <c r="BP1018" s="122">
        <v>0</v>
      </c>
      <c r="BQ1018" s="122">
        <v>0</v>
      </c>
      <c r="BR1018" s="122">
        <v>0</v>
      </c>
      <c r="BS1018" s="122">
        <f t="shared" si="174"/>
        <v>0</v>
      </c>
      <c r="BT1018" s="122">
        <v>0</v>
      </c>
      <c r="BU1018" s="122">
        <v>0</v>
      </c>
      <c r="BV1018" s="122">
        <v>0</v>
      </c>
      <c r="BW1018" s="122">
        <v>0</v>
      </c>
      <c r="BX1018" s="122">
        <f t="shared" si="184"/>
        <v>0</v>
      </c>
      <c r="BY1018" s="122">
        <v>0</v>
      </c>
      <c r="BZ1018" s="122">
        <v>0</v>
      </c>
      <c r="CA1018" s="122">
        <v>0</v>
      </c>
      <c r="CB1018" s="122">
        <v>0</v>
      </c>
      <c r="CC1018" s="122">
        <f t="shared" si="180"/>
        <v>0</v>
      </c>
      <c r="CD1018" s="122">
        <v>0</v>
      </c>
      <c r="CE1018" s="122">
        <v>0</v>
      </c>
      <c r="CF1018" s="122">
        <v>0</v>
      </c>
      <c r="CG1018" s="122">
        <v>0</v>
      </c>
      <c r="CH1018" s="122">
        <f t="shared" si="175"/>
        <v>0</v>
      </c>
      <c r="CI1018" s="122">
        <v>0</v>
      </c>
      <c r="CJ1018" s="122">
        <v>0</v>
      </c>
      <c r="CK1018" s="122">
        <v>0</v>
      </c>
      <c r="CL1018" s="122">
        <v>0</v>
      </c>
      <c r="CM1018" s="122">
        <f t="shared" si="176"/>
        <v>0</v>
      </c>
      <c r="CN1018" s="122">
        <v>0</v>
      </c>
      <c r="CO1018" s="122">
        <v>0</v>
      </c>
      <c r="CP1018" s="122">
        <v>0</v>
      </c>
      <c r="CQ1018" s="122">
        <v>0</v>
      </c>
    </row>
    <row r="1019" spans="1:95" ht="331.5">
      <c r="A1019" s="244" t="s">
        <v>2458</v>
      </c>
      <c r="B1019" s="17" t="s">
        <v>2459</v>
      </c>
      <c r="C1019" s="263">
        <v>401000040</v>
      </c>
      <c r="D1019" s="19" t="s">
        <v>88</v>
      </c>
      <c r="E1019" s="113" t="s">
        <v>2460</v>
      </c>
      <c r="F1019" s="114"/>
      <c r="G1019" s="114"/>
      <c r="H1019" s="115">
        <v>3</v>
      </c>
      <c r="I1019" s="157"/>
      <c r="J1019" s="115">
        <v>16</v>
      </c>
      <c r="K1019" s="115">
        <v>1</v>
      </c>
      <c r="L1019" s="115" t="s">
        <v>2364</v>
      </c>
      <c r="M1019" s="154"/>
      <c r="N1019" s="154"/>
      <c r="O1019" s="154"/>
      <c r="P1019" s="116" t="s">
        <v>255</v>
      </c>
      <c r="Q1019" s="117" t="s">
        <v>2745</v>
      </c>
      <c r="R1019" s="154"/>
      <c r="S1019" s="154"/>
      <c r="T1019" s="154">
        <v>3</v>
      </c>
      <c r="U1019" s="154"/>
      <c r="V1019" s="154" t="s">
        <v>523</v>
      </c>
      <c r="W1019" s="154" t="s">
        <v>45</v>
      </c>
      <c r="X1019" s="115"/>
      <c r="Y1019" s="115"/>
      <c r="Z1019" s="115"/>
      <c r="AA1019" s="115"/>
      <c r="AB1019" s="116" t="s">
        <v>2791</v>
      </c>
      <c r="AC1019" s="117" t="s">
        <v>2792</v>
      </c>
      <c r="AD1019" s="116"/>
      <c r="AE1019" s="116"/>
      <c r="AF1019" s="116"/>
      <c r="AG1019" s="116"/>
      <c r="AH1019" s="116"/>
      <c r="AI1019" s="116"/>
      <c r="AJ1019" s="116"/>
      <c r="AK1019" s="116"/>
      <c r="AL1019" s="116"/>
      <c r="AM1019" s="116" t="s">
        <v>2793</v>
      </c>
      <c r="AN1019" s="116" t="s">
        <v>2794</v>
      </c>
      <c r="AO1019" s="57" t="s">
        <v>80</v>
      </c>
      <c r="AP1019" s="57" t="s">
        <v>54</v>
      </c>
      <c r="AQ1019" s="57" t="s">
        <v>2795</v>
      </c>
      <c r="AR1019" s="18" t="s">
        <v>1151</v>
      </c>
      <c r="AS1019" s="156" t="s">
        <v>53</v>
      </c>
      <c r="AT1019" s="122">
        <v>0</v>
      </c>
      <c r="AU1019" s="122">
        <v>0</v>
      </c>
      <c r="AV1019" s="122">
        <v>0</v>
      </c>
      <c r="AW1019" s="122">
        <v>0</v>
      </c>
      <c r="AX1019" s="122">
        <v>0</v>
      </c>
      <c r="AY1019" s="122">
        <v>0</v>
      </c>
      <c r="AZ1019" s="122">
        <v>0</v>
      </c>
      <c r="BA1019" s="122">
        <v>0</v>
      </c>
      <c r="BB1019" s="122">
        <v>0</v>
      </c>
      <c r="BC1019" s="122">
        <v>0</v>
      </c>
      <c r="BD1019" s="122">
        <f t="shared" si="181"/>
        <v>202609.14</v>
      </c>
      <c r="BE1019" s="122">
        <v>0</v>
      </c>
      <c r="BF1019" s="122">
        <v>0</v>
      </c>
      <c r="BG1019" s="122">
        <v>0</v>
      </c>
      <c r="BH1019" s="122">
        <v>202609.14</v>
      </c>
      <c r="BI1019" s="122">
        <f t="shared" si="182"/>
        <v>202609.14</v>
      </c>
      <c r="BJ1019" s="122">
        <v>0</v>
      </c>
      <c r="BK1019" s="122">
        <v>0</v>
      </c>
      <c r="BL1019" s="122">
        <v>0</v>
      </c>
      <c r="BM1019" s="122">
        <v>202609.14</v>
      </c>
      <c r="BN1019" s="122">
        <f t="shared" si="183"/>
        <v>259850</v>
      </c>
      <c r="BO1019" s="122">
        <v>0</v>
      </c>
      <c r="BP1019" s="122">
        <v>0</v>
      </c>
      <c r="BQ1019" s="122">
        <v>0</v>
      </c>
      <c r="BR1019" s="122">
        <v>259850</v>
      </c>
      <c r="BS1019" s="122">
        <f t="shared" si="174"/>
        <v>259850</v>
      </c>
      <c r="BT1019" s="122">
        <v>0</v>
      </c>
      <c r="BU1019" s="122">
        <v>0</v>
      </c>
      <c r="BV1019" s="122">
        <v>0</v>
      </c>
      <c r="BW1019" s="122">
        <v>259850</v>
      </c>
      <c r="BX1019" s="122">
        <f t="shared" si="184"/>
        <v>259850</v>
      </c>
      <c r="BY1019" s="122">
        <v>0</v>
      </c>
      <c r="BZ1019" s="122">
        <v>0</v>
      </c>
      <c r="CA1019" s="122">
        <v>0</v>
      </c>
      <c r="CB1019" s="122">
        <v>259850</v>
      </c>
      <c r="CC1019" s="122">
        <f t="shared" si="180"/>
        <v>259850</v>
      </c>
      <c r="CD1019" s="122">
        <v>0</v>
      </c>
      <c r="CE1019" s="122">
        <v>0</v>
      </c>
      <c r="CF1019" s="122">
        <v>0</v>
      </c>
      <c r="CG1019" s="122">
        <v>259850</v>
      </c>
      <c r="CH1019" s="122">
        <f t="shared" si="175"/>
        <v>259850</v>
      </c>
      <c r="CI1019" s="122">
        <v>0</v>
      </c>
      <c r="CJ1019" s="122">
        <v>0</v>
      </c>
      <c r="CK1019" s="122">
        <v>0</v>
      </c>
      <c r="CL1019" s="122">
        <v>259850</v>
      </c>
      <c r="CM1019" s="122">
        <f t="shared" si="176"/>
        <v>259850</v>
      </c>
      <c r="CN1019" s="122">
        <v>0</v>
      </c>
      <c r="CO1019" s="122">
        <v>0</v>
      </c>
      <c r="CP1019" s="122">
        <v>0</v>
      </c>
      <c r="CQ1019" s="122">
        <v>259850</v>
      </c>
    </row>
    <row r="1020" spans="1:95" ht="408.75" customHeight="1">
      <c r="A1020" s="244" t="s">
        <v>2458</v>
      </c>
      <c r="B1020" s="17" t="s">
        <v>2459</v>
      </c>
      <c r="C1020" s="263">
        <v>401000040</v>
      </c>
      <c r="D1020" s="19" t="s">
        <v>2687</v>
      </c>
      <c r="E1020" s="113" t="s">
        <v>2460</v>
      </c>
      <c r="F1020" s="114"/>
      <c r="G1020" s="114"/>
      <c r="H1020" s="115">
        <v>3</v>
      </c>
      <c r="I1020" s="157"/>
      <c r="J1020" s="115">
        <v>16</v>
      </c>
      <c r="K1020" s="115">
        <v>1</v>
      </c>
      <c r="L1020" s="115" t="s">
        <v>2364</v>
      </c>
      <c r="M1020" s="154"/>
      <c r="N1020" s="154"/>
      <c r="O1020" s="154"/>
      <c r="P1020" s="116" t="s">
        <v>255</v>
      </c>
      <c r="Q1020" s="117" t="s">
        <v>2796</v>
      </c>
      <c r="R1020" s="115" t="s">
        <v>2797</v>
      </c>
      <c r="S1020" s="154"/>
      <c r="T1020" s="154" t="s">
        <v>563</v>
      </c>
      <c r="U1020" s="154"/>
      <c r="V1020" s="154" t="s">
        <v>1088</v>
      </c>
      <c r="W1020" s="154" t="s">
        <v>567</v>
      </c>
      <c r="X1020" s="115"/>
      <c r="Y1020" s="115"/>
      <c r="Z1020" s="115"/>
      <c r="AA1020" s="115"/>
      <c r="AB1020" s="116" t="s">
        <v>2798</v>
      </c>
      <c r="AC1020" s="117" t="s">
        <v>2799</v>
      </c>
      <c r="AD1020" s="116"/>
      <c r="AE1020" s="116"/>
      <c r="AF1020" s="116"/>
      <c r="AG1020" s="116"/>
      <c r="AH1020" s="116"/>
      <c r="AI1020" s="116"/>
      <c r="AJ1020" s="116"/>
      <c r="AK1020" s="116"/>
      <c r="AL1020" s="116"/>
      <c r="AM1020" s="116" t="s">
        <v>2800</v>
      </c>
      <c r="AN1020" s="116" t="s">
        <v>2801</v>
      </c>
      <c r="AO1020" s="57" t="s">
        <v>80</v>
      </c>
      <c r="AP1020" s="57" t="s">
        <v>54</v>
      </c>
      <c r="AQ1020" s="57" t="s">
        <v>2802</v>
      </c>
      <c r="AR1020" s="18" t="s">
        <v>2803</v>
      </c>
      <c r="AS1020" s="156">
        <v>244</v>
      </c>
      <c r="AT1020" s="122">
        <v>449076634.64999998</v>
      </c>
      <c r="AU1020" s="122">
        <v>449076634.59999996</v>
      </c>
      <c r="AV1020" s="122">
        <v>427987064.81</v>
      </c>
      <c r="AW1020" s="122">
        <v>427987064.81</v>
      </c>
      <c r="AX1020" s="122">
        <v>19395339.59</v>
      </c>
      <c r="AY1020" s="122">
        <v>19395339.59</v>
      </c>
      <c r="AZ1020" s="122">
        <v>0</v>
      </c>
      <c r="BA1020" s="122">
        <v>0</v>
      </c>
      <c r="BB1020" s="122">
        <v>1694230.25</v>
      </c>
      <c r="BC1020" s="122">
        <v>1694230.2</v>
      </c>
      <c r="BD1020" s="122">
        <f t="shared" si="181"/>
        <v>36255639.530000001</v>
      </c>
      <c r="BE1020" s="122">
        <v>34469602.719999999</v>
      </c>
      <c r="BF1020" s="122">
        <v>1749781.17</v>
      </c>
      <c r="BG1020" s="122">
        <v>0</v>
      </c>
      <c r="BH1020" s="122">
        <v>36255.64</v>
      </c>
      <c r="BI1020" s="122">
        <f t="shared" si="182"/>
        <v>36255639.530000001</v>
      </c>
      <c r="BJ1020" s="122">
        <v>34469602.719999999</v>
      </c>
      <c r="BK1020" s="122">
        <v>1749781.17</v>
      </c>
      <c r="BL1020" s="122">
        <v>0</v>
      </c>
      <c r="BM1020" s="122">
        <v>36255.64</v>
      </c>
      <c r="BN1020" s="122">
        <f t="shared" si="183"/>
        <v>476566400</v>
      </c>
      <c r="BO1020" s="122">
        <v>406320499.76999998</v>
      </c>
      <c r="BP1020" s="122">
        <v>0</v>
      </c>
      <c r="BQ1020" s="122">
        <v>0</v>
      </c>
      <c r="BR1020" s="122">
        <v>70245900.230000004</v>
      </c>
      <c r="BS1020" s="122">
        <f t="shared" si="174"/>
        <v>404693562.81</v>
      </c>
      <c r="BT1020" s="122">
        <v>384518755.43000001</v>
      </c>
      <c r="BU1020" s="122">
        <v>19770113.82</v>
      </c>
      <c r="BV1020" s="122">
        <v>0</v>
      </c>
      <c r="BW1020" s="122">
        <v>404693.56</v>
      </c>
      <c r="BX1020" s="122">
        <f t="shared" si="184"/>
        <v>3880080</v>
      </c>
      <c r="BY1020" s="122">
        <v>0</v>
      </c>
      <c r="BZ1020" s="122">
        <v>0</v>
      </c>
      <c r="CA1020" s="122">
        <v>0</v>
      </c>
      <c r="CB1020" s="122">
        <v>3880080</v>
      </c>
      <c r="CC1020" s="122">
        <f t="shared" si="180"/>
        <v>3880080</v>
      </c>
      <c r="CD1020" s="122">
        <v>0</v>
      </c>
      <c r="CE1020" s="122">
        <v>0</v>
      </c>
      <c r="CF1020" s="122">
        <v>0</v>
      </c>
      <c r="CG1020" s="122">
        <v>3880080</v>
      </c>
      <c r="CH1020" s="122">
        <f t="shared" si="175"/>
        <v>3880080</v>
      </c>
      <c r="CI1020" s="122">
        <v>0</v>
      </c>
      <c r="CJ1020" s="122">
        <v>0</v>
      </c>
      <c r="CK1020" s="122">
        <v>0</v>
      </c>
      <c r="CL1020" s="122">
        <v>3880080</v>
      </c>
      <c r="CM1020" s="122">
        <f t="shared" si="176"/>
        <v>3880080</v>
      </c>
      <c r="CN1020" s="122">
        <v>0</v>
      </c>
      <c r="CO1020" s="122">
        <v>0</v>
      </c>
      <c r="CP1020" s="122">
        <v>0</v>
      </c>
      <c r="CQ1020" s="122">
        <v>3880080</v>
      </c>
    </row>
    <row r="1021" spans="1:95" ht="369.75">
      <c r="A1021" s="244" t="s">
        <v>2458</v>
      </c>
      <c r="B1021" s="17" t="s">
        <v>2459</v>
      </c>
      <c r="C1021" s="263">
        <v>401000040</v>
      </c>
      <c r="D1021" s="19" t="s">
        <v>2687</v>
      </c>
      <c r="E1021" s="113" t="s">
        <v>2460</v>
      </c>
      <c r="F1021" s="114"/>
      <c r="G1021" s="114"/>
      <c r="H1021" s="115">
        <v>3</v>
      </c>
      <c r="I1021" s="157"/>
      <c r="J1021" s="115">
        <v>16</v>
      </c>
      <c r="K1021" s="115">
        <v>1</v>
      </c>
      <c r="L1021" s="115" t="s">
        <v>2364</v>
      </c>
      <c r="M1021" s="154"/>
      <c r="N1021" s="154"/>
      <c r="O1021" s="154"/>
      <c r="P1021" s="116" t="s">
        <v>255</v>
      </c>
      <c r="Q1021" s="117" t="s">
        <v>2804</v>
      </c>
      <c r="R1021" s="154" t="s">
        <v>817</v>
      </c>
      <c r="S1021" s="154"/>
      <c r="T1021" s="154" t="s">
        <v>563</v>
      </c>
      <c r="U1021" s="154"/>
      <c r="V1021" s="154" t="s">
        <v>1088</v>
      </c>
      <c r="W1021" s="154" t="s">
        <v>567</v>
      </c>
      <c r="X1021" s="115"/>
      <c r="Y1021" s="115"/>
      <c r="Z1021" s="115"/>
      <c r="AA1021" s="115"/>
      <c r="AB1021" s="116" t="s">
        <v>2805</v>
      </c>
      <c r="AC1021" s="117" t="s">
        <v>2799</v>
      </c>
      <c r="AD1021" s="116"/>
      <c r="AE1021" s="116"/>
      <c r="AF1021" s="116"/>
      <c r="AG1021" s="116"/>
      <c r="AH1021" s="116"/>
      <c r="AI1021" s="116"/>
      <c r="AJ1021" s="116"/>
      <c r="AK1021" s="116"/>
      <c r="AL1021" s="116"/>
      <c r="AM1021" s="116" t="s">
        <v>2800</v>
      </c>
      <c r="AN1021" s="116" t="s">
        <v>2806</v>
      </c>
      <c r="AO1021" s="57" t="s">
        <v>80</v>
      </c>
      <c r="AP1021" s="57" t="s">
        <v>54</v>
      </c>
      <c r="AQ1021" s="57" t="s">
        <v>2807</v>
      </c>
      <c r="AR1021" s="18" t="s">
        <v>2803</v>
      </c>
      <c r="AS1021" s="156">
        <v>244</v>
      </c>
      <c r="AT1021" s="122">
        <v>45079850.119999997</v>
      </c>
      <c r="AU1021" s="122">
        <v>45079850.119999997</v>
      </c>
      <c r="AV1021" s="122">
        <v>0</v>
      </c>
      <c r="AW1021" s="122">
        <v>0</v>
      </c>
      <c r="AX1021" s="122">
        <v>42788363.539999999</v>
      </c>
      <c r="AY1021" s="122">
        <v>42788363.539999999</v>
      </c>
      <c r="AZ1021" s="122">
        <v>0</v>
      </c>
      <c r="BA1021" s="122">
        <v>0</v>
      </c>
      <c r="BB1021" s="122">
        <v>2291486.58</v>
      </c>
      <c r="BC1021" s="122">
        <v>2291486.58</v>
      </c>
      <c r="BD1021" s="122">
        <f t="shared" si="181"/>
        <v>0</v>
      </c>
      <c r="BE1021" s="122">
        <v>0</v>
      </c>
      <c r="BF1021" s="122">
        <v>0</v>
      </c>
      <c r="BG1021" s="122">
        <v>0</v>
      </c>
      <c r="BH1021" s="122">
        <v>0</v>
      </c>
      <c r="BI1021" s="122">
        <f t="shared" si="182"/>
        <v>0</v>
      </c>
      <c r="BJ1021" s="122">
        <v>0</v>
      </c>
      <c r="BK1021" s="122">
        <v>0</v>
      </c>
      <c r="BL1021" s="122">
        <v>0</v>
      </c>
      <c r="BM1021" s="122">
        <v>0</v>
      </c>
      <c r="BN1021" s="122">
        <f t="shared" si="183"/>
        <v>0</v>
      </c>
      <c r="BO1021" s="122">
        <v>0</v>
      </c>
      <c r="BP1021" s="122">
        <v>0</v>
      </c>
      <c r="BQ1021" s="122">
        <v>0</v>
      </c>
      <c r="BR1021" s="122">
        <v>0</v>
      </c>
      <c r="BS1021" s="122">
        <f t="shared" si="174"/>
        <v>0</v>
      </c>
      <c r="BT1021" s="122">
        <v>0</v>
      </c>
      <c r="BU1021" s="122">
        <v>0</v>
      </c>
      <c r="BV1021" s="122">
        <v>0</v>
      </c>
      <c r="BW1021" s="122">
        <v>0</v>
      </c>
      <c r="BX1021" s="122">
        <f t="shared" si="184"/>
        <v>0</v>
      </c>
      <c r="BY1021" s="122">
        <v>0</v>
      </c>
      <c r="BZ1021" s="122">
        <v>0</v>
      </c>
      <c r="CA1021" s="122">
        <v>0</v>
      </c>
      <c r="CB1021" s="122">
        <v>0</v>
      </c>
      <c r="CC1021" s="122">
        <f t="shared" si="180"/>
        <v>0</v>
      </c>
      <c r="CD1021" s="122">
        <v>0</v>
      </c>
      <c r="CE1021" s="122">
        <v>0</v>
      </c>
      <c r="CF1021" s="122">
        <v>0</v>
      </c>
      <c r="CG1021" s="122">
        <v>0</v>
      </c>
      <c r="CH1021" s="122">
        <f t="shared" si="175"/>
        <v>0</v>
      </c>
      <c r="CI1021" s="122">
        <v>0</v>
      </c>
      <c r="CJ1021" s="122">
        <v>0</v>
      </c>
      <c r="CK1021" s="122">
        <v>0</v>
      </c>
      <c r="CL1021" s="122">
        <v>0</v>
      </c>
      <c r="CM1021" s="122">
        <f t="shared" si="176"/>
        <v>0</v>
      </c>
      <c r="CN1021" s="122">
        <v>0</v>
      </c>
      <c r="CO1021" s="122">
        <v>0</v>
      </c>
      <c r="CP1021" s="122">
        <v>0</v>
      </c>
      <c r="CQ1021" s="122">
        <v>0</v>
      </c>
    </row>
    <row r="1022" spans="1:95" ht="168.75" customHeight="1">
      <c r="A1022" s="244" t="s">
        <v>2458</v>
      </c>
      <c r="B1022" s="17" t="s">
        <v>2459</v>
      </c>
      <c r="C1022" s="263">
        <v>401000040</v>
      </c>
      <c r="D1022" s="19" t="s">
        <v>2687</v>
      </c>
      <c r="E1022" s="113" t="s">
        <v>2808</v>
      </c>
      <c r="F1022" s="114"/>
      <c r="G1022" s="114"/>
      <c r="H1022" s="115" t="s">
        <v>563</v>
      </c>
      <c r="I1022" s="157"/>
      <c r="J1022" s="115" t="s">
        <v>2809</v>
      </c>
      <c r="K1022" s="115"/>
      <c r="L1022" s="115" t="s">
        <v>2810</v>
      </c>
      <c r="M1022" s="154"/>
      <c r="N1022" s="154"/>
      <c r="O1022" s="154"/>
      <c r="P1022" s="116" t="s">
        <v>2811</v>
      </c>
      <c r="Q1022" s="117" t="s">
        <v>2812</v>
      </c>
      <c r="R1022" s="154"/>
      <c r="S1022" s="154"/>
      <c r="T1022" s="154">
        <v>3</v>
      </c>
      <c r="U1022" s="154"/>
      <c r="V1022" s="154">
        <v>9</v>
      </c>
      <c r="W1022" s="154">
        <v>1</v>
      </c>
      <c r="X1022" s="115"/>
      <c r="Y1022" s="115"/>
      <c r="Z1022" s="115"/>
      <c r="AA1022" s="115"/>
      <c r="AB1022" s="116" t="s">
        <v>2648</v>
      </c>
      <c r="AC1022" s="117" t="s">
        <v>2799</v>
      </c>
      <c r="AD1022" s="116"/>
      <c r="AE1022" s="116"/>
      <c r="AF1022" s="116"/>
      <c r="AG1022" s="116"/>
      <c r="AH1022" s="116"/>
      <c r="AI1022" s="116"/>
      <c r="AJ1022" s="116"/>
      <c r="AK1022" s="116"/>
      <c r="AL1022" s="116"/>
      <c r="AM1022" s="116" t="s">
        <v>2800</v>
      </c>
      <c r="AN1022" s="116" t="s">
        <v>2813</v>
      </c>
      <c r="AO1022" s="57" t="s">
        <v>80</v>
      </c>
      <c r="AP1022" s="57" t="s">
        <v>54</v>
      </c>
      <c r="AQ1022" s="57" t="s">
        <v>2814</v>
      </c>
      <c r="AR1022" s="18" t="s">
        <v>2815</v>
      </c>
      <c r="AS1022" s="156">
        <v>244</v>
      </c>
      <c r="AT1022" s="122">
        <v>30000000</v>
      </c>
      <c r="AU1022" s="122">
        <v>0</v>
      </c>
      <c r="AV1022" s="122">
        <v>0</v>
      </c>
      <c r="AW1022" s="122">
        <v>0</v>
      </c>
      <c r="AX1022" s="122">
        <v>0</v>
      </c>
      <c r="AY1022" s="122">
        <v>0</v>
      </c>
      <c r="AZ1022" s="122">
        <v>0</v>
      </c>
      <c r="BA1022" s="122">
        <v>0</v>
      </c>
      <c r="BB1022" s="122">
        <v>30000000</v>
      </c>
      <c r="BC1022" s="122">
        <v>0</v>
      </c>
      <c r="BD1022" s="122">
        <f t="shared" si="181"/>
        <v>0</v>
      </c>
      <c r="BE1022" s="122">
        <v>0</v>
      </c>
      <c r="BF1022" s="122">
        <v>0</v>
      </c>
      <c r="BG1022" s="122">
        <v>0</v>
      </c>
      <c r="BH1022" s="122"/>
      <c r="BI1022" s="122">
        <f t="shared" si="182"/>
        <v>0</v>
      </c>
      <c r="BJ1022" s="122">
        <v>0</v>
      </c>
      <c r="BK1022" s="122">
        <v>0</v>
      </c>
      <c r="BL1022" s="122">
        <v>0</v>
      </c>
      <c r="BM1022" s="122">
        <v>0</v>
      </c>
      <c r="BN1022" s="122">
        <f t="shared" si="183"/>
        <v>0</v>
      </c>
      <c r="BO1022" s="122">
        <v>0</v>
      </c>
      <c r="BP1022" s="122">
        <v>0</v>
      </c>
      <c r="BQ1022" s="122">
        <v>0</v>
      </c>
      <c r="BR1022" s="122">
        <v>0</v>
      </c>
      <c r="BS1022" s="122">
        <f t="shared" si="174"/>
        <v>0</v>
      </c>
      <c r="BT1022" s="122">
        <v>0</v>
      </c>
      <c r="BU1022" s="122">
        <v>0</v>
      </c>
      <c r="BV1022" s="122">
        <v>0</v>
      </c>
      <c r="BW1022" s="122">
        <v>0</v>
      </c>
      <c r="BX1022" s="122">
        <f t="shared" si="184"/>
        <v>0</v>
      </c>
      <c r="BY1022" s="122">
        <v>0</v>
      </c>
      <c r="BZ1022" s="122">
        <v>0</v>
      </c>
      <c r="CA1022" s="122">
        <v>0</v>
      </c>
      <c r="CB1022" s="122">
        <v>0</v>
      </c>
      <c r="CC1022" s="122">
        <f t="shared" si="180"/>
        <v>0</v>
      </c>
      <c r="CD1022" s="122">
        <v>0</v>
      </c>
      <c r="CE1022" s="122">
        <v>0</v>
      </c>
      <c r="CF1022" s="122">
        <v>0</v>
      </c>
      <c r="CG1022" s="122">
        <v>0</v>
      </c>
      <c r="CH1022" s="122">
        <f t="shared" si="175"/>
        <v>0</v>
      </c>
      <c r="CI1022" s="122">
        <v>0</v>
      </c>
      <c r="CJ1022" s="122">
        <v>0</v>
      </c>
      <c r="CK1022" s="122">
        <v>0</v>
      </c>
      <c r="CL1022" s="122">
        <v>0</v>
      </c>
      <c r="CM1022" s="122">
        <f t="shared" si="176"/>
        <v>0</v>
      </c>
      <c r="CN1022" s="122">
        <v>0</v>
      </c>
      <c r="CO1022" s="122">
        <v>0</v>
      </c>
      <c r="CP1022" s="122">
        <v>0</v>
      </c>
      <c r="CQ1022" s="122">
        <v>0</v>
      </c>
    </row>
    <row r="1023" spans="1:95" ht="180" customHeight="1">
      <c r="A1023" s="244" t="s">
        <v>2458</v>
      </c>
      <c r="B1023" s="17" t="s">
        <v>2459</v>
      </c>
      <c r="C1023" s="263">
        <v>401000040</v>
      </c>
      <c r="D1023" s="19" t="s">
        <v>2687</v>
      </c>
      <c r="E1023" s="113" t="s">
        <v>594</v>
      </c>
      <c r="F1023" s="114"/>
      <c r="G1023" s="114"/>
      <c r="H1023" s="115">
        <v>3</v>
      </c>
      <c r="I1023" s="114"/>
      <c r="J1023" s="115">
        <v>17</v>
      </c>
      <c r="K1023" s="115">
        <v>1</v>
      </c>
      <c r="L1023" s="115">
        <v>3</v>
      </c>
      <c r="M1023" s="154"/>
      <c r="N1023" s="154"/>
      <c r="O1023" s="154"/>
      <c r="P1023" s="116" t="s">
        <v>255</v>
      </c>
      <c r="Q1023" s="117" t="s">
        <v>595</v>
      </c>
      <c r="R1023" s="115"/>
      <c r="S1023" s="115"/>
      <c r="T1023" s="115" t="s">
        <v>47</v>
      </c>
      <c r="U1023" s="115"/>
      <c r="V1023" s="115" t="s">
        <v>46</v>
      </c>
      <c r="W1023" s="115" t="s">
        <v>45</v>
      </c>
      <c r="X1023" s="115" t="s">
        <v>47</v>
      </c>
      <c r="Y1023" s="115"/>
      <c r="Z1023" s="115"/>
      <c r="AA1023" s="115"/>
      <c r="AB1023" s="116" t="s">
        <v>257</v>
      </c>
      <c r="AC1023" s="117" t="s">
        <v>2816</v>
      </c>
      <c r="AD1023" s="116"/>
      <c r="AE1023" s="116"/>
      <c r="AF1023" s="116"/>
      <c r="AG1023" s="116"/>
      <c r="AH1023" s="116"/>
      <c r="AI1023" s="116"/>
      <c r="AJ1023" s="116"/>
      <c r="AK1023" s="116"/>
      <c r="AL1023" s="116"/>
      <c r="AM1023" s="116" t="s">
        <v>2817</v>
      </c>
      <c r="AN1023" s="116" t="s">
        <v>163</v>
      </c>
      <c r="AO1023" s="57" t="s">
        <v>80</v>
      </c>
      <c r="AP1023" s="57" t="s">
        <v>80</v>
      </c>
      <c r="AQ1023" s="57" t="s">
        <v>504</v>
      </c>
      <c r="AR1023" s="18" t="s">
        <v>505</v>
      </c>
      <c r="AS1023" s="156" t="s">
        <v>53</v>
      </c>
      <c r="AT1023" s="122">
        <v>0</v>
      </c>
      <c r="AU1023" s="122">
        <v>0</v>
      </c>
      <c r="AV1023" s="122">
        <v>0</v>
      </c>
      <c r="AW1023" s="122">
        <v>0</v>
      </c>
      <c r="AX1023" s="122">
        <v>0</v>
      </c>
      <c r="AY1023" s="122">
        <v>0</v>
      </c>
      <c r="AZ1023" s="122">
        <v>0</v>
      </c>
      <c r="BA1023" s="122">
        <v>0</v>
      </c>
      <c r="BB1023" s="122">
        <v>0</v>
      </c>
      <c r="BC1023" s="122">
        <v>0</v>
      </c>
      <c r="BD1023" s="122">
        <f t="shared" si="181"/>
        <v>167120</v>
      </c>
      <c r="BE1023" s="122">
        <v>0</v>
      </c>
      <c r="BF1023" s="122">
        <v>0</v>
      </c>
      <c r="BG1023" s="122">
        <v>0</v>
      </c>
      <c r="BH1023" s="122">
        <v>167120</v>
      </c>
      <c r="BI1023" s="122">
        <f t="shared" si="182"/>
        <v>167120</v>
      </c>
      <c r="BJ1023" s="122">
        <v>0</v>
      </c>
      <c r="BK1023" s="122">
        <v>0</v>
      </c>
      <c r="BL1023" s="122">
        <v>0</v>
      </c>
      <c r="BM1023" s="122">
        <v>167120</v>
      </c>
      <c r="BN1023" s="122">
        <f t="shared" si="183"/>
        <v>0</v>
      </c>
      <c r="BO1023" s="122">
        <v>0</v>
      </c>
      <c r="BP1023" s="122">
        <v>0</v>
      </c>
      <c r="BQ1023" s="122">
        <v>0</v>
      </c>
      <c r="BR1023" s="122">
        <v>0</v>
      </c>
      <c r="BS1023" s="122">
        <f t="shared" si="174"/>
        <v>0</v>
      </c>
      <c r="BT1023" s="122">
        <v>0</v>
      </c>
      <c r="BU1023" s="122">
        <v>0</v>
      </c>
      <c r="BV1023" s="122">
        <v>0</v>
      </c>
      <c r="BW1023" s="122">
        <v>0</v>
      </c>
      <c r="BX1023" s="122">
        <f t="shared" si="184"/>
        <v>0</v>
      </c>
      <c r="BY1023" s="122">
        <v>0</v>
      </c>
      <c r="BZ1023" s="122">
        <v>0</v>
      </c>
      <c r="CA1023" s="122">
        <v>0</v>
      </c>
      <c r="CB1023" s="122">
        <v>0</v>
      </c>
      <c r="CC1023" s="122">
        <f t="shared" si="180"/>
        <v>0</v>
      </c>
      <c r="CD1023" s="122">
        <v>0</v>
      </c>
      <c r="CE1023" s="122">
        <v>0</v>
      </c>
      <c r="CF1023" s="122">
        <v>0</v>
      </c>
      <c r="CG1023" s="122">
        <v>0</v>
      </c>
      <c r="CH1023" s="122">
        <f t="shared" si="175"/>
        <v>0</v>
      </c>
      <c r="CI1023" s="122">
        <v>0</v>
      </c>
      <c r="CJ1023" s="122">
        <v>0</v>
      </c>
      <c r="CK1023" s="122">
        <v>0</v>
      </c>
      <c r="CL1023" s="122">
        <v>0</v>
      </c>
      <c r="CM1023" s="122">
        <f t="shared" si="176"/>
        <v>0</v>
      </c>
      <c r="CN1023" s="122">
        <v>0</v>
      </c>
      <c r="CO1023" s="122">
        <v>0</v>
      </c>
      <c r="CP1023" s="122">
        <v>0</v>
      </c>
      <c r="CQ1023" s="122">
        <v>0</v>
      </c>
    </row>
    <row r="1024" spans="1:95" ht="357">
      <c r="A1024" s="244" t="s">
        <v>2458</v>
      </c>
      <c r="B1024" s="17" t="s">
        <v>2459</v>
      </c>
      <c r="C1024" s="263">
        <v>401000040</v>
      </c>
      <c r="D1024" s="19" t="s">
        <v>2687</v>
      </c>
      <c r="E1024" s="113" t="s">
        <v>594</v>
      </c>
      <c r="F1024" s="114"/>
      <c r="G1024" s="114"/>
      <c r="H1024" s="115">
        <v>3</v>
      </c>
      <c r="I1024" s="114"/>
      <c r="J1024" s="115">
        <v>17</v>
      </c>
      <c r="K1024" s="115">
        <v>1</v>
      </c>
      <c r="L1024" s="115">
        <v>3</v>
      </c>
      <c r="M1024" s="154"/>
      <c r="N1024" s="154"/>
      <c r="O1024" s="154"/>
      <c r="P1024" s="116" t="s">
        <v>255</v>
      </c>
      <c r="Q1024" s="117" t="s">
        <v>595</v>
      </c>
      <c r="R1024" s="115"/>
      <c r="S1024" s="115"/>
      <c r="T1024" s="115" t="s">
        <v>47</v>
      </c>
      <c r="U1024" s="115"/>
      <c r="V1024" s="115" t="s">
        <v>46</v>
      </c>
      <c r="W1024" s="115" t="s">
        <v>45</v>
      </c>
      <c r="X1024" s="115" t="s">
        <v>47</v>
      </c>
      <c r="Y1024" s="115"/>
      <c r="Z1024" s="115"/>
      <c r="AA1024" s="115"/>
      <c r="AB1024" s="116" t="s">
        <v>257</v>
      </c>
      <c r="AC1024" s="117" t="s">
        <v>2816</v>
      </c>
      <c r="AD1024" s="116"/>
      <c r="AE1024" s="116"/>
      <c r="AF1024" s="116"/>
      <c r="AG1024" s="116"/>
      <c r="AH1024" s="116"/>
      <c r="AI1024" s="116"/>
      <c r="AJ1024" s="116"/>
      <c r="AK1024" s="116"/>
      <c r="AL1024" s="116"/>
      <c r="AM1024" s="116" t="s">
        <v>2817</v>
      </c>
      <c r="AN1024" s="116" t="s">
        <v>163</v>
      </c>
      <c r="AO1024" s="57" t="s">
        <v>80</v>
      </c>
      <c r="AP1024" s="57" t="s">
        <v>80</v>
      </c>
      <c r="AQ1024" s="57" t="s">
        <v>506</v>
      </c>
      <c r="AR1024" s="18" t="s">
        <v>505</v>
      </c>
      <c r="AS1024" s="156" t="s">
        <v>53</v>
      </c>
      <c r="AT1024" s="122">
        <v>0</v>
      </c>
      <c r="AU1024" s="122">
        <v>0</v>
      </c>
      <c r="AV1024" s="122">
        <v>0</v>
      </c>
      <c r="AW1024" s="122">
        <v>0</v>
      </c>
      <c r="AX1024" s="122">
        <v>0</v>
      </c>
      <c r="AY1024" s="122">
        <v>0</v>
      </c>
      <c r="AZ1024" s="122">
        <v>0</v>
      </c>
      <c r="BA1024" s="122">
        <v>0</v>
      </c>
      <c r="BB1024" s="122">
        <v>0</v>
      </c>
      <c r="BC1024" s="122">
        <v>0</v>
      </c>
      <c r="BD1024" s="122">
        <f t="shared" si="181"/>
        <v>310485.59999999998</v>
      </c>
      <c r="BE1024" s="122">
        <v>0</v>
      </c>
      <c r="BF1024" s="122">
        <v>0</v>
      </c>
      <c r="BG1024" s="122">
        <v>0</v>
      </c>
      <c r="BH1024" s="122">
        <v>310485.59999999998</v>
      </c>
      <c r="BI1024" s="122">
        <f t="shared" si="182"/>
        <v>310485.59999999998</v>
      </c>
      <c r="BJ1024" s="122">
        <v>0</v>
      </c>
      <c r="BK1024" s="122">
        <v>0</v>
      </c>
      <c r="BL1024" s="122">
        <v>0</v>
      </c>
      <c r="BM1024" s="122">
        <v>310485.59999999998</v>
      </c>
      <c r="BN1024" s="122">
        <f t="shared" si="183"/>
        <v>0</v>
      </c>
      <c r="BO1024" s="122">
        <v>0</v>
      </c>
      <c r="BP1024" s="122">
        <v>0</v>
      </c>
      <c r="BQ1024" s="122">
        <v>0</v>
      </c>
      <c r="BR1024" s="122">
        <v>0</v>
      </c>
      <c r="BS1024" s="122">
        <f t="shared" si="174"/>
        <v>0</v>
      </c>
      <c r="BT1024" s="122">
        <v>0</v>
      </c>
      <c r="BU1024" s="122">
        <v>0</v>
      </c>
      <c r="BV1024" s="122">
        <v>0</v>
      </c>
      <c r="BW1024" s="122">
        <v>0</v>
      </c>
      <c r="BX1024" s="122">
        <f t="shared" si="184"/>
        <v>0</v>
      </c>
      <c r="BY1024" s="122">
        <v>0</v>
      </c>
      <c r="BZ1024" s="122">
        <v>0</v>
      </c>
      <c r="CA1024" s="122">
        <v>0</v>
      </c>
      <c r="CB1024" s="122">
        <v>0</v>
      </c>
      <c r="CC1024" s="122">
        <f t="shared" si="180"/>
        <v>0</v>
      </c>
      <c r="CD1024" s="122">
        <v>0</v>
      </c>
      <c r="CE1024" s="122">
        <v>0</v>
      </c>
      <c r="CF1024" s="122">
        <v>0</v>
      </c>
      <c r="CG1024" s="122">
        <v>0</v>
      </c>
      <c r="CH1024" s="122">
        <f t="shared" si="175"/>
        <v>0</v>
      </c>
      <c r="CI1024" s="122">
        <v>0</v>
      </c>
      <c r="CJ1024" s="122">
        <v>0</v>
      </c>
      <c r="CK1024" s="122">
        <v>0</v>
      </c>
      <c r="CL1024" s="122">
        <v>0</v>
      </c>
      <c r="CM1024" s="122">
        <f t="shared" si="176"/>
        <v>0</v>
      </c>
      <c r="CN1024" s="122">
        <v>0</v>
      </c>
      <c r="CO1024" s="122">
        <v>0</v>
      </c>
      <c r="CP1024" s="122">
        <v>0</v>
      </c>
      <c r="CQ1024" s="122">
        <v>0</v>
      </c>
    </row>
    <row r="1025" spans="1:103" ht="357">
      <c r="A1025" s="244" t="s">
        <v>2458</v>
      </c>
      <c r="B1025" s="17" t="s">
        <v>2459</v>
      </c>
      <c r="C1025" s="263">
        <v>401000040</v>
      </c>
      <c r="D1025" s="19" t="s">
        <v>2687</v>
      </c>
      <c r="E1025" s="113" t="s">
        <v>2460</v>
      </c>
      <c r="F1025" s="114"/>
      <c r="G1025" s="114"/>
      <c r="H1025" s="115">
        <v>3</v>
      </c>
      <c r="I1025" s="157"/>
      <c r="J1025" s="115">
        <v>16</v>
      </c>
      <c r="K1025" s="115">
        <v>1</v>
      </c>
      <c r="L1025" s="115" t="s">
        <v>2364</v>
      </c>
      <c r="M1025" s="154"/>
      <c r="N1025" s="154"/>
      <c r="O1025" s="154"/>
      <c r="P1025" s="116" t="s">
        <v>255</v>
      </c>
      <c r="Q1025" s="117" t="s">
        <v>2812</v>
      </c>
      <c r="R1025" s="154"/>
      <c r="S1025" s="154"/>
      <c r="T1025" s="154">
        <v>3</v>
      </c>
      <c r="U1025" s="154"/>
      <c r="V1025" s="154">
        <v>9</v>
      </c>
      <c r="W1025" s="154">
        <v>1</v>
      </c>
      <c r="X1025" s="115"/>
      <c r="Y1025" s="115"/>
      <c r="Z1025" s="115"/>
      <c r="AA1025" s="115"/>
      <c r="AB1025" s="116" t="s">
        <v>2648</v>
      </c>
      <c r="AC1025" s="117" t="s">
        <v>2799</v>
      </c>
      <c r="AD1025" s="116"/>
      <c r="AE1025" s="116"/>
      <c r="AF1025" s="116"/>
      <c r="AG1025" s="116"/>
      <c r="AH1025" s="116"/>
      <c r="AI1025" s="116"/>
      <c r="AJ1025" s="116"/>
      <c r="AK1025" s="116"/>
      <c r="AL1025" s="116"/>
      <c r="AM1025" s="116" t="s">
        <v>2818</v>
      </c>
      <c r="AN1025" s="116" t="s">
        <v>2819</v>
      </c>
      <c r="AO1025" s="57" t="s">
        <v>80</v>
      </c>
      <c r="AP1025" s="57" t="s">
        <v>54</v>
      </c>
      <c r="AQ1025" s="57" t="s">
        <v>2820</v>
      </c>
      <c r="AR1025" s="18" t="s">
        <v>2821</v>
      </c>
      <c r="AS1025" s="156">
        <v>244</v>
      </c>
      <c r="AT1025" s="122">
        <v>0</v>
      </c>
      <c r="AU1025" s="122">
        <v>0</v>
      </c>
      <c r="AV1025" s="122">
        <v>0</v>
      </c>
      <c r="AW1025" s="122">
        <v>0</v>
      </c>
      <c r="AX1025" s="122">
        <v>0</v>
      </c>
      <c r="AY1025" s="122">
        <v>0</v>
      </c>
      <c r="AZ1025" s="122">
        <v>0</v>
      </c>
      <c r="BA1025" s="122">
        <v>0</v>
      </c>
      <c r="BB1025" s="122">
        <v>0</v>
      </c>
      <c r="BC1025" s="122">
        <v>0</v>
      </c>
      <c r="BD1025" s="122">
        <f t="shared" si="181"/>
        <v>1702167.3</v>
      </c>
      <c r="BE1025" s="122">
        <v>0</v>
      </c>
      <c r="BF1025" s="122">
        <v>0</v>
      </c>
      <c r="BG1025" s="122">
        <v>0</v>
      </c>
      <c r="BH1025" s="122">
        <v>1702167.3</v>
      </c>
      <c r="BI1025" s="122">
        <f t="shared" si="182"/>
        <v>948143.28</v>
      </c>
      <c r="BJ1025" s="122">
        <v>0</v>
      </c>
      <c r="BK1025" s="122">
        <v>0</v>
      </c>
      <c r="BL1025" s="122">
        <v>0</v>
      </c>
      <c r="BM1025" s="122">
        <v>948143.28</v>
      </c>
      <c r="BN1025" s="122">
        <f t="shared" si="183"/>
        <v>0</v>
      </c>
      <c r="BO1025" s="122">
        <v>0</v>
      </c>
      <c r="BP1025" s="122">
        <v>0</v>
      </c>
      <c r="BQ1025" s="122">
        <v>0</v>
      </c>
      <c r="BR1025" s="122">
        <v>0</v>
      </c>
      <c r="BS1025" s="122">
        <f t="shared" si="174"/>
        <v>69489977.159999996</v>
      </c>
      <c r="BT1025" s="122">
        <v>0</v>
      </c>
      <c r="BU1025" s="122">
        <v>0</v>
      </c>
      <c r="BV1025" s="122">
        <v>0</v>
      </c>
      <c r="BW1025" s="122">
        <v>69489977.159999996</v>
      </c>
      <c r="BX1025" s="122">
        <f t="shared" si="184"/>
        <v>0</v>
      </c>
      <c r="BY1025" s="122">
        <v>0</v>
      </c>
      <c r="BZ1025" s="122">
        <v>0</v>
      </c>
      <c r="CA1025" s="122">
        <v>0</v>
      </c>
      <c r="CB1025" s="122">
        <v>0</v>
      </c>
      <c r="CC1025" s="122">
        <f t="shared" si="180"/>
        <v>0</v>
      </c>
      <c r="CD1025" s="122">
        <v>0</v>
      </c>
      <c r="CE1025" s="122">
        <v>0</v>
      </c>
      <c r="CF1025" s="122">
        <v>0</v>
      </c>
      <c r="CG1025" s="122">
        <v>0</v>
      </c>
      <c r="CH1025" s="122">
        <f t="shared" si="175"/>
        <v>0</v>
      </c>
      <c r="CI1025" s="122">
        <v>0</v>
      </c>
      <c r="CJ1025" s="122">
        <v>0</v>
      </c>
      <c r="CK1025" s="122">
        <v>0</v>
      </c>
      <c r="CL1025" s="122">
        <v>0</v>
      </c>
      <c r="CM1025" s="122">
        <f t="shared" si="176"/>
        <v>0</v>
      </c>
      <c r="CN1025" s="122">
        <v>0</v>
      </c>
      <c r="CO1025" s="122">
        <v>0</v>
      </c>
      <c r="CP1025" s="122">
        <v>0</v>
      </c>
      <c r="CQ1025" s="122">
        <v>0</v>
      </c>
    </row>
    <row r="1026" spans="1:103" ht="357">
      <c r="A1026" s="244" t="s">
        <v>2458</v>
      </c>
      <c r="B1026" s="17" t="s">
        <v>2459</v>
      </c>
      <c r="C1026" s="263">
        <v>401000040</v>
      </c>
      <c r="D1026" s="19" t="s">
        <v>2687</v>
      </c>
      <c r="E1026" s="113" t="s">
        <v>2460</v>
      </c>
      <c r="F1026" s="114"/>
      <c r="G1026" s="114"/>
      <c r="H1026" s="115">
        <v>3</v>
      </c>
      <c r="I1026" s="157"/>
      <c r="J1026" s="115">
        <v>16</v>
      </c>
      <c r="K1026" s="115">
        <v>1</v>
      </c>
      <c r="L1026" s="115" t="s">
        <v>2364</v>
      </c>
      <c r="M1026" s="154"/>
      <c r="N1026" s="154"/>
      <c r="O1026" s="154"/>
      <c r="P1026" s="116" t="s">
        <v>255</v>
      </c>
      <c r="Q1026" s="117" t="s">
        <v>2745</v>
      </c>
      <c r="R1026" s="154"/>
      <c r="S1026" s="154"/>
      <c r="T1026" s="154">
        <v>3</v>
      </c>
      <c r="U1026" s="154"/>
      <c r="V1026" s="154" t="s">
        <v>523</v>
      </c>
      <c r="W1026" s="154" t="s">
        <v>45</v>
      </c>
      <c r="X1026" s="115"/>
      <c r="Y1026" s="115"/>
      <c r="Z1026" s="115"/>
      <c r="AA1026" s="115"/>
      <c r="AB1026" s="116" t="s">
        <v>2822</v>
      </c>
      <c r="AC1026" s="117" t="s">
        <v>2799</v>
      </c>
      <c r="AD1026" s="116"/>
      <c r="AE1026" s="116"/>
      <c r="AF1026" s="116"/>
      <c r="AG1026" s="116"/>
      <c r="AH1026" s="116"/>
      <c r="AI1026" s="116"/>
      <c r="AJ1026" s="116"/>
      <c r="AK1026" s="116"/>
      <c r="AL1026" s="116"/>
      <c r="AM1026" s="116" t="s">
        <v>2818</v>
      </c>
      <c r="AN1026" s="116" t="s">
        <v>2819</v>
      </c>
      <c r="AO1026" s="57" t="s">
        <v>80</v>
      </c>
      <c r="AP1026" s="57" t="s">
        <v>54</v>
      </c>
      <c r="AQ1026" s="57" t="s">
        <v>2823</v>
      </c>
      <c r="AR1026" s="18" t="s">
        <v>1151</v>
      </c>
      <c r="AS1026" s="156">
        <v>244</v>
      </c>
      <c r="AT1026" s="122">
        <v>6210370.4000000004</v>
      </c>
      <c r="AU1026" s="122">
        <v>6210370.4000000004</v>
      </c>
      <c r="AV1026" s="122">
        <v>0</v>
      </c>
      <c r="AW1026" s="122">
        <v>0</v>
      </c>
      <c r="AX1026" s="122">
        <v>0</v>
      </c>
      <c r="AY1026" s="122">
        <v>0</v>
      </c>
      <c r="AZ1026" s="122">
        <v>0</v>
      </c>
      <c r="BA1026" s="122">
        <v>0</v>
      </c>
      <c r="BB1026" s="122">
        <v>6210370.4000000004</v>
      </c>
      <c r="BC1026" s="122">
        <v>6210370.4000000004</v>
      </c>
      <c r="BD1026" s="122">
        <f t="shared" si="181"/>
        <v>499000</v>
      </c>
      <c r="BE1026" s="122">
        <v>0</v>
      </c>
      <c r="BF1026" s="122">
        <v>0</v>
      </c>
      <c r="BG1026" s="122">
        <v>0</v>
      </c>
      <c r="BH1026" s="122">
        <v>499000</v>
      </c>
      <c r="BI1026" s="122">
        <f t="shared" si="182"/>
        <v>0</v>
      </c>
      <c r="BJ1026" s="122">
        <v>0</v>
      </c>
      <c r="BK1026" s="122">
        <v>0</v>
      </c>
      <c r="BL1026" s="122">
        <v>0</v>
      </c>
      <c r="BM1026" s="122"/>
      <c r="BN1026" s="122">
        <f t="shared" si="183"/>
        <v>450000</v>
      </c>
      <c r="BO1026" s="122">
        <v>0</v>
      </c>
      <c r="BP1026" s="122">
        <v>0</v>
      </c>
      <c r="BQ1026" s="122">
        <v>0</v>
      </c>
      <c r="BR1026" s="122">
        <v>450000</v>
      </c>
      <c r="BS1026" s="122">
        <f t="shared" si="174"/>
        <v>900000</v>
      </c>
      <c r="BT1026" s="122">
        <v>0</v>
      </c>
      <c r="BU1026" s="122">
        <v>0</v>
      </c>
      <c r="BV1026" s="122">
        <v>0</v>
      </c>
      <c r="BW1026" s="122">
        <v>900000</v>
      </c>
      <c r="BX1026" s="122">
        <f t="shared" si="184"/>
        <v>450000</v>
      </c>
      <c r="BY1026" s="122">
        <v>0</v>
      </c>
      <c r="BZ1026" s="122">
        <v>0</v>
      </c>
      <c r="CA1026" s="122">
        <v>0</v>
      </c>
      <c r="CB1026" s="122">
        <v>450000</v>
      </c>
      <c r="CC1026" s="122">
        <f t="shared" si="180"/>
        <v>450000</v>
      </c>
      <c r="CD1026" s="122">
        <v>0</v>
      </c>
      <c r="CE1026" s="122">
        <v>0</v>
      </c>
      <c r="CF1026" s="122">
        <v>0</v>
      </c>
      <c r="CG1026" s="122">
        <v>450000</v>
      </c>
      <c r="CH1026" s="122">
        <f t="shared" si="175"/>
        <v>450000</v>
      </c>
      <c r="CI1026" s="122">
        <v>0</v>
      </c>
      <c r="CJ1026" s="122">
        <v>0</v>
      </c>
      <c r="CK1026" s="122">
        <v>0</v>
      </c>
      <c r="CL1026" s="122">
        <v>450000</v>
      </c>
      <c r="CM1026" s="122">
        <f t="shared" si="176"/>
        <v>450000</v>
      </c>
      <c r="CN1026" s="122">
        <v>0</v>
      </c>
      <c r="CO1026" s="122">
        <v>0</v>
      </c>
      <c r="CP1026" s="122">
        <v>0</v>
      </c>
      <c r="CQ1026" s="122">
        <v>450000</v>
      </c>
    </row>
    <row r="1027" spans="1:103" ht="331.5">
      <c r="A1027" s="244" t="s">
        <v>2458</v>
      </c>
      <c r="B1027" s="17" t="s">
        <v>2459</v>
      </c>
      <c r="C1027" s="263">
        <v>401000040</v>
      </c>
      <c r="D1027" s="19" t="s">
        <v>88</v>
      </c>
      <c r="E1027" s="113" t="s">
        <v>2460</v>
      </c>
      <c r="F1027" s="493"/>
      <c r="G1027" s="493"/>
      <c r="H1027" s="494">
        <v>3</v>
      </c>
      <c r="I1027" s="495"/>
      <c r="J1027" s="494" t="s">
        <v>522</v>
      </c>
      <c r="K1027" s="494">
        <v>1</v>
      </c>
      <c r="L1027" s="494">
        <v>25</v>
      </c>
      <c r="M1027" s="201"/>
      <c r="N1027" s="201"/>
      <c r="O1027" s="201"/>
      <c r="P1027" s="117" t="s">
        <v>255</v>
      </c>
      <c r="Q1027" s="117" t="s">
        <v>2824</v>
      </c>
      <c r="R1027" s="201"/>
      <c r="S1027" s="201"/>
      <c r="T1027" s="201" t="s">
        <v>563</v>
      </c>
      <c r="U1027" s="201"/>
      <c r="V1027" s="201" t="s">
        <v>1088</v>
      </c>
      <c r="W1027" s="201" t="s">
        <v>567</v>
      </c>
      <c r="X1027" s="494" t="s">
        <v>2825</v>
      </c>
      <c r="Y1027" s="494"/>
      <c r="Z1027" s="494"/>
      <c r="AA1027" s="494"/>
      <c r="AB1027" s="117" t="s">
        <v>2826</v>
      </c>
      <c r="AC1027" s="137" t="s">
        <v>2755</v>
      </c>
      <c r="AD1027" s="23"/>
      <c r="AE1027" s="501"/>
      <c r="AF1027" s="502"/>
      <c r="AG1027" s="503"/>
      <c r="AH1027" s="504"/>
      <c r="AI1027" s="107"/>
      <c r="AJ1027" s="107"/>
      <c r="AK1027" s="158"/>
      <c r="AL1027" s="158"/>
      <c r="AM1027" s="23" t="s">
        <v>2827</v>
      </c>
      <c r="AN1027" s="117" t="s">
        <v>1985</v>
      </c>
      <c r="AO1027" s="156" t="s">
        <v>92</v>
      </c>
      <c r="AP1027" s="156" t="s">
        <v>80</v>
      </c>
      <c r="AQ1027" s="156" t="s">
        <v>2828</v>
      </c>
      <c r="AR1027" s="18" t="s">
        <v>2829</v>
      </c>
      <c r="AS1027" s="156" t="s">
        <v>53</v>
      </c>
      <c r="AT1027" s="496">
        <f t="shared" ref="AT1027:AU1027" si="185">AV1027+AX1027+AZ1027+BB1027</f>
        <v>1462938.92</v>
      </c>
      <c r="AU1027" s="496">
        <f t="shared" si="185"/>
        <v>1462938.92</v>
      </c>
      <c r="AV1027" s="496">
        <v>1461475.98</v>
      </c>
      <c r="AW1027" s="496">
        <v>1461475.98</v>
      </c>
      <c r="AX1027" s="496"/>
      <c r="AY1027" s="496"/>
      <c r="AZ1027" s="496"/>
      <c r="BA1027" s="496"/>
      <c r="BB1027" s="496">
        <v>1462.94</v>
      </c>
      <c r="BC1027" s="496">
        <v>1462.94</v>
      </c>
      <c r="BD1027" s="122">
        <f t="shared" si="181"/>
        <v>1462938.92</v>
      </c>
      <c r="BE1027" s="496">
        <v>1448309.53</v>
      </c>
      <c r="BF1027" s="496">
        <v>13166.45</v>
      </c>
      <c r="BG1027" s="496"/>
      <c r="BH1027" s="496">
        <v>1462.94</v>
      </c>
      <c r="BI1027" s="122">
        <f t="shared" si="182"/>
        <v>1462938.92</v>
      </c>
      <c r="BJ1027" s="496">
        <v>1448309.53</v>
      </c>
      <c r="BK1027" s="496">
        <v>13166.45</v>
      </c>
      <c r="BL1027" s="496"/>
      <c r="BM1027" s="496">
        <v>1462.94</v>
      </c>
      <c r="BN1027" s="496"/>
      <c r="BO1027" s="496"/>
      <c r="BP1027" s="496"/>
      <c r="BQ1027" s="496"/>
      <c r="BR1027" s="496"/>
      <c r="BS1027" s="122">
        <f t="shared" si="174"/>
        <v>0</v>
      </c>
      <c r="BT1027" s="496"/>
      <c r="BU1027" s="496"/>
      <c r="BV1027" s="496"/>
      <c r="BW1027" s="496"/>
      <c r="BX1027" s="496"/>
      <c r="BY1027" s="496"/>
      <c r="BZ1027" s="496"/>
      <c r="CA1027" s="496"/>
      <c r="CB1027" s="496"/>
      <c r="CC1027" s="496"/>
      <c r="CD1027" s="496"/>
      <c r="CE1027" s="496"/>
      <c r="CF1027" s="496"/>
      <c r="CG1027" s="496"/>
      <c r="CH1027" s="122">
        <f t="shared" si="175"/>
        <v>0</v>
      </c>
      <c r="CI1027" s="496"/>
      <c r="CJ1027" s="496"/>
      <c r="CK1027" s="496"/>
      <c r="CL1027" s="496"/>
      <c r="CM1027" s="122">
        <f t="shared" si="176"/>
        <v>0</v>
      </c>
      <c r="CN1027" s="496"/>
      <c r="CO1027" s="496"/>
      <c r="CP1027" s="496"/>
      <c r="CQ1027" s="496"/>
      <c r="CR1027" s="498"/>
      <c r="CS1027" s="498"/>
      <c r="CT1027" s="498"/>
      <c r="CU1027" s="498"/>
      <c r="CV1027" s="498"/>
      <c r="CW1027" s="498"/>
      <c r="CX1027" s="498"/>
      <c r="CY1027" s="499"/>
    </row>
    <row r="1028" spans="1:103" ht="126" customHeight="1">
      <c r="A1028" s="244" t="s">
        <v>2458</v>
      </c>
      <c r="B1028" s="17" t="s">
        <v>2459</v>
      </c>
      <c r="C1028" s="263">
        <v>401000001</v>
      </c>
      <c r="D1028" s="19" t="s">
        <v>48</v>
      </c>
      <c r="E1028" s="113" t="s">
        <v>2460</v>
      </c>
      <c r="F1028" s="114"/>
      <c r="G1028" s="114"/>
      <c r="H1028" s="115">
        <v>3</v>
      </c>
      <c r="I1028" s="157"/>
      <c r="J1028" s="115">
        <v>17</v>
      </c>
      <c r="K1028" s="115" t="s">
        <v>45</v>
      </c>
      <c r="L1028" s="115">
        <v>9</v>
      </c>
      <c r="M1028" s="154"/>
      <c r="N1028" s="154"/>
      <c r="O1028" s="154"/>
      <c r="P1028" s="116" t="s">
        <v>255</v>
      </c>
      <c r="Q1028" s="117" t="s">
        <v>2651</v>
      </c>
      <c r="R1028" s="154"/>
      <c r="S1028" s="154"/>
      <c r="T1028" s="154">
        <v>3</v>
      </c>
      <c r="U1028" s="154"/>
      <c r="V1028" s="154">
        <v>9</v>
      </c>
      <c r="W1028" s="154">
        <v>1</v>
      </c>
      <c r="X1028" s="115"/>
      <c r="Y1028" s="115"/>
      <c r="Z1028" s="115"/>
      <c r="AA1028" s="115"/>
      <c r="AB1028" s="116" t="s">
        <v>257</v>
      </c>
      <c r="AC1028" s="117" t="s">
        <v>2652</v>
      </c>
      <c r="AD1028" s="116"/>
      <c r="AE1028" s="116"/>
      <c r="AF1028" s="116"/>
      <c r="AG1028" s="116"/>
      <c r="AH1028" s="116"/>
      <c r="AI1028" s="116"/>
      <c r="AJ1028" s="116"/>
      <c r="AK1028" s="116"/>
      <c r="AL1028" s="116"/>
      <c r="AM1028" s="116" t="s">
        <v>2830</v>
      </c>
      <c r="AN1028" s="116" t="s">
        <v>2508</v>
      </c>
      <c r="AO1028" s="57" t="s">
        <v>51</v>
      </c>
      <c r="AP1028" s="57" t="s">
        <v>52</v>
      </c>
      <c r="AQ1028" s="57" t="s">
        <v>2831</v>
      </c>
      <c r="AR1028" s="18" t="s">
        <v>1921</v>
      </c>
      <c r="AS1028" s="156">
        <v>853</v>
      </c>
      <c r="AT1028" s="122">
        <v>215000</v>
      </c>
      <c r="AU1028" s="122">
        <v>215000</v>
      </c>
      <c r="AV1028" s="122">
        <v>0</v>
      </c>
      <c r="AW1028" s="122">
        <v>0</v>
      </c>
      <c r="AX1028" s="122">
        <v>0</v>
      </c>
      <c r="AY1028" s="122">
        <v>0</v>
      </c>
      <c r="AZ1028" s="122">
        <v>0</v>
      </c>
      <c r="BA1028" s="122">
        <v>0</v>
      </c>
      <c r="BB1028" s="122">
        <v>215000</v>
      </c>
      <c r="BC1028" s="122">
        <v>215000</v>
      </c>
      <c r="BD1028" s="122">
        <f t="shared" si="181"/>
        <v>990000</v>
      </c>
      <c r="BE1028" s="122">
        <v>0</v>
      </c>
      <c r="BF1028" s="122">
        <v>0</v>
      </c>
      <c r="BG1028" s="122">
        <v>0</v>
      </c>
      <c r="BH1028" s="122">
        <v>990000</v>
      </c>
      <c r="BI1028" s="122">
        <f t="shared" si="182"/>
        <v>990000</v>
      </c>
      <c r="BJ1028" s="122">
        <v>0</v>
      </c>
      <c r="BK1028" s="122">
        <v>0</v>
      </c>
      <c r="BL1028" s="122">
        <v>0</v>
      </c>
      <c r="BM1028" s="122">
        <v>990000</v>
      </c>
      <c r="BN1028" s="122">
        <f t="shared" si="183"/>
        <v>0</v>
      </c>
      <c r="BO1028" s="122">
        <v>0</v>
      </c>
      <c r="BP1028" s="122">
        <v>0</v>
      </c>
      <c r="BQ1028" s="122">
        <v>0</v>
      </c>
      <c r="BR1028" s="122">
        <v>0</v>
      </c>
      <c r="BS1028" s="122">
        <f t="shared" si="174"/>
        <v>130000</v>
      </c>
      <c r="BT1028" s="122">
        <v>0</v>
      </c>
      <c r="BU1028" s="122">
        <v>0</v>
      </c>
      <c r="BV1028" s="122">
        <v>0</v>
      </c>
      <c r="BW1028" s="122">
        <v>130000</v>
      </c>
      <c r="BX1028" s="122">
        <f t="shared" si="184"/>
        <v>0</v>
      </c>
      <c r="BY1028" s="122">
        <v>0</v>
      </c>
      <c r="BZ1028" s="122">
        <v>0</v>
      </c>
      <c r="CA1028" s="122">
        <v>0</v>
      </c>
      <c r="CB1028" s="122">
        <v>0</v>
      </c>
      <c r="CC1028" s="122">
        <f t="shared" ref="CC1028:CC1041" si="186">SUM(CD1028:CG1028)</f>
        <v>0</v>
      </c>
      <c r="CD1028" s="122">
        <v>0</v>
      </c>
      <c r="CE1028" s="122">
        <v>0</v>
      </c>
      <c r="CF1028" s="122">
        <v>0</v>
      </c>
      <c r="CG1028" s="122">
        <v>0</v>
      </c>
      <c r="CH1028" s="122">
        <f t="shared" si="175"/>
        <v>0</v>
      </c>
      <c r="CI1028" s="122">
        <v>0</v>
      </c>
      <c r="CJ1028" s="122">
        <v>0</v>
      </c>
      <c r="CK1028" s="122">
        <v>0</v>
      </c>
      <c r="CL1028" s="122">
        <v>0</v>
      </c>
      <c r="CM1028" s="122">
        <f t="shared" si="176"/>
        <v>0</v>
      </c>
      <c r="CN1028" s="122">
        <v>0</v>
      </c>
      <c r="CO1028" s="122">
        <v>0</v>
      </c>
      <c r="CP1028" s="122">
        <v>0</v>
      </c>
      <c r="CQ1028" s="122">
        <v>0</v>
      </c>
    </row>
    <row r="1029" spans="1:103" ht="153.75" customHeight="1">
      <c r="A1029" s="244" t="s">
        <v>2458</v>
      </c>
      <c r="B1029" s="17" t="s">
        <v>2459</v>
      </c>
      <c r="C1029" s="263">
        <v>402000001</v>
      </c>
      <c r="D1029" s="19" t="s">
        <v>48</v>
      </c>
      <c r="E1029" s="113" t="s">
        <v>2832</v>
      </c>
      <c r="F1029" s="114"/>
      <c r="G1029" s="114"/>
      <c r="H1029" s="115">
        <v>6</v>
      </c>
      <c r="I1029" s="157"/>
      <c r="J1029" s="115">
        <v>23</v>
      </c>
      <c r="K1029" s="115">
        <v>3</v>
      </c>
      <c r="L1029" s="115"/>
      <c r="M1029" s="154"/>
      <c r="N1029" s="154"/>
      <c r="O1029" s="154"/>
      <c r="P1029" s="116" t="s">
        <v>422</v>
      </c>
      <c r="Q1029" s="117" t="s">
        <v>2719</v>
      </c>
      <c r="R1029" s="154"/>
      <c r="S1029" s="154"/>
      <c r="T1029" s="154"/>
      <c r="U1029" s="154"/>
      <c r="V1029" s="154">
        <v>11</v>
      </c>
      <c r="W1029" s="154">
        <v>1</v>
      </c>
      <c r="X1029" s="115" t="s">
        <v>64</v>
      </c>
      <c r="Y1029" s="334"/>
      <c r="Z1029" s="115"/>
      <c r="AA1029" s="115"/>
      <c r="AB1029" s="116" t="s">
        <v>424</v>
      </c>
      <c r="AC1029" s="117" t="s">
        <v>2833</v>
      </c>
      <c r="AD1029" s="116"/>
      <c r="AE1029" s="116"/>
      <c r="AF1029" s="116"/>
      <c r="AG1029" s="116"/>
      <c r="AH1029" s="116"/>
      <c r="AI1029" s="116"/>
      <c r="AJ1029" s="116"/>
      <c r="AK1029" s="116"/>
      <c r="AL1029" s="116"/>
      <c r="AM1029" s="116" t="s">
        <v>2834</v>
      </c>
      <c r="AN1029" s="116" t="s">
        <v>162</v>
      </c>
      <c r="AO1029" s="57" t="s">
        <v>80</v>
      </c>
      <c r="AP1029" s="57" t="s">
        <v>80</v>
      </c>
      <c r="AQ1029" s="57" t="s">
        <v>2835</v>
      </c>
      <c r="AR1029" s="18" t="s">
        <v>55</v>
      </c>
      <c r="AS1029" s="156">
        <v>122</v>
      </c>
      <c r="AT1029" s="122">
        <v>863731.28</v>
      </c>
      <c r="AU1029" s="122">
        <v>863731.28</v>
      </c>
      <c r="AV1029" s="122">
        <v>0</v>
      </c>
      <c r="AW1029" s="122">
        <v>0</v>
      </c>
      <c r="AX1029" s="122">
        <v>0</v>
      </c>
      <c r="AY1029" s="122">
        <v>0</v>
      </c>
      <c r="AZ1029" s="122">
        <v>0</v>
      </c>
      <c r="BA1029" s="122">
        <v>0</v>
      </c>
      <c r="BB1029" s="122">
        <v>863731.28</v>
      </c>
      <c r="BC1029" s="122">
        <v>863731.28</v>
      </c>
      <c r="BD1029" s="122">
        <f t="shared" si="181"/>
        <v>908603.35</v>
      </c>
      <c r="BE1029" s="122">
        <v>0</v>
      </c>
      <c r="BF1029" s="122">
        <v>0</v>
      </c>
      <c r="BG1029" s="122">
        <v>0</v>
      </c>
      <c r="BH1029" s="122">
        <v>908603.35</v>
      </c>
      <c r="BI1029" s="122">
        <f t="shared" si="182"/>
        <v>890098.62</v>
      </c>
      <c r="BJ1029" s="122">
        <v>0</v>
      </c>
      <c r="BK1029" s="122">
        <v>0</v>
      </c>
      <c r="BL1029" s="122">
        <v>0</v>
      </c>
      <c r="BM1029" s="122">
        <v>890098.62</v>
      </c>
      <c r="BN1029" s="122">
        <f t="shared" si="183"/>
        <v>870147.5</v>
      </c>
      <c r="BO1029" s="122">
        <v>0</v>
      </c>
      <c r="BP1029" s="122">
        <v>0</v>
      </c>
      <c r="BQ1029" s="122">
        <v>0</v>
      </c>
      <c r="BR1029" s="122">
        <v>870147.5</v>
      </c>
      <c r="BS1029" s="122">
        <f t="shared" si="174"/>
        <v>870147.5</v>
      </c>
      <c r="BT1029" s="122">
        <v>0</v>
      </c>
      <c r="BU1029" s="122">
        <v>0</v>
      </c>
      <c r="BV1029" s="122">
        <v>0</v>
      </c>
      <c r="BW1029" s="122">
        <v>870147.5</v>
      </c>
      <c r="BX1029" s="122">
        <f t="shared" si="184"/>
        <v>870147.5</v>
      </c>
      <c r="BY1029" s="122">
        <v>0</v>
      </c>
      <c r="BZ1029" s="122">
        <v>0</v>
      </c>
      <c r="CA1029" s="122">
        <v>0</v>
      </c>
      <c r="CB1029" s="122">
        <v>870147.5</v>
      </c>
      <c r="CC1029" s="122">
        <f t="shared" si="186"/>
        <v>870147.5</v>
      </c>
      <c r="CD1029" s="122">
        <v>0</v>
      </c>
      <c r="CE1029" s="122">
        <v>0</v>
      </c>
      <c r="CF1029" s="122">
        <v>0</v>
      </c>
      <c r="CG1029" s="122">
        <v>870147.5</v>
      </c>
      <c r="CH1029" s="122">
        <f t="shared" si="175"/>
        <v>870147.5</v>
      </c>
      <c r="CI1029" s="122">
        <v>0</v>
      </c>
      <c r="CJ1029" s="122">
        <v>0</v>
      </c>
      <c r="CK1029" s="122">
        <v>0</v>
      </c>
      <c r="CL1029" s="122">
        <v>870147.5</v>
      </c>
      <c r="CM1029" s="122">
        <f t="shared" si="176"/>
        <v>870147.5</v>
      </c>
      <c r="CN1029" s="122">
        <v>0</v>
      </c>
      <c r="CO1029" s="122">
        <v>0</v>
      </c>
      <c r="CP1029" s="122">
        <v>0</v>
      </c>
      <c r="CQ1029" s="122">
        <v>870147.5</v>
      </c>
    </row>
    <row r="1030" spans="1:103" ht="146.25" customHeight="1">
      <c r="A1030" s="244" t="s">
        <v>2458</v>
      </c>
      <c r="B1030" s="17" t="s">
        <v>2459</v>
      </c>
      <c r="C1030" s="263">
        <v>402000001</v>
      </c>
      <c r="D1030" s="19" t="s">
        <v>48</v>
      </c>
      <c r="E1030" s="113" t="s">
        <v>2836</v>
      </c>
      <c r="F1030" s="114"/>
      <c r="G1030" s="114"/>
      <c r="H1030" s="115">
        <v>6</v>
      </c>
      <c r="I1030" s="157"/>
      <c r="J1030" s="115">
        <v>23</v>
      </c>
      <c r="K1030" s="115">
        <v>3</v>
      </c>
      <c r="L1030" s="115"/>
      <c r="M1030" s="154"/>
      <c r="N1030" s="154"/>
      <c r="O1030" s="154"/>
      <c r="P1030" s="116" t="s">
        <v>422</v>
      </c>
      <c r="Q1030" s="117" t="s">
        <v>2719</v>
      </c>
      <c r="R1030" s="154"/>
      <c r="S1030" s="154"/>
      <c r="T1030" s="154"/>
      <c r="U1030" s="154"/>
      <c r="V1030" s="154">
        <v>11</v>
      </c>
      <c r="W1030" s="154">
        <v>1</v>
      </c>
      <c r="X1030" s="115" t="s">
        <v>64</v>
      </c>
      <c r="Y1030" s="345"/>
      <c r="Z1030" s="115"/>
      <c r="AA1030" s="115"/>
      <c r="AB1030" s="116" t="s">
        <v>424</v>
      </c>
      <c r="AC1030" s="117" t="s">
        <v>2837</v>
      </c>
      <c r="AD1030" s="116"/>
      <c r="AE1030" s="116"/>
      <c r="AF1030" s="116"/>
      <c r="AG1030" s="116"/>
      <c r="AH1030" s="116"/>
      <c r="AI1030" s="116"/>
      <c r="AJ1030" s="116"/>
      <c r="AK1030" s="116"/>
      <c r="AL1030" s="116"/>
      <c r="AM1030" s="116" t="s">
        <v>2834</v>
      </c>
      <c r="AN1030" s="116" t="s">
        <v>162</v>
      </c>
      <c r="AO1030" s="57" t="s">
        <v>80</v>
      </c>
      <c r="AP1030" s="57" t="s">
        <v>80</v>
      </c>
      <c r="AQ1030" s="57" t="s">
        <v>2835</v>
      </c>
      <c r="AR1030" s="18" t="s">
        <v>55</v>
      </c>
      <c r="AS1030" s="156">
        <v>129</v>
      </c>
      <c r="AT1030" s="122">
        <v>258279.84</v>
      </c>
      <c r="AU1030" s="122">
        <v>258279.84</v>
      </c>
      <c r="AV1030" s="122">
        <v>0</v>
      </c>
      <c r="AW1030" s="122">
        <v>0</v>
      </c>
      <c r="AX1030" s="122">
        <v>0</v>
      </c>
      <c r="AY1030" s="122">
        <v>0</v>
      </c>
      <c r="AZ1030" s="122">
        <v>0</v>
      </c>
      <c r="BA1030" s="122">
        <v>0</v>
      </c>
      <c r="BB1030" s="122">
        <v>258279.84</v>
      </c>
      <c r="BC1030" s="122">
        <v>258279.84</v>
      </c>
      <c r="BD1030" s="122">
        <f t="shared" si="181"/>
        <v>262782.5</v>
      </c>
      <c r="BE1030" s="122">
        <v>0</v>
      </c>
      <c r="BF1030" s="122">
        <v>0</v>
      </c>
      <c r="BG1030" s="122">
        <v>0</v>
      </c>
      <c r="BH1030" s="122">
        <v>262782.5</v>
      </c>
      <c r="BI1030" s="122">
        <f t="shared" si="182"/>
        <v>257196.24</v>
      </c>
      <c r="BJ1030" s="122">
        <v>0</v>
      </c>
      <c r="BK1030" s="122">
        <v>0</v>
      </c>
      <c r="BL1030" s="122">
        <v>0</v>
      </c>
      <c r="BM1030" s="122">
        <v>257196.24</v>
      </c>
      <c r="BN1030" s="122">
        <f t="shared" si="183"/>
        <v>262782.5</v>
      </c>
      <c r="BO1030" s="122">
        <v>0</v>
      </c>
      <c r="BP1030" s="122">
        <v>0</v>
      </c>
      <c r="BQ1030" s="122">
        <v>0</v>
      </c>
      <c r="BR1030" s="122">
        <v>262782.5</v>
      </c>
      <c r="BS1030" s="122">
        <f t="shared" si="174"/>
        <v>262782.5</v>
      </c>
      <c r="BT1030" s="122">
        <v>0</v>
      </c>
      <c r="BU1030" s="122">
        <v>0</v>
      </c>
      <c r="BV1030" s="122">
        <v>0</v>
      </c>
      <c r="BW1030" s="122">
        <v>262782.5</v>
      </c>
      <c r="BX1030" s="122">
        <f t="shared" si="184"/>
        <v>262782.5</v>
      </c>
      <c r="BY1030" s="122">
        <v>0</v>
      </c>
      <c r="BZ1030" s="122">
        <v>0</v>
      </c>
      <c r="CA1030" s="122">
        <v>0</v>
      </c>
      <c r="CB1030" s="122">
        <v>262782.5</v>
      </c>
      <c r="CC1030" s="122">
        <f t="shared" si="186"/>
        <v>262782.5</v>
      </c>
      <c r="CD1030" s="122">
        <v>0</v>
      </c>
      <c r="CE1030" s="122">
        <v>0</v>
      </c>
      <c r="CF1030" s="122">
        <v>0</v>
      </c>
      <c r="CG1030" s="122">
        <v>262782.5</v>
      </c>
      <c r="CH1030" s="122">
        <f t="shared" si="175"/>
        <v>262782.5</v>
      </c>
      <c r="CI1030" s="122">
        <v>0</v>
      </c>
      <c r="CJ1030" s="122">
        <v>0</v>
      </c>
      <c r="CK1030" s="122">
        <v>0</v>
      </c>
      <c r="CL1030" s="122">
        <v>262782.5</v>
      </c>
      <c r="CM1030" s="122">
        <f t="shared" si="176"/>
        <v>262782.5</v>
      </c>
      <c r="CN1030" s="122">
        <v>0</v>
      </c>
      <c r="CO1030" s="122">
        <v>0</v>
      </c>
      <c r="CP1030" s="122">
        <v>0</v>
      </c>
      <c r="CQ1030" s="122">
        <v>262782.5</v>
      </c>
    </row>
    <row r="1031" spans="1:103" ht="102" customHeight="1">
      <c r="A1031" s="244" t="s">
        <v>2458</v>
      </c>
      <c r="B1031" s="17" t="s">
        <v>2459</v>
      </c>
      <c r="C1031" s="263">
        <v>402000001</v>
      </c>
      <c r="D1031" s="19" t="s">
        <v>48</v>
      </c>
      <c r="E1031" s="113" t="s">
        <v>2460</v>
      </c>
      <c r="F1031" s="114"/>
      <c r="G1031" s="114"/>
      <c r="H1031" s="115">
        <v>3</v>
      </c>
      <c r="I1031" s="157"/>
      <c r="J1031" s="115">
        <v>17</v>
      </c>
      <c r="K1031" s="115">
        <v>1</v>
      </c>
      <c r="L1031" s="115">
        <v>3</v>
      </c>
      <c r="M1031" s="154"/>
      <c r="N1031" s="154"/>
      <c r="O1031" s="154"/>
      <c r="P1031" s="116" t="s">
        <v>255</v>
      </c>
      <c r="Q1031" s="117" t="s">
        <v>2745</v>
      </c>
      <c r="R1031" s="154"/>
      <c r="S1031" s="154"/>
      <c r="T1031" s="154">
        <v>3</v>
      </c>
      <c r="U1031" s="154"/>
      <c r="V1031" s="154">
        <v>12</v>
      </c>
      <c r="W1031" s="154">
        <v>1</v>
      </c>
      <c r="X1031" s="115">
        <v>3</v>
      </c>
      <c r="Y1031" s="115"/>
      <c r="Z1031" s="115"/>
      <c r="AA1031" s="115"/>
      <c r="AB1031" s="116" t="s">
        <v>257</v>
      </c>
      <c r="AC1031" s="117" t="s">
        <v>2816</v>
      </c>
      <c r="AD1031" s="116"/>
      <c r="AE1031" s="116"/>
      <c r="AF1031" s="116"/>
      <c r="AG1031" s="116"/>
      <c r="AH1031" s="116"/>
      <c r="AI1031" s="116"/>
      <c r="AJ1031" s="116"/>
      <c r="AK1031" s="116"/>
      <c r="AL1031" s="116"/>
      <c r="AM1031" s="116" t="s">
        <v>2817</v>
      </c>
      <c r="AN1031" s="116" t="s">
        <v>163</v>
      </c>
      <c r="AO1031" s="57" t="s">
        <v>80</v>
      </c>
      <c r="AP1031" s="57" t="s">
        <v>80</v>
      </c>
      <c r="AQ1031" s="57" t="s">
        <v>2835</v>
      </c>
      <c r="AR1031" s="18" t="s">
        <v>55</v>
      </c>
      <c r="AS1031" s="156">
        <v>244</v>
      </c>
      <c r="AT1031" s="122">
        <v>5785793.6100000003</v>
      </c>
      <c r="AU1031" s="122">
        <v>5623587.4600000009</v>
      </c>
      <c r="AV1031" s="122">
        <v>0</v>
      </c>
      <c r="AW1031" s="122">
        <v>0</v>
      </c>
      <c r="AX1031" s="122">
        <v>0</v>
      </c>
      <c r="AY1031" s="122">
        <v>0</v>
      </c>
      <c r="AZ1031" s="122">
        <v>0</v>
      </c>
      <c r="BA1031" s="122">
        <v>0</v>
      </c>
      <c r="BB1031" s="122">
        <v>5785793.6100000003</v>
      </c>
      <c r="BC1031" s="122">
        <v>5623587.4600000009</v>
      </c>
      <c r="BD1031" s="122">
        <f t="shared" si="181"/>
        <v>4743264.6400000006</v>
      </c>
      <c r="BE1031" s="122">
        <v>0</v>
      </c>
      <c r="BF1031" s="122">
        <v>0</v>
      </c>
      <c r="BG1031" s="122">
        <v>0</v>
      </c>
      <c r="BH1031" s="122">
        <f>4759448.44-16183.8</f>
        <v>4743264.6400000006</v>
      </c>
      <c r="BI1031" s="122">
        <f t="shared" si="182"/>
        <v>4420020.3</v>
      </c>
      <c r="BJ1031" s="122">
        <v>0</v>
      </c>
      <c r="BK1031" s="122">
        <v>0</v>
      </c>
      <c r="BL1031" s="122">
        <v>0</v>
      </c>
      <c r="BM1031" s="122">
        <f>4436204.1-16183.8</f>
        <v>4420020.3</v>
      </c>
      <c r="BN1031" s="122">
        <f t="shared" si="183"/>
        <v>4872205.3600000003</v>
      </c>
      <c r="BO1031" s="122">
        <v>0</v>
      </c>
      <c r="BP1031" s="122">
        <v>0</v>
      </c>
      <c r="BQ1031" s="122">
        <v>0</v>
      </c>
      <c r="BR1031" s="122">
        <v>4872205.3600000003</v>
      </c>
      <c r="BS1031" s="122">
        <f t="shared" si="174"/>
        <v>4831229.58</v>
      </c>
      <c r="BT1031" s="122">
        <v>0</v>
      </c>
      <c r="BU1031" s="122">
        <v>0</v>
      </c>
      <c r="BV1031" s="122">
        <v>0</v>
      </c>
      <c r="BW1031" s="122">
        <v>4831229.58</v>
      </c>
      <c r="BX1031" s="122">
        <f t="shared" si="184"/>
        <v>4433737.3899999997</v>
      </c>
      <c r="BY1031" s="122">
        <v>0</v>
      </c>
      <c r="BZ1031" s="122">
        <v>0</v>
      </c>
      <c r="CA1031" s="122">
        <v>0</v>
      </c>
      <c r="CB1031" s="122">
        <v>4433737.3899999997</v>
      </c>
      <c r="CC1031" s="122">
        <f t="shared" si="186"/>
        <v>4433737.3899999997</v>
      </c>
      <c r="CD1031" s="122">
        <v>0</v>
      </c>
      <c r="CE1031" s="122">
        <v>0</v>
      </c>
      <c r="CF1031" s="122">
        <v>0</v>
      </c>
      <c r="CG1031" s="122">
        <v>4433737.3899999997</v>
      </c>
      <c r="CH1031" s="122">
        <f t="shared" si="175"/>
        <v>4433737.3899999997</v>
      </c>
      <c r="CI1031" s="122">
        <v>0</v>
      </c>
      <c r="CJ1031" s="122">
        <v>0</v>
      </c>
      <c r="CK1031" s="122">
        <v>0</v>
      </c>
      <c r="CL1031" s="122">
        <v>4433737.3899999997</v>
      </c>
      <c r="CM1031" s="122">
        <f t="shared" si="176"/>
        <v>4433737.3899999997</v>
      </c>
      <c r="CN1031" s="122">
        <v>0</v>
      </c>
      <c r="CO1031" s="122">
        <v>0</v>
      </c>
      <c r="CP1031" s="122">
        <v>0</v>
      </c>
      <c r="CQ1031" s="122">
        <v>4433737.3899999997</v>
      </c>
    </row>
    <row r="1032" spans="1:103" ht="129" customHeight="1">
      <c r="A1032" s="244" t="s">
        <v>2458</v>
      </c>
      <c r="B1032" s="17" t="s">
        <v>2459</v>
      </c>
      <c r="C1032" s="263">
        <v>402000025</v>
      </c>
      <c r="D1032" s="19" t="s">
        <v>153</v>
      </c>
      <c r="E1032" s="113" t="s">
        <v>2838</v>
      </c>
      <c r="F1032" s="114"/>
      <c r="G1032" s="114"/>
      <c r="H1032" s="115">
        <v>1</v>
      </c>
      <c r="I1032" s="157"/>
      <c r="J1032" s="115">
        <v>2</v>
      </c>
      <c r="K1032" s="115"/>
      <c r="L1032" s="115">
        <v>2</v>
      </c>
      <c r="M1032" s="154"/>
      <c r="N1032" s="154">
        <v>3</v>
      </c>
      <c r="O1032" s="154"/>
      <c r="P1032" s="116" t="s">
        <v>533</v>
      </c>
      <c r="Q1032" s="117" t="s">
        <v>2745</v>
      </c>
      <c r="R1032" s="154"/>
      <c r="S1032" s="154"/>
      <c r="T1032" s="154">
        <v>3</v>
      </c>
      <c r="U1032" s="154"/>
      <c r="V1032" s="154">
        <v>12</v>
      </c>
      <c r="W1032" s="154">
        <v>1</v>
      </c>
      <c r="X1032" s="115" t="s">
        <v>183</v>
      </c>
      <c r="Y1032" s="115"/>
      <c r="Z1032" s="115"/>
      <c r="AA1032" s="115"/>
      <c r="AB1032" s="116" t="s">
        <v>257</v>
      </c>
      <c r="AC1032" s="117" t="s">
        <v>2816</v>
      </c>
      <c r="AD1032" s="116"/>
      <c r="AE1032" s="116"/>
      <c r="AF1032" s="116"/>
      <c r="AG1032" s="116"/>
      <c r="AH1032" s="116"/>
      <c r="AI1032" s="116"/>
      <c r="AJ1032" s="116"/>
      <c r="AK1032" s="116"/>
      <c r="AL1032" s="116"/>
      <c r="AM1032" s="116" t="s">
        <v>2817</v>
      </c>
      <c r="AN1032" s="116" t="s">
        <v>163</v>
      </c>
      <c r="AO1032" s="57" t="s">
        <v>80</v>
      </c>
      <c r="AP1032" s="57" t="s">
        <v>80</v>
      </c>
      <c r="AQ1032" s="57" t="s">
        <v>2835</v>
      </c>
      <c r="AR1032" s="18" t="s">
        <v>55</v>
      </c>
      <c r="AS1032" s="156">
        <v>244</v>
      </c>
      <c r="AT1032" s="122">
        <v>44607.76</v>
      </c>
      <c r="AU1032" s="122">
        <v>44598.76</v>
      </c>
      <c r="AV1032" s="122">
        <v>0</v>
      </c>
      <c r="AW1032" s="122">
        <v>0</v>
      </c>
      <c r="AX1032" s="122">
        <v>0</v>
      </c>
      <c r="AY1032" s="122">
        <v>0</v>
      </c>
      <c r="AZ1032" s="122">
        <v>0</v>
      </c>
      <c r="BA1032" s="122">
        <v>0</v>
      </c>
      <c r="BB1032" s="122">
        <v>44607.76</v>
      </c>
      <c r="BC1032" s="122">
        <v>44598.76</v>
      </c>
      <c r="BD1032" s="122">
        <f t="shared" si="181"/>
        <v>16183.8</v>
      </c>
      <c r="BE1032" s="122">
        <v>0</v>
      </c>
      <c r="BF1032" s="122">
        <v>0</v>
      </c>
      <c r="BG1032" s="122">
        <v>0</v>
      </c>
      <c r="BH1032" s="122">
        <v>16183.8</v>
      </c>
      <c r="BI1032" s="122">
        <f t="shared" si="182"/>
        <v>16183.8</v>
      </c>
      <c r="BJ1032" s="122">
        <v>0</v>
      </c>
      <c r="BK1032" s="122">
        <v>0</v>
      </c>
      <c r="BL1032" s="122">
        <v>0</v>
      </c>
      <c r="BM1032" s="122">
        <v>16183.8</v>
      </c>
      <c r="BN1032" s="122">
        <f t="shared" si="183"/>
        <v>0</v>
      </c>
      <c r="BO1032" s="122">
        <v>0</v>
      </c>
      <c r="BP1032" s="122">
        <v>0</v>
      </c>
      <c r="BQ1032" s="122">
        <v>0</v>
      </c>
      <c r="BR1032" s="122"/>
      <c r="BS1032" s="122">
        <f t="shared" si="174"/>
        <v>14668.8</v>
      </c>
      <c r="BT1032" s="122">
        <v>0</v>
      </c>
      <c r="BU1032" s="122">
        <v>0</v>
      </c>
      <c r="BV1032" s="122">
        <v>0</v>
      </c>
      <c r="BW1032" s="122">
        <v>14668.8</v>
      </c>
      <c r="BX1032" s="122">
        <f t="shared" si="184"/>
        <v>0</v>
      </c>
      <c r="BY1032" s="122">
        <v>0</v>
      </c>
      <c r="BZ1032" s="122">
        <v>0</v>
      </c>
      <c r="CA1032" s="122">
        <v>0</v>
      </c>
      <c r="CB1032" s="122">
        <v>0</v>
      </c>
      <c r="CC1032" s="122">
        <f t="shared" si="186"/>
        <v>0</v>
      </c>
      <c r="CD1032" s="122">
        <v>0</v>
      </c>
      <c r="CE1032" s="122">
        <v>0</v>
      </c>
      <c r="CF1032" s="122">
        <v>0</v>
      </c>
      <c r="CG1032" s="122">
        <v>0</v>
      </c>
      <c r="CH1032" s="122">
        <f t="shared" si="175"/>
        <v>0</v>
      </c>
      <c r="CI1032" s="122">
        <v>0</v>
      </c>
      <c r="CJ1032" s="122">
        <v>0</v>
      </c>
      <c r="CK1032" s="122">
        <v>0</v>
      </c>
      <c r="CL1032" s="122">
        <v>0</v>
      </c>
      <c r="CM1032" s="122">
        <f t="shared" si="176"/>
        <v>0</v>
      </c>
      <c r="CN1032" s="122">
        <v>0</v>
      </c>
      <c r="CO1032" s="122">
        <v>0</v>
      </c>
      <c r="CP1032" s="122">
        <v>0</v>
      </c>
      <c r="CQ1032" s="122">
        <v>0</v>
      </c>
    </row>
    <row r="1033" spans="1:103" ht="146.25" customHeight="1">
      <c r="A1033" s="244" t="s">
        <v>2458</v>
      </c>
      <c r="B1033" s="17" t="s">
        <v>2459</v>
      </c>
      <c r="C1033" s="263">
        <v>402000001</v>
      </c>
      <c r="D1033" s="19" t="s">
        <v>48</v>
      </c>
      <c r="E1033" s="113" t="s">
        <v>2460</v>
      </c>
      <c r="F1033" s="114"/>
      <c r="G1033" s="114"/>
      <c r="H1033" s="115">
        <v>3</v>
      </c>
      <c r="I1033" s="157"/>
      <c r="J1033" s="115">
        <v>17</v>
      </c>
      <c r="K1033" s="115">
        <v>1</v>
      </c>
      <c r="L1033" s="115">
        <v>3</v>
      </c>
      <c r="M1033" s="154"/>
      <c r="N1033" s="154"/>
      <c r="O1033" s="154"/>
      <c r="P1033" s="116" t="s">
        <v>255</v>
      </c>
      <c r="Q1033" s="117" t="s">
        <v>2745</v>
      </c>
      <c r="R1033" s="154"/>
      <c r="S1033" s="154"/>
      <c r="T1033" s="154">
        <v>3</v>
      </c>
      <c r="U1033" s="154"/>
      <c r="V1033" s="154">
        <v>12</v>
      </c>
      <c r="W1033" s="154">
        <v>1</v>
      </c>
      <c r="X1033" s="115">
        <v>3</v>
      </c>
      <c r="Y1033" s="115"/>
      <c r="Z1033" s="115"/>
      <c r="AA1033" s="115"/>
      <c r="AB1033" s="116" t="s">
        <v>257</v>
      </c>
      <c r="AC1033" s="117" t="s">
        <v>2816</v>
      </c>
      <c r="AD1033" s="116"/>
      <c r="AE1033" s="116"/>
      <c r="AF1033" s="116"/>
      <c r="AG1033" s="116"/>
      <c r="AH1033" s="116"/>
      <c r="AI1033" s="116"/>
      <c r="AJ1033" s="116"/>
      <c r="AK1033" s="116"/>
      <c r="AL1033" s="116"/>
      <c r="AM1033" s="116" t="s">
        <v>2817</v>
      </c>
      <c r="AN1033" s="116" t="s">
        <v>163</v>
      </c>
      <c r="AO1033" s="57" t="s">
        <v>80</v>
      </c>
      <c r="AP1033" s="57" t="s">
        <v>80</v>
      </c>
      <c r="AQ1033" s="57" t="s">
        <v>2835</v>
      </c>
      <c r="AR1033" s="18" t="s">
        <v>55</v>
      </c>
      <c r="AS1033" s="156" t="s">
        <v>192</v>
      </c>
      <c r="AT1033" s="122">
        <v>0</v>
      </c>
      <c r="AU1033" s="122">
        <v>0</v>
      </c>
      <c r="AV1033" s="122">
        <v>0</v>
      </c>
      <c r="AW1033" s="122">
        <v>0</v>
      </c>
      <c r="AX1033" s="122">
        <v>0</v>
      </c>
      <c r="AY1033" s="122">
        <v>0</v>
      </c>
      <c r="AZ1033" s="122">
        <v>0</v>
      </c>
      <c r="BA1033" s="122">
        <v>0</v>
      </c>
      <c r="BB1033" s="122">
        <v>0</v>
      </c>
      <c r="BC1033" s="122">
        <v>0</v>
      </c>
      <c r="BD1033" s="122">
        <f t="shared" si="181"/>
        <v>857039.38</v>
      </c>
      <c r="BE1033" s="122">
        <v>0</v>
      </c>
      <c r="BF1033" s="122">
        <v>0</v>
      </c>
      <c r="BG1033" s="122">
        <v>0</v>
      </c>
      <c r="BH1033" s="122">
        <v>857039.38</v>
      </c>
      <c r="BI1033" s="122">
        <f t="shared" si="182"/>
        <v>857039.38</v>
      </c>
      <c r="BJ1033" s="122">
        <v>0</v>
      </c>
      <c r="BK1033" s="122">
        <v>0</v>
      </c>
      <c r="BL1033" s="122">
        <v>0</v>
      </c>
      <c r="BM1033" s="122">
        <v>857039.38</v>
      </c>
      <c r="BN1033" s="122">
        <f t="shared" si="183"/>
        <v>1009634.64</v>
      </c>
      <c r="BO1033" s="122">
        <v>0</v>
      </c>
      <c r="BP1033" s="122">
        <v>0</v>
      </c>
      <c r="BQ1033" s="122">
        <v>0</v>
      </c>
      <c r="BR1033" s="122">
        <v>1009634.64</v>
      </c>
      <c r="BS1033" s="122">
        <f t="shared" si="174"/>
        <v>1009634.64</v>
      </c>
      <c r="BT1033" s="122">
        <v>0</v>
      </c>
      <c r="BU1033" s="122">
        <v>0</v>
      </c>
      <c r="BV1033" s="122">
        <v>0</v>
      </c>
      <c r="BW1033" s="122">
        <v>1009634.64</v>
      </c>
      <c r="BX1033" s="122">
        <f t="shared" si="184"/>
        <v>1021782.61</v>
      </c>
      <c r="BY1033" s="122">
        <v>0</v>
      </c>
      <c r="BZ1033" s="122">
        <v>0</v>
      </c>
      <c r="CA1033" s="122">
        <v>0</v>
      </c>
      <c r="CB1033" s="122">
        <v>1021782.61</v>
      </c>
      <c r="CC1033" s="122">
        <f t="shared" si="186"/>
        <v>1021782.61</v>
      </c>
      <c r="CD1033" s="122">
        <v>0</v>
      </c>
      <c r="CE1033" s="122">
        <v>0</v>
      </c>
      <c r="CF1033" s="122">
        <v>0</v>
      </c>
      <c r="CG1033" s="122">
        <v>1021782.61</v>
      </c>
      <c r="CH1033" s="122">
        <f t="shared" si="175"/>
        <v>1021782.61</v>
      </c>
      <c r="CI1033" s="122">
        <v>0</v>
      </c>
      <c r="CJ1033" s="122">
        <v>0</v>
      </c>
      <c r="CK1033" s="122">
        <v>0</v>
      </c>
      <c r="CL1033" s="122">
        <v>1021782.61</v>
      </c>
      <c r="CM1033" s="122">
        <f t="shared" si="176"/>
        <v>1021782.61</v>
      </c>
      <c r="CN1033" s="122">
        <v>0</v>
      </c>
      <c r="CO1033" s="122">
        <v>0</v>
      </c>
      <c r="CP1033" s="122">
        <v>0</v>
      </c>
      <c r="CQ1033" s="122">
        <v>1021782.61</v>
      </c>
    </row>
    <row r="1034" spans="1:103" ht="133.5" customHeight="1">
      <c r="A1034" s="244" t="s">
        <v>2458</v>
      </c>
      <c r="B1034" s="17" t="s">
        <v>2459</v>
      </c>
      <c r="C1034" s="263">
        <v>402000001</v>
      </c>
      <c r="D1034" s="19" t="s">
        <v>48</v>
      </c>
      <c r="E1034" s="113" t="s">
        <v>2460</v>
      </c>
      <c r="F1034" s="114"/>
      <c r="G1034" s="114"/>
      <c r="H1034" s="115">
        <v>3</v>
      </c>
      <c r="I1034" s="157"/>
      <c r="J1034" s="115">
        <v>17</v>
      </c>
      <c r="K1034" s="115" t="s">
        <v>45</v>
      </c>
      <c r="L1034" s="115">
        <v>9</v>
      </c>
      <c r="M1034" s="154"/>
      <c r="N1034" s="154"/>
      <c r="O1034" s="154"/>
      <c r="P1034" s="116" t="s">
        <v>255</v>
      </c>
      <c r="Q1034" s="117" t="s">
        <v>2839</v>
      </c>
      <c r="R1034" s="154"/>
      <c r="S1034" s="154"/>
      <c r="T1034" s="154">
        <v>3</v>
      </c>
      <c r="U1034" s="154"/>
      <c r="V1034" s="154">
        <v>9</v>
      </c>
      <c r="W1034" s="154">
        <v>1</v>
      </c>
      <c r="X1034" s="115"/>
      <c r="Y1034" s="115"/>
      <c r="Z1034" s="115"/>
      <c r="AA1034" s="115"/>
      <c r="AB1034" s="116" t="s">
        <v>257</v>
      </c>
      <c r="AC1034" s="117" t="s">
        <v>2652</v>
      </c>
      <c r="AD1034" s="116"/>
      <c r="AE1034" s="116"/>
      <c r="AF1034" s="116"/>
      <c r="AG1034" s="116"/>
      <c r="AH1034" s="116"/>
      <c r="AI1034" s="116"/>
      <c r="AJ1034" s="116"/>
      <c r="AK1034" s="116"/>
      <c r="AL1034" s="116"/>
      <c r="AM1034" s="116" t="s">
        <v>2726</v>
      </c>
      <c r="AN1034" s="116" t="s">
        <v>2508</v>
      </c>
      <c r="AO1034" s="57" t="s">
        <v>80</v>
      </c>
      <c r="AP1034" s="57" t="s">
        <v>80</v>
      </c>
      <c r="AQ1034" s="57" t="s">
        <v>2835</v>
      </c>
      <c r="AR1034" s="18" t="s">
        <v>55</v>
      </c>
      <c r="AS1034" s="156" t="s">
        <v>283</v>
      </c>
      <c r="AT1034" s="122">
        <v>60000</v>
      </c>
      <c r="AU1034" s="122">
        <v>60000</v>
      </c>
      <c r="AV1034" s="122">
        <v>0</v>
      </c>
      <c r="AW1034" s="122">
        <v>0</v>
      </c>
      <c r="AX1034" s="122">
        <v>0</v>
      </c>
      <c r="AY1034" s="122">
        <v>0</v>
      </c>
      <c r="AZ1034" s="122">
        <v>0</v>
      </c>
      <c r="BA1034" s="122">
        <v>0</v>
      </c>
      <c r="BB1034" s="122">
        <v>60000</v>
      </c>
      <c r="BC1034" s="122">
        <v>60000</v>
      </c>
      <c r="BD1034" s="122">
        <f t="shared" si="181"/>
        <v>50000</v>
      </c>
      <c r="BE1034" s="122">
        <v>0</v>
      </c>
      <c r="BF1034" s="122">
        <v>0</v>
      </c>
      <c r="BG1034" s="122">
        <v>0</v>
      </c>
      <c r="BH1034" s="122">
        <v>50000</v>
      </c>
      <c r="BI1034" s="122">
        <f t="shared" si="182"/>
        <v>50000</v>
      </c>
      <c r="BJ1034" s="122">
        <v>0</v>
      </c>
      <c r="BK1034" s="122">
        <v>0</v>
      </c>
      <c r="BL1034" s="122">
        <v>0</v>
      </c>
      <c r="BM1034" s="122">
        <v>50000</v>
      </c>
      <c r="BN1034" s="122">
        <f t="shared" si="183"/>
        <v>0</v>
      </c>
      <c r="BO1034" s="122">
        <v>0</v>
      </c>
      <c r="BP1034" s="122">
        <v>0</v>
      </c>
      <c r="BQ1034" s="122">
        <v>0</v>
      </c>
      <c r="BR1034" s="122">
        <v>0</v>
      </c>
      <c r="BS1034" s="122">
        <f t="shared" si="174"/>
        <v>150000</v>
      </c>
      <c r="BT1034" s="122">
        <v>0</v>
      </c>
      <c r="BU1034" s="122">
        <v>0</v>
      </c>
      <c r="BV1034" s="122">
        <v>0</v>
      </c>
      <c r="BW1034" s="122">
        <v>150000</v>
      </c>
      <c r="BX1034" s="122">
        <f t="shared" si="184"/>
        <v>0</v>
      </c>
      <c r="BY1034" s="122">
        <v>0</v>
      </c>
      <c r="BZ1034" s="122">
        <v>0</v>
      </c>
      <c r="CA1034" s="122">
        <v>0</v>
      </c>
      <c r="CB1034" s="122">
        <v>0</v>
      </c>
      <c r="CC1034" s="122">
        <f t="shared" si="186"/>
        <v>0</v>
      </c>
      <c r="CD1034" s="122">
        <v>0</v>
      </c>
      <c r="CE1034" s="122">
        <v>0</v>
      </c>
      <c r="CF1034" s="122">
        <v>0</v>
      </c>
      <c r="CG1034" s="122">
        <v>0</v>
      </c>
      <c r="CH1034" s="122">
        <f t="shared" si="175"/>
        <v>0</v>
      </c>
      <c r="CI1034" s="122">
        <v>0</v>
      </c>
      <c r="CJ1034" s="122">
        <v>0</v>
      </c>
      <c r="CK1034" s="122">
        <v>0</v>
      </c>
      <c r="CL1034" s="122">
        <v>0</v>
      </c>
      <c r="CM1034" s="122">
        <f t="shared" si="176"/>
        <v>0</v>
      </c>
      <c r="CN1034" s="122">
        <v>0</v>
      </c>
      <c r="CO1034" s="122">
        <v>0</v>
      </c>
      <c r="CP1034" s="122">
        <v>0</v>
      </c>
      <c r="CQ1034" s="122">
        <v>0</v>
      </c>
    </row>
    <row r="1035" spans="1:103" ht="129" customHeight="1">
      <c r="A1035" s="244" t="s">
        <v>2458</v>
      </c>
      <c r="B1035" s="17" t="s">
        <v>2459</v>
      </c>
      <c r="C1035" s="263">
        <v>402000001</v>
      </c>
      <c r="D1035" s="19" t="s">
        <v>48</v>
      </c>
      <c r="E1035" s="113" t="s">
        <v>2460</v>
      </c>
      <c r="F1035" s="114"/>
      <c r="G1035" s="114"/>
      <c r="H1035" s="115">
        <v>3</v>
      </c>
      <c r="I1035" s="157"/>
      <c r="J1035" s="115">
        <v>17</v>
      </c>
      <c r="K1035" s="115">
        <v>1</v>
      </c>
      <c r="L1035" s="115">
        <v>3</v>
      </c>
      <c r="M1035" s="154"/>
      <c r="N1035" s="154"/>
      <c r="O1035" s="154"/>
      <c r="P1035" s="116" t="s">
        <v>255</v>
      </c>
      <c r="Q1035" s="117" t="s">
        <v>2651</v>
      </c>
      <c r="R1035" s="154"/>
      <c r="S1035" s="154"/>
      <c r="T1035" s="154">
        <v>3</v>
      </c>
      <c r="U1035" s="154"/>
      <c r="V1035" s="154">
        <v>12</v>
      </c>
      <c r="W1035" s="154">
        <v>1</v>
      </c>
      <c r="X1035" s="115">
        <v>3</v>
      </c>
      <c r="Y1035" s="115"/>
      <c r="Z1035" s="115"/>
      <c r="AA1035" s="115"/>
      <c r="AB1035" s="116" t="s">
        <v>257</v>
      </c>
      <c r="AC1035" s="117" t="s">
        <v>2816</v>
      </c>
      <c r="AD1035" s="116"/>
      <c r="AE1035" s="116"/>
      <c r="AF1035" s="116"/>
      <c r="AG1035" s="116"/>
      <c r="AH1035" s="116"/>
      <c r="AI1035" s="116"/>
      <c r="AJ1035" s="116"/>
      <c r="AK1035" s="116"/>
      <c r="AL1035" s="116"/>
      <c r="AM1035" s="116" t="s">
        <v>2840</v>
      </c>
      <c r="AN1035" s="116" t="s">
        <v>163</v>
      </c>
      <c r="AO1035" s="57" t="s">
        <v>80</v>
      </c>
      <c r="AP1035" s="57" t="s">
        <v>80</v>
      </c>
      <c r="AQ1035" s="57" t="s">
        <v>2835</v>
      </c>
      <c r="AR1035" s="18" t="s">
        <v>55</v>
      </c>
      <c r="AS1035" s="156">
        <v>851</v>
      </c>
      <c r="AT1035" s="122">
        <v>17343</v>
      </c>
      <c r="AU1035" s="122">
        <v>0</v>
      </c>
      <c r="AV1035" s="122">
        <v>0</v>
      </c>
      <c r="AW1035" s="122">
        <v>0</v>
      </c>
      <c r="AX1035" s="122">
        <v>0</v>
      </c>
      <c r="AY1035" s="122">
        <v>0</v>
      </c>
      <c r="AZ1035" s="122">
        <v>0</v>
      </c>
      <c r="BA1035" s="122">
        <v>0</v>
      </c>
      <c r="BB1035" s="122">
        <v>17343</v>
      </c>
      <c r="BC1035" s="122">
        <v>0</v>
      </c>
      <c r="BD1035" s="122">
        <f t="shared" si="181"/>
        <v>69000</v>
      </c>
      <c r="BE1035" s="122">
        <v>0</v>
      </c>
      <c r="BF1035" s="122">
        <v>0</v>
      </c>
      <c r="BG1035" s="122">
        <v>0</v>
      </c>
      <c r="BH1035" s="122">
        <v>69000</v>
      </c>
      <c r="BI1035" s="122">
        <f t="shared" si="182"/>
        <v>0</v>
      </c>
      <c r="BJ1035" s="122">
        <v>0</v>
      </c>
      <c r="BK1035" s="122">
        <v>0</v>
      </c>
      <c r="BL1035" s="122">
        <v>0</v>
      </c>
      <c r="BM1035" s="122"/>
      <c r="BN1035" s="122">
        <f t="shared" si="183"/>
        <v>69000</v>
      </c>
      <c r="BO1035" s="122">
        <v>0</v>
      </c>
      <c r="BP1035" s="122">
        <v>0</v>
      </c>
      <c r="BQ1035" s="122">
        <v>0</v>
      </c>
      <c r="BR1035" s="122">
        <v>69000</v>
      </c>
      <c r="BS1035" s="122">
        <f t="shared" si="174"/>
        <v>69000</v>
      </c>
      <c r="BT1035" s="122">
        <v>0</v>
      </c>
      <c r="BU1035" s="122">
        <v>0</v>
      </c>
      <c r="BV1035" s="122">
        <v>0</v>
      </c>
      <c r="BW1035" s="122">
        <v>69000</v>
      </c>
      <c r="BX1035" s="122">
        <f t="shared" si="184"/>
        <v>69000</v>
      </c>
      <c r="BY1035" s="122">
        <v>0</v>
      </c>
      <c r="BZ1035" s="122">
        <v>0</v>
      </c>
      <c r="CA1035" s="122">
        <v>0</v>
      </c>
      <c r="CB1035" s="122">
        <v>69000</v>
      </c>
      <c r="CC1035" s="122">
        <f t="shared" si="186"/>
        <v>69000</v>
      </c>
      <c r="CD1035" s="122">
        <v>0</v>
      </c>
      <c r="CE1035" s="122">
        <v>0</v>
      </c>
      <c r="CF1035" s="122">
        <v>0</v>
      </c>
      <c r="CG1035" s="122">
        <v>69000</v>
      </c>
      <c r="CH1035" s="122">
        <f t="shared" si="175"/>
        <v>69000</v>
      </c>
      <c r="CI1035" s="122">
        <v>0</v>
      </c>
      <c r="CJ1035" s="122">
        <v>0</v>
      </c>
      <c r="CK1035" s="122">
        <v>0</v>
      </c>
      <c r="CL1035" s="122">
        <v>69000</v>
      </c>
      <c r="CM1035" s="122">
        <f t="shared" si="176"/>
        <v>69000</v>
      </c>
      <c r="CN1035" s="122">
        <v>0</v>
      </c>
      <c r="CO1035" s="122">
        <v>0</v>
      </c>
      <c r="CP1035" s="122">
        <v>0</v>
      </c>
      <c r="CQ1035" s="122">
        <v>69000</v>
      </c>
    </row>
    <row r="1036" spans="1:103" ht="131.25" customHeight="1">
      <c r="A1036" s="244" t="s">
        <v>2458</v>
      </c>
      <c r="B1036" s="17" t="s">
        <v>2459</v>
      </c>
      <c r="C1036" s="263">
        <v>402000001</v>
      </c>
      <c r="D1036" s="19" t="s">
        <v>48</v>
      </c>
      <c r="E1036" s="113" t="s">
        <v>2460</v>
      </c>
      <c r="F1036" s="114"/>
      <c r="G1036" s="114"/>
      <c r="H1036" s="115">
        <v>3</v>
      </c>
      <c r="I1036" s="157"/>
      <c r="J1036" s="115">
        <v>17</v>
      </c>
      <c r="K1036" s="115">
        <v>1</v>
      </c>
      <c r="L1036" s="115">
        <v>3</v>
      </c>
      <c r="M1036" s="154"/>
      <c r="N1036" s="154"/>
      <c r="O1036" s="154"/>
      <c r="P1036" s="116" t="s">
        <v>255</v>
      </c>
      <c r="Q1036" s="117" t="s">
        <v>2651</v>
      </c>
      <c r="R1036" s="154"/>
      <c r="S1036" s="154"/>
      <c r="T1036" s="154">
        <v>3</v>
      </c>
      <c r="U1036" s="154"/>
      <c r="V1036" s="154">
        <v>12</v>
      </c>
      <c r="W1036" s="154">
        <v>1</v>
      </c>
      <c r="X1036" s="115">
        <v>3</v>
      </c>
      <c r="Y1036" s="115"/>
      <c r="Z1036" s="115"/>
      <c r="AA1036" s="115"/>
      <c r="AB1036" s="116" t="s">
        <v>257</v>
      </c>
      <c r="AC1036" s="117" t="s">
        <v>2816</v>
      </c>
      <c r="AD1036" s="116"/>
      <c r="AE1036" s="116"/>
      <c r="AF1036" s="116"/>
      <c r="AG1036" s="116"/>
      <c r="AH1036" s="116"/>
      <c r="AI1036" s="116"/>
      <c r="AJ1036" s="116"/>
      <c r="AK1036" s="116"/>
      <c r="AL1036" s="116"/>
      <c r="AM1036" s="116" t="s">
        <v>2840</v>
      </c>
      <c r="AN1036" s="116" t="s">
        <v>163</v>
      </c>
      <c r="AO1036" s="57" t="s">
        <v>80</v>
      </c>
      <c r="AP1036" s="57" t="s">
        <v>80</v>
      </c>
      <c r="AQ1036" s="57" t="s">
        <v>2835</v>
      </c>
      <c r="AR1036" s="18" t="s">
        <v>55</v>
      </c>
      <c r="AS1036" s="156">
        <v>852</v>
      </c>
      <c r="AT1036" s="122">
        <v>40000</v>
      </c>
      <c r="AU1036" s="122">
        <v>38814.75</v>
      </c>
      <c r="AV1036" s="122">
        <v>0</v>
      </c>
      <c r="AW1036" s="122">
        <v>0</v>
      </c>
      <c r="AX1036" s="122">
        <v>0</v>
      </c>
      <c r="AY1036" s="122">
        <v>0</v>
      </c>
      <c r="AZ1036" s="122">
        <v>0</v>
      </c>
      <c r="BA1036" s="122">
        <v>0</v>
      </c>
      <c r="BB1036" s="122">
        <v>40000</v>
      </c>
      <c r="BC1036" s="122">
        <v>38814.75</v>
      </c>
      <c r="BD1036" s="122">
        <f t="shared" si="181"/>
        <v>40000</v>
      </c>
      <c r="BE1036" s="122">
        <v>0</v>
      </c>
      <c r="BF1036" s="122">
        <v>0</v>
      </c>
      <c r="BG1036" s="122">
        <v>0</v>
      </c>
      <c r="BH1036" s="122">
        <v>40000</v>
      </c>
      <c r="BI1036" s="122">
        <f t="shared" si="182"/>
        <v>36948.25</v>
      </c>
      <c r="BJ1036" s="122">
        <v>0</v>
      </c>
      <c r="BK1036" s="122">
        <v>0</v>
      </c>
      <c r="BL1036" s="122">
        <v>0</v>
      </c>
      <c r="BM1036" s="122">
        <v>36948.25</v>
      </c>
      <c r="BN1036" s="122">
        <f t="shared" si="183"/>
        <v>40000</v>
      </c>
      <c r="BO1036" s="122">
        <v>0</v>
      </c>
      <c r="BP1036" s="122">
        <v>0</v>
      </c>
      <c r="BQ1036" s="122">
        <v>0</v>
      </c>
      <c r="BR1036" s="122">
        <v>40000</v>
      </c>
      <c r="BS1036" s="122">
        <f t="shared" si="174"/>
        <v>40000</v>
      </c>
      <c r="BT1036" s="122">
        <v>0</v>
      </c>
      <c r="BU1036" s="122">
        <v>0</v>
      </c>
      <c r="BV1036" s="122">
        <v>0</v>
      </c>
      <c r="BW1036" s="122">
        <v>40000</v>
      </c>
      <c r="BX1036" s="122">
        <f t="shared" si="184"/>
        <v>40000</v>
      </c>
      <c r="BY1036" s="122">
        <v>0</v>
      </c>
      <c r="BZ1036" s="122">
        <v>0</v>
      </c>
      <c r="CA1036" s="122">
        <v>0</v>
      </c>
      <c r="CB1036" s="122">
        <v>40000</v>
      </c>
      <c r="CC1036" s="122">
        <f t="shared" si="186"/>
        <v>40000</v>
      </c>
      <c r="CD1036" s="122">
        <v>0</v>
      </c>
      <c r="CE1036" s="122">
        <v>0</v>
      </c>
      <c r="CF1036" s="122">
        <v>0</v>
      </c>
      <c r="CG1036" s="122">
        <v>40000</v>
      </c>
      <c r="CH1036" s="122">
        <f t="shared" si="175"/>
        <v>40000</v>
      </c>
      <c r="CI1036" s="122">
        <v>0</v>
      </c>
      <c r="CJ1036" s="122">
        <v>0</v>
      </c>
      <c r="CK1036" s="122">
        <v>0</v>
      </c>
      <c r="CL1036" s="122">
        <v>40000</v>
      </c>
      <c r="CM1036" s="122">
        <f t="shared" si="176"/>
        <v>40000</v>
      </c>
      <c r="CN1036" s="122">
        <v>0</v>
      </c>
      <c r="CO1036" s="122">
        <v>0</v>
      </c>
      <c r="CP1036" s="122">
        <v>0</v>
      </c>
      <c r="CQ1036" s="122">
        <v>40000</v>
      </c>
    </row>
    <row r="1037" spans="1:103" ht="409.5">
      <c r="A1037" s="244" t="s">
        <v>2458</v>
      </c>
      <c r="B1037" s="17" t="s">
        <v>2459</v>
      </c>
      <c r="C1037" s="263">
        <v>402000001</v>
      </c>
      <c r="D1037" s="19" t="s">
        <v>48</v>
      </c>
      <c r="E1037" s="113" t="s">
        <v>2841</v>
      </c>
      <c r="F1037" s="114"/>
      <c r="G1037" s="114"/>
      <c r="H1037" s="115" t="s">
        <v>560</v>
      </c>
      <c r="I1037" s="157"/>
      <c r="J1037" s="115" t="s">
        <v>561</v>
      </c>
      <c r="K1037" s="115" t="s">
        <v>1929</v>
      </c>
      <c r="L1037" s="115" t="s">
        <v>563</v>
      </c>
      <c r="M1037" s="154"/>
      <c r="N1037" s="154"/>
      <c r="O1037" s="154"/>
      <c r="P1037" s="116" t="s">
        <v>2842</v>
      </c>
      <c r="Q1037" s="117" t="s">
        <v>2843</v>
      </c>
      <c r="R1037" s="154"/>
      <c r="S1037" s="154"/>
      <c r="T1037" s="154" t="s">
        <v>563</v>
      </c>
      <c r="U1037" s="154"/>
      <c r="V1037" s="115" t="s">
        <v>2844</v>
      </c>
      <c r="W1037" s="154" t="s">
        <v>567</v>
      </c>
      <c r="X1037" s="115" t="s">
        <v>563</v>
      </c>
      <c r="Y1037" s="115"/>
      <c r="Z1037" s="115"/>
      <c r="AA1037" s="115"/>
      <c r="AB1037" s="116" t="s">
        <v>2845</v>
      </c>
      <c r="AC1037" s="117" t="s">
        <v>2846</v>
      </c>
      <c r="AD1037" s="116"/>
      <c r="AE1037" s="116"/>
      <c r="AF1037" s="116"/>
      <c r="AG1037" s="116"/>
      <c r="AH1037" s="116"/>
      <c r="AI1037" s="116"/>
      <c r="AJ1037" s="116" t="s">
        <v>2847</v>
      </c>
      <c r="AK1037" s="116"/>
      <c r="AL1037" s="116"/>
      <c r="AM1037" s="116"/>
      <c r="AN1037" s="116" t="s">
        <v>2848</v>
      </c>
      <c r="AO1037" s="57" t="s">
        <v>80</v>
      </c>
      <c r="AP1037" s="57" t="s">
        <v>80</v>
      </c>
      <c r="AQ1037" s="57" t="s">
        <v>2849</v>
      </c>
      <c r="AR1037" s="18" t="s">
        <v>75</v>
      </c>
      <c r="AS1037" s="156">
        <v>129</v>
      </c>
      <c r="AT1037" s="122">
        <v>11930454.93</v>
      </c>
      <c r="AU1037" s="122">
        <v>11930454.93</v>
      </c>
      <c r="AV1037" s="122">
        <v>0</v>
      </c>
      <c r="AW1037" s="122">
        <v>0</v>
      </c>
      <c r="AX1037" s="122">
        <v>0</v>
      </c>
      <c r="AY1037" s="122">
        <v>0</v>
      </c>
      <c r="AZ1037" s="122">
        <v>0</v>
      </c>
      <c r="BA1037" s="122">
        <v>0</v>
      </c>
      <c r="BB1037" s="122">
        <v>11930454.93</v>
      </c>
      <c r="BC1037" s="122">
        <v>11930454.93</v>
      </c>
      <c r="BD1037" s="122">
        <f t="shared" si="181"/>
        <v>11894294.09</v>
      </c>
      <c r="BE1037" s="122">
        <v>0</v>
      </c>
      <c r="BF1037" s="122">
        <v>0</v>
      </c>
      <c r="BG1037" s="122">
        <v>0</v>
      </c>
      <c r="BH1037" s="122">
        <v>11894294.09</v>
      </c>
      <c r="BI1037" s="122">
        <f t="shared" si="182"/>
        <v>11894284.07</v>
      </c>
      <c r="BJ1037" s="122">
        <v>0</v>
      </c>
      <c r="BK1037" s="122">
        <v>0</v>
      </c>
      <c r="BL1037" s="122">
        <v>0</v>
      </c>
      <c r="BM1037" s="122">
        <v>11894284.07</v>
      </c>
      <c r="BN1037" s="122">
        <f t="shared" si="183"/>
        <v>12248673</v>
      </c>
      <c r="BO1037" s="122">
        <v>0</v>
      </c>
      <c r="BP1037" s="122">
        <v>0</v>
      </c>
      <c r="BQ1037" s="122">
        <v>0</v>
      </c>
      <c r="BR1037" s="122">
        <v>12248673</v>
      </c>
      <c r="BS1037" s="122">
        <f t="shared" si="174"/>
        <v>12248673</v>
      </c>
      <c r="BT1037" s="122">
        <v>0</v>
      </c>
      <c r="BU1037" s="122">
        <v>0</v>
      </c>
      <c r="BV1037" s="122">
        <v>0</v>
      </c>
      <c r="BW1037" s="122">
        <v>12248673</v>
      </c>
      <c r="BX1037" s="122">
        <f t="shared" si="184"/>
        <v>12248673</v>
      </c>
      <c r="BY1037" s="122">
        <v>0</v>
      </c>
      <c r="BZ1037" s="122">
        <v>0</v>
      </c>
      <c r="CA1037" s="122">
        <v>0</v>
      </c>
      <c r="CB1037" s="122">
        <v>12248673</v>
      </c>
      <c r="CC1037" s="122">
        <f t="shared" si="186"/>
        <v>12248673</v>
      </c>
      <c r="CD1037" s="122">
        <v>0</v>
      </c>
      <c r="CE1037" s="122">
        <v>0</v>
      </c>
      <c r="CF1037" s="122">
        <v>0</v>
      </c>
      <c r="CG1037" s="122">
        <v>12248673</v>
      </c>
      <c r="CH1037" s="122">
        <f t="shared" si="175"/>
        <v>12248673</v>
      </c>
      <c r="CI1037" s="122">
        <v>0</v>
      </c>
      <c r="CJ1037" s="122">
        <v>0</v>
      </c>
      <c r="CK1037" s="122">
        <v>0</v>
      </c>
      <c r="CL1037" s="122">
        <v>12248673</v>
      </c>
      <c r="CM1037" s="122">
        <f t="shared" si="176"/>
        <v>12248673</v>
      </c>
      <c r="CN1037" s="122">
        <v>0</v>
      </c>
      <c r="CO1037" s="122">
        <v>0</v>
      </c>
      <c r="CP1037" s="122">
        <v>0</v>
      </c>
      <c r="CQ1037" s="122">
        <v>12248673</v>
      </c>
    </row>
    <row r="1038" spans="1:103" ht="409.5">
      <c r="A1038" s="244" t="s">
        <v>2458</v>
      </c>
      <c r="B1038" s="17" t="s">
        <v>2459</v>
      </c>
      <c r="C1038" s="263">
        <v>402000002</v>
      </c>
      <c r="D1038" s="19" t="s">
        <v>49</v>
      </c>
      <c r="E1038" s="113" t="s">
        <v>2841</v>
      </c>
      <c r="F1038" s="114"/>
      <c r="G1038" s="114"/>
      <c r="H1038" s="115" t="s">
        <v>560</v>
      </c>
      <c r="I1038" s="157"/>
      <c r="J1038" s="115" t="s">
        <v>561</v>
      </c>
      <c r="K1038" s="115" t="s">
        <v>1929</v>
      </c>
      <c r="L1038" s="115" t="s">
        <v>563</v>
      </c>
      <c r="M1038" s="154"/>
      <c r="N1038" s="154"/>
      <c r="O1038" s="154"/>
      <c r="P1038" s="116" t="s">
        <v>2842</v>
      </c>
      <c r="Q1038" s="117" t="s">
        <v>2850</v>
      </c>
      <c r="R1038" s="154"/>
      <c r="S1038" s="154"/>
      <c r="T1038" s="154" t="s">
        <v>563</v>
      </c>
      <c r="U1038" s="154"/>
      <c r="V1038" s="115" t="s">
        <v>2851</v>
      </c>
      <c r="W1038" s="154" t="s">
        <v>567</v>
      </c>
      <c r="X1038" s="115" t="s">
        <v>563</v>
      </c>
      <c r="Y1038" s="115"/>
      <c r="Z1038" s="115"/>
      <c r="AA1038" s="115"/>
      <c r="AB1038" s="116" t="s">
        <v>2845</v>
      </c>
      <c r="AC1038" s="117" t="s">
        <v>2852</v>
      </c>
      <c r="AD1038" s="116"/>
      <c r="AE1038" s="116"/>
      <c r="AF1038" s="116"/>
      <c r="AG1038" s="116"/>
      <c r="AH1038" s="116"/>
      <c r="AI1038" s="116"/>
      <c r="AJ1038" s="116" t="s">
        <v>2853</v>
      </c>
      <c r="AK1038" s="116"/>
      <c r="AL1038" s="116"/>
      <c r="AM1038" s="116"/>
      <c r="AN1038" s="116" t="s">
        <v>2854</v>
      </c>
      <c r="AO1038" s="57" t="s">
        <v>80</v>
      </c>
      <c r="AP1038" s="57" t="s">
        <v>80</v>
      </c>
      <c r="AQ1038" s="57" t="s">
        <v>2849</v>
      </c>
      <c r="AR1038" s="18" t="s">
        <v>75</v>
      </c>
      <c r="AS1038" s="156">
        <v>121</v>
      </c>
      <c r="AT1038" s="122">
        <v>40067824</v>
      </c>
      <c r="AU1038" s="122">
        <v>40067824</v>
      </c>
      <c r="AV1038" s="122">
        <v>0</v>
      </c>
      <c r="AW1038" s="122">
        <v>0</v>
      </c>
      <c r="AX1038" s="122">
        <v>0</v>
      </c>
      <c r="AY1038" s="122">
        <v>0</v>
      </c>
      <c r="AZ1038" s="122">
        <v>0</v>
      </c>
      <c r="BA1038" s="122">
        <v>0</v>
      </c>
      <c r="BB1038" s="122">
        <v>40067824</v>
      </c>
      <c r="BC1038" s="122">
        <v>40067824</v>
      </c>
      <c r="BD1038" s="122">
        <f t="shared" si="181"/>
        <v>40234930.25</v>
      </c>
      <c r="BE1038" s="122">
        <v>0</v>
      </c>
      <c r="BF1038" s="122">
        <v>0</v>
      </c>
      <c r="BG1038" s="122">
        <v>0</v>
      </c>
      <c r="BH1038" s="122">
        <v>40234930.25</v>
      </c>
      <c r="BI1038" s="122">
        <f t="shared" si="182"/>
        <v>40234930.25</v>
      </c>
      <c r="BJ1038" s="122">
        <v>0</v>
      </c>
      <c r="BK1038" s="122">
        <v>0</v>
      </c>
      <c r="BL1038" s="122">
        <v>0</v>
      </c>
      <c r="BM1038" s="122">
        <v>40234930.25</v>
      </c>
      <c r="BN1038" s="122">
        <f t="shared" si="183"/>
        <v>40558547</v>
      </c>
      <c r="BO1038" s="122">
        <v>0</v>
      </c>
      <c r="BP1038" s="122">
        <v>0</v>
      </c>
      <c r="BQ1038" s="122">
        <v>0</v>
      </c>
      <c r="BR1038" s="122">
        <v>40558547</v>
      </c>
      <c r="BS1038" s="122">
        <f t="shared" si="174"/>
        <v>40558547</v>
      </c>
      <c r="BT1038" s="122">
        <v>0</v>
      </c>
      <c r="BU1038" s="122">
        <v>0</v>
      </c>
      <c r="BV1038" s="122">
        <v>0</v>
      </c>
      <c r="BW1038" s="122">
        <v>40558547</v>
      </c>
      <c r="BX1038" s="122">
        <f t="shared" si="184"/>
        <v>40558547</v>
      </c>
      <c r="BY1038" s="122">
        <v>0</v>
      </c>
      <c r="BZ1038" s="122">
        <v>0</v>
      </c>
      <c r="CA1038" s="122">
        <v>0</v>
      </c>
      <c r="CB1038" s="122">
        <v>40558547</v>
      </c>
      <c r="CC1038" s="122">
        <f t="shared" si="186"/>
        <v>40558547</v>
      </c>
      <c r="CD1038" s="122">
        <v>0</v>
      </c>
      <c r="CE1038" s="122">
        <v>0</v>
      </c>
      <c r="CF1038" s="122">
        <v>0</v>
      </c>
      <c r="CG1038" s="122">
        <v>40558547</v>
      </c>
      <c r="CH1038" s="122">
        <f t="shared" si="175"/>
        <v>40558547</v>
      </c>
      <c r="CI1038" s="122">
        <v>0</v>
      </c>
      <c r="CJ1038" s="122">
        <v>0</v>
      </c>
      <c r="CK1038" s="122">
        <v>0</v>
      </c>
      <c r="CL1038" s="122">
        <v>40558547</v>
      </c>
      <c r="CM1038" s="122">
        <f t="shared" si="176"/>
        <v>40558547</v>
      </c>
      <c r="CN1038" s="122">
        <v>0</v>
      </c>
      <c r="CO1038" s="122">
        <v>0</v>
      </c>
      <c r="CP1038" s="122">
        <v>0</v>
      </c>
      <c r="CQ1038" s="122">
        <v>40558547</v>
      </c>
    </row>
    <row r="1039" spans="1:103" ht="171.75" customHeight="1">
      <c r="A1039" s="244" t="s">
        <v>2458</v>
      </c>
      <c r="B1039" s="17" t="s">
        <v>2459</v>
      </c>
      <c r="C1039" s="263">
        <v>402000001</v>
      </c>
      <c r="D1039" s="19" t="s">
        <v>49</v>
      </c>
      <c r="E1039" s="113" t="s">
        <v>2855</v>
      </c>
      <c r="F1039" s="114"/>
      <c r="G1039" s="114"/>
      <c r="H1039" s="115">
        <v>6</v>
      </c>
      <c r="I1039" s="157"/>
      <c r="J1039" s="115">
        <v>22</v>
      </c>
      <c r="K1039" s="115">
        <v>1</v>
      </c>
      <c r="L1039" s="115"/>
      <c r="M1039" s="154"/>
      <c r="N1039" s="154"/>
      <c r="O1039" s="154"/>
      <c r="P1039" s="116" t="s">
        <v>2718</v>
      </c>
      <c r="Q1039" s="117" t="s">
        <v>2856</v>
      </c>
      <c r="R1039" s="154"/>
      <c r="S1039" s="154"/>
      <c r="T1039" s="154"/>
      <c r="U1039" s="154"/>
      <c r="V1039" s="115" t="s">
        <v>985</v>
      </c>
      <c r="W1039" s="154"/>
      <c r="X1039" s="115"/>
      <c r="Y1039" s="115"/>
      <c r="Z1039" s="115"/>
      <c r="AA1039" s="115"/>
      <c r="AB1039" s="116" t="s">
        <v>2720</v>
      </c>
      <c r="AC1039" s="117" t="s">
        <v>2852</v>
      </c>
      <c r="AD1039" s="116"/>
      <c r="AE1039" s="116"/>
      <c r="AF1039" s="116"/>
      <c r="AG1039" s="116"/>
      <c r="AH1039" s="116"/>
      <c r="AI1039" s="116"/>
      <c r="AJ1039" s="116" t="s">
        <v>2853</v>
      </c>
      <c r="AK1039" s="116"/>
      <c r="AL1039" s="116"/>
      <c r="AM1039" s="116"/>
      <c r="AN1039" s="116" t="s">
        <v>2854</v>
      </c>
      <c r="AO1039" s="57" t="s">
        <v>80</v>
      </c>
      <c r="AP1039" s="57" t="s">
        <v>80</v>
      </c>
      <c r="AQ1039" s="57" t="s">
        <v>2849</v>
      </c>
      <c r="AR1039" s="18" t="s">
        <v>75</v>
      </c>
      <c r="AS1039" s="156" t="s">
        <v>447</v>
      </c>
      <c r="AT1039" s="122">
        <v>0</v>
      </c>
      <c r="AU1039" s="122">
        <v>0</v>
      </c>
      <c r="AV1039" s="122">
        <v>0</v>
      </c>
      <c r="AW1039" s="122">
        <v>0</v>
      </c>
      <c r="AX1039" s="122">
        <v>0</v>
      </c>
      <c r="AY1039" s="122">
        <v>0</v>
      </c>
      <c r="AZ1039" s="122">
        <v>0</v>
      </c>
      <c r="BA1039" s="122">
        <v>0</v>
      </c>
      <c r="BB1039" s="122">
        <v>0</v>
      </c>
      <c r="BC1039" s="122">
        <v>0</v>
      </c>
      <c r="BD1039" s="122">
        <f t="shared" si="181"/>
        <v>112938.51</v>
      </c>
      <c r="BE1039" s="122">
        <v>0</v>
      </c>
      <c r="BF1039" s="122">
        <v>0</v>
      </c>
      <c r="BG1039" s="122">
        <v>0</v>
      </c>
      <c r="BH1039" s="122">
        <v>112938.51</v>
      </c>
      <c r="BI1039" s="122">
        <f t="shared" si="182"/>
        <v>112938.51</v>
      </c>
      <c r="BJ1039" s="122">
        <v>0</v>
      </c>
      <c r="BK1039" s="122">
        <v>0</v>
      </c>
      <c r="BL1039" s="122">
        <v>0</v>
      </c>
      <c r="BM1039" s="122">
        <v>112938.51</v>
      </c>
      <c r="BN1039" s="122">
        <f t="shared" si="183"/>
        <v>0</v>
      </c>
      <c r="BO1039" s="122">
        <v>0</v>
      </c>
      <c r="BP1039" s="122">
        <v>0</v>
      </c>
      <c r="BQ1039" s="122">
        <v>0</v>
      </c>
      <c r="BR1039" s="122">
        <v>0</v>
      </c>
      <c r="BS1039" s="122">
        <f t="shared" si="174"/>
        <v>0</v>
      </c>
      <c r="BT1039" s="122">
        <v>0</v>
      </c>
      <c r="BU1039" s="122">
        <v>0</v>
      </c>
      <c r="BV1039" s="122">
        <v>0</v>
      </c>
      <c r="BW1039" s="122">
        <v>0</v>
      </c>
      <c r="BX1039" s="122">
        <f t="shared" si="184"/>
        <v>0</v>
      </c>
      <c r="BY1039" s="122">
        <v>0</v>
      </c>
      <c r="BZ1039" s="122">
        <v>0</v>
      </c>
      <c r="CA1039" s="122">
        <v>0</v>
      </c>
      <c r="CB1039" s="122">
        <v>0</v>
      </c>
      <c r="CC1039" s="122">
        <f t="shared" si="186"/>
        <v>0</v>
      </c>
      <c r="CD1039" s="122">
        <v>0</v>
      </c>
      <c r="CE1039" s="122">
        <v>0</v>
      </c>
      <c r="CF1039" s="122">
        <v>0</v>
      </c>
      <c r="CG1039" s="122">
        <v>0</v>
      </c>
      <c r="CH1039" s="122">
        <f t="shared" si="175"/>
        <v>0</v>
      </c>
      <c r="CI1039" s="122">
        <v>0</v>
      </c>
      <c r="CJ1039" s="122">
        <v>0</v>
      </c>
      <c r="CK1039" s="122">
        <v>0</v>
      </c>
      <c r="CL1039" s="122">
        <v>0</v>
      </c>
      <c r="CM1039" s="122">
        <f t="shared" si="176"/>
        <v>0</v>
      </c>
      <c r="CN1039" s="122">
        <v>0</v>
      </c>
      <c r="CO1039" s="122">
        <v>0</v>
      </c>
      <c r="CP1039" s="122">
        <v>0</v>
      </c>
      <c r="CQ1039" s="122">
        <v>0</v>
      </c>
    </row>
    <row r="1040" spans="1:103" ht="339.75" customHeight="1">
      <c r="A1040" s="244" t="s">
        <v>2458</v>
      </c>
      <c r="B1040" s="17" t="s">
        <v>2459</v>
      </c>
      <c r="C1040" s="263">
        <v>402000002</v>
      </c>
      <c r="D1040" s="19" t="s">
        <v>49</v>
      </c>
      <c r="E1040" s="113" t="s">
        <v>2857</v>
      </c>
      <c r="F1040" s="114"/>
      <c r="G1040" s="114"/>
      <c r="H1040" s="115"/>
      <c r="I1040" s="157"/>
      <c r="J1040" s="115"/>
      <c r="K1040" s="115"/>
      <c r="L1040" s="115"/>
      <c r="M1040" s="154"/>
      <c r="N1040" s="154"/>
      <c r="O1040" s="154"/>
      <c r="P1040" s="116" t="s">
        <v>2858</v>
      </c>
      <c r="Q1040" s="117" t="s">
        <v>2859</v>
      </c>
      <c r="R1040" s="154"/>
      <c r="S1040" s="154"/>
      <c r="T1040" s="154"/>
      <c r="U1040" s="154"/>
      <c r="V1040" s="115"/>
      <c r="W1040" s="154"/>
      <c r="X1040" s="115" t="s">
        <v>440</v>
      </c>
      <c r="Y1040" s="115"/>
      <c r="Z1040" s="115"/>
      <c r="AA1040" s="115"/>
      <c r="AB1040" s="116" t="s">
        <v>899</v>
      </c>
      <c r="AC1040" s="117" t="s">
        <v>2860</v>
      </c>
      <c r="AD1040" s="116"/>
      <c r="AE1040" s="116"/>
      <c r="AF1040" s="116"/>
      <c r="AG1040" s="116"/>
      <c r="AH1040" s="116"/>
      <c r="AI1040" s="116"/>
      <c r="AJ1040" s="118">
        <v>1</v>
      </c>
      <c r="AK1040" s="116"/>
      <c r="AL1040" s="116"/>
      <c r="AM1040" s="116"/>
      <c r="AN1040" s="116" t="s">
        <v>901</v>
      </c>
      <c r="AO1040" s="57" t="s">
        <v>51</v>
      </c>
      <c r="AP1040" s="57" t="s">
        <v>52</v>
      </c>
      <c r="AQ1040" s="57" t="s">
        <v>444</v>
      </c>
      <c r="AR1040" s="18" t="s">
        <v>445</v>
      </c>
      <c r="AS1040" s="156" t="s">
        <v>60</v>
      </c>
      <c r="AT1040" s="122">
        <v>0</v>
      </c>
      <c r="AU1040" s="122">
        <v>0</v>
      </c>
      <c r="AV1040" s="122">
        <v>0</v>
      </c>
      <c r="AW1040" s="122">
        <v>0</v>
      </c>
      <c r="AX1040" s="122">
        <v>0</v>
      </c>
      <c r="AY1040" s="122">
        <v>0</v>
      </c>
      <c r="AZ1040" s="122">
        <v>0</v>
      </c>
      <c r="BA1040" s="122">
        <v>0</v>
      </c>
      <c r="BB1040" s="122">
        <v>0</v>
      </c>
      <c r="BC1040" s="122">
        <v>0</v>
      </c>
      <c r="BD1040" s="122">
        <f t="shared" si="181"/>
        <v>484042.8</v>
      </c>
      <c r="BE1040" s="122">
        <v>484042.8</v>
      </c>
      <c r="BF1040" s="122">
        <v>0</v>
      </c>
      <c r="BG1040" s="122">
        <v>0</v>
      </c>
      <c r="BH1040" s="122">
        <v>0</v>
      </c>
      <c r="BI1040" s="122">
        <f t="shared" si="182"/>
        <v>484042.8</v>
      </c>
      <c r="BJ1040" s="122">
        <v>484042.8</v>
      </c>
      <c r="BK1040" s="122">
        <v>0</v>
      </c>
      <c r="BL1040" s="122">
        <v>0</v>
      </c>
      <c r="BM1040" s="122">
        <v>0</v>
      </c>
      <c r="BN1040" s="122">
        <f t="shared" si="183"/>
        <v>0</v>
      </c>
      <c r="BO1040" s="122">
        <v>0</v>
      </c>
      <c r="BP1040" s="122">
        <v>0</v>
      </c>
      <c r="BQ1040" s="122">
        <v>0</v>
      </c>
      <c r="BR1040" s="122">
        <v>0</v>
      </c>
      <c r="BS1040" s="122">
        <f t="shared" si="174"/>
        <v>0</v>
      </c>
      <c r="BT1040" s="122">
        <v>0</v>
      </c>
      <c r="BU1040" s="122">
        <v>0</v>
      </c>
      <c r="BV1040" s="122">
        <v>0</v>
      </c>
      <c r="BW1040" s="122">
        <v>0</v>
      </c>
      <c r="BX1040" s="122">
        <f t="shared" si="184"/>
        <v>0</v>
      </c>
      <c r="BY1040" s="122">
        <v>0</v>
      </c>
      <c r="BZ1040" s="122">
        <v>0</v>
      </c>
      <c r="CA1040" s="122">
        <v>0</v>
      </c>
      <c r="CB1040" s="122">
        <v>0</v>
      </c>
      <c r="CC1040" s="122">
        <f t="shared" si="186"/>
        <v>0</v>
      </c>
      <c r="CD1040" s="122">
        <v>0</v>
      </c>
      <c r="CE1040" s="122">
        <v>0</v>
      </c>
      <c r="CF1040" s="122">
        <v>0</v>
      </c>
      <c r="CG1040" s="122">
        <v>0</v>
      </c>
      <c r="CH1040" s="122">
        <f t="shared" si="175"/>
        <v>0</v>
      </c>
      <c r="CI1040" s="122">
        <v>0</v>
      </c>
      <c r="CJ1040" s="122">
        <v>0</v>
      </c>
      <c r="CK1040" s="122">
        <v>0</v>
      </c>
      <c r="CL1040" s="122">
        <v>0</v>
      </c>
      <c r="CM1040" s="122">
        <f t="shared" si="176"/>
        <v>0</v>
      </c>
      <c r="CN1040" s="122">
        <v>0</v>
      </c>
      <c r="CO1040" s="122">
        <v>0</v>
      </c>
      <c r="CP1040" s="122">
        <v>0</v>
      </c>
      <c r="CQ1040" s="122">
        <v>0</v>
      </c>
    </row>
    <row r="1041" spans="1:103" ht="332.25" customHeight="1">
      <c r="A1041" s="244" t="s">
        <v>2458</v>
      </c>
      <c r="B1041" s="17" t="s">
        <v>2459</v>
      </c>
      <c r="C1041" s="263">
        <v>402000001</v>
      </c>
      <c r="D1041" s="19" t="s">
        <v>48</v>
      </c>
      <c r="E1041" s="113" t="s">
        <v>2857</v>
      </c>
      <c r="F1041" s="114"/>
      <c r="G1041" s="114"/>
      <c r="H1041" s="115"/>
      <c r="I1041" s="157"/>
      <c r="J1041" s="115"/>
      <c r="K1041" s="115"/>
      <c r="L1041" s="115"/>
      <c r="M1041" s="154"/>
      <c r="N1041" s="154"/>
      <c r="O1041" s="154"/>
      <c r="P1041" s="116" t="s">
        <v>2858</v>
      </c>
      <c r="Q1041" s="117" t="s">
        <v>2859</v>
      </c>
      <c r="R1041" s="154"/>
      <c r="S1041" s="154"/>
      <c r="T1041" s="154"/>
      <c r="U1041" s="154"/>
      <c r="V1041" s="115"/>
      <c r="W1041" s="154"/>
      <c r="X1041" s="115" t="s">
        <v>440</v>
      </c>
      <c r="Y1041" s="115"/>
      <c r="Z1041" s="115"/>
      <c r="AA1041" s="115"/>
      <c r="AB1041" s="116" t="s">
        <v>899</v>
      </c>
      <c r="AC1041" s="117" t="s">
        <v>2860</v>
      </c>
      <c r="AD1041" s="116"/>
      <c r="AE1041" s="116"/>
      <c r="AF1041" s="116"/>
      <c r="AG1041" s="116"/>
      <c r="AH1041" s="116"/>
      <c r="AI1041" s="116"/>
      <c r="AJ1041" s="118">
        <v>1</v>
      </c>
      <c r="AK1041" s="116"/>
      <c r="AL1041" s="116"/>
      <c r="AM1041" s="116"/>
      <c r="AN1041" s="116" t="s">
        <v>901</v>
      </c>
      <c r="AO1041" s="57" t="s">
        <v>51</v>
      </c>
      <c r="AP1041" s="57" t="s">
        <v>52</v>
      </c>
      <c r="AQ1041" s="57" t="s">
        <v>444</v>
      </c>
      <c r="AR1041" s="18" t="s">
        <v>445</v>
      </c>
      <c r="AS1041" s="156" t="s">
        <v>57</v>
      </c>
      <c r="AT1041" s="122">
        <v>0</v>
      </c>
      <c r="AU1041" s="122">
        <v>0</v>
      </c>
      <c r="AV1041" s="122">
        <v>0</v>
      </c>
      <c r="AW1041" s="122">
        <v>0</v>
      </c>
      <c r="AX1041" s="122">
        <v>0</v>
      </c>
      <c r="AY1041" s="122">
        <v>0</v>
      </c>
      <c r="AZ1041" s="122">
        <v>0</v>
      </c>
      <c r="BA1041" s="122">
        <v>0</v>
      </c>
      <c r="BB1041" s="122">
        <v>0</v>
      </c>
      <c r="BC1041" s="122">
        <v>0</v>
      </c>
      <c r="BD1041" s="122">
        <f t="shared" si="181"/>
        <v>146180.93</v>
      </c>
      <c r="BE1041" s="122">
        <v>146180.93</v>
      </c>
      <c r="BF1041" s="122">
        <v>0</v>
      </c>
      <c r="BG1041" s="122">
        <v>0</v>
      </c>
      <c r="BH1041" s="122">
        <v>0</v>
      </c>
      <c r="BI1041" s="122">
        <f t="shared" si="182"/>
        <v>146180.93</v>
      </c>
      <c r="BJ1041" s="122">
        <v>146180.93</v>
      </c>
      <c r="BK1041" s="122">
        <v>0</v>
      </c>
      <c r="BL1041" s="122">
        <v>0</v>
      </c>
      <c r="BM1041" s="122">
        <v>0</v>
      </c>
      <c r="BN1041" s="122">
        <f t="shared" si="183"/>
        <v>0</v>
      </c>
      <c r="BO1041" s="122">
        <v>0</v>
      </c>
      <c r="BP1041" s="122">
        <v>0</v>
      </c>
      <c r="BQ1041" s="122">
        <v>0</v>
      </c>
      <c r="BR1041" s="122">
        <v>0</v>
      </c>
      <c r="BS1041" s="122">
        <f t="shared" si="174"/>
        <v>0</v>
      </c>
      <c r="BT1041" s="122">
        <v>0</v>
      </c>
      <c r="BU1041" s="122">
        <v>0</v>
      </c>
      <c r="BV1041" s="122">
        <v>0</v>
      </c>
      <c r="BW1041" s="122">
        <v>0</v>
      </c>
      <c r="BX1041" s="122">
        <f t="shared" si="184"/>
        <v>0</v>
      </c>
      <c r="BY1041" s="122">
        <v>0</v>
      </c>
      <c r="BZ1041" s="122">
        <v>0</v>
      </c>
      <c r="CA1041" s="122">
        <v>0</v>
      </c>
      <c r="CB1041" s="122">
        <v>0</v>
      </c>
      <c r="CC1041" s="122">
        <f t="shared" si="186"/>
        <v>0</v>
      </c>
      <c r="CD1041" s="122">
        <v>0</v>
      </c>
      <c r="CE1041" s="122">
        <v>0</v>
      </c>
      <c r="CF1041" s="122">
        <v>0</v>
      </c>
      <c r="CG1041" s="122">
        <v>0</v>
      </c>
      <c r="CH1041" s="122">
        <f t="shared" si="175"/>
        <v>0</v>
      </c>
      <c r="CI1041" s="122">
        <v>0</v>
      </c>
      <c r="CJ1041" s="122">
        <v>0</v>
      </c>
      <c r="CK1041" s="122">
        <v>0</v>
      </c>
      <c r="CL1041" s="122">
        <v>0</v>
      </c>
      <c r="CM1041" s="122">
        <f t="shared" si="176"/>
        <v>0</v>
      </c>
      <c r="CN1041" s="122">
        <v>0</v>
      </c>
      <c r="CO1041" s="122">
        <v>0</v>
      </c>
      <c r="CP1041" s="122">
        <v>0</v>
      </c>
      <c r="CQ1041" s="122">
        <v>0</v>
      </c>
    </row>
    <row r="1042" spans="1:103" ht="185.25" customHeight="1">
      <c r="A1042" s="244" t="s">
        <v>2458</v>
      </c>
      <c r="B1042" s="17" t="s">
        <v>2459</v>
      </c>
      <c r="C1042" s="263">
        <v>402000002</v>
      </c>
      <c r="D1042" s="19" t="s">
        <v>49</v>
      </c>
      <c r="E1042" s="113" t="s">
        <v>2855</v>
      </c>
      <c r="F1042" s="493"/>
      <c r="G1042" s="493"/>
      <c r="H1042" s="494">
        <v>6</v>
      </c>
      <c r="I1042" s="495"/>
      <c r="J1042" s="494">
        <v>22</v>
      </c>
      <c r="K1042" s="494">
        <v>1</v>
      </c>
      <c r="L1042" s="494"/>
      <c r="M1042" s="201"/>
      <c r="N1042" s="201"/>
      <c r="O1042" s="201"/>
      <c r="P1042" s="117" t="s">
        <v>2718</v>
      </c>
      <c r="Q1042" s="117" t="s">
        <v>2856</v>
      </c>
      <c r="R1042" s="201"/>
      <c r="S1042" s="201"/>
      <c r="T1042" s="201"/>
      <c r="U1042" s="201"/>
      <c r="V1042" s="494" t="s">
        <v>985</v>
      </c>
      <c r="W1042" s="201"/>
      <c r="X1042" s="494"/>
      <c r="Y1042" s="494"/>
      <c r="Z1042" s="494"/>
      <c r="AA1042" s="494"/>
      <c r="AB1042" s="117" t="s">
        <v>2720</v>
      </c>
      <c r="AC1042" s="505" t="s">
        <v>2861</v>
      </c>
      <c r="AD1042" s="117"/>
      <c r="AE1042" s="117"/>
      <c r="AF1042" s="117"/>
      <c r="AG1042" s="117"/>
      <c r="AH1042" s="117"/>
      <c r="AI1042" s="117"/>
      <c r="AJ1042" s="158" t="s">
        <v>2665</v>
      </c>
      <c r="AK1042" s="117"/>
      <c r="AL1042" s="117"/>
      <c r="AM1042" s="117"/>
      <c r="AN1042" s="117" t="s">
        <v>2862</v>
      </c>
      <c r="AO1042" s="156" t="s">
        <v>80</v>
      </c>
      <c r="AP1042" s="156" t="s">
        <v>80</v>
      </c>
      <c r="AQ1042" s="156" t="s">
        <v>2863</v>
      </c>
      <c r="AR1042" s="18" t="s">
        <v>249</v>
      </c>
      <c r="AS1042" s="156" t="s">
        <v>60</v>
      </c>
      <c r="AT1042" s="496">
        <f t="shared" ref="AT1042:AU1043" si="187">AV1042+AX1042+AZ1042+BB1042</f>
        <v>352846.5</v>
      </c>
      <c r="AU1042" s="496">
        <f t="shared" si="187"/>
        <v>352846.5</v>
      </c>
      <c r="AV1042" s="496"/>
      <c r="AW1042" s="496"/>
      <c r="AX1042" s="496">
        <v>352846.5</v>
      </c>
      <c r="AY1042" s="496">
        <v>352846.5</v>
      </c>
      <c r="AZ1042" s="496"/>
      <c r="BA1042" s="496"/>
      <c r="BB1042" s="496"/>
      <c r="BC1042" s="496"/>
      <c r="BD1042" s="122">
        <f t="shared" si="181"/>
        <v>352846.5</v>
      </c>
      <c r="BE1042" s="496"/>
      <c r="BF1042" s="496">
        <v>352846.5</v>
      </c>
      <c r="BG1042" s="496"/>
      <c r="BH1042" s="496"/>
      <c r="BI1042" s="122">
        <f t="shared" si="182"/>
        <v>352846.5</v>
      </c>
      <c r="BJ1042" s="496"/>
      <c r="BK1042" s="496">
        <v>352846.5</v>
      </c>
      <c r="BL1042" s="496"/>
      <c r="BM1042" s="496"/>
      <c r="BN1042" s="496"/>
      <c r="BO1042" s="496"/>
      <c r="BP1042" s="496"/>
      <c r="BQ1042" s="496"/>
      <c r="BR1042" s="496"/>
      <c r="BS1042" s="122">
        <f t="shared" si="174"/>
        <v>0</v>
      </c>
      <c r="BT1042" s="496"/>
      <c r="BU1042" s="496"/>
      <c r="BV1042" s="496"/>
      <c r="BW1042" s="496"/>
      <c r="BX1042" s="496"/>
      <c r="BY1042" s="496"/>
      <c r="BZ1042" s="496"/>
      <c r="CA1042" s="496"/>
      <c r="CB1042" s="496"/>
      <c r="CC1042" s="496"/>
      <c r="CD1042" s="496"/>
      <c r="CE1042" s="496"/>
      <c r="CF1042" s="496"/>
      <c r="CG1042" s="496"/>
      <c r="CH1042" s="122">
        <f t="shared" si="175"/>
        <v>0</v>
      </c>
      <c r="CI1042" s="496"/>
      <c r="CJ1042" s="496"/>
      <c r="CK1042" s="496"/>
      <c r="CL1042" s="496"/>
      <c r="CM1042" s="122">
        <f t="shared" si="176"/>
        <v>0</v>
      </c>
      <c r="CN1042" s="496"/>
      <c r="CO1042" s="496"/>
      <c r="CP1042" s="496"/>
      <c r="CQ1042" s="496"/>
      <c r="CR1042" s="498"/>
      <c r="CS1042" s="498"/>
      <c r="CT1042" s="498"/>
      <c r="CU1042" s="498"/>
      <c r="CV1042" s="498"/>
      <c r="CW1042" s="498"/>
      <c r="CX1042" s="498"/>
      <c r="CY1042" s="499"/>
    </row>
    <row r="1043" spans="1:103" ht="186.75" customHeight="1">
      <c r="A1043" s="244" t="s">
        <v>2458</v>
      </c>
      <c r="B1043" s="17" t="s">
        <v>2459</v>
      </c>
      <c r="C1043" s="263">
        <v>402000002</v>
      </c>
      <c r="D1043" s="19" t="s">
        <v>49</v>
      </c>
      <c r="E1043" s="113" t="s">
        <v>2855</v>
      </c>
      <c r="F1043" s="493"/>
      <c r="G1043" s="493"/>
      <c r="H1043" s="494">
        <v>6</v>
      </c>
      <c r="I1043" s="495"/>
      <c r="J1043" s="494">
        <v>22</v>
      </c>
      <c r="K1043" s="494">
        <v>1</v>
      </c>
      <c r="L1043" s="494"/>
      <c r="M1043" s="201"/>
      <c r="N1043" s="201"/>
      <c r="O1043" s="201"/>
      <c r="P1043" s="117" t="s">
        <v>2718</v>
      </c>
      <c r="Q1043" s="117" t="s">
        <v>2856</v>
      </c>
      <c r="R1043" s="201"/>
      <c r="S1043" s="201"/>
      <c r="T1043" s="201"/>
      <c r="U1043" s="201"/>
      <c r="V1043" s="494" t="s">
        <v>985</v>
      </c>
      <c r="W1043" s="201"/>
      <c r="X1043" s="494"/>
      <c r="Y1043" s="494"/>
      <c r="Z1043" s="494"/>
      <c r="AA1043" s="494"/>
      <c r="AB1043" s="117" t="s">
        <v>2720</v>
      </c>
      <c r="AC1043" s="505" t="s">
        <v>2861</v>
      </c>
      <c r="AD1043" s="117"/>
      <c r="AE1043" s="117"/>
      <c r="AF1043" s="117"/>
      <c r="AG1043" s="117"/>
      <c r="AH1043" s="117"/>
      <c r="AI1043" s="117"/>
      <c r="AJ1043" s="158" t="s">
        <v>2665</v>
      </c>
      <c r="AK1043" s="117"/>
      <c r="AL1043" s="117"/>
      <c r="AM1043" s="117"/>
      <c r="AN1043" s="117" t="s">
        <v>2862</v>
      </c>
      <c r="AO1043" s="156" t="s">
        <v>80</v>
      </c>
      <c r="AP1043" s="156" t="s">
        <v>80</v>
      </c>
      <c r="AQ1043" s="156" t="s">
        <v>2863</v>
      </c>
      <c r="AR1043" s="18" t="s">
        <v>249</v>
      </c>
      <c r="AS1043" s="156" t="s">
        <v>57</v>
      </c>
      <c r="AT1043" s="496">
        <f t="shared" si="187"/>
        <v>106559.64</v>
      </c>
      <c r="AU1043" s="496">
        <f t="shared" si="187"/>
        <v>106559.64</v>
      </c>
      <c r="AV1043" s="496"/>
      <c r="AW1043" s="496"/>
      <c r="AX1043" s="496">
        <v>106559.64</v>
      </c>
      <c r="AY1043" s="496">
        <v>106559.64</v>
      </c>
      <c r="AZ1043" s="496"/>
      <c r="BA1043" s="496"/>
      <c r="BB1043" s="496"/>
      <c r="BC1043" s="496"/>
      <c r="BD1043" s="122">
        <f t="shared" si="181"/>
        <v>106559.64</v>
      </c>
      <c r="BE1043" s="496"/>
      <c r="BF1043" s="496">
        <v>106559.64</v>
      </c>
      <c r="BG1043" s="496"/>
      <c r="BH1043" s="496"/>
      <c r="BI1043" s="122">
        <f t="shared" si="182"/>
        <v>106559.64</v>
      </c>
      <c r="BJ1043" s="496"/>
      <c r="BK1043" s="496">
        <v>106559.64</v>
      </c>
      <c r="BL1043" s="496"/>
      <c r="BM1043" s="496"/>
      <c r="BN1043" s="496"/>
      <c r="BO1043" s="496"/>
      <c r="BP1043" s="496"/>
      <c r="BQ1043" s="496"/>
      <c r="BR1043" s="496"/>
      <c r="BS1043" s="122">
        <f t="shared" si="174"/>
        <v>0</v>
      </c>
      <c r="BT1043" s="496"/>
      <c r="BU1043" s="496"/>
      <c r="BV1043" s="496"/>
      <c r="BW1043" s="496"/>
      <c r="BX1043" s="496"/>
      <c r="BY1043" s="496"/>
      <c r="BZ1043" s="496"/>
      <c r="CA1043" s="496"/>
      <c r="CB1043" s="496"/>
      <c r="CC1043" s="496"/>
      <c r="CD1043" s="496"/>
      <c r="CE1043" s="496"/>
      <c r="CF1043" s="496"/>
      <c r="CG1043" s="496"/>
      <c r="CH1043" s="122">
        <f t="shared" si="175"/>
        <v>0</v>
      </c>
      <c r="CI1043" s="496"/>
      <c r="CJ1043" s="496"/>
      <c r="CK1043" s="496"/>
      <c r="CL1043" s="496"/>
      <c r="CM1043" s="122">
        <f t="shared" si="176"/>
        <v>0</v>
      </c>
      <c r="CN1043" s="496"/>
      <c r="CO1043" s="496"/>
      <c r="CP1043" s="496"/>
      <c r="CQ1043" s="496"/>
      <c r="CR1043" s="498"/>
      <c r="CS1043" s="498"/>
      <c r="CT1043" s="498"/>
      <c r="CU1043" s="498"/>
      <c r="CV1043" s="498"/>
      <c r="CW1043" s="498"/>
      <c r="CX1043" s="498"/>
      <c r="CY1043" s="499"/>
    </row>
    <row r="1044" spans="1:103" ht="180" customHeight="1">
      <c r="A1044" s="244" t="s">
        <v>2458</v>
      </c>
      <c r="B1044" s="17" t="s">
        <v>2459</v>
      </c>
      <c r="C1044" s="263">
        <v>402000016</v>
      </c>
      <c r="D1044" s="19" t="s">
        <v>2864</v>
      </c>
      <c r="E1044" s="113" t="s">
        <v>2460</v>
      </c>
      <c r="F1044" s="114"/>
      <c r="G1044" s="114"/>
      <c r="H1044" s="115">
        <v>3</v>
      </c>
      <c r="I1044" s="157"/>
      <c r="J1044" s="115">
        <v>17</v>
      </c>
      <c r="K1044" s="115">
        <v>1</v>
      </c>
      <c r="L1044" s="115" t="s">
        <v>2734</v>
      </c>
      <c r="M1044" s="154"/>
      <c r="N1044" s="154"/>
      <c r="O1044" s="154"/>
      <c r="P1044" s="116" t="s">
        <v>255</v>
      </c>
      <c r="Q1044" s="117" t="s">
        <v>2461</v>
      </c>
      <c r="R1044" s="154"/>
      <c r="S1044" s="154"/>
      <c r="T1044" s="154" t="s">
        <v>47</v>
      </c>
      <c r="U1044" s="154"/>
      <c r="V1044" s="154" t="s">
        <v>523</v>
      </c>
      <c r="W1044" s="154" t="s">
        <v>45</v>
      </c>
      <c r="X1044" s="115"/>
      <c r="Y1044" s="115"/>
      <c r="Z1044" s="115"/>
      <c r="AA1044" s="115"/>
      <c r="AB1044" s="116" t="s">
        <v>257</v>
      </c>
      <c r="AC1044" s="117" t="s">
        <v>2593</v>
      </c>
      <c r="AD1044" s="116"/>
      <c r="AE1044" s="116"/>
      <c r="AF1044" s="116"/>
      <c r="AG1044" s="116"/>
      <c r="AH1044" s="116"/>
      <c r="AI1044" s="116"/>
      <c r="AJ1044" s="116"/>
      <c r="AK1044" s="116"/>
      <c r="AL1044" s="116"/>
      <c r="AM1044" s="116" t="s">
        <v>2865</v>
      </c>
      <c r="AN1044" s="116" t="s">
        <v>2508</v>
      </c>
      <c r="AO1044" s="57" t="s">
        <v>66</v>
      </c>
      <c r="AP1044" s="57">
        <v>12</v>
      </c>
      <c r="AQ1044" s="57" t="s">
        <v>2866</v>
      </c>
      <c r="AR1044" s="18" t="s">
        <v>2867</v>
      </c>
      <c r="AS1044" s="156">
        <v>244</v>
      </c>
      <c r="AT1044" s="122">
        <v>1775000</v>
      </c>
      <c r="AU1044" s="122">
        <v>1105000</v>
      </c>
      <c r="AV1044" s="122">
        <v>0</v>
      </c>
      <c r="AW1044" s="122">
        <v>0</v>
      </c>
      <c r="AX1044" s="122">
        <v>0</v>
      </c>
      <c r="AY1044" s="122">
        <v>0</v>
      </c>
      <c r="AZ1044" s="122">
        <v>0</v>
      </c>
      <c r="BA1044" s="122">
        <v>0</v>
      </c>
      <c r="BB1044" s="122">
        <v>1775000</v>
      </c>
      <c r="BC1044" s="122">
        <v>1105000</v>
      </c>
      <c r="BD1044" s="122">
        <f t="shared" si="181"/>
        <v>0</v>
      </c>
      <c r="BE1044" s="122">
        <v>0</v>
      </c>
      <c r="BF1044" s="122">
        <v>0</v>
      </c>
      <c r="BG1044" s="122">
        <v>0</v>
      </c>
      <c r="BH1044" s="122">
        <v>0</v>
      </c>
      <c r="BI1044" s="122">
        <f t="shared" si="182"/>
        <v>0</v>
      </c>
      <c r="BJ1044" s="122">
        <v>0</v>
      </c>
      <c r="BK1044" s="122">
        <v>0</v>
      </c>
      <c r="BL1044" s="122">
        <v>0</v>
      </c>
      <c r="BM1044" s="122">
        <v>0</v>
      </c>
      <c r="BN1044" s="122">
        <f t="shared" si="183"/>
        <v>0</v>
      </c>
      <c r="BO1044" s="122">
        <v>0</v>
      </c>
      <c r="BP1044" s="122">
        <v>0</v>
      </c>
      <c r="BQ1044" s="122">
        <v>0</v>
      </c>
      <c r="BR1044" s="122">
        <v>0</v>
      </c>
      <c r="BS1044" s="122">
        <f t="shared" si="174"/>
        <v>0</v>
      </c>
      <c r="BT1044" s="122">
        <v>0</v>
      </c>
      <c r="BU1044" s="122">
        <v>0</v>
      </c>
      <c r="BV1044" s="122">
        <v>0</v>
      </c>
      <c r="BW1044" s="122">
        <v>0</v>
      </c>
      <c r="BX1044" s="122">
        <f t="shared" si="184"/>
        <v>0</v>
      </c>
      <c r="BY1044" s="122">
        <v>0</v>
      </c>
      <c r="BZ1044" s="122">
        <v>0</v>
      </c>
      <c r="CA1044" s="122">
        <v>0</v>
      </c>
      <c r="CB1044" s="122">
        <v>0</v>
      </c>
      <c r="CC1044" s="122">
        <f t="shared" ref="CC1044:CC1048" si="188">SUM(CD1044:CG1044)</f>
        <v>0</v>
      </c>
      <c r="CD1044" s="122">
        <v>0</v>
      </c>
      <c r="CE1044" s="122">
        <v>0</v>
      </c>
      <c r="CF1044" s="122">
        <v>0</v>
      </c>
      <c r="CG1044" s="122">
        <v>0</v>
      </c>
      <c r="CH1044" s="122">
        <f t="shared" si="175"/>
        <v>0</v>
      </c>
      <c r="CI1044" s="122">
        <v>0</v>
      </c>
      <c r="CJ1044" s="122">
        <v>0</v>
      </c>
      <c r="CK1044" s="122">
        <v>0</v>
      </c>
      <c r="CL1044" s="122">
        <v>0</v>
      </c>
      <c r="CM1044" s="122">
        <f t="shared" si="176"/>
        <v>0</v>
      </c>
      <c r="CN1044" s="122">
        <v>0</v>
      </c>
      <c r="CO1044" s="122">
        <v>0</v>
      </c>
      <c r="CP1044" s="122">
        <v>0</v>
      </c>
      <c r="CQ1044" s="122">
        <v>0</v>
      </c>
    </row>
    <row r="1045" spans="1:103" ht="409.5">
      <c r="A1045" s="244" t="s">
        <v>2458</v>
      </c>
      <c r="B1045" s="17" t="s">
        <v>2459</v>
      </c>
      <c r="C1045" s="263">
        <v>401000006</v>
      </c>
      <c r="D1045" s="19" t="s">
        <v>2477</v>
      </c>
      <c r="E1045" s="113" t="s">
        <v>2460</v>
      </c>
      <c r="F1045" s="114"/>
      <c r="G1045" s="114"/>
      <c r="H1045" s="115">
        <v>3</v>
      </c>
      <c r="I1045" s="157"/>
      <c r="J1045" s="115">
        <v>17</v>
      </c>
      <c r="K1045" s="115">
        <v>1</v>
      </c>
      <c r="L1045" s="115" t="s">
        <v>2734</v>
      </c>
      <c r="M1045" s="154"/>
      <c r="N1045" s="154"/>
      <c r="O1045" s="154"/>
      <c r="P1045" s="116" t="s">
        <v>255</v>
      </c>
      <c r="Q1045" s="117" t="s">
        <v>2868</v>
      </c>
      <c r="R1045" s="115" t="s">
        <v>2869</v>
      </c>
      <c r="S1045" s="154"/>
      <c r="T1045" s="154" t="s">
        <v>563</v>
      </c>
      <c r="U1045" s="154"/>
      <c r="V1045" s="154" t="s">
        <v>1088</v>
      </c>
      <c r="W1045" s="154" t="s">
        <v>567</v>
      </c>
      <c r="X1045" s="115"/>
      <c r="Y1045" s="115" t="s">
        <v>2870</v>
      </c>
      <c r="Z1045" s="115"/>
      <c r="AA1045" s="115"/>
      <c r="AB1045" s="116" t="s">
        <v>2871</v>
      </c>
      <c r="AC1045" s="117" t="s">
        <v>2593</v>
      </c>
      <c r="AD1045" s="116"/>
      <c r="AE1045" s="116"/>
      <c r="AF1045" s="116"/>
      <c r="AG1045" s="116"/>
      <c r="AH1045" s="116"/>
      <c r="AI1045" s="116"/>
      <c r="AJ1045" s="116"/>
      <c r="AK1045" s="116"/>
      <c r="AL1045" s="116"/>
      <c r="AM1045" s="116" t="s">
        <v>2872</v>
      </c>
      <c r="AN1045" s="116" t="s">
        <v>2508</v>
      </c>
      <c r="AO1045" s="57" t="s">
        <v>66</v>
      </c>
      <c r="AP1045" s="57" t="s">
        <v>97</v>
      </c>
      <c r="AQ1045" s="57" t="s">
        <v>2873</v>
      </c>
      <c r="AR1045" s="18" t="s">
        <v>2874</v>
      </c>
      <c r="AS1045" s="156">
        <v>244</v>
      </c>
      <c r="AT1045" s="122">
        <v>20000000</v>
      </c>
      <c r="AU1045" s="122">
        <v>20000000</v>
      </c>
      <c r="AV1045" s="122">
        <v>19980000</v>
      </c>
      <c r="AW1045" s="122">
        <v>19980000</v>
      </c>
      <c r="AX1045" s="122">
        <v>0</v>
      </c>
      <c r="AY1045" s="122">
        <v>0</v>
      </c>
      <c r="AZ1045" s="122">
        <v>0</v>
      </c>
      <c r="BA1045" s="122">
        <v>0</v>
      </c>
      <c r="BB1045" s="122">
        <v>20000</v>
      </c>
      <c r="BC1045" s="122">
        <v>20000</v>
      </c>
      <c r="BD1045" s="122">
        <f t="shared" si="181"/>
        <v>99577370</v>
      </c>
      <c r="BE1045" s="122">
        <v>99477792.629999995</v>
      </c>
      <c r="BF1045" s="122">
        <v>0</v>
      </c>
      <c r="BG1045" s="122">
        <v>0</v>
      </c>
      <c r="BH1045" s="122">
        <v>99577.37</v>
      </c>
      <c r="BI1045" s="122">
        <f t="shared" si="182"/>
        <v>93766659.859999999</v>
      </c>
      <c r="BJ1045" s="122">
        <v>93672893.200000003</v>
      </c>
      <c r="BK1045" s="122">
        <v>0</v>
      </c>
      <c r="BL1045" s="122">
        <v>0</v>
      </c>
      <c r="BM1045" s="122">
        <v>93766.66</v>
      </c>
      <c r="BN1045" s="122">
        <f t="shared" si="183"/>
        <v>99617530</v>
      </c>
      <c r="BO1045" s="122">
        <v>99517912.469999999</v>
      </c>
      <c r="BP1045" s="122">
        <v>0</v>
      </c>
      <c r="BQ1045" s="122">
        <v>0</v>
      </c>
      <c r="BR1045" s="122">
        <v>99617.53</v>
      </c>
      <c r="BS1045" s="122">
        <f t="shared" si="174"/>
        <v>99617530</v>
      </c>
      <c r="BT1045" s="122">
        <v>99517912.469999999</v>
      </c>
      <c r="BU1045" s="122">
        <v>0</v>
      </c>
      <c r="BV1045" s="122">
        <v>0</v>
      </c>
      <c r="BW1045" s="122">
        <v>99617.53</v>
      </c>
      <c r="BX1045" s="122">
        <f t="shared" si="184"/>
        <v>99404940</v>
      </c>
      <c r="BY1045" s="122">
        <v>99305535.060000002</v>
      </c>
      <c r="BZ1045" s="122">
        <v>0</v>
      </c>
      <c r="CA1045" s="122">
        <v>0</v>
      </c>
      <c r="CB1045" s="122">
        <v>99404.94</v>
      </c>
      <c r="CC1045" s="122">
        <f t="shared" si="188"/>
        <v>99404940</v>
      </c>
      <c r="CD1045" s="122">
        <v>99305535.060000002</v>
      </c>
      <c r="CE1045" s="122">
        <v>0</v>
      </c>
      <c r="CF1045" s="122">
        <v>0</v>
      </c>
      <c r="CG1045" s="122">
        <v>99404.94</v>
      </c>
      <c r="CH1045" s="122">
        <f t="shared" si="175"/>
        <v>122696666.67</v>
      </c>
      <c r="CI1045" s="122">
        <v>122573970</v>
      </c>
      <c r="CJ1045" s="122">
        <v>0</v>
      </c>
      <c r="CK1045" s="122">
        <v>0</v>
      </c>
      <c r="CL1045" s="122">
        <v>122696.67</v>
      </c>
      <c r="CM1045" s="122">
        <f t="shared" si="176"/>
        <v>122696666.67</v>
      </c>
      <c r="CN1045" s="122">
        <v>122573970</v>
      </c>
      <c r="CO1045" s="122">
        <v>0</v>
      </c>
      <c r="CP1045" s="122">
        <v>0</v>
      </c>
      <c r="CQ1045" s="122">
        <v>122696.67</v>
      </c>
    </row>
    <row r="1046" spans="1:103" ht="409.5">
      <c r="A1046" s="244" t="s">
        <v>2458</v>
      </c>
      <c r="B1046" s="17" t="s">
        <v>2459</v>
      </c>
      <c r="C1046" s="263">
        <v>403030002</v>
      </c>
      <c r="D1046" s="19" t="s">
        <v>960</v>
      </c>
      <c r="E1046" s="113" t="s">
        <v>2460</v>
      </c>
      <c r="F1046" s="114"/>
      <c r="G1046" s="114"/>
      <c r="H1046" s="115">
        <v>3</v>
      </c>
      <c r="I1046" s="157"/>
      <c r="J1046" s="115">
        <v>17</v>
      </c>
      <c r="K1046" s="115" t="s">
        <v>45</v>
      </c>
      <c r="L1046" s="115">
        <v>9</v>
      </c>
      <c r="M1046" s="154"/>
      <c r="N1046" s="154"/>
      <c r="O1046" s="154"/>
      <c r="P1046" s="116" t="s">
        <v>255</v>
      </c>
      <c r="Q1046" s="117" t="s">
        <v>2745</v>
      </c>
      <c r="R1046" s="154"/>
      <c r="S1046" s="154"/>
      <c r="T1046" s="154" t="s">
        <v>47</v>
      </c>
      <c r="U1046" s="154"/>
      <c r="V1046" s="154" t="s">
        <v>523</v>
      </c>
      <c r="W1046" s="154" t="s">
        <v>45</v>
      </c>
      <c r="X1046" s="115"/>
      <c r="Y1046" s="115"/>
      <c r="Z1046" s="115"/>
      <c r="AA1046" s="115"/>
      <c r="AB1046" s="116" t="s">
        <v>257</v>
      </c>
      <c r="AC1046" s="117" t="s">
        <v>2875</v>
      </c>
      <c r="AD1046" s="116"/>
      <c r="AE1046" s="116"/>
      <c r="AF1046" s="116"/>
      <c r="AG1046" s="116"/>
      <c r="AH1046" s="116"/>
      <c r="AI1046" s="116"/>
      <c r="AJ1046" s="116" t="s">
        <v>2876</v>
      </c>
      <c r="AK1046" s="116"/>
      <c r="AL1046" s="116"/>
      <c r="AM1046" s="116" t="s">
        <v>2877</v>
      </c>
      <c r="AN1046" s="116" t="s">
        <v>2878</v>
      </c>
      <c r="AO1046" s="57" t="s">
        <v>87</v>
      </c>
      <c r="AP1046" s="57" t="s">
        <v>54</v>
      </c>
      <c r="AQ1046" s="57" t="s">
        <v>1487</v>
      </c>
      <c r="AR1046" s="18" t="s">
        <v>1488</v>
      </c>
      <c r="AS1046" s="156" t="s">
        <v>629</v>
      </c>
      <c r="AT1046" s="122">
        <v>4203075</v>
      </c>
      <c r="AU1046" s="122">
        <v>3646075</v>
      </c>
      <c r="AV1046" s="122">
        <v>0</v>
      </c>
      <c r="AW1046" s="122">
        <v>0</v>
      </c>
      <c r="AX1046" s="122">
        <v>0</v>
      </c>
      <c r="AY1046" s="122">
        <v>0</v>
      </c>
      <c r="AZ1046" s="122">
        <v>0</v>
      </c>
      <c r="BA1046" s="122">
        <v>0</v>
      </c>
      <c r="BB1046" s="122">
        <v>4203075</v>
      </c>
      <c r="BC1046" s="122">
        <v>3646075</v>
      </c>
      <c r="BD1046" s="122">
        <f t="shared" si="181"/>
        <v>5468430</v>
      </c>
      <c r="BE1046" s="122">
        <v>0</v>
      </c>
      <c r="BF1046" s="122">
        <v>0</v>
      </c>
      <c r="BG1046" s="122">
        <v>0</v>
      </c>
      <c r="BH1046" s="122">
        <v>5468430</v>
      </c>
      <c r="BI1046" s="122">
        <f t="shared" si="182"/>
        <v>3316500</v>
      </c>
      <c r="BJ1046" s="122">
        <v>0</v>
      </c>
      <c r="BK1046" s="122">
        <v>0</v>
      </c>
      <c r="BL1046" s="122">
        <v>0</v>
      </c>
      <c r="BM1046" s="122">
        <v>3316500</v>
      </c>
      <c r="BN1046" s="122">
        <f t="shared" si="183"/>
        <v>0</v>
      </c>
      <c r="BO1046" s="122">
        <v>0</v>
      </c>
      <c r="BP1046" s="122">
        <v>0</v>
      </c>
      <c r="BQ1046" s="122">
        <v>0</v>
      </c>
      <c r="BR1046" s="122"/>
      <c r="BS1046" s="122">
        <f t="shared" si="174"/>
        <v>0</v>
      </c>
      <c r="BT1046" s="122">
        <v>0</v>
      </c>
      <c r="BU1046" s="122">
        <v>0</v>
      </c>
      <c r="BV1046" s="122">
        <v>0</v>
      </c>
      <c r="BW1046" s="122"/>
      <c r="BX1046" s="122">
        <f t="shared" si="184"/>
        <v>0</v>
      </c>
      <c r="BY1046" s="122">
        <v>0</v>
      </c>
      <c r="BZ1046" s="122">
        <v>0</v>
      </c>
      <c r="CA1046" s="122">
        <v>0</v>
      </c>
      <c r="CB1046" s="122"/>
      <c r="CC1046" s="122">
        <f t="shared" si="188"/>
        <v>0</v>
      </c>
      <c r="CD1046" s="122">
        <v>0</v>
      </c>
      <c r="CE1046" s="122">
        <v>0</v>
      </c>
      <c r="CF1046" s="122">
        <v>0</v>
      </c>
      <c r="CG1046" s="122"/>
      <c r="CH1046" s="122">
        <f t="shared" si="175"/>
        <v>0</v>
      </c>
      <c r="CI1046" s="122">
        <v>0</v>
      </c>
      <c r="CJ1046" s="122">
        <v>0</v>
      </c>
      <c r="CK1046" s="122">
        <v>0</v>
      </c>
      <c r="CL1046" s="122"/>
      <c r="CM1046" s="122">
        <f t="shared" si="176"/>
        <v>0</v>
      </c>
      <c r="CN1046" s="122">
        <v>0</v>
      </c>
      <c r="CO1046" s="122">
        <v>0</v>
      </c>
      <c r="CP1046" s="122">
        <v>0</v>
      </c>
      <c r="CQ1046" s="122"/>
    </row>
    <row r="1047" spans="1:103" ht="296.25" customHeight="1">
      <c r="A1047" s="244" t="s">
        <v>2458</v>
      </c>
      <c r="B1047" s="17" t="s">
        <v>2459</v>
      </c>
      <c r="C1047" s="263">
        <v>403030002</v>
      </c>
      <c r="D1047" s="19" t="s">
        <v>960</v>
      </c>
      <c r="E1047" s="113" t="s">
        <v>2460</v>
      </c>
      <c r="F1047" s="114"/>
      <c r="G1047" s="114"/>
      <c r="H1047" s="115">
        <v>3</v>
      </c>
      <c r="I1047" s="157"/>
      <c r="J1047" s="115">
        <v>17</v>
      </c>
      <c r="K1047" s="115" t="s">
        <v>45</v>
      </c>
      <c r="L1047" s="115">
        <v>9</v>
      </c>
      <c r="M1047" s="154"/>
      <c r="N1047" s="154"/>
      <c r="O1047" s="154"/>
      <c r="P1047" s="116" t="s">
        <v>255</v>
      </c>
      <c r="Q1047" s="117" t="s">
        <v>2745</v>
      </c>
      <c r="R1047" s="154"/>
      <c r="S1047" s="154"/>
      <c r="T1047" s="154" t="s">
        <v>47</v>
      </c>
      <c r="U1047" s="154"/>
      <c r="V1047" s="154" t="s">
        <v>523</v>
      </c>
      <c r="W1047" s="154" t="s">
        <v>45</v>
      </c>
      <c r="X1047" s="115"/>
      <c r="Y1047" s="115"/>
      <c r="Z1047" s="115"/>
      <c r="AA1047" s="115"/>
      <c r="AB1047" s="116" t="s">
        <v>257</v>
      </c>
      <c r="AC1047" s="117" t="s">
        <v>2875</v>
      </c>
      <c r="AD1047" s="116"/>
      <c r="AE1047" s="116"/>
      <c r="AF1047" s="116"/>
      <c r="AG1047" s="116"/>
      <c r="AH1047" s="116"/>
      <c r="AI1047" s="116"/>
      <c r="AJ1047" s="116" t="s">
        <v>2876</v>
      </c>
      <c r="AK1047" s="116"/>
      <c r="AL1047" s="116"/>
      <c r="AM1047" s="116" t="s">
        <v>2877</v>
      </c>
      <c r="AN1047" s="116" t="s">
        <v>2878</v>
      </c>
      <c r="AO1047" s="57" t="s">
        <v>87</v>
      </c>
      <c r="AP1047" s="57" t="s">
        <v>54</v>
      </c>
      <c r="AQ1047" s="57" t="s">
        <v>1487</v>
      </c>
      <c r="AR1047" s="18" t="s">
        <v>1488</v>
      </c>
      <c r="AS1047" s="156" t="s">
        <v>629</v>
      </c>
      <c r="AT1047" s="122">
        <v>3433152.5</v>
      </c>
      <c r="AU1047" s="122">
        <v>2733720</v>
      </c>
      <c r="AV1047" s="122">
        <v>0</v>
      </c>
      <c r="AW1047" s="122">
        <v>0</v>
      </c>
      <c r="AX1047" s="122">
        <v>0</v>
      </c>
      <c r="AY1047" s="122">
        <v>0</v>
      </c>
      <c r="AZ1047" s="122">
        <v>0</v>
      </c>
      <c r="BA1047" s="122">
        <v>0</v>
      </c>
      <c r="BB1047" s="122">
        <v>3433152.5</v>
      </c>
      <c r="BC1047" s="122">
        <v>2733720</v>
      </c>
      <c r="BD1047" s="122">
        <f t="shared" si="181"/>
        <v>4505850</v>
      </c>
      <c r="BE1047" s="122">
        <v>0</v>
      </c>
      <c r="BF1047" s="122">
        <v>0</v>
      </c>
      <c r="BG1047" s="122">
        <v>0</v>
      </c>
      <c r="BH1047" s="122">
        <v>4505850</v>
      </c>
      <c r="BI1047" s="122">
        <f t="shared" si="182"/>
        <v>2219865</v>
      </c>
      <c r="BJ1047" s="122">
        <v>0</v>
      </c>
      <c r="BK1047" s="122">
        <v>0</v>
      </c>
      <c r="BL1047" s="122">
        <v>0</v>
      </c>
      <c r="BM1047" s="122">
        <v>2219865</v>
      </c>
      <c r="BN1047" s="122">
        <f t="shared" si="183"/>
        <v>0</v>
      </c>
      <c r="BO1047" s="122">
        <v>0</v>
      </c>
      <c r="BP1047" s="122">
        <v>0</v>
      </c>
      <c r="BQ1047" s="122">
        <v>0</v>
      </c>
      <c r="BR1047" s="122"/>
      <c r="BS1047" s="122">
        <f t="shared" si="174"/>
        <v>0</v>
      </c>
      <c r="BT1047" s="122">
        <v>0</v>
      </c>
      <c r="BU1047" s="122">
        <v>0</v>
      </c>
      <c r="BV1047" s="122">
        <v>0</v>
      </c>
      <c r="BW1047" s="122"/>
      <c r="BX1047" s="122">
        <f t="shared" si="184"/>
        <v>0</v>
      </c>
      <c r="BY1047" s="122">
        <v>0</v>
      </c>
      <c r="BZ1047" s="122">
        <v>0</v>
      </c>
      <c r="CA1047" s="122">
        <v>0</v>
      </c>
      <c r="CB1047" s="122"/>
      <c r="CC1047" s="122">
        <f t="shared" si="188"/>
        <v>0</v>
      </c>
      <c r="CD1047" s="122">
        <v>0</v>
      </c>
      <c r="CE1047" s="122">
        <v>0</v>
      </c>
      <c r="CF1047" s="122">
        <v>0</v>
      </c>
      <c r="CG1047" s="122"/>
      <c r="CH1047" s="122">
        <f t="shared" si="175"/>
        <v>0</v>
      </c>
      <c r="CI1047" s="122">
        <v>0</v>
      </c>
      <c r="CJ1047" s="122">
        <v>0</v>
      </c>
      <c r="CK1047" s="122">
        <v>0</v>
      </c>
      <c r="CL1047" s="122"/>
      <c r="CM1047" s="122">
        <f t="shared" si="176"/>
        <v>0</v>
      </c>
      <c r="CN1047" s="122">
        <v>0</v>
      </c>
      <c r="CO1047" s="122">
        <v>0</v>
      </c>
      <c r="CP1047" s="122">
        <v>0</v>
      </c>
      <c r="CQ1047" s="122"/>
    </row>
    <row r="1048" spans="1:103" ht="222.75" customHeight="1">
      <c r="A1048" s="346" t="s">
        <v>2458</v>
      </c>
      <c r="B1048" s="347" t="s">
        <v>2459</v>
      </c>
      <c r="C1048" s="348">
        <v>404020054</v>
      </c>
      <c r="D1048" s="177" t="s">
        <v>2879</v>
      </c>
      <c r="E1048" s="161" t="s">
        <v>2460</v>
      </c>
      <c r="F1048" s="349"/>
      <c r="G1048" s="349"/>
      <c r="H1048" s="300">
        <v>4</v>
      </c>
      <c r="I1048" s="350"/>
      <c r="J1048" s="300">
        <v>19</v>
      </c>
      <c r="K1048" s="300" t="s">
        <v>848</v>
      </c>
      <c r="L1048" s="300"/>
      <c r="M1048" s="337"/>
      <c r="N1048" s="337"/>
      <c r="O1048" s="337"/>
      <c r="P1048" s="164" t="s">
        <v>255</v>
      </c>
      <c r="Q1048" s="165" t="s">
        <v>2880</v>
      </c>
      <c r="R1048" s="337"/>
      <c r="S1048" s="337"/>
      <c r="T1048" s="337"/>
      <c r="U1048" s="337"/>
      <c r="V1048" s="300" t="s">
        <v>2881</v>
      </c>
      <c r="W1048" s="337" t="s">
        <v>2882</v>
      </c>
      <c r="X1048" s="300"/>
      <c r="Y1048" s="300"/>
      <c r="Z1048" s="300"/>
      <c r="AA1048" s="300"/>
      <c r="AB1048" s="164" t="s">
        <v>2883</v>
      </c>
      <c r="AC1048" s="165" t="s">
        <v>2884</v>
      </c>
      <c r="AD1048" s="164"/>
      <c r="AE1048" s="164"/>
      <c r="AF1048" s="164"/>
      <c r="AG1048" s="164"/>
      <c r="AH1048" s="164"/>
      <c r="AI1048" s="164"/>
      <c r="AJ1048" s="164"/>
      <c r="AK1048" s="164"/>
      <c r="AL1048" s="164"/>
      <c r="AM1048" s="164" t="s">
        <v>2885</v>
      </c>
      <c r="AN1048" s="164" t="s">
        <v>2886</v>
      </c>
      <c r="AO1048" s="133" t="s">
        <v>80</v>
      </c>
      <c r="AP1048" s="133" t="s">
        <v>54</v>
      </c>
      <c r="AQ1048" s="133" t="s">
        <v>2887</v>
      </c>
      <c r="AR1048" s="184" t="s">
        <v>2888</v>
      </c>
      <c r="AS1048" s="168">
        <v>244</v>
      </c>
      <c r="AT1048" s="351">
        <v>5856930</v>
      </c>
      <c r="AU1048" s="351">
        <v>3307154.22</v>
      </c>
      <c r="AV1048" s="122">
        <v>0</v>
      </c>
      <c r="AW1048" s="122">
        <v>0</v>
      </c>
      <c r="AX1048" s="351">
        <v>5856930</v>
      </c>
      <c r="AY1048" s="351">
        <v>3307154.22</v>
      </c>
      <c r="AZ1048" s="122">
        <v>0</v>
      </c>
      <c r="BA1048" s="122">
        <v>0</v>
      </c>
      <c r="BB1048" s="122">
        <v>0</v>
      </c>
      <c r="BC1048" s="122">
        <v>0</v>
      </c>
      <c r="BD1048" s="122">
        <f t="shared" si="181"/>
        <v>9846405</v>
      </c>
      <c r="BE1048" s="122">
        <v>0</v>
      </c>
      <c r="BF1048" s="351">
        <f>9574755+271650</f>
        <v>9846405</v>
      </c>
      <c r="BG1048" s="122">
        <v>0</v>
      </c>
      <c r="BH1048" s="122">
        <v>0</v>
      </c>
      <c r="BI1048" s="122">
        <f t="shared" si="182"/>
        <v>9815879.5399999991</v>
      </c>
      <c r="BJ1048" s="122">
        <v>0</v>
      </c>
      <c r="BK1048" s="351">
        <f>9544229.54+271650</f>
        <v>9815879.5399999991</v>
      </c>
      <c r="BL1048" s="122">
        <v>0</v>
      </c>
      <c r="BM1048" s="122">
        <v>0</v>
      </c>
      <c r="BN1048" s="122">
        <f t="shared" si="183"/>
        <v>9574755</v>
      </c>
      <c r="BO1048" s="122">
        <v>0</v>
      </c>
      <c r="BP1048" s="351">
        <v>9574755</v>
      </c>
      <c r="BQ1048" s="122">
        <v>0</v>
      </c>
      <c r="BR1048" s="122">
        <v>0</v>
      </c>
      <c r="BS1048" s="122">
        <f t="shared" si="174"/>
        <v>9574755</v>
      </c>
      <c r="BT1048" s="122">
        <v>0</v>
      </c>
      <c r="BU1048" s="351">
        <v>9574755</v>
      </c>
      <c r="BV1048" s="122">
        <v>0</v>
      </c>
      <c r="BW1048" s="122">
        <v>0</v>
      </c>
      <c r="BX1048" s="122">
        <f t="shared" si="184"/>
        <v>4468219</v>
      </c>
      <c r="BY1048" s="122">
        <v>0</v>
      </c>
      <c r="BZ1048" s="351">
        <v>4468219</v>
      </c>
      <c r="CA1048" s="122">
        <v>0</v>
      </c>
      <c r="CB1048" s="122">
        <v>0</v>
      </c>
      <c r="CC1048" s="122">
        <f t="shared" si="188"/>
        <v>4468219</v>
      </c>
      <c r="CD1048" s="122">
        <v>0</v>
      </c>
      <c r="CE1048" s="351">
        <v>4468219</v>
      </c>
      <c r="CF1048" s="122">
        <v>0</v>
      </c>
      <c r="CG1048" s="122">
        <v>0</v>
      </c>
      <c r="CH1048" s="122">
        <f t="shared" si="175"/>
        <v>4468219</v>
      </c>
      <c r="CI1048" s="122">
        <v>0</v>
      </c>
      <c r="CJ1048" s="351">
        <v>4468219</v>
      </c>
      <c r="CK1048" s="122">
        <v>0</v>
      </c>
      <c r="CL1048" s="122">
        <v>0</v>
      </c>
      <c r="CM1048" s="122">
        <f t="shared" si="176"/>
        <v>4468219</v>
      </c>
      <c r="CN1048" s="122">
        <v>0</v>
      </c>
      <c r="CO1048" s="351">
        <v>4468219</v>
      </c>
      <c r="CP1048" s="122">
        <v>0</v>
      </c>
      <c r="CQ1048" s="122">
        <v>0</v>
      </c>
    </row>
    <row r="1049" spans="1:103" s="189" customFormat="1" ht="24.95" customHeight="1">
      <c r="A1049" s="392" t="s">
        <v>2889</v>
      </c>
      <c r="B1049" s="390"/>
      <c r="C1049" s="393"/>
      <c r="D1049" s="393"/>
      <c r="E1049" s="393"/>
      <c r="F1049" s="393"/>
      <c r="G1049" s="393"/>
      <c r="H1049" s="393"/>
      <c r="I1049" s="393"/>
      <c r="J1049" s="393"/>
      <c r="K1049" s="393"/>
      <c r="L1049" s="393"/>
      <c r="M1049" s="393"/>
      <c r="N1049" s="393"/>
      <c r="O1049" s="393"/>
      <c r="P1049" s="393"/>
      <c r="Q1049" s="393"/>
      <c r="R1049" s="393"/>
      <c r="S1049" s="393"/>
      <c r="T1049" s="393"/>
      <c r="U1049" s="393"/>
      <c r="V1049" s="393"/>
      <c r="W1049" s="393"/>
      <c r="X1049" s="393"/>
      <c r="Y1049" s="393"/>
      <c r="Z1049" s="393"/>
      <c r="AA1049" s="393"/>
      <c r="AB1049" s="393"/>
      <c r="AC1049" s="393"/>
      <c r="AD1049" s="393"/>
      <c r="AE1049" s="393"/>
      <c r="AF1049" s="393"/>
      <c r="AG1049" s="393"/>
      <c r="AH1049" s="393"/>
      <c r="AI1049" s="393"/>
      <c r="AJ1049" s="393"/>
      <c r="AK1049" s="393"/>
      <c r="AL1049" s="393"/>
      <c r="AM1049" s="393"/>
      <c r="AN1049" s="393"/>
      <c r="AO1049" s="393"/>
      <c r="AP1049" s="393"/>
      <c r="AQ1049" s="393"/>
      <c r="AR1049" s="393"/>
      <c r="AS1049" s="394"/>
      <c r="AT1049" s="200">
        <v>2496670218.8800001</v>
      </c>
      <c r="AU1049" s="200">
        <v>2232558219.2799997</v>
      </c>
      <c r="AV1049" s="200">
        <v>810224379.97000003</v>
      </c>
      <c r="AW1049" s="200">
        <v>808407442.80999994</v>
      </c>
      <c r="AX1049" s="200">
        <v>780828389.56999993</v>
      </c>
      <c r="AY1049" s="200">
        <v>582884688.01999998</v>
      </c>
      <c r="AZ1049" s="200">
        <v>0</v>
      </c>
      <c r="BA1049" s="200">
        <v>0</v>
      </c>
      <c r="BB1049" s="200">
        <v>905617449.34000027</v>
      </c>
      <c r="BC1049" s="200">
        <v>841266088.45000017</v>
      </c>
      <c r="BD1049" s="200">
        <f t="shared" ref="BD1049:BW1049" si="189">SUM(BD930:BD1048)</f>
        <v>3322024728.9300013</v>
      </c>
      <c r="BE1049" s="200">
        <f t="shared" si="189"/>
        <v>721111034.51999986</v>
      </c>
      <c r="BF1049" s="200">
        <f t="shared" si="189"/>
        <v>1800097028.3300002</v>
      </c>
      <c r="BG1049" s="200">
        <f t="shared" si="189"/>
        <v>0</v>
      </c>
      <c r="BH1049" s="200">
        <f t="shared" si="189"/>
        <v>800816666.07999992</v>
      </c>
      <c r="BI1049" s="200">
        <f t="shared" si="189"/>
        <v>3184000144.7000017</v>
      </c>
      <c r="BJ1049" s="200">
        <f t="shared" si="189"/>
        <v>715306135.08999991</v>
      </c>
      <c r="BK1049" s="200">
        <f t="shared" si="189"/>
        <v>1707732125.49</v>
      </c>
      <c r="BL1049" s="200">
        <f t="shared" si="189"/>
        <v>0</v>
      </c>
      <c r="BM1049" s="200">
        <f t="shared" si="189"/>
        <v>760961884.11999989</v>
      </c>
      <c r="BN1049" s="200">
        <f t="shared" si="189"/>
        <v>2082362567.8000004</v>
      </c>
      <c r="BO1049" s="200">
        <f t="shared" si="189"/>
        <v>505838412.24000001</v>
      </c>
      <c r="BP1049" s="200">
        <f t="shared" si="189"/>
        <v>742498535.55999994</v>
      </c>
      <c r="BQ1049" s="200">
        <f t="shared" si="189"/>
        <v>0</v>
      </c>
      <c r="BR1049" s="200">
        <f t="shared" si="189"/>
        <v>834025620</v>
      </c>
      <c r="BS1049" s="200">
        <f t="shared" si="189"/>
        <v>2134977654.7000003</v>
      </c>
      <c r="BT1049" s="200">
        <f t="shared" si="189"/>
        <v>484036667.89999998</v>
      </c>
      <c r="BU1049" s="200">
        <f t="shared" si="189"/>
        <v>762268649.38</v>
      </c>
      <c r="BV1049" s="200">
        <f t="shared" si="189"/>
        <v>0</v>
      </c>
      <c r="BW1049" s="200">
        <f t="shared" si="189"/>
        <v>888672337.41999984</v>
      </c>
      <c r="BX1049" s="200">
        <f>SUM(BX930:BX1048)</f>
        <v>966942762.61000001</v>
      </c>
      <c r="BY1049" s="200">
        <f t="shared" ref="BY1049:CG1049" si="190">SUM(BY930:BY1048)</f>
        <v>99305535.060000002</v>
      </c>
      <c r="BZ1049" s="200">
        <f t="shared" si="190"/>
        <v>344142847.55000001</v>
      </c>
      <c r="CA1049" s="200">
        <f t="shared" si="190"/>
        <v>0</v>
      </c>
      <c r="CB1049" s="200">
        <f t="shared" si="190"/>
        <v>523494380</v>
      </c>
      <c r="CC1049" s="200">
        <f t="shared" si="190"/>
        <v>966942762.61000001</v>
      </c>
      <c r="CD1049" s="200">
        <f t="shared" si="190"/>
        <v>99305535.060000002</v>
      </c>
      <c r="CE1049" s="200">
        <f t="shared" si="190"/>
        <v>344142847.55000001</v>
      </c>
      <c r="CF1049" s="200">
        <f t="shared" si="190"/>
        <v>0</v>
      </c>
      <c r="CG1049" s="200">
        <f t="shared" si="190"/>
        <v>523494380</v>
      </c>
      <c r="CH1049" s="200">
        <f>SUM(CH930:CH1048)</f>
        <v>665983548.99999988</v>
      </c>
      <c r="CI1049" s="200">
        <f t="shared" ref="CI1049:CQ1049" si="191">SUM(CI930:CI1048)</f>
        <v>122573970</v>
      </c>
      <c r="CJ1049" s="200">
        <f t="shared" si="191"/>
        <v>37995269</v>
      </c>
      <c r="CK1049" s="200">
        <f t="shared" si="191"/>
        <v>0</v>
      </c>
      <c r="CL1049" s="200">
        <f t="shared" si="191"/>
        <v>505414310</v>
      </c>
      <c r="CM1049" s="200">
        <f t="shared" si="191"/>
        <v>665983548.99999988</v>
      </c>
      <c r="CN1049" s="200">
        <f t="shared" si="191"/>
        <v>122573970</v>
      </c>
      <c r="CO1049" s="200">
        <f t="shared" si="191"/>
        <v>37995269</v>
      </c>
      <c r="CP1049" s="200">
        <f t="shared" si="191"/>
        <v>0</v>
      </c>
      <c r="CQ1049" s="200">
        <f t="shared" si="191"/>
        <v>505414310</v>
      </c>
      <c r="CR1049" s="438">
        <f>IF(BD1049=BE1049+BF1049+BG1049+BH1049,1,0)</f>
        <v>1</v>
      </c>
      <c r="CS1049" s="438">
        <f>IF(BI1049=BJ1049+BK1049+BL1049+BM1049,1,0)</f>
        <v>1</v>
      </c>
    </row>
    <row r="1050" spans="1:103" ht="120.75" customHeight="1">
      <c r="A1050" s="366">
        <v>621</v>
      </c>
      <c r="B1050" s="139" t="s">
        <v>2890</v>
      </c>
      <c r="C1050" s="367">
        <v>401000003</v>
      </c>
      <c r="D1050" s="141" t="s">
        <v>626</v>
      </c>
      <c r="E1050" s="142" t="s">
        <v>2891</v>
      </c>
      <c r="F1050" s="143"/>
      <c r="G1050" s="143"/>
      <c r="H1050" s="144">
        <v>3</v>
      </c>
      <c r="I1050" s="246"/>
      <c r="J1050" s="144">
        <v>16</v>
      </c>
      <c r="K1050" s="144">
        <v>1</v>
      </c>
      <c r="L1050" s="144">
        <v>3</v>
      </c>
      <c r="M1050" s="145"/>
      <c r="N1050" s="145"/>
      <c r="O1050" s="145"/>
      <c r="P1050" s="146" t="s">
        <v>255</v>
      </c>
      <c r="Q1050" s="147" t="s">
        <v>256</v>
      </c>
      <c r="R1050" s="145"/>
      <c r="S1050" s="145"/>
      <c r="T1050" s="145" t="s">
        <v>47</v>
      </c>
      <c r="U1050" s="145"/>
      <c r="V1050" s="145" t="s">
        <v>523</v>
      </c>
      <c r="W1050" s="368" t="s">
        <v>45</v>
      </c>
      <c r="X1050" s="145"/>
      <c r="Y1050" s="145"/>
      <c r="Z1050" s="145"/>
      <c r="AA1050" s="145" t="s">
        <v>1996</v>
      </c>
      <c r="AB1050" s="146" t="s">
        <v>2892</v>
      </c>
      <c r="AC1050" s="147" t="s">
        <v>2893</v>
      </c>
      <c r="AD1050" s="146"/>
      <c r="AE1050" s="146"/>
      <c r="AF1050" s="146"/>
      <c r="AG1050" s="146"/>
      <c r="AH1050" s="146"/>
      <c r="AI1050" s="146"/>
      <c r="AJ1050" s="146"/>
      <c r="AK1050" s="146"/>
      <c r="AL1050" s="146"/>
      <c r="AM1050" s="146" t="s">
        <v>2894</v>
      </c>
      <c r="AN1050" s="146" t="s">
        <v>2895</v>
      </c>
      <c r="AO1050" s="150" t="s">
        <v>66</v>
      </c>
      <c r="AP1050" s="150" t="s">
        <v>46</v>
      </c>
      <c r="AQ1050" s="150" t="s">
        <v>2896</v>
      </c>
      <c r="AR1050" s="151" t="s">
        <v>2897</v>
      </c>
      <c r="AS1050" s="152">
        <v>244</v>
      </c>
      <c r="AT1050" s="251">
        <v>748639.82</v>
      </c>
      <c r="AU1050" s="251">
        <v>733012.11</v>
      </c>
      <c r="AV1050" s="251">
        <v>0</v>
      </c>
      <c r="AW1050" s="251">
        <v>0</v>
      </c>
      <c r="AX1050" s="251">
        <v>0</v>
      </c>
      <c r="AY1050" s="251">
        <v>0</v>
      </c>
      <c r="AZ1050" s="251">
        <v>0</v>
      </c>
      <c r="BA1050" s="251">
        <v>0</v>
      </c>
      <c r="BB1050" s="251">
        <v>748639.82</v>
      </c>
      <c r="BC1050" s="251">
        <v>733012.11</v>
      </c>
      <c r="BD1050" s="369">
        <v>2818838.52</v>
      </c>
      <c r="BE1050" s="251">
        <v>0</v>
      </c>
      <c r="BF1050" s="251">
        <v>0</v>
      </c>
      <c r="BG1050" s="251">
        <v>0</v>
      </c>
      <c r="BH1050" s="369">
        <v>2818838.52</v>
      </c>
      <c r="BI1050" s="369">
        <v>1490836.84</v>
      </c>
      <c r="BJ1050" s="251">
        <v>0</v>
      </c>
      <c r="BK1050" s="251">
        <v>0</v>
      </c>
      <c r="BL1050" s="251">
        <v>0</v>
      </c>
      <c r="BM1050" s="369">
        <v>1490836.84</v>
      </c>
      <c r="BN1050" s="369">
        <v>100000</v>
      </c>
      <c r="BO1050" s="251">
        <v>0</v>
      </c>
      <c r="BP1050" s="251">
        <v>0</v>
      </c>
      <c r="BQ1050" s="251">
        <v>0</v>
      </c>
      <c r="BR1050" s="251">
        <v>100000</v>
      </c>
      <c r="BS1050" s="369">
        <v>428989.6</v>
      </c>
      <c r="BT1050" s="251">
        <v>0</v>
      </c>
      <c r="BU1050" s="251">
        <v>0</v>
      </c>
      <c r="BV1050" s="251">
        <v>0</v>
      </c>
      <c r="BW1050" s="369">
        <v>428989.6</v>
      </c>
      <c r="BX1050" s="369">
        <v>100000</v>
      </c>
      <c r="BY1050" s="251">
        <v>0</v>
      </c>
      <c r="BZ1050" s="251">
        <v>0</v>
      </c>
      <c r="CA1050" s="251">
        <v>0</v>
      </c>
      <c r="CB1050" s="251">
        <v>100000</v>
      </c>
      <c r="CC1050" s="369">
        <v>100000</v>
      </c>
      <c r="CD1050" s="251">
        <v>0</v>
      </c>
      <c r="CE1050" s="251">
        <v>0</v>
      </c>
      <c r="CF1050" s="251">
        <v>0</v>
      </c>
      <c r="CG1050" s="251">
        <v>100000</v>
      </c>
      <c r="CH1050" s="369">
        <v>100000</v>
      </c>
      <c r="CI1050" s="251">
        <v>0</v>
      </c>
      <c r="CJ1050" s="251">
        <v>0</v>
      </c>
      <c r="CK1050" s="251">
        <v>0</v>
      </c>
      <c r="CL1050" s="251">
        <v>100000</v>
      </c>
      <c r="CM1050" s="369">
        <v>100000</v>
      </c>
      <c r="CN1050" s="251">
        <v>0</v>
      </c>
      <c r="CO1050" s="251">
        <v>0</v>
      </c>
      <c r="CP1050" s="251">
        <v>0</v>
      </c>
      <c r="CQ1050" s="251">
        <v>100000</v>
      </c>
      <c r="CR1050" s="8">
        <v>-733012.11</v>
      </c>
      <c r="CS1050" s="8">
        <v>-4919683.34</v>
      </c>
      <c r="CT1050" s="8">
        <v>-100000</v>
      </c>
    </row>
    <row r="1051" spans="1:103" ht="122.25" customHeight="1">
      <c r="A1051" s="244">
        <v>621</v>
      </c>
      <c r="B1051" s="17" t="s">
        <v>2890</v>
      </c>
      <c r="C1051" s="263">
        <v>401000003</v>
      </c>
      <c r="D1051" s="19" t="s">
        <v>253</v>
      </c>
      <c r="E1051" s="113" t="s">
        <v>2898</v>
      </c>
      <c r="F1051" s="114"/>
      <c r="G1051" s="114"/>
      <c r="H1051" s="115">
        <v>3</v>
      </c>
      <c r="I1051" s="157"/>
      <c r="J1051" s="115">
        <v>16</v>
      </c>
      <c r="K1051" s="115">
        <v>1</v>
      </c>
      <c r="L1051" s="115">
        <v>3</v>
      </c>
      <c r="M1051" s="154"/>
      <c r="N1051" s="154"/>
      <c r="O1051" s="154"/>
      <c r="P1051" s="116" t="s">
        <v>255</v>
      </c>
      <c r="Q1051" s="117" t="s">
        <v>2899</v>
      </c>
      <c r="R1051" s="154"/>
      <c r="S1051" s="154"/>
      <c r="T1051" s="154" t="s">
        <v>47</v>
      </c>
      <c r="U1051" s="154"/>
      <c r="V1051" s="154" t="s">
        <v>523</v>
      </c>
      <c r="W1051" s="364" t="s">
        <v>45</v>
      </c>
      <c r="X1051" s="154"/>
      <c r="Y1051" s="154"/>
      <c r="Z1051" s="154"/>
      <c r="AA1051" s="154" t="s">
        <v>1996</v>
      </c>
      <c r="AB1051" s="116" t="s">
        <v>2892</v>
      </c>
      <c r="AC1051" s="117" t="s">
        <v>2893</v>
      </c>
      <c r="AD1051" s="116"/>
      <c r="AE1051" s="116"/>
      <c r="AF1051" s="116"/>
      <c r="AG1051" s="116"/>
      <c r="AH1051" s="116"/>
      <c r="AI1051" s="116"/>
      <c r="AJ1051" s="116"/>
      <c r="AK1051" s="116"/>
      <c r="AL1051" s="116"/>
      <c r="AM1051" s="116" t="s">
        <v>2894</v>
      </c>
      <c r="AN1051" s="116" t="s">
        <v>2895</v>
      </c>
      <c r="AO1051" s="57" t="s">
        <v>66</v>
      </c>
      <c r="AP1051" s="57" t="s">
        <v>46</v>
      </c>
      <c r="AQ1051" s="57" t="s">
        <v>2896</v>
      </c>
      <c r="AR1051" s="18" t="s">
        <v>2897</v>
      </c>
      <c r="AS1051" s="156">
        <v>244</v>
      </c>
      <c r="AT1051" s="122">
        <v>298181.55</v>
      </c>
      <c r="AU1051" s="122">
        <v>298181.55</v>
      </c>
      <c r="AV1051" s="122">
        <v>0</v>
      </c>
      <c r="AW1051" s="122">
        <v>0</v>
      </c>
      <c r="AX1051" s="122">
        <v>0</v>
      </c>
      <c r="AY1051" s="122">
        <v>0</v>
      </c>
      <c r="AZ1051" s="122">
        <v>0</v>
      </c>
      <c r="BA1051" s="122">
        <v>0</v>
      </c>
      <c r="BB1051" s="122">
        <v>298181.55</v>
      </c>
      <c r="BC1051" s="122">
        <v>298181.55</v>
      </c>
      <c r="BD1051" s="352">
        <v>0</v>
      </c>
      <c r="BE1051" s="122">
        <v>0</v>
      </c>
      <c r="BF1051" s="122">
        <v>0</v>
      </c>
      <c r="BG1051" s="122">
        <v>0</v>
      </c>
      <c r="BH1051" s="122">
        <v>0</v>
      </c>
      <c r="BI1051" s="122">
        <v>0</v>
      </c>
      <c r="BJ1051" s="122">
        <v>0</v>
      </c>
      <c r="BK1051" s="122">
        <v>0</v>
      </c>
      <c r="BL1051" s="122">
        <v>0</v>
      </c>
      <c r="BM1051" s="122">
        <v>0</v>
      </c>
      <c r="BN1051" s="122">
        <v>0</v>
      </c>
      <c r="BO1051" s="122">
        <v>0</v>
      </c>
      <c r="BP1051" s="122">
        <v>0</v>
      </c>
      <c r="BQ1051" s="122">
        <v>0</v>
      </c>
      <c r="BR1051" s="122">
        <v>0</v>
      </c>
      <c r="BS1051" s="122">
        <v>0</v>
      </c>
      <c r="BT1051" s="122">
        <v>0</v>
      </c>
      <c r="BU1051" s="122">
        <v>0</v>
      </c>
      <c r="BV1051" s="122">
        <v>0</v>
      </c>
      <c r="BW1051" s="122">
        <v>0</v>
      </c>
      <c r="BX1051" s="122">
        <v>0</v>
      </c>
      <c r="BY1051" s="122">
        <v>0</v>
      </c>
      <c r="BZ1051" s="122">
        <v>0</v>
      </c>
      <c r="CA1051" s="122">
        <v>0</v>
      </c>
      <c r="CB1051" s="122">
        <v>0</v>
      </c>
      <c r="CC1051" s="122">
        <v>0</v>
      </c>
      <c r="CD1051" s="122">
        <v>0</v>
      </c>
      <c r="CE1051" s="122">
        <v>0</v>
      </c>
      <c r="CF1051" s="122">
        <v>0</v>
      </c>
      <c r="CG1051" s="122">
        <v>0</v>
      </c>
      <c r="CH1051" s="122">
        <v>0</v>
      </c>
      <c r="CI1051" s="122">
        <v>0</v>
      </c>
      <c r="CJ1051" s="122">
        <v>0</v>
      </c>
      <c r="CK1051" s="122">
        <v>0</v>
      </c>
      <c r="CL1051" s="122">
        <v>0</v>
      </c>
      <c r="CM1051" s="122">
        <v>0</v>
      </c>
      <c r="CN1051" s="122">
        <v>0</v>
      </c>
      <c r="CO1051" s="122">
        <v>0</v>
      </c>
      <c r="CP1051" s="122">
        <v>0</v>
      </c>
      <c r="CQ1051" s="122">
        <v>0</v>
      </c>
      <c r="CR1051" s="8">
        <v>-298181.55</v>
      </c>
      <c r="CS1051" s="8">
        <v>0</v>
      </c>
      <c r="CT1051" s="8">
        <v>0</v>
      </c>
    </row>
    <row r="1052" spans="1:103" ht="234" customHeight="1">
      <c r="A1052" s="244">
        <v>621</v>
      </c>
      <c r="B1052" s="17" t="s">
        <v>2890</v>
      </c>
      <c r="C1052" s="263">
        <v>401000007</v>
      </c>
      <c r="D1052" s="19" t="s">
        <v>285</v>
      </c>
      <c r="E1052" s="113" t="s">
        <v>2900</v>
      </c>
      <c r="F1052" s="114"/>
      <c r="G1052" s="114"/>
      <c r="H1052" s="115">
        <v>3</v>
      </c>
      <c r="I1052" s="157"/>
      <c r="J1052" s="115">
        <v>16</v>
      </c>
      <c r="K1052" s="115">
        <v>1</v>
      </c>
      <c r="L1052" s="115">
        <v>6</v>
      </c>
      <c r="M1052" s="154"/>
      <c r="N1052" s="154"/>
      <c r="O1052" s="154"/>
      <c r="P1052" s="116" t="s">
        <v>2901</v>
      </c>
      <c r="Q1052" s="117" t="s">
        <v>2902</v>
      </c>
      <c r="R1052" s="154"/>
      <c r="S1052" s="154"/>
      <c r="T1052" s="154" t="s">
        <v>47</v>
      </c>
      <c r="U1052" s="154"/>
      <c r="V1052" s="154" t="s">
        <v>523</v>
      </c>
      <c r="W1052" s="364">
        <v>1</v>
      </c>
      <c r="X1052" s="154"/>
      <c r="Y1052" s="154"/>
      <c r="Z1052" s="154"/>
      <c r="AA1052" s="154"/>
      <c r="AB1052" s="116" t="s">
        <v>2892</v>
      </c>
      <c r="AC1052" s="117" t="s">
        <v>2903</v>
      </c>
      <c r="AD1052" s="116"/>
      <c r="AE1052" s="116"/>
      <c r="AF1052" s="116"/>
      <c r="AG1052" s="116"/>
      <c r="AH1052" s="116"/>
      <c r="AI1052" s="116"/>
      <c r="AJ1052" s="116"/>
      <c r="AK1052" s="116"/>
      <c r="AL1052" s="116"/>
      <c r="AM1052" s="116" t="s">
        <v>2904</v>
      </c>
      <c r="AN1052" s="116" t="s">
        <v>2905</v>
      </c>
      <c r="AO1052" s="57" t="s">
        <v>80</v>
      </c>
      <c r="AP1052" s="57" t="s">
        <v>51</v>
      </c>
      <c r="AQ1052" s="57">
        <v>8420020200</v>
      </c>
      <c r="AR1052" s="18" t="s">
        <v>2092</v>
      </c>
      <c r="AS1052" s="156">
        <v>244</v>
      </c>
      <c r="AT1052" s="122">
        <v>627244</v>
      </c>
      <c r="AU1052" s="122">
        <v>627244</v>
      </c>
      <c r="AV1052" s="122">
        <v>0</v>
      </c>
      <c r="AW1052" s="122">
        <v>0</v>
      </c>
      <c r="AX1052" s="122">
        <v>0</v>
      </c>
      <c r="AY1052" s="122">
        <v>0</v>
      </c>
      <c r="AZ1052" s="122">
        <v>0</v>
      </c>
      <c r="BA1052" s="122">
        <v>0</v>
      </c>
      <c r="BB1052" s="122">
        <v>627244</v>
      </c>
      <c r="BC1052" s="122">
        <v>627244</v>
      </c>
      <c r="BD1052" s="352">
        <v>4409000</v>
      </c>
      <c r="BE1052" s="122">
        <v>0</v>
      </c>
      <c r="BF1052" s="122">
        <v>0</v>
      </c>
      <c r="BG1052" s="122">
        <v>0</v>
      </c>
      <c r="BH1052" s="352">
        <v>4409000</v>
      </c>
      <c r="BI1052" s="352">
        <v>4320000</v>
      </c>
      <c r="BJ1052" s="122">
        <v>0</v>
      </c>
      <c r="BK1052" s="122">
        <v>0</v>
      </c>
      <c r="BL1052" s="122">
        <v>0</v>
      </c>
      <c r="BM1052" s="352">
        <v>4320000</v>
      </c>
      <c r="BN1052" s="352">
        <v>1620000</v>
      </c>
      <c r="BO1052" s="122">
        <v>0</v>
      </c>
      <c r="BP1052" s="122">
        <v>0</v>
      </c>
      <c r="BQ1052" s="122">
        <v>0</v>
      </c>
      <c r="BR1052" s="352">
        <v>1620000</v>
      </c>
      <c r="BS1052" s="352">
        <v>1620000</v>
      </c>
      <c r="BT1052" s="122">
        <v>0</v>
      </c>
      <c r="BU1052" s="122">
        <v>0</v>
      </c>
      <c r="BV1052" s="122">
        <v>0</v>
      </c>
      <c r="BW1052" s="122">
        <v>1620000</v>
      </c>
      <c r="BX1052" s="352">
        <v>0</v>
      </c>
      <c r="BY1052" s="122">
        <v>0</v>
      </c>
      <c r="BZ1052" s="122">
        <v>0</v>
      </c>
      <c r="CA1052" s="122">
        <v>0</v>
      </c>
      <c r="CB1052" s="122">
        <v>0</v>
      </c>
      <c r="CC1052" s="352">
        <v>0</v>
      </c>
      <c r="CD1052" s="122">
        <v>0</v>
      </c>
      <c r="CE1052" s="122">
        <v>0</v>
      </c>
      <c r="CF1052" s="122">
        <v>0</v>
      </c>
      <c r="CG1052" s="122">
        <v>0</v>
      </c>
      <c r="CH1052" s="352">
        <v>0</v>
      </c>
      <c r="CI1052" s="122">
        <v>0</v>
      </c>
      <c r="CJ1052" s="122">
        <v>0</v>
      </c>
      <c r="CK1052" s="122">
        <v>0</v>
      </c>
      <c r="CL1052" s="122">
        <v>0</v>
      </c>
      <c r="CM1052" s="352">
        <v>0</v>
      </c>
      <c r="CN1052" s="122">
        <v>0</v>
      </c>
      <c r="CO1052" s="122">
        <v>0</v>
      </c>
      <c r="CP1052" s="122">
        <v>0</v>
      </c>
      <c r="CQ1052" s="122">
        <v>0</v>
      </c>
      <c r="CR1052" s="8">
        <v>-627244</v>
      </c>
      <c r="CS1052" s="8">
        <v>-719000</v>
      </c>
      <c r="CT1052" s="8">
        <v>0</v>
      </c>
    </row>
    <row r="1053" spans="1:103" ht="165.75" customHeight="1">
      <c r="A1053" s="244">
        <v>621</v>
      </c>
      <c r="B1053" s="17" t="s">
        <v>2890</v>
      </c>
      <c r="C1053" s="263">
        <v>401000021</v>
      </c>
      <c r="D1053" s="19" t="s">
        <v>692</v>
      </c>
      <c r="E1053" s="113" t="s">
        <v>2906</v>
      </c>
      <c r="F1053" s="114"/>
      <c r="G1053" s="114"/>
      <c r="H1053" s="115">
        <v>3</v>
      </c>
      <c r="I1053" s="157"/>
      <c r="J1053" s="115">
        <v>16</v>
      </c>
      <c r="K1053" s="115">
        <v>1</v>
      </c>
      <c r="L1053" s="115">
        <v>13</v>
      </c>
      <c r="M1053" s="154"/>
      <c r="N1053" s="154"/>
      <c r="O1053" s="154"/>
      <c r="P1053" s="116" t="s">
        <v>2901</v>
      </c>
      <c r="Q1053" s="117" t="s">
        <v>2907</v>
      </c>
      <c r="R1053" s="154" t="s">
        <v>817</v>
      </c>
      <c r="S1053" s="154"/>
      <c r="T1053" s="154" t="s">
        <v>563</v>
      </c>
      <c r="U1053" s="154"/>
      <c r="V1053" s="154" t="s">
        <v>1088</v>
      </c>
      <c r="W1053" s="364" t="s">
        <v>567</v>
      </c>
      <c r="X1053" s="154" t="s">
        <v>2908</v>
      </c>
      <c r="Y1053" s="154"/>
      <c r="Z1053" s="154"/>
      <c r="AA1053" s="154"/>
      <c r="AB1053" s="116" t="s">
        <v>2909</v>
      </c>
      <c r="AC1053" s="117" t="s">
        <v>2910</v>
      </c>
      <c r="AD1053" s="116"/>
      <c r="AE1053" s="116"/>
      <c r="AF1053" s="116"/>
      <c r="AG1053" s="116"/>
      <c r="AH1053" s="116"/>
      <c r="AI1053" s="116"/>
      <c r="AJ1053" s="116"/>
      <c r="AK1053" s="116"/>
      <c r="AL1053" s="116"/>
      <c r="AM1053" s="116" t="s">
        <v>2911</v>
      </c>
      <c r="AN1053" s="116" t="s">
        <v>2895</v>
      </c>
      <c r="AO1053" s="57" t="s">
        <v>79</v>
      </c>
      <c r="AP1053" s="57" t="s">
        <v>51</v>
      </c>
      <c r="AQ1053" s="57" t="s">
        <v>2912</v>
      </c>
      <c r="AR1053" s="18" t="s">
        <v>2913</v>
      </c>
      <c r="AS1053" s="156" t="s">
        <v>280</v>
      </c>
      <c r="AT1053" s="122">
        <v>0.01</v>
      </c>
      <c r="AU1053" s="122">
        <v>0.01</v>
      </c>
      <c r="AV1053" s="122">
        <v>0</v>
      </c>
      <c r="AW1053" s="122">
        <v>0</v>
      </c>
      <c r="AX1053" s="122">
        <v>0</v>
      </c>
      <c r="AY1053" s="122">
        <v>0</v>
      </c>
      <c r="AZ1053" s="122">
        <v>0</v>
      </c>
      <c r="BA1053" s="122">
        <v>0</v>
      </c>
      <c r="BB1053" s="122">
        <v>0.01</v>
      </c>
      <c r="BC1053" s="122">
        <v>0.01</v>
      </c>
      <c r="BD1053" s="352">
        <v>0</v>
      </c>
      <c r="BE1053" s="122">
        <v>0</v>
      </c>
      <c r="BF1053" s="122">
        <v>0</v>
      </c>
      <c r="BG1053" s="122">
        <v>0</v>
      </c>
      <c r="BH1053" s="122">
        <v>0</v>
      </c>
      <c r="BI1053" s="352">
        <v>0</v>
      </c>
      <c r="BJ1053" s="122">
        <v>0</v>
      </c>
      <c r="BK1053" s="122">
        <v>0</v>
      </c>
      <c r="BL1053" s="122">
        <v>0</v>
      </c>
      <c r="BM1053" s="122">
        <v>0</v>
      </c>
      <c r="BN1053" s="352">
        <v>0</v>
      </c>
      <c r="BO1053" s="122">
        <v>0</v>
      </c>
      <c r="BP1053" s="122">
        <v>0</v>
      </c>
      <c r="BQ1053" s="122">
        <v>0</v>
      </c>
      <c r="BR1053" s="122">
        <v>0</v>
      </c>
      <c r="BS1053" s="352">
        <v>0</v>
      </c>
      <c r="BT1053" s="122">
        <v>0</v>
      </c>
      <c r="BU1053" s="122">
        <v>0</v>
      </c>
      <c r="BV1053" s="122">
        <v>0</v>
      </c>
      <c r="BW1053" s="122">
        <v>0</v>
      </c>
      <c r="BX1053" s="352">
        <v>0</v>
      </c>
      <c r="BY1053" s="122">
        <v>0</v>
      </c>
      <c r="BZ1053" s="122">
        <v>0</v>
      </c>
      <c r="CA1053" s="122">
        <v>0</v>
      </c>
      <c r="CB1053" s="122">
        <v>0</v>
      </c>
      <c r="CC1053" s="352">
        <v>0</v>
      </c>
      <c r="CD1053" s="122">
        <v>0</v>
      </c>
      <c r="CE1053" s="122">
        <v>0</v>
      </c>
      <c r="CF1053" s="122">
        <v>0</v>
      </c>
      <c r="CG1053" s="122">
        <v>0</v>
      </c>
      <c r="CH1053" s="352">
        <v>0</v>
      </c>
      <c r="CI1053" s="122">
        <v>0</v>
      </c>
      <c r="CJ1053" s="122">
        <v>0</v>
      </c>
      <c r="CK1053" s="122">
        <v>0</v>
      </c>
      <c r="CL1053" s="122">
        <v>0</v>
      </c>
      <c r="CM1053" s="352">
        <v>0</v>
      </c>
      <c r="CN1053" s="122">
        <v>0</v>
      </c>
      <c r="CO1053" s="122">
        <v>0</v>
      </c>
      <c r="CP1053" s="122">
        <v>0</v>
      </c>
      <c r="CQ1053" s="122">
        <v>0</v>
      </c>
      <c r="CR1053" s="8">
        <v>-0.01</v>
      </c>
      <c r="CS1053" s="8">
        <v>0</v>
      </c>
      <c r="CT1053" s="8">
        <v>0</v>
      </c>
    </row>
    <row r="1054" spans="1:103" ht="152.25" customHeight="1">
      <c r="A1054" s="244">
        <v>621</v>
      </c>
      <c r="B1054" s="17" t="s">
        <v>2890</v>
      </c>
      <c r="C1054" s="263">
        <v>401000022</v>
      </c>
      <c r="D1054" s="19" t="s">
        <v>751</v>
      </c>
      <c r="E1054" s="113" t="s">
        <v>2914</v>
      </c>
      <c r="F1054" s="114"/>
      <c r="G1054" s="114"/>
      <c r="H1054" s="115">
        <v>3</v>
      </c>
      <c r="I1054" s="157"/>
      <c r="J1054" s="115">
        <v>16</v>
      </c>
      <c r="K1054" s="115">
        <v>1</v>
      </c>
      <c r="L1054" s="115">
        <v>13</v>
      </c>
      <c r="M1054" s="154"/>
      <c r="N1054" s="154"/>
      <c r="O1054" s="154"/>
      <c r="P1054" s="116" t="s">
        <v>2901</v>
      </c>
      <c r="Q1054" s="117" t="s">
        <v>2915</v>
      </c>
      <c r="R1054" s="154"/>
      <c r="S1054" s="154"/>
      <c r="T1054" s="154" t="s">
        <v>47</v>
      </c>
      <c r="U1054" s="154"/>
      <c r="V1054" s="154" t="s">
        <v>523</v>
      </c>
      <c r="W1054" s="364">
        <v>1</v>
      </c>
      <c r="X1054" s="154"/>
      <c r="Y1054" s="154"/>
      <c r="Z1054" s="154"/>
      <c r="AA1054" s="154"/>
      <c r="AB1054" s="116" t="s">
        <v>2916</v>
      </c>
      <c r="AC1054" s="117" t="s">
        <v>2910</v>
      </c>
      <c r="AD1054" s="116"/>
      <c r="AE1054" s="116"/>
      <c r="AF1054" s="116"/>
      <c r="AG1054" s="116"/>
      <c r="AH1054" s="116"/>
      <c r="AI1054" s="116"/>
      <c r="AJ1054" s="116"/>
      <c r="AK1054" s="116"/>
      <c r="AL1054" s="116"/>
      <c r="AM1054" s="116" t="s">
        <v>2911</v>
      </c>
      <c r="AN1054" s="116" t="s">
        <v>2895</v>
      </c>
      <c r="AO1054" s="57" t="s">
        <v>79</v>
      </c>
      <c r="AP1054" s="57" t="s">
        <v>61</v>
      </c>
      <c r="AQ1054" s="57" t="s">
        <v>2917</v>
      </c>
      <c r="AR1054" s="18" t="s">
        <v>2918</v>
      </c>
      <c r="AS1054" s="156">
        <v>414</v>
      </c>
      <c r="AT1054" s="122">
        <v>13600000</v>
      </c>
      <c r="AU1054" s="122">
        <v>13400000</v>
      </c>
      <c r="AV1054" s="122">
        <v>0</v>
      </c>
      <c r="AW1054" s="122">
        <v>0</v>
      </c>
      <c r="AX1054" s="122">
        <v>0</v>
      </c>
      <c r="AY1054" s="122">
        <v>0</v>
      </c>
      <c r="AZ1054" s="122">
        <v>0</v>
      </c>
      <c r="BA1054" s="122">
        <v>0</v>
      </c>
      <c r="BB1054" s="122">
        <v>13600000</v>
      </c>
      <c r="BC1054" s="122">
        <v>13400000</v>
      </c>
      <c r="BD1054" s="352">
        <v>100000</v>
      </c>
      <c r="BE1054" s="122">
        <v>0</v>
      </c>
      <c r="BF1054" s="122">
        <v>0</v>
      </c>
      <c r="BG1054" s="122">
        <v>0</v>
      </c>
      <c r="BH1054" s="122">
        <v>100000</v>
      </c>
      <c r="BI1054" s="352">
        <v>0</v>
      </c>
      <c r="BJ1054" s="122">
        <v>0</v>
      </c>
      <c r="BK1054" s="122">
        <v>0</v>
      </c>
      <c r="BL1054" s="122">
        <v>0</v>
      </c>
      <c r="BM1054" s="122">
        <v>0</v>
      </c>
      <c r="BN1054" s="352">
        <v>0</v>
      </c>
      <c r="BO1054" s="122">
        <v>0</v>
      </c>
      <c r="BP1054" s="122">
        <v>0</v>
      </c>
      <c r="BQ1054" s="122">
        <v>0</v>
      </c>
      <c r="BR1054" s="122">
        <v>0</v>
      </c>
      <c r="BS1054" s="352">
        <v>0</v>
      </c>
      <c r="BT1054" s="122">
        <v>0</v>
      </c>
      <c r="BU1054" s="122">
        <v>0</v>
      </c>
      <c r="BV1054" s="122">
        <v>0</v>
      </c>
      <c r="BW1054" s="122">
        <v>0</v>
      </c>
      <c r="BX1054" s="352">
        <v>0</v>
      </c>
      <c r="BY1054" s="122">
        <v>0</v>
      </c>
      <c r="BZ1054" s="122">
        <v>0</v>
      </c>
      <c r="CA1054" s="122">
        <v>0</v>
      </c>
      <c r="CB1054" s="122">
        <v>0</v>
      </c>
      <c r="CC1054" s="352">
        <v>0</v>
      </c>
      <c r="CD1054" s="122">
        <v>0</v>
      </c>
      <c r="CE1054" s="122">
        <v>0</v>
      </c>
      <c r="CF1054" s="122">
        <v>0</v>
      </c>
      <c r="CG1054" s="122">
        <v>0</v>
      </c>
      <c r="CH1054" s="352">
        <v>0</v>
      </c>
      <c r="CI1054" s="122">
        <v>0</v>
      </c>
      <c r="CJ1054" s="122">
        <v>0</v>
      </c>
      <c r="CK1054" s="122">
        <v>0</v>
      </c>
      <c r="CL1054" s="122">
        <v>0</v>
      </c>
      <c r="CM1054" s="352">
        <v>0</v>
      </c>
      <c r="CN1054" s="122">
        <v>0</v>
      </c>
      <c r="CO1054" s="122">
        <v>0</v>
      </c>
      <c r="CP1054" s="122">
        <v>0</v>
      </c>
      <c r="CQ1054" s="122">
        <v>0</v>
      </c>
      <c r="CR1054" s="8">
        <v>-13400000</v>
      </c>
      <c r="CS1054" s="8">
        <v>-100000</v>
      </c>
      <c r="CT1054" s="8">
        <v>0</v>
      </c>
    </row>
    <row r="1055" spans="1:103" ht="129" customHeight="1">
      <c r="A1055" s="244">
        <v>621</v>
      </c>
      <c r="B1055" s="17" t="s">
        <v>2890</v>
      </c>
      <c r="C1055" s="263">
        <v>401000021</v>
      </c>
      <c r="D1055" s="19" t="s">
        <v>692</v>
      </c>
      <c r="E1055" s="113" t="s">
        <v>2919</v>
      </c>
      <c r="F1055" s="114"/>
      <c r="G1055" s="114"/>
      <c r="H1055" s="115">
        <v>3</v>
      </c>
      <c r="I1055" s="157"/>
      <c r="J1055" s="115">
        <v>16</v>
      </c>
      <c r="K1055" s="115">
        <v>1</v>
      </c>
      <c r="L1055" s="115">
        <v>13</v>
      </c>
      <c r="M1055" s="154"/>
      <c r="N1055" s="154"/>
      <c r="O1055" s="154"/>
      <c r="P1055" s="116" t="s">
        <v>2901</v>
      </c>
      <c r="Q1055" s="117" t="s">
        <v>2920</v>
      </c>
      <c r="R1055" s="154"/>
      <c r="S1055" s="154"/>
      <c r="T1055" s="154" t="s">
        <v>47</v>
      </c>
      <c r="U1055" s="154"/>
      <c r="V1055" s="154" t="s">
        <v>523</v>
      </c>
      <c r="W1055" s="364">
        <v>1</v>
      </c>
      <c r="X1055" s="154"/>
      <c r="Y1055" s="154"/>
      <c r="Z1055" s="154"/>
      <c r="AA1055" s="154"/>
      <c r="AB1055" s="116" t="s">
        <v>2916</v>
      </c>
      <c r="AC1055" s="117" t="s">
        <v>2893</v>
      </c>
      <c r="AD1055" s="116"/>
      <c r="AE1055" s="116"/>
      <c r="AF1055" s="116"/>
      <c r="AG1055" s="116"/>
      <c r="AH1055" s="116"/>
      <c r="AI1055" s="116"/>
      <c r="AJ1055" s="116"/>
      <c r="AK1055" s="116"/>
      <c r="AL1055" s="116"/>
      <c r="AM1055" s="116" t="s">
        <v>2911</v>
      </c>
      <c r="AN1055" s="116" t="s">
        <v>2895</v>
      </c>
      <c r="AO1055" s="57" t="s">
        <v>79</v>
      </c>
      <c r="AP1055" s="57" t="s">
        <v>61</v>
      </c>
      <c r="AQ1055" s="57" t="s">
        <v>2921</v>
      </c>
      <c r="AR1055" s="18" t="s">
        <v>2918</v>
      </c>
      <c r="AS1055" s="156">
        <v>414</v>
      </c>
      <c r="AT1055" s="122">
        <v>0</v>
      </c>
      <c r="AU1055" s="122">
        <v>0</v>
      </c>
      <c r="AV1055" s="122">
        <v>0</v>
      </c>
      <c r="AW1055" s="122">
        <v>0</v>
      </c>
      <c r="AX1055" s="122">
        <v>0</v>
      </c>
      <c r="AY1055" s="122">
        <v>0</v>
      </c>
      <c r="AZ1055" s="122">
        <v>0</v>
      </c>
      <c r="BA1055" s="122">
        <v>0</v>
      </c>
      <c r="BB1055" s="122">
        <v>0</v>
      </c>
      <c r="BC1055" s="122">
        <v>0</v>
      </c>
      <c r="BD1055" s="352">
        <v>0</v>
      </c>
      <c r="BE1055" s="122">
        <v>0</v>
      </c>
      <c r="BF1055" s="122">
        <v>0</v>
      </c>
      <c r="BG1055" s="122">
        <v>0</v>
      </c>
      <c r="BH1055" s="122">
        <v>0</v>
      </c>
      <c r="BI1055" s="352">
        <v>0</v>
      </c>
      <c r="BJ1055" s="122">
        <v>0</v>
      </c>
      <c r="BK1055" s="122">
        <v>0</v>
      </c>
      <c r="BL1055" s="122">
        <v>0</v>
      </c>
      <c r="BM1055" s="122">
        <v>0</v>
      </c>
      <c r="BN1055" s="352">
        <v>0</v>
      </c>
      <c r="BO1055" s="122">
        <v>0</v>
      </c>
      <c r="BP1055" s="122">
        <v>0</v>
      </c>
      <c r="BQ1055" s="122">
        <v>0</v>
      </c>
      <c r="BR1055" s="122">
        <v>0</v>
      </c>
      <c r="BS1055" s="352">
        <v>0</v>
      </c>
      <c r="BT1055" s="122">
        <v>0</v>
      </c>
      <c r="BU1055" s="122">
        <v>0</v>
      </c>
      <c r="BV1055" s="122">
        <v>0</v>
      </c>
      <c r="BW1055" s="122">
        <v>0</v>
      </c>
      <c r="BX1055" s="352">
        <v>237810421.05000001</v>
      </c>
      <c r="BY1055" s="122">
        <v>225919900</v>
      </c>
      <c r="BZ1055" s="122">
        <v>9512416.8399999999</v>
      </c>
      <c r="CA1055" s="122">
        <v>0</v>
      </c>
      <c r="CB1055" s="352">
        <v>2378104.21</v>
      </c>
      <c r="CC1055" s="352">
        <v>237810421.05000001</v>
      </c>
      <c r="CD1055" s="122">
        <v>225919900</v>
      </c>
      <c r="CE1055" s="122">
        <v>9512416.8399999999</v>
      </c>
      <c r="CF1055" s="122">
        <v>0</v>
      </c>
      <c r="CG1055" s="352">
        <v>2378104.21</v>
      </c>
      <c r="CH1055" s="352">
        <v>372081368.42000002</v>
      </c>
      <c r="CI1055" s="122">
        <v>353477300</v>
      </c>
      <c r="CJ1055" s="122">
        <v>14883254.74</v>
      </c>
      <c r="CK1055" s="122">
        <v>0</v>
      </c>
      <c r="CL1055" s="352">
        <v>3720813.68</v>
      </c>
      <c r="CM1055" s="352">
        <v>372081368.42000002</v>
      </c>
      <c r="CN1055" s="122">
        <v>353477300</v>
      </c>
      <c r="CO1055" s="122">
        <v>14883254.74</v>
      </c>
      <c r="CP1055" s="122">
        <v>0</v>
      </c>
      <c r="CQ1055" s="352">
        <v>3720813.68</v>
      </c>
      <c r="CR1055" s="8">
        <v>0</v>
      </c>
      <c r="CS1055" s="8">
        <v>0</v>
      </c>
      <c r="CT1055" s="8">
        <v>0</v>
      </c>
    </row>
    <row r="1056" spans="1:103" ht="115.5" customHeight="1">
      <c r="A1056" s="244">
        <v>621</v>
      </c>
      <c r="B1056" s="17" t="s">
        <v>2890</v>
      </c>
      <c r="C1056" s="263">
        <v>401000030</v>
      </c>
      <c r="D1056" s="19" t="s">
        <v>2922</v>
      </c>
      <c r="E1056" s="113" t="s">
        <v>2919</v>
      </c>
      <c r="F1056" s="114"/>
      <c r="G1056" s="114"/>
      <c r="H1056" s="115">
        <v>3</v>
      </c>
      <c r="I1056" s="157"/>
      <c r="J1056" s="115">
        <v>16</v>
      </c>
      <c r="K1056" s="115">
        <v>1</v>
      </c>
      <c r="L1056" s="115">
        <v>17</v>
      </c>
      <c r="M1056" s="154"/>
      <c r="N1056" s="154"/>
      <c r="O1056" s="154"/>
      <c r="P1056" s="116" t="s">
        <v>2901</v>
      </c>
      <c r="Q1056" s="117" t="s">
        <v>256</v>
      </c>
      <c r="R1056" s="154"/>
      <c r="S1056" s="154"/>
      <c r="T1056" s="154" t="s">
        <v>47</v>
      </c>
      <c r="U1056" s="154"/>
      <c r="V1056" s="154" t="s">
        <v>523</v>
      </c>
      <c r="W1056" s="364">
        <v>1</v>
      </c>
      <c r="X1056" s="154"/>
      <c r="Y1056" s="154"/>
      <c r="Z1056" s="154"/>
      <c r="AA1056" s="154"/>
      <c r="AB1056" s="116" t="s">
        <v>2923</v>
      </c>
      <c r="AC1056" s="216" t="s">
        <v>2893</v>
      </c>
      <c r="AD1056" s="116"/>
      <c r="AE1056" s="116"/>
      <c r="AF1056" s="116"/>
      <c r="AG1056" s="116"/>
      <c r="AH1056" s="116"/>
      <c r="AI1056" s="116"/>
      <c r="AJ1056" s="116"/>
      <c r="AK1056" s="116"/>
      <c r="AL1056" s="116"/>
      <c r="AM1056" s="116" t="s">
        <v>2924</v>
      </c>
      <c r="AN1056" s="116" t="s">
        <v>2895</v>
      </c>
      <c r="AO1056" s="57" t="s">
        <v>69</v>
      </c>
      <c r="AP1056" s="57" t="s">
        <v>51</v>
      </c>
      <c r="AQ1056" s="57" t="s">
        <v>631</v>
      </c>
      <c r="AR1056" s="18" t="s">
        <v>1067</v>
      </c>
      <c r="AS1056" s="156" t="s">
        <v>53</v>
      </c>
      <c r="AT1056" s="122">
        <v>4635392.5</v>
      </c>
      <c r="AU1056" s="122">
        <v>3497176.5</v>
      </c>
      <c r="AV1056" s="122">
        <v>0</v>
      </c>
      <c r="AW1056" s="122">
        <v>0</v>
      </c>
      <c r="AX1056" s="122">
        <v>0</v>
      </c>
      <c r="AY1056" s="122">
        <v>0</v>
      </c>
      <c r="AZ1056" s="122">
        <v>0</v>
      </c>
      <c r="BA1056" s="122">
        <v>0</v>
      </c>
      <c r="BB1056" s="122">
        <v>4635392.5</v>
      </c>
      <c r="BC1056" s="122">
        <v>3497176.5</v>
      </c>
      <c r="BD1056" s="352">
        <v>2605480</v>
      </c>
      <c r="BE1056" s="122">
        <v>0</v>
      </c>
      <c r="BF1056" s="122">
        <v>0</v>
      </c>
      <c r="BG1056" s="122">
        <v>0</v>
      </c>
      <c r="BH1056" s="122">
        <v>2605480</v>
      </c>
      <c r="BI1056" s="352">
        <v>1715390</v>
      </c>
      <c r="BJ1056" s="122">
        <v>0</v>
      </c>
      <c r="BK1056" s="122">
        <v>0</v>
      </c>
      <c r="BL1056" s="122">
        <v>0</v>
      </c>
      <c r="BM1056" s="352">
        <v>1715390</v>
      </c>
      <c r="BN1056" s="352">
        <v>3410000</v>
      </c>
      <c r="BO1056" s="122">
        <v>0</v>
      </c>
      <c r="BP1056" s="122">
        <v>0</v>
      </c>
      <c r="BQ1056" s="122">
        <v>0</v>
      </c>
      <c r="BR1056" s="122">
        <v>3410000</v>
      </c>
      <c r="BS1056" s="352">
        <v>3410000</v>
      </c>
      <c r="BT1056" s="122">
        <v>0</v>
      </c>
      <c r="BU1056" s="122">
        <v>0</v>
      </c>
      <c r="BV1056" s="122">
        <v>0</v>
      </c>
      <c r="BW1056" s="122">
        <v>3410000</v>
      </c>
      <c r="BX1056" s="352">
        <v>3410000</v>
      </c>
      <c r="BY1056" s="122">
        <v>0</v>
      </c>
      <c r="BZ1056" s="122">
        <v>0</v>
      </c>
      <c r="CA1056" s="122">
        <v>0</v>
      </c>
      <c r="CB1056" s="122">
        <v>3410000</v>
      </c>
      <c r="CC1056" s="352">
        <v>3410000</v>
      </c>
      <c r="CD1056" s="122">
        <v>0</v>
      </c>
      <c r="CE1056" s="122">
        <v>0</v>
      </c>
      <c r="CF1056" s="122">
        <v>0</v>
      </c>
      <c r="CG1056" s="122">
        <v>3410000</v>
      </c>
      <c r="CH1056" s="352">
        <v>3410000</v>
      </c>
      <c r="CI1056" s="122">
        <v>0</v>
      </c>
      <c r="CJ1056" s="122">
        <v>0</v>
      </c>
      <c r="CK1056" s="122">
        <v>0</v>
      </c>
      <c r="CL1056" s="122">
        <v>3410000</v>
      </c>
      <c r="CM1056" s="352">
        <v>3410000</v>
      </c>
      <c r="CN1056" s="122">
        <v>0</v>
      </c>
      <c r="CO1056" s="122">
        <v>0</v>
      </c>
      <c r="CP1056" s="122">
        <v>0</v>
      </c>
      <c r="CQ1056" s="122">
        <v>3410000</v>
      </c>
      <c r="CR1056" s="8">
        <v>-3497176.5</v>
      </c>
      <c r="CS1056" s="8">
        <v>-2605480</v>
      </c>
      <c r="CT1056" s="8">
        <v>-3410000</v>
      </c>
    </row>
    <row r="1057" spans="1:98" ht="118.5" customHeight="1">
      <c r="A1057" s="244">
        <v>621</v>
      </c>
      <c r="B1057" s="17" t="s">
        <v>2890</v>
      </c>
      <c r="C1057" s="263">
        <v>401000035</v>
      </c>
      <c r="D1057" s="19" t="s">
        <v>2925</v>
      </c>
      <c r="E1057" s="113" t="s">
        <v>2914</v>
      </c>
      <c r="F1057" s="114"/>
      <c r="G1057" s="114"/>
      <c r="H1057" s="115">
        <v>3</v>
      </c>
      <c r="I1057" s="157"/>
      <c r="J1057" s="115">
        <v>16</v>
      </c>
      <c r="K1057" s="115">
        <v>1</v>
      </c>
      <c r="L1057" s="115">
        <v>20</v>
      </c>
      <c r="M1057" s="154"/>
      <c r="N1057" s="154"/>
      <c r="O1057" s="154"/>
      <c r="P1057" s="116" t="s">
        <v>2901</v>
      </c>
      <c r="Q1057" s="117" t="s">
        <v>256</v>
      </c>
      <c r="R1057" s="154"/>
      <c r="S1057" s="154"/>
      <c r="T1057" s="154" t="s">
        <v>47</v>
      </c>
      <c r="U1057" s="154"/>
      <c r="V1057" s="154" t="s">
        <v>523</v>
      </c>
      <c r="W1057" s="364">
        <v>1</v>
      </c>
      <c r="X1057" s="154"/>
      <c r="Y1057" s="154"/>
      <c r="Z1057" s="154"/>
      <c r="AA1057" s="154"/>
      <c r="AB1057" s="116" t="s">
        <v>2923</v>
      </c>
      <c r="AC1057" s="117" t="s">
        <v>2893</v>
      </c>
      <c r="AD1057" s="116"/>
      <c r="AE1057" s="116"/>
      <c r="AF1057" s="116"/>
      <c r="AG1057" s="116"/>
      <c r="AH1057" s="116"/>
      <c r="AI1057" s="116"/>
      <c r="AJ1057" s="116"/>
      <c r="AK1057" s="116"/>
      <c r="AL1057" s="116"/>
      <c r="AM1057" s="116" t="s">
        <v>2926</v>
      </c>
      <c r="AN1057" s="116" t="s">
        <v>2895</v>
      </c>
      <c r="AO1057" s="57" t="s">
        <v>80</v>
      </c>
      <c r="AP1057" s="57" t="s">
        <v>54</v>
      </c>
      <c r="AQ1057" s="57" t="s">
        <v>1150</v>
      </c>
      <c r="AR1057" s="18" t="s">
        <v>1151</v>
      </c>
      <c r="AS1057" s="156" t="s">
        <v>280</v>
      </c>
      <c r="AT1057" s="122">
        <v>39916671.909999996</v>
      </c>
      <c r="AU1057" s="122">
        <v>36075826.479999997</v>
      </c>
      <c r="AV1057" s="122">
        <v>0</v>
      </c>
      <c r="AW1057" s="122">
        <v>0</v>
      </c>
      <c r="AX1057" s="122">
        <v>0</v>
      </c>
      <c r="AY1057" s="122">
        <v>0</v>
      </c>
      <c r="AZ1057" s="122">
        <v>0</v>
      </c>
      <c r="BA1057" s="122">
        <v>0</v>
      </c>
      <c r="BB1057" s="122">
        <v>39916671.909999996</v>
      </c>
      <c r="BC1057" s="122">
        <v>36075826.479999997</v>
      </c>
      <c r="BD1057" s="352">
        <v>1962975.96</v>
      </c>
      <c r="BE1057" s="122">
        <v>0</v>
      </c>
      <c r="BF1057" s="122">
        <v>0</v>
      </c>
      <c r="BG1057" s="122">
        <v>0</v>
      </c>
      <c r="BH1057" s="122">
        <v>1962975.96</v>
      </c>
      <c r="BI1057" s="122">
        <v>1962975.96</v>
      </c>
      <c r="BJ1057" s="122">
        <v>0</v>
      </c>
      <c r="BK1057" s="122">
        <v>0</v>
      </c>
      <c r="BL1057" s="122">
        <v>0</v>
      </c>
      <c r="BM1057" s="122">
        <v>1962975.96</v>
      </c>
      <c r="BN1057" s="352">
        <v>0</v>
      </c>
      <c r="BO1057" s="122">
        <v>0</v>
      </c>
      <c r="BP1057" s="122">
        <v>0</v>
      </c>
      <c r="BQ1057" s="122">
        <v>0</v>
      </c>
      <c r="BR1057" s="122">
        <v>0</v>
      </c>
      <c r="BS1057" s="352">
        <v>0</v>
      </c>
      <c r="BT1057" s="122">
        <v>0</v>
      </c>
      <c r="BU1057" s="122">
        <v>0</v>
      </c>
      <c r="BV1057" s="122">
        <v>0</v>
      </c>
      <c r="BW1057" s="122">
        <v>0</v>
      </c>
      <c r="BX1057" s="352">
        <v>0</v>
      </c>
      <c r="BY1057" s="122">
        <v>0</v>
      </c>
      <c r="BZ1057" s="122">
        <v>0</v>
      </c>
      <c r="CA1057" s="122">
        <v>0</v>
      </c>
      <c r="CB1057" s="122">
        <v>0</v>
      </c>
      <c r="CC1057" s="352">
        <v>0</v>
      </c>
      <c r="CD1057" s="122">
        <v>0</v>
      </c>
      <c r="CE1057" s="122">
        <v>0</v>
      </c>
      <c r="CF1057" s="122">
        <v>0</v>
      </c>
      <c r="CG1057" s="122">
        <v>0</v>
      </c>
      <c r="CH1057" s="352">
        <v>0</v>
      </c>
      <c r="CI1057" s="122">
        <v>0</v>
      </c>
      <c r="CJ1057" s="122">
        <v>0</v>
      </c>
      <c r="CK1057" s="122">
        <v>0</v>
      </c>
      <c r="CL1057" s="122">
        <v>0</v>
      </c>
      <c r="CM1057" s="352">
        <v>0</v>
      </c>
      <c r="CN1057" s="122">
        <v>0</v>
      </c>
      <c r="CO1057" s="122">
        <v>0</v>
      </c>
      <c r="CP1057" s="122">
        <v>0</v>
      </c>
      <c r="CQ1057" s="122">
        <v>0</v>
      </c>
      <c r="CR1057" s="8">
        <v>-36075826.479999997</v>
      </c>
      <c r="CS1057" s="8">
        <v>-1962975.96</v>
      </c>
      <c r="CT1057" s="8">
        <v>0</v>
      </c>
    </row>
    <row r="1058" spans="1:98" ht="160.5" customHeight="1">
      <c r="A1058" s="244">
        <v>621</v>
      </c>
      <c r="B1058" s="17" t="s">
        <v>2890</v>
      </c>
      <c r="C1058" s="263">
        <v>401000043</v>
      </c>
      <c r="D1058" s="19" t="s">
        <v>2927</v>
      </c>
      <c r="E1058" s="113" t="s">
        <v>2898</v>
      </c>
      <c r="F1058" s="114"/>
      <c r="G1058" s="114"/>
      <c r="H1058" s="115">
        <v>3</v>
      </c>
      <c r="I1058" s="157"/>
      <c r="J1058" s="115" t="s">
        <v>2928</v>
      </c>
      <c r="K1058" s="115">
        <v>1</v>
      </c>
      <c r="L1058" s="115">
        <v>9</v>
      </c>
      <c r="M1058" s="154"/>
      <c r="N1058" s="154"/>
      <c r="O1058" s="154"/>
      <c r="P1058" s="116" t="s">
        <v>2901</v>
      </c>
      <c r="Q1058" s="117" t="s">
        <v>2929</v>
      </c>
      <c r="R1058" s="154"/>
      <c r="S1058" s="154"/>
      <c r="T1058" s="154" t="s">
        <v>47</v>
      </c>
      <c r="U1058" s="154"/>
      <c r="V1058" s="154" t="s">
        <v>523</v>
      </c>
      <c r="W1058" s="364">
        <v>1</v>
      </c>
      <c r="X1058" s="154"/>
      <c r="Y1058" s="154"/>
      <c r="Z1058" s="154"/>
      <c r="AA1058" s="154"/>
      <c r="AB1058" s="116" t="s">
        <v>2923</v>
      </c>
      <c r="AC1058" s="117" t="s">
        <v>2893</v>
      </c>
      <c r="AD1058" s="116"/>
      <c r="AE1058" s="116"/>
      <c r="AF1058" s="116"/>
      <c r="AG1058" s="116"/>
      <c r="AH1058" s="116"/>
      <c r="AI1058" s="116"/>
      <c r="AJ1058" s="116"/>
      <c r="AK1058" s="116"/>
      <c r="AL1058" s="116"/>
      <c r="AM1058" s="116" t="s">
        <v>2894</v>
      </c>
      <c r="AN1058" s="116" t="s">
        <v>2895</v>
      </c>
      <c r="AO1058" s="57" t="s">
        <v>51</v>
      </c>
      <c r="AP1058" s="57" t="s">
        <v>52</v>
      </c>
      <c r="AQ1058" s="57" t="s">
        <v>2930</v>
      </c>
      <c r="AR1058" s="18" t="s">
        <v>2931</v>
      </c>
      <c r="AS1058" s="156">
        <v>244</v>
      </c>
      <c r="AT1058" s="122">
        <v>383310.46</v>
      </c>
      <c r="AU1058" s="122">
        <v>383310.46</v>
      </c>
      <c r="AV1058" s="122">
        <v>0</v>
      </c>
      <c r="AW1058" s="122">
        <v>0</v>
      </c>
      <c r="AX1058" s="122">
        <v>0</v>
      </c>
      <c r="AY1058" s="122">
        <v>0</v>
      </c>
      <c r="AZ1058" s="122">
        <v>0</v>
      </c>
      <c r="BA1058" s="122">
        <v>0</v>
      </c>
      <c r="BB1058" s="122">
        <v>383310.46</v>
      </c>
      <c r="BC1058" s="122">
        <v>383310.46</v>
      </c>
      <c r="BD1058" s="352">
        <v>134800</v>
      </c>
      <c r="BE1058" s="122">
        <v>0</v>
      </c>
      <c r="BF1058" s="122">
        <v>0</v>
      </c>
      <c r="BG1058" s="122">
        <v>0</v>
      </c>
      <c r="BH1058" s="122">
        <v>134800</v>
      </c>
      <c r="BI1058" s="122">
        <v>134800</v>
      </c>
      <c r="BJ1058" s="122">
        <v>0</v>
      </c>
      <c r="BK1058" s="122">
        <v>0</v>
      </c>
      <c r="BL1058" s="122">
        <v>0</v>
      </c>
      <c r="BM1058" s="122">
        <v>134800</v>
      </c>
      <c r="BN1058" s="352">
        <v>200000</v>
      </c>
      <c r="BO1058" s="122">
        <v>0</v>
      </c>
      <c r="BP1058" s="122">
        <v>0</v>
      </c>
      <c r="BQ1058" s="122">
        <v>0</v>
      </c>
      <c r="BR1058" s="122">
        <v>200000</v>
      </c>
      <c r="BS1058" s="352">
        <v>200000</v>
      </c>
      <c r="BT1058" s="122">
        <v>0</v>
      </c>
      <c r="BU1058" s="122">
        <v>0</v>
      </c>
      <c r="BV1058" s="122">
        <v>0</v>
      </c>
      <c r="BW1058" s="122">
        <v>200000</v>
      </c>
      <c r="BX1058" s="352">
        <v>200000</v>
      </c>
      <c r="BY1058" s="122">
        <v>0</v>
      </c>
      <c r="BZ1058" s="122">
        <v>0</v>
      </c>
      <c r="CA1058" s="122">
        <v>0</v>
      </c>
      <c r="CB1058" s="122">
        <v>200000</v>
      </c>
      <c r="CC1058" s="352">
        <v>200000</v>
      </c>
      <c r="CD1058" s="122">
        <v>0</v>
      </c>
      <c r="CE1058" s="122">
        <v>0</v>
      </c>
      <c r="CF1058" s="122">
        <v>0</v>
      </c>
      <c r="CG1058" s="122">
        <v>200000</v>
      </c>
      <c r="CH1058" s="352">
        <v>200000</v>
      </c>
      <c r="CI1058" s="122">
        <v>0</v>
      </c>
      <c r="CJ1058" s="122">
        <v>0</v>
      </c>
      <c r="CK1058" s="122">
        <v>0</v>
      </c>
      <c r="CL1058" s="122">
        <v>200000</v>
      </c>
      <c r="CM1058" s="352">
        <v>200000</v>
      </c>
      <c r="CN1058" s="122">
        <v>0</v>
      </c>
      <c r="CO1058" s="122">
        <v>0</v>
      </c>
      <c r="CP1058" s="122">
        <v>0</v>
      </c>
      <c r="CQ1058" s="122">
        <v>200000</v>
      </c>
      <c r="CR1058" s="8">
        <v>-383310.46</v>
      </c>
      <c r="CS1058" s="8">
        <v>-200000</v>
      </c>
      <c r="CT1058" s="8">
        <v>-200000</v>
      </c>
    </row>
    <row r="1059" spans="1:98" ht="129.75" customHeight="1">
      <c r="A1059" s="244">
        <v>621</v>
      </c>
      <c r="B1059" s="17" t="s">
        <v>2890</v>
      </c>
      <c r="C1059" s="263">
        <v>401000043</v>
      </c>
      <c r="D1059" s="19" t="s">
        <v>2932</v>
      </c>
      <c r="E1059" s="113" t="s">
        <v>2914</v>
      </c>
      <c r="F1059" s="114"/>
      <c r="G1059" s="114"/>
      <c r="H1059" s="115">
        <v>3</v>
      </c>
      <c r="I1059" s="157"/>
      <c r="J1059" s="115" t="s">
        <v>2928</v>
      </c>
      <c r="K1059" s="115">
        <v>1</v>
      </c>
      <c r="L1059" s="115">
        <v>9</v>
      </c>
      <c r="M1059" s="154"/>
      <c r="N1059" s="154"/>
      <c r="O1059" s="154"/>
      <c r="P1059" s="116" t="s">
        <v>2901</v>
      </c>
      <c r="Q1059" s="117" t="s">
        <v>2929</v>
      </c>
      <c r="R1059" s="154"/>
      <c r="S1059" s="154"/>
      <c r="T1059" s="154" t="s">
        <v>47</v>
      </c>
      <c r="U1059" s="154"/>
      <c r="V1059" s="154" t="s">
        <v>523</v>
      </c>
      <c r="W1059" s="364">
        <v>1</v>
      </c>
      <c r="X1059" s="154"/>
      <c r="Y1059" s="154"/>
      <c r="Z1059" s="154"/>
      <c r="AA1059" s="154"/>
      <c r="AB1059" s="116" t="s">
        <v>2923</v>
      </c>
      <c r="AC1059" s="117" t="s">
        <v>2893</v>
      </c>
      <c r="AD1059" s="116"/>
      <c r="AE1059" s="116"/>
      <c r="AF1059" s="116"/>
      <c r="AG1059" s="116"/>
      <c r="AH1059" s="116"/>
      <c r="AI1059" s="116"/>
      <c r="AJ1059" s="116"/>
      <c r="AK1059" s="116"/>
      <c r="AL1059" s="116"/>
      <c r="AM1059" s="116" t="s">
        <v>2894</v>
      </c>
      <c r="AN1059" s="116" t="s">
        <v>2895</v>
      </c>
      <c r="AO1059" s="57" t="s">
        <v>51</v>
      </c>
      <c r="AP1059" s="57" t="s">
        <v>52</v>
      </c>
      <c r="AQ1059" s="57">
        <v>8420020740</v>
      </c>
      <c r="AR1059" s="18" t="s">
        <v>2931</v>
      </c>
      <c r="AS1059" s="156">
        <v>831</v>
      </c>
      <c r="AT1059" s="122">
        <v>60000</v>
      </c>
      <c r="AU1059" s="122">
        <v>60000</v>
      </c>
      <c r="AV1059" s="122">
        <v>0</v>
      </c>
      <c r="AW1059" s="122">
        <v>0</v>
      </c>
      <c r="AX1059" s="122">
        <v>0</v>
      </c>
      <c r="AY1059" s="122">
        <v>0</v>
      </c>
      <c r="AZ1059" s="122">
        <v>0</v>
      </c>
      <c r="BA1059" s="122">
        <v>0</v>
      </c>
      <c r="BB1059" s="122">
        <v>60000</v>
      </c>
      <c r="BC1059" s="122">
        <v>60000</v>
      </c>
      <c r="BD1059" s="352">
        <v>199144</v>
      </c>
      <c r="BE1059" s="122">
        <v>0</v>
      </c>
      <c r="BF1059" s="122">
        <v>0</v>
      </c>
      <c r="BG1059" s="122">
        <v>0</v>
      </c>
      <c r="BH1059" s="122">
        <v>199144</v>
      </c>
      <c r="BI1059" s="122">
        <v>199144</v>
      </c>
      <c r="BJ1059" s="122">
        <v>0</v>
      </c>
      <c r="BK1059" s="122">
        <v>0</v>
      </c>
      <c r="BL1059" s="122">
        <v>0</v>
      </c>
      <c r="BM1059" s="122">
        <v>199144</v>
      </c>
      <c r="BN1059" s="352">
        <v>350000</v>
      </c>
      <c r="BO1059" s="122">
        <v>0</v>
      </c>
      <c r="BP1059" s="122">
        <v>0</v>
      </c>
      <c r="BQ1059" s="122">
        <v>0</v>
      </c>
      <c r="BR1059" s="122">
        <v>350000</v>
      </c>
      <c r="BS1059" s="352">
        <v>350000</v>
      </c>
      <c r="BT1059" s="122">
        <v>0</v>
      </c>
      <c r="BU1059" s="122">
        <v>0</v>
      </c>
      <c r="BV1059" s="122">
        <v>0</v>
      </c>
      <c r="BW1059" s="122">
        <v>350000</v>
      </c>
      <c r="BX1059" s="352">
        <v>350000</v>
      </c>
      <c r="BY1059" s="122">
        <v>0</v>
      </c>
      <c r="BZ1059" s="122">
        <v>0</v>
      </c>
      <c r="CA1059" s="122">
        <v>0</v>
      </c>
      <c r="CB1059" s="122">
        <v>350000</v>
      </c>
      <c r="CC1059" s="352">
        <v>350000</v>
      </c>
      <c r="CD1059" s="122">
        <v>0</v>
      </c>
      <c r="CE1059" s="122">
        <v>0</v>
      </c>
      <c r="CF1059" s="122">
        <v>0</v>
      </c>
      <c r="CG1059" s="122">
        <v>350000</v>
      </c>
      <c r="CH1059" s="352">
        <v>350000</v>
      </c>
      <c r="CI1059" s="122">
        <v>0</v>
      </c>
      <c r="CJ1059" s="122">
        <v>0</v>
      </c>
      <c r="CK1059" s="122">
        <v>0</v>
      </c>
      <c r="CL1059" s="122">
        <v>350000</v>
      </c>
      <c r="CM1059" s="352">
        <v>350000</v>
      </c>
      <c r="CN1059" s="122">
        <v>0</v>
      </c>
      <c r="CO1059" s="122">
        <v>0</v>
      </c>
      <c r="CP1059" s="122">
        <v>0</v>
      </c>
      <c r="CQ1059" s="122">
        <v>350000</v>
      </c>
      <c r="CR1059" s="8">
        <v>-60000</v>
      </c>
      <c r="CS1059" s="8">
        <v>-350000</v>
      </c>
      <c r="CT1059" s="8">
        <v>-350000</v>
      </c>
    </row>
    <row r="1060" spans="1:98" ht="155.25" customHeight="1">
      <c r="A1060" s="244">
        <v>621</v>
      </c>
      <c r="B1060" s="17" t="s">
        <v>2890</v>
      </c>
      <c r="C1060" s="263">
        <v>401000043</v>
      </c>
      <c r="D1060" s="19" t="s">
        <v>2927</v>
      </c>
      <c r="E1060" s="113" t="s">
        <v>2933</v>
      </c>
      <c r="F1060" s="114"/>
      <c r="G1060" s="114"/>
      <c r="H1060" s="115">
        <v>3</v>
      </c>
      <c r="I1060" s="157"/>
      <c r="J1060" s="115">
        <v>16</v>
      </c>
      <c r="K1060" s="115">
        <v>1</v>
      </c>
      <c r="L1060" s="115">
        <v>26</v>
      </c>
      <c r="M1060" s="154"/>
      <c r="N1060" s="154"/>
      <c r="O1060" s="154"/>
      <c r="P1060" s="116" t="s">
        <v>2901</v>
      </c>
      <c r="Q1060" s="117" t="s">
        <v>2929</v>
      </c>
      <c r="R1060" s="154"/>
      <c r="S1060" s="154"/>
      <c r="T1060" s="154" t="s">
        <v>47</v>
      </c>
      <c r="U1060" s="154"/>
      <c r="V1060" s="154" t="s">
        <v>523</v>
      </c>
      <c r="W1060" s="364">
        <v>1</v>
      </c>
      <c r="X1060" s="154"/>
      <c r="Y1060" s="154"/>
      <c r="Z1060" s="154"/>
      <c r="AA1060" s="154"/>
      <c r="AB1060" s="116" t="s">
        <v>2923</v>
      </c>
      <c r="AC1060" s="117" t="s">
        <v>2934</v>
      </c>
      <c r="AD1060" s="116"/>
      <c r="AE1060" s="116"/>
      <c r="AF1060" s="116"/>
      <c r="AG1060" s="116"/>
      <c r="AH1060" s="116"/>
      <c r="AI1060" s="116"/>
      <c r="AJ1060" s="116"/>
      <c r="AK1060" s="116"/>
      <c r="AL1060" s="116"/>
      <c r="AM1060" s="116" t="s">
        <v>2935</v>
      </c>
      <c r="AN1060" s="116" t="s">
        <v>2936</v>
      </c>
      <c r="AO1060" s="57" t="s">
        <v>66</v>
      </c>
      <c r="AP1060" s="57" t="s">
        <v>46</v>
      </c>
      <c r="AQ1060" s="57" t="s">
        <v>2937</v>
      </c>
      <c r="AR1060" s="18" t="s">
        <v>2938</v>
      </c>
      <c r="AS1060" s="156">
        <v>244</v>
      </c>
      <c r="AT1060" s="122">
        <v>97335</v>
      </c>
      <c r="AU1060" s="122">
        <v>97335</v>
      </c>
      <c r="AV1060" s="122">
        <v>0</v>
      </c>
      <c r="AW1060" s="122">
        <v>0</v>
      </c>
      <c r="AX1060" s="122">
        <v>0</v>
      </c>
      <c r="AY1060" s="122">
        <v>0</v>
      </c>
      <c r="AZ1060" s="122">
        <v>0</v>
      </c>
      <c r="BA1060" s="122">
        <v>0</v>
      </c>
      <c r="BB1060" s="122">
        <v>97335</v>
      </c>
      <c r="BC1060" s="122">
        <v>97335</v>
      </c>
      <c r="BD1060" s="352">
        <v>3538519.83</v>
      </c>
      <c r="BE1060" s="122">
        <v>0</v>
      </c>
      <c r="BF1060" s="122">
        <v>0</v>
      </c>
      <c r="BG1060" s="122">
        <v>0</v>
      </c>
      <c r="BH1060" s="352">
        <v>3538519.83</v>
      </c>
      <c r="BI1060" s="352">
        <v>3538519.83</v>
      </c>
      <c r="BJ1060" s="122">
        <v>0</v>
      </c>
      <c r="BK1060" s="122">
        <v>0</v>
      </c>
      <c r="BL1060" s="122">
        <v>0</v>
      </c>
      <c r="BM1060" s="352">
        <v>3538519.83</v>
      </c>
      <c r="BN1060" s="352">
        <v>9488300</v>
      </c>
      <c r="BO1060" s="122">
        <v>0</v>
      </c>
      <c r="BP1060" s="122">
        <v>0</v>
      </c>
      <c r="BQ1060" s="122">
        <v>0</v>
      </c>
      <c r="BR1060" s="122">
        <v>9488300</v>
      </c>
      <c r="BS1060" s="352">
        <v>9488300</v>
      </c>
      <c r="BT1060" s="122">
        <v>0</v>
      </c>
      <c r="BU1060" s="122">
        <v>0</v>
      </c>
      <c r="BV1060" s="122">
        <v>0</v>
      </c>
      <c r="BW1060" s="122">
        <v>9488300</v>
      </c>
      <c r="BX1060" s="352">
        <v>9488300</v>
      </c>
      <c r="BY1060" s="122">
        <v>0</v>
      </c>
      <c r="BZ1060" s="122">
        <v>0</v>
      </c>
      <c r="CA1060" s="122">
        <v>0</v>
      </c>
      <c r="CB1060" s="122">
        <v>9488300</v>
      </c>
      <c r="CC1060" s="352">
        <v>9488300</v>
      </c>
      <c r="CD1060" s="122">
        <v>0</v>
      </c>
      <c r="CE1060" s="122">
        <v>0</v>
      </c>
      <c r="CF1060" s="122">
        <v>0</v>
      </c>
      <c r="CG1060" s="122">
        <v>9488300</v>
      </c>
      <c r="CH1060" s="352">
        <v>9488300</v>
      </c>
      <c r="CI1060" s="122">
        <v>0</v>
      </c>
      <c r="CJ1060" s="122">
        <v>0</v>
      </c>
      <c r="CK1060" s="122">
        <v>0</v>
      </c>
      <c r="CL1060" s="122">
        <v>9488300</v>
      </c>
      <c r="CM1060" s="352">
        <v>9488300</v>
      </c>
      <c r="CN1060" s="122">
        <v>0</v>
      </c>
      <c r="CO1060" s="122">
        <v>0</v>
      </c>
      <c r="CP1060" s="122">
        <v>0</v>
      </c>
      <c r="CQ1060" s="122">
        <v>9488300</v>
      </c>
      <c r="CR1060" s="8">
        <v>-97335</v>
      </c>
      <c r="CS1060" s="8">
        <v>-5422000</v>
      </c>
      <c r="CT1060" s="8">
        <v>-9488300</v>
      </c>
    </row>
    <row r="1061" spans="1:98" ht="251.25" customHeight="1">
      <c r="A1061" s="244">
        <v>621</v>
      </c>
      <c r="B1061" s="17" t="s">
        <v>2890</v>
      </c>
      <c r="C1061" s="263">
        <v>401000043</v>
      </c>
      <c r="D1061" s="19" t="s">
        <v>2927</v>
      </c>
      <c r="E1061" s="113" t="s">
        <v>2939</v>
      </c>
      <c r="F1061" s="114"/>
      <c r="G1061" s="114"/>
      <c r="H1061" s="115">
        <v>3</v>
      </c>
      <c r="I1061" s="157"/>
      <c r="J1061" s="115">
        <v>16</v>
      </c>
      <c r="K1061" s="115">
        <v>1</v>
      </c>
      <c r="L1061" s="115">
        <v>26</v>
      </c>
      <c r="M1061" s="154"/>
      <c r="N1061" s="154"/>
      <c r="O1061" s="154"/>
      <c r="P1061" s="116" t="s">
        <v>2901</v>
      </c>
      <c r="Q1061" s="117" t="s">
        <v>2940</v>
      </c>
      <c r="R1061" s="154"/>
      <c r="S1061" s="154"/>
      <c r="T1061" s="154" t="s">
        <v>47</v>
      </c>
      <c r="U1061" s="154"/>
      <c r="V1061" s="154" t="s">
        <v>523</v>
      </c>
      <c r="W1061" s="364">
        <v>1</v>
      </c>
      <c r="X1061" s="154"/>
      <c r="Y1061" s="154"/>
      <c r="Z1061" s="154"/>
      <c r="AA1061" s="154"/>
      <c r="AB1061" s="116" t="s">
        <v>2923</v>
      </c>
      <c r="AC1061" s="117" t="s">
        <v>2941</v>
      </c>
      <c r="AD1061" s="116"/>
      <c r="AE1061" s="116"/>
      <c r="AF1061" s="116"/>
      <c r="AG1061" s="116"/>
      <c r="AH1061" s="116"/>
      <c r="AI1061" s="116"/>
      <c r="AJ1061" s="116"/>
      <c r="AK1061" s="116"/>
      <c r="AL1061" s="116"/>
      <c r="AM1061" s="116" t="s">
        <v>2942</v>
      </c>
      <c r="AN1061" s="116" t="s">
        <v>2943</v>
      </c>
      <c r="AO1061" s="57" t="s">
        <v>66</v>
      </c>
      <c r="AP1061" s="57" t="s">
        <v>46</v>
      </c>
      <c r="AQ1061" s="57" t="s">
        <v>2944</v>
      </c>
      <c r="AR1061" s="18" t="s">
        <v>2945</v>
      </c>
      <c r="AS1061" s="156">
        <v>244</v>
      </c>
      <c r="AT1061" s="122">
        <v>3054104.24</v>
      </c>
      <c r="AU1061" s="122">
        <v>2704304.24</v>
      </c>
      <c r="AV1061" s="122">
        <v>0</v>
      </c>
      <c r="AW1061" s="122">
        <v>0</v>
      </c>
      <c r="AX1061" s="122">
        <v>0</v>
      </c>
      <c r="AY1061" s="122">
        <v>0</v>
      </c>
      <c r="AZ1061" s="122">
        <v>0</v>
      </c>
      <c r="BA1061" s="122">
        <v>0</v>
      </c>
      <c r="BB1061" s="122">
        <v>3054104.24</v>
      </c>
      <c r="BC1061" s="122">
        <v>2704304.24</v>
      </c>
      <c r="BD1061" s="352">
        <v>0</v>
      </c>
      <c r="BE1061" s="122">
        <v>0</v>
      </c>
      <c r="BF1061" s="122">
        <v>0</v>
      </c>
      <c r="BG1061" s="122">
        <v>0</v>
      </c>
      <c r="BH1061" s="122">
        <v>0</v>
      </c>
      <c r="BI1061" s="352">
        <v>0</v>
      </c>
      <c r="BJ1061" s="122">
        <v>0</v>
      </c>
      <c r="BK1061" s="122">
        <v>0</v>
      </c>
      <c r="BL1061" s="122">
        <v>0</v>
      </c>
      <c r="BM1061" s="122">
        <v>0</v>
      </c>
      <c r="BN1061" s="352">
        <v>0</v>
      </c>
      <c r="BO1061" s="122">
        <v>0</v>
      </c>
      <c r="BP1061" s="122">
        <v>0</v>
      </c>
      <c r="BQ1061" s="122">
        <v>0</v>
      </c>
      <c r="BR1061" s="122">
        <v>0</v>
      </c>
      <c r="BS1061" s="352">
        <v>0</v>
      </c>
      <c r="BT1061" s="122">
        <v>0</v>
      </c>
      <c r="BU1061" s="122">
        <v>0</v>
      </c>
      <c r="BV1061" s="122">
        <v>0</v>
      </c>
      <c r="BW1061" s="122">
        <v>0</v>
      </c>
      <c r="BX1061" s="352">
        <v>0</v>
      </c>
      <c r="BY1061" s="122">
        <v>0</v>
      </c>
      <c r="BZ1061" s="122">
        <v>0</v>
      </c>
      <c r="CA1061" s="122">
        <v>0</v>
      </c>
      <c r="CB1061" s="122">
        <v>0</v>
      </c>
      <c r="CC1061" s="352">
        <v>0</v>
      </c>
      <c r="CD1061" s="122">
        <v>0</v>
      </c>
      <c r="CE1061" s="122">
        <v>0</v>
      </c>
      <c r="CF1061" s="122">
        <v>0</v>
      </c>
      <c r="CG1061" s="122">
        <v>0</v>
      </c>
      <c r="CH1061" s="352">
        <v>0</v>
      </c>
      <c r="CI1061" s="122">
        <v>0</v>
      </c>
      <c r="CJ1061" s="122">
        <v>0</v>
      </c>
      <c r="CK1061" s="122">
        <v>0</v>
      </c>
      <c r="CL1061" s="122">
        <v>0</v>
      </c>
      <c r="CM1061" s="352">
        <v>0</v>
      </c>
      <c r="CN1061" s="122">
        <v>0</v>
      </c>
      <c r="CO1061" s="122">
        <v>0</v>
      </c>
      <c r="CP1061" s="122">
        <v>0</v>
      </c>
      <c r="CQ1061" s="122">
        <v>0</v>
      </c>
      <c r="CR1061" s="8">
        <v>-2704304.24</v>
      </c>
      <c r="CS1061" s="8">
        <v>0</v>
      </c>
      <c r="CT1061" s="8">
        <v>0</v>
      </c>
    </row>
    <row r="1062" spans="1:98" ht="166.5" customHeight="1">
      <c r="A1062" s="244">
        <v>621</v>
      </c>
      <c r="B1062" s="17" t="s">
        <v>2890</v>
      </c>
      <c r="C1062" s="263">
        <v>401000044</v>
      </c>
      <c r="D1062" s="19" t="s">
        <v>2946</v>
      </c>
      <c r="E1062" s="113" t="s">
        <v>2947</v>
      </c>
      <c r="F1062" s="114"/>
      <c r="G1062" s="114"/>
      <c r="H1062" s="115">
        <v>3</v>
      </c>
      <c r="I1062" s="157"/>
      <c r="J1062" s="115">
        <v>16</v>
      </c>
      <c r="K1062" s="115">
        <v>1</v>
      </c>
      <c r="L1062" s="115" t="s">
        <v>2948</v>
      </c>
      <c r="M1062" s="154"/>
      <c r="N1062" s="154"/>
      <c r="O1062" s="154"/>
      <c r="P1062" s="116" t="s">
        <v>2901</v>
      </c>
      <c r="Q1062" s="117" t="s">
        <v>2949</v>
      </c>
      <c r="R1062" s="154"/>
      <c r="S1062" s="154"/>
      <c r="T1062" s="154" t="s">
        <v>47</v>
      </c>
      <c r="U1062" s="154"/>
      <c r="V1062" s="154">
        <v>9</v>
      </c>
      <c r="W1062" s="364">
        <v>1</v>
      </c>
      <c r="X1062" s="154"/>
      <c r="Y1062" s="154"/>
      <c r="Z1062" s="154"/>
      <c r="AA1062" s="154"/>
      <c r="AB1062" s="116" t="s">
        <v>2923</v>
      </c>
      <c r="AC1062" s="117" t="s">
        <v>2950</v>
      </c>
      <c r="AD1062" s="116"/>
      <c r="AE1062" s="116"/>
      <c r="AF1062" s="116"/>
      <c r="AG1062" s="116"/>
      <c r="AH1062" s="116"/>
      <c r="AI1062" s="116"/>
      <c r="AJ1062" s="116"/>
      <c r="AK1062" s="116"/>
      <c r="AL1062" s="116"/>
      <c r="AM1062" s="116" t="s">
        <v>2951</v>
      </c>
      <c r="AN1062" s="116" t="s">
        <v>2952</v>
      </c>
      <c r="AO1062" s="57" t="s">
        <v>51</v>
      </c>
      <c r="AP1062" s="57" t="s">
        <v>52</v>
      </c>
      <c r="AQ1062" s="57" t="s">
        <v>2953</v>
      </c>
      <c r="AR1062" s="18" t="s">
        <v>2954</v>
      </c>
      <c r="AS1062" s="156">
        <v>244</v>
      </c>
      <c r="AT1062" s="122">
        <v>310000</v>
      </c>
      <c r="AU1062" s="122">
        <v>310000</v>
      </c>
      <c r="AV1062" s="122">
        <v>0</v>
      </c>
      <c r="AW1062" s="122">
        <v>0</v>
      </c>
      <c r="AX1062" s="122">
        <v>0</v>
      </c>
      <c r="AY1062" s="122">
        <v>0</v>
      </c>
      <c r="AZ1062" s="122">
        <v>0</v>
      </c>
      <c r="BA1062" s="122">
        <v>0</v>
      </c>
      <c r="BB1062" s="122">
        <v>310000</v>
      </c>
      <c r="BC1062" s="122">
        <v>310000</v>
      </c>
      <c r="BD1062" s="352">
        <v>1980000</v>
      </c>
      <c r="BE1062" s="122">
        <v>0</v>
      </c>
      <c r="BF1062" s="122">
        <v>0</v>
      </c>
      <c r="BG1062" s="122">
        <v>0</v>
      </c>
      <c r="BH1062" s="352">
        <v>1980000</v>
      </c>
      <c r="BI1062" s="352">
        <v>1719000</v>
      </c>
      <c r="BJ1062" s="122">
        <v>0</v>
      </c>
      <c r="BK1062" s="122">
        <v>0</v>
      </c>
      <c r="BL1062" s="122">
        <v>0</v>
      </c>
      <c r="BM1062" s="352">
        <v>1719000</v>
      </c>
      <c r="BN1062" s="352">
        <v>3500000</v>
      </c>
      <c r="BO1062" s="122">
        <v>0</v>
      </c>
      <c r="BP1062" s="122">
        <v>0</v>
      </c>
      <c r="BQ1062" s="122">
        <v>0</v>
      </c>
      <c r="BR1062" s="122">
        <v>3500000</v>
      </c>
      <c r="BS1062" s="352">
        <v>3500000</v>
      </c>
      <c r="BT1062" s="122">
        <v>0</v>
      </c>
      <c r="BU1062" s="122">
        <v>0</v>
      </c>
      <c r="BV1062" s="122">
        <v>0</v>
      </c>
      <c r="BW1062" s="122">
        <v>3500000</v>
      </c>
      <c r="BX1062" s="352">
        <v>3500000</v>
      </c>
      <c r="BY1062" s="122">
        <v>0</v>
      </c>
      <c r="BZ1062" s="122">
        <v>0</v>
      </c>
      <c r="CA1062" s="122">
        <v>0</v>
      </c>
      <c r="CB1062" s="122">
        <v>3500000</v>
      </c>
      <c r="CC1062" s="352">
        <v>3500000</v>
      </c>
      <c r="CD1062" s="122">
        <v>0</v>
      </c>
      <c r="CE1062" s="122">
        <v>0</v>
      </c>
      <c r="CF1062" s="122">
        <v>0</v>
      </c>
      <c r="CG1062" s="122">
        <v>3500000</v>
      </c>
      <c r="CH1062" s="352">
        <v>3500000</v>
      </c>
      <c r="CI1062" s="122">
        <v>0</v>
      </c>
      <c r="CJ1062" s="122">
        <v>0</v>
      </c>
      <c r="CK1062" s="122">
        <v>0</v>
      </c>
      <c r="CL1062" s="122">
        <v>3500000</v>
      </c>
      <c r="CM1062" s="352">
        <v>3500000</v>
      </c>
      <c r="CN1062" s="122">
        <v>0</v>
      </c>
      <c r="CO1062" s="122">
        <v>0</v>
      </c>
      <c r="CP1062" s="122">
        <v>0</v>
      </c>
      <c r="CQ1062" s="122">
        <v>3500000</v>
      </c>
      <c r="CR1062" s="8">
        <v>-310000</v>
      </c>
      <c r="CS1062" s="8">
        <v>-1080000</v>
      </c>
      <c r="CT1062" s="8">
        <v>-3500000</v>
      </c>
    </row>
    <row r="1063" spans="1:98" ht="149.25" customHeight="1">
      <c r="A1063" s="244">
        <v>621</v>
      </c>
      <c r="B1063" s="17" t="s">
        <v>2890</v>
      </c>
      <c r="C1063" s="263">
        <v>402000001</v>
      </c>
      <c r="D1063" s="19" t="s">
        <v>48</v>
      </c>
      <c r="E1063" s="113" t="s">
        <v>2955</v>
      </c>
      <c r="F1063" s="114"/>
      <c r="G1063" s="114"/>
      <c r="H1063" s="115">
        <v>6</v>
      </c>
      <c r="I1063" s="157"/>
      <c r="J1063" s="115">
        <v>23</v>
      </c>
      <c r="K1063" s="115">
        <v>3</v>
      </c>
      <c r="L1063" s="115"/>
      <c r="M1063" s="154"/>
      <c r="N1063" s="154"/>
      <c r="O1063" s="154"/>
      <c r="P1063" s="116" t="s">
        <v>2956</v>
      </c>
      <c r="Q1063" s="117" t="s">
        <v>2957</v>
      </c>
      <c r="R1063" s="154"/>
      <c r="S1063" s="154"/>
      <c r="T1063" s="154">
        <v>11</v>
      </c>
      <c r="U1063" s="154">
        <v>1</v>
      </c>
      <c r="V1063" s="115" t="s">
        <v>2958</v>
      </c>
      <c r="W1063" s="364"/>
      <c r="X1063" s="154"/>
      <c r="Y1063" s="154"/>
      <c r="Z1063" s="154"/>
      <c r="AA1063" s="154"/>
      <c r="AB1063" s="116" t="s">
        <v>2959</v>
      </c>
      <c r="AC1063" s="117" t="s">
        <v>891</v>
      </c>
      <c r="AD1063" s="116"/>
      <c r="AE1063" s="116"/>
      <c r="AF1063" s="116"/>
      <c r="AG1063" s="116"/>
      <c r="AH1063" s="116"/>
      <c r="AI1063" s="116"/>
      <c r="AJ1063" s="116"/>
      <c r="AK1063" s="116"/>
      <c r="AL1063" s="116"/>
      <c r="AM1063" s="116" t="s">
        <v>2834</v>
      </c>
      <c r="AN1063" s="116" t="s">
        <v>162</v>
      </c>
      <c r="AO1063" s="57" t="s">
        <v>51</v>
      </c>
      <c r="AP1063" s="57" t="s">
        <v>52</v>
      </c>
      <c r="AQ1063" s="57" t="s">
        <v>2960</v>
      </c>
      <c r="AR1063" s="18" t="s">
        <v>55</v>
      </c>
      <c r="AS1063" s="156">
        <v>122</v>
      </c>
      <c r="AT1063" s="122">
        <v>844722.04</v>
      </c>
      <c r="AU1063" s="122">
        <v>844722.04</v>
      </c>
      <c r="AV1063" s="122">
        <v>0</v>
      </c>
      <c r="AW1063" s="122">
        <v>0</v>
      </c>
      <c r="AX1063" s="122">
        <v>0</v>
      </c>
      <c r="AY1063" s="122">
        <v>0</v>
      </c>
      <c r="AZ1063" s="122">
        <v>0</v>
      </c>
      <c r="BA1063" s="122">
        <v>0</v>
      </c>
      <c r="BB1063" s="122">
        <v>844722.04</v>
      </c>
      <c r="BC1063" s="122">
        <v>844722.04</v>
      </c>
      <c r="BD1063" s="352">
        <v>953797.59</v>
      </c>
      <c r="BE1063" s="122">
        <v>0</v>
      </c>
      <c r="BF1063" s="122">
        <v>0</v>
      </c>
      <c r="BG1063" s="122">
        <v>0</v>
      </c>
      <c r="BH1063" s="352">
        <v>953797.59</v>
      </c>
      <c r="BI1063" s="352">
        <v>953392.16</v>
      </c>
      <c r="BJ1063" s="122">
        <v>0</v>
      </c>
      <c r="BK1063" s="122">
        <v>0</v>
      </c>
      <c r="BL1063" s="122">
        <v>0</v>
      </c>
      <c r="BM1063" s="352">
        <v>953392.16</v>
      </c>
      <c r="BN1063" s="352">
        <v>743050</v>
      </c>
      <c r="BO1063" s="122">
        <v>0</v>
      </c>
      <c r="BP1063" s="122">
        <v>0</v>
      </c>
      <c r="BQ1063" s="122">
        <v>0</v>
      </c>
      <c r="BR1063" s="352">
        <v>743050</v>
      </c>
      <c r="BS1063" s="352">
        <v>743050</v>
      </c>
      <c r="BT1063" s="122">
        <v>0</v>
      </c>
      <c r="BU1063" s="122">
        <v>0</v>
      </c>
      <c r="BV1063" s="122">
        <v>0</v>
      </c>
      <c r="BW1063" s="352">
        <v>743050</v>
      </c>
      <c r="BX1063" s="352">
        <v>743050</v>
      </c>
      <c r="BY1063" s="122">
        <v>0</v>
      </c>
      <c r="BZ1063" s="122">
        <v>0</v>
      </c>
      <c r="CA1063" s="122">
        <v>0</v>
      </c>
      <c r="CB1063" s="352">
        <v>743050</v>
      </c>
      <c r="CC1063" s="352">
        <v>743050</v>
      </c>
      <c r="CD1063" s="122">
        <v>0</v>
      </c>
      <c r="CE1063" s="122">
        <v>0</v>
      </c>
      <c r="CF1063" s="122">
        <v>0</v>
      </c>
      <c r="CG1063" s="352">
        <v>743050</v>
      </c>
      <c r="CH1063" s="352">
        <v>743050</v>
      </c>
      <c r="CI1063" s="122">
        <v>0</v>
      </c>
      <c r="CJ1063" s="122">
        <v>0</v>
      </c>
      <c r="CK1063" s="122">
        <v>0</v>
      </c>
      <c r="CL1063" s="352">
        <v>743050</v>
      </c>
      <c r="CM1063" s="352">
        <v>743050</v>
      </c>
      <c r="CN1063" s="122">
        <v>0</v>
      </c>
      <c r="CO1063" s="122">
        <v>0</v>
      </c>
      <c r="CP1063" s="122">
        <v>0</v>
      </c>
      <c r="CQ1063" s="352">
        <v>743050</v>
      </c>
      <c r="CR1063" s="8">
        <v>-844722.04</v>
      </c>
      <c r="CS1063" s="8">
        <v>-817656.23</v>
      </c>
      <c r="CT1063" s="8">
        <v>-738250</v>
      </c>
    </row>
    <row r="1064" spans="1:98" ht="149.25" customHeight="1">
      <c r="A1064" s="244" t="s">
        <v>705</v>
      </c>
      <c r="B1064" s="17" t="s">
        <v>2890</v>
      </c>
      <c r="C1064" s="263">
        <v>402000001</v>
      </c>
      <c r="D1064" s="19" t="s">
        <v>48</v>
      </c>
      <c r="E1064" s="113" t="s">
        <v>2961</v>
      </c>
      <c r="F1064" s="114"/>
      <c r="G1064" s="114"/>
      <c r="H1064" s="115">
        <v>6</v>
      </c>
      <c r="I1064" s="157"/>
      <c r="J1064" s="115">
        <v>23</v>
      </c>
      <c r="K1064" s="115">
        <v>3</v>
      </c>
      <c r="L1064" s="115"/>
      <c r="M1064" s="154"/>
      <c r="N1064" s="154"/>
      <c r="O1064" s="154"/>
      <c r="P1064" s="116" t="s">
        <v>2956</v>
      </c>
      <c r="Q1064" s="117" t="s">
        <v>643</v>
      </c>
      <c r="R1064" s="154"/>
      <c r="S1064" s="154"/>
      <c r="T1064" s="154">
        <v>11</v>
      </c>
      <c r="U1064" s="154">
        <v>1</v>
      </c>
      <c r="V1064" s="115" t="s">
        <v>2962</v>
      </c>
      <c r="W1064" s="364"/>
      <c r="X1064" s="154"/>
      <c r="Y1064" s="154"/>
      <c r="Z1064" s="154"/>
      <c r="AA1064" s="154"/>
      <c r="AB1064" s="116" t="s">
        <v>2963</v>
      </c>
      <c r="AC1064" s="117" t="s">
        <v>891</v>
      </c>
      <c r="AD1064" s="116"/>
      <c r="AE1064" s="116"/>
      <c r="AF1064" s="116"/>
      <c r="AG1064" s="116"/>
      <c r="AH1064" s="116"/>
      <c r="AI1064" s="116"/>
      <c r="AJ1064" s="116"/>
      <c r="AK1064" s="116"/>
      <c r="AL1064" s="116"/>
      <c r="AM1064" s="116" t="s">
        <v>2834</v>
      </c>
      <c r="AN1064" s="116" t="s">
        <v>162</v>
      </c>
      <c r="AO1064" s="57" t="s">
        <v>51</v>
      </c>
      <c r="AP1064" s="57" t="s">
        <v>52</v>
      </c>
      <c r="AQ1064" s="57" t="s">
        <v>2960</v>
      </c>
      <c r="AR1064" s="18" t="s">
        <v>55</v>
      </c>
      <c r="AS1064" s="156">
        <v>129</v>
      </c>
      <c r="AT1064" s="122">
        <v>201272.57</v>
      </c>
      <c r="AU1064" s="122">
        <v>201272.57</v>
      </c>
      <c r="AV1064" s="122">
        <v>0</v>
      </c>
      <c r="AW1064" s="122">
        <v>0</v>
      </c>
      <c r="AX1064" s="122">
        <v>0</v>
      </c>
      <c r="AY1064" s="122">
        <v>0</v>
      </c>
      <c r="AZ1064" s="122">
        <v>0</v>
      </c>
      <c r="BA1064" s="122">
        <v>0</v>
      </c>
      <c r="BB1064" s="122">
        <v>201272.57</v>
      </c>
      <c r="BC1064" s="122">
        <v>201272.57</v>
      </c>
      <c r="BD1064" s="352">
        <v>220379.08</v>
      </c>
      <c r="BE1064" s="122">
        <v>0</v>
      </c>
      <c r="BF1064" s="122">
        <v>0</v>
      </c>
      <c r="BG1064" s="122">
        <v>0</v>
      </c>
      <c r="BH1064" s="122">
        <v>220379.08</v>
      </c>
      <c r="BI1064" s="122">
        <v>220379.08</v>
      </c>
      <c r="BJ1064" s="122">
        <v>0</v>
      </c>
      <c r="BK1064" s="122">
        <v>0</v>
      </c>
      <c r="BL1064" s="122">
        <v>0</v>
      </c>
      <c r="BM1064" s="122">
        <v>220379.08</v>
      </c>
      <c r="BN1064" s="352">
        <v>222950</v>
      </c>
      <c r="BO1064" s="122">
        <v>0</v>
      </c>
      <c r="BP1064" s="122">
        <v>0</v>
      </c>
      <c r="BQ1064" s="122">
        <v>0</v>
      </c>
      <c r="BR1064" s="122">
        <v>222950</v>
      </c>
      <c r="BS1064" s="352">
        <v>222950</v>
      </c>
      <c r="BT1064" s="122">
        <v>0</v>
      </c>
      <c r="BU1064" s="122">
        <v>0</v>
      </c>
      <c r="BV1064" s="122">
        <v>0</v>
      </c>
      <c r="BW1064" s="122">
        <v>222950</v>
      </c>
      <c r="BX1064" s="352">
        <v>222950</v>
      </c>
      <c r="BY1064" s="122">
        <v>0</v>
      </c>
      <c r="BZ1064" s="122">
        <v>0</v>
      </c>
      <c r="CA1064" s="122">
        <v>0</v>
      </c>
      <c r="CB1064" s="122">
        <v>222950</v>
      </c>
      <c r="CC1064" s="352">
        <v>222950</v>
      </c>
      <c r="CD1064" s="122">
        <v>0</v>
      </c>
      <c r="CE1064" s="122">
        <v>0</v>
      </c>
      <c r="CF1064" s="122">
        <v>0</v>
      </c>
      <c r="CG1064" s="122">
        <v>222950</v>
      </c>
      <c r="CH1064" s="352">
        <v>222950</v>
      </c>
      <c r="CI1064" s="122">
        <v>0</v>
      </c>
      <c r="CJ1064" s="122">
        <v>0</v>
      </c>
      <c r="CK1064" s="122">
        <v>0</v>
      </c>
      <c r="CL1064" s="122">
        <v>222950</v>
      </c>
      <c r="CM1064" s="352">
        <v>222950</v>
      </c>
      <c r="CN1064" s="122">
        <v>0</v>
      </c>
      <c r="CO1064" s="122">
        <v>0</v>
      </c>
      <c r="CP1064" s="122">
        <v>0</v>
      </c>
      <c r="CQ1064" s="122">
        <v>222950</v>
      </c>
      <c r="CR1064" s="8">
        <v>-201272.57</v>
      </c>
      <c r="CS1064" s="8">
        <v>-223592</v>
      </c>
      <c r="CT1064" s="8">
        <v>-222950</v>
      </c>
    </row>
    <row r="1065" spans="1:98" ht="101.25" customHeight="1">
      <c r="A1065" s="244" t="s">
        <v>705</v>
      </c>
      <c r="B1065" s="17" t="s">
        <v>2890</v>
      </c>
      <c r="C1065" s="263">
        <v>402000001</v>
      </c>
      <c r="D1065" s="19" t="s">
        <v>48</v>
      </c>
      <c r="E1065" s="113" t="s">
        <v>2919</v>
      </c>
      <c r="F1065" s="114"/>
      <c r="G1065" s="114"/>
      <c r="H1065" s="115">
        <v>3</v>
      </c>
      <c r="I1065" s="157"/>
      <c r="J1065" s="115">
        <v>17</v>
      </c>
      <c r="K1065" s="115">
        <v>1</v>
      </c>
      <c r="L1065" s="115">
        <v>3</v>
      </c>
      <c r="M1065" s="154"/>
      <c r="N1065" s="154"/>
      <c r="O1065" s="154"/>
      <c r="P1065" s="116" t="s">
        <v>2901</v>
      </c>
      <c r="Q1065" s="117" t="s">
        <v>2929</v>
      </c>
      <c r="R1065" s="154"/>
      <c r="S1065" s="154"/>
      <c r="T1065" s="154">
        <v>3</v>
      </c>
      <c r="U1065" s="154"/>
      <c r="V1065" s="154">
        <v>9</v>
      </c>
      <c r="W1065" s="364">
        <v>1</v>
      </c>
      <c r="X1065" s="154"/>
      <c r="Y1065" s="154"/>
      <c r="Z1065" s="154"/>
      <c r="AA1065" s="154"/>
      <c r="AB1065" s="116" t="s">
        <v>2923</v>
      </c>
      <c r="AC1065" s="117" t="s">
        <v>2964</v>
      </c>
      <c r="AD1065" s="116"/>
      <c r="AE1065" s="116"/>
      <c r="AF1065" s="116"/>
      <c r="AG1065" s="116"/>
      <c r="AH1065" s="116"/>
      <c r="AI1065" s="116"/>
      <c r="AJ1065" s="116"/>
      <c r="AK1065" s="116"/>
      <c r="AL1065" s="116"/>
      <c r="AM1065" s="116" t="s">
        <v>2965</v>
      </c>
      <c r="AN1065" s="116" t="s">
        <v>163</v>
      </c>
      <c r="AO1065" s="57" t="s">
        <v>51</v>
      </c>
      <c r="AP1065" s="57" t="s">
        <v>52</v>
      </c>
      <c r="AQ1065" s="57" t="s">
        <v>2960</v>
      </c>
      <c r="AR1065" s="18" t="s">
        <v>55</v>
      </c>
      <c r="AS1065" s="156" t="s">
        <v>273</v>
      </c>
      <c r="AT1065" s="122">
        <v>0</v>
      </c>
      <c r="AU1065" s="122">
        <v>0</v>
      </c>
      <c r="AV1065" s="122">
        <v>0</v>
      </c>
      <c r="AW1065" s="122">
        <v>0</v>
      </c>
      <c r="AX1065" s="122">
        <v>0</v>
      </c>
      <c r="AY1065" s="122">
        <v>0</v>
      </c>
      <c r="AZ1065" s="122">
        <v>0</v>
      </c>
      <c r="BA1065" s="122">
        <v>0</v>
      </c>
      <c r="BB1065" s="122">
        <v>0</v>
      </c>
      <c r="BC1065" s="122">
        <v>0</v>
      </c>
      <c r="BD1065" s="352">
        <v>0</v>
      </c>
      <c r="BE1065" s="122">
        <v>0</v>
      </c>
      <c r="BF1065" s="122">
        <v>0</v>
      </c>
      <c r="BG1065" s="122">
        <v>0</v>
      </c>
      <c r="BH1065" s="122">
        <v>0</v>
      </c>
      <c r="BI1065" s="352">
        <v>0</v>
      </c>
      <c r="BJ1065" s="122">
        <v>0</v>
      </c>
      <c r="BK1065" s="122">
        <v>0</v>
      </c>
      <c r="BL1065" s="122">
        <v>0</v>
      </c>
      <c r="BM1065" s="122">
        <v>0</v>
      </c>
      <c r="BN1065" s="352">
        <v>1945474</v>
      </c>
      <c r="BO1065" s="122">
        <v>0</v>
      </c>
      <c r="BP1065" s="122">
        <v>0</v>
      </c>
      <c r="BQ1065" s="122">
        <v>0</v>
      </c>
      <c r="BR1065" s="352">
        <v>1945474</v>
      </c>
      <c r="BS1065" s="352">
        <v>1945474</v>
      </c>
      <c r="BT1065" s="122">
        <v>0</v>
      </c>
      <c r="BU1065" s="122">
        <v>0</v>
      </c>
      <c r="BV1065" s="122">
        <v>0</v>
      </c>
      <c r="BW1065" s="352">
        <v>1945474</v>
      </c>
      <c r="BX1065" s="352">
        <v>0</v>
      </c>
      <c r="BY1065" s="122">
        <v>0</v>
      </c>
      <c r="BZ1065" s="122">
        <v>0</v>
      </c>
      <c r="CA1065" s="122">
        <v>0</v>
      </c>
      <c r="CB1065" s="122">
        <v>0</v>
      </c>
      <c r="CC1065" s="352">
        <v>0</v>
      </c>
      <c r="CD1065" s="122">
        <v>0</v>
      </c>
      <c r="CE1065" s="122">
        <v>0</v>
      </c>
      <c r="CF1065" s="122">
        <v>0</v>
      </c>
      <c r="CG1065" s="122">
        <v>0</v>
      </c>
      <c r="CH1065" s="352">
        <v>0</v>
      </c>
      <c r="CI1065" s="122">
        <v>0</v>
      </c>
      <c r="CJ1065" s="122">
        <v>0</v>
      </c>
      <c r="CK1065" s="122">
        <v>0</v>
      </c>
      <c r="CL1065" s="122">
        <v>0</v>
      </c>
      <c r="CM1065" s="352">
        <v>0</v>
      </c>
      <c r="CN1065" s="122">
        <v>0</v>
      </c>
      <c r="CO1065" s="122">
        <v>0</v>
      </c>
      <c r="CP1065" s="122">
        <v>0</v>
      </c>
      <c r="CQ1065" s="122">
        <v>0</v>
      </c>
      <c r="CR1065" s="8">
        <v>0</v>
      </c>
      <c r="CS1065" s="8">
        <v>-1561520.4</v>
      </c>
      <c r="CT1065" s="8">
        <v>0</v>
      </c>
    </row>
    <row r="1066" spans="1:98" ht="98.25" customHeight="1">
      <c r="A1066" s="244" t="s">
        <v>705</v>
      </c>
      <c r="B1066" s="17" t="s">
        <v>2890</v>
      </c>
      <c r="C1066" s="263">
        <v>402000001</v>
      </c>
      <c r="D1066" s="19" t="s">
        <v>48</v>
      </c>
      <c r="E1066" s="113" t="s">
        <v>2914</v>
      </c>
      <c r="F1066" s="114"/>
      <c r="G1066" s="114"/>
      <c r="H1066" s="115">
        <v>3</v>
      </c>
      <c r="I1066" s="157"/>
      <c r="J1066" s="115">
        <v>17</v>
      </c>
      <c r="K1066" s="115">
        <v>1</v>
      </c>
      <c r="L1066" s="115">
        <v>3</v>
      </c>
      <c r="M1066" s="154"/>
      <c r="N1066" s="154"/>
      <c r="O1066" s="154"/>
      <c r="P1066" s="116" t="s">
        <v>2901</v>
      </c>
      <c r="Q1066" s="117" t="s">
        <v>2929</v>
      </c>
      <c r="R1066" s="154"/>
      <c r="S1066" s="154"/>
      <c r="T1066" s="154">
        <v>3</v>
      </c>
      <c r="U1066" s="154"/>
      <c r="V1066" s="154">
        <v>9</v>
      </c>
      <c r="W1066" s="364">
        <v>1</v>
      </c>
      <c r="X1066" s="154"/>
      <c r="Y1066" s="154"/>
      <c r="Z1066" s="154"/>
      <c r="AA1066" s="154"/>
      <c r="AB1066" s="116" t="s">
        <v>2923</v>
      </c>
      <c r="AC1066" s="117" t="s">
        <v>2964</v>
      </c>
      <c r="AD1066" s="116"/>
      <c r="AE1066" s="116"/>
      <c r="AF1066" s="116"/>
      <c r="AG1066" s="116"/>
      <c r="AH1066" s="116"/>
      <c r="AI1066" s="116"/>
      <c r="AJ1066" s="116"/>
      <c r="AK1066" s="116"/>
      <c r="AL1066" s="116"/>
      <c r="AM1066" s="116" t="s">
        <v>2965</v>
      </c>
      <c r="AN1066" s="116" t="s">
        <v>163</v>
      </c>
      <c r="AO1066" s="57" t="s">
        <v>51</v>
      </c>
      <c r="AP1066" s="57" t="s">
        <v>52</v>
      </c>
      <c r="AQ1066" s="57" t="s">
        <v>2960</v>
      </c>
      <c r="AR1066" s="18" t="s">
        <v>55</v>
      </c>
      <c r="AS1066" s="156">
        <v>244</v>
      </c>
      <c r="AT1066" s="122">
        <v>3060634.31</v>
      </c>
      <c r="AU1066" s="122">
        <v>2996185.48</v>
      </c>
      <c r="AV1066" s="122">
        <v>0</v>
      </c>
      <c r="AW1066" s="122">
        <v>0</v>
      </c>
      <c r="AX1066" s="122">
        <v>0</v>
      </c>
      <c r="AY1066" s="122">
        <v>0</v>
      </c>
      <c r="AZ1066" s="122">
        <v>0</v>
      </c>
      <c r="BA1066" s="122">
        <v>0</v>
      </c>
      <c r="BB1066" s="122">
        <v>3060634.31</v>
      </c>
      <c r="BC1066" s="122">
        <v>2996185.48</v>
      </c>
      <c r="BD1066" s="352">
        <v>3084595.28</v>
      </c>
      <c r="BE1066" s="122">
        <v>0</v>
      </c>
      <c r="BF1066" s="122">
        <v>0</v>
      </c>
      <c r="BG1066" s="122">
        <v>0</v>
      </c>
      <c r="BH1066" s="352">
        <v>3084595.28</v>
      </c>
      <c r="BI1066" s="352">
        <v>3048265</v>
      </c>
      <c r="BJ1066" s="122">
        <v>0</v>
      </c>
      <c r="BK1066" s="122">
        <v>0</v>
      </c>
      <c r="BL1066" s="122">
        <v>0</v>
      </c>
      <c r="BM1066" s="352">
        <v>3048265</v>
      </c>
      <c r="BN1066" s="352">
        <v>3797018.12</v>
      </c>
      <c r="BO1066" s="122">
        <v>0</v>
      </c>
      <c r="BP1066" s="122">
        <v>0</v>
      </c>
      <c r="BQ1066" s="122">
        <v>0</v>
      </c>
      <c r="BR1066" s="352">
        <v>3797018.12</v>
      </c>
      <c r="BS1066" s="352">
        <v>3797018.12</v>
      </c>
      <c r="BT1066" s="122">
        <v>0</v>
      </c>
      <c r="BU1066" s="122">
        <v>0</v>
      </c>
      <c r="BV1066" s="122">
        <v>0</v>
      </c>
      <c r="BW1066" s="352">
        <v>3797018.12</v>
      </c>
      <c r="BX1066" s="352">
        <v>2495790.2799999998</v>
      </c>
      <c r="BY1066" s="122">
        <v>0</v>
      </c>
      <c r="BZ1066" s="122">
        <v>0</v>
      </c>
      <c r="CA1066" s="122">
        <v>0</v>
      </c>
      <c r="CB1066" s="352">
        <v>2495790.2799999998</v>
      </c>
      <c r="CC1066" s="352">
        <v>2495790.2799999998</v>
      </c>
      <c r="CD1066" s="122">
        <v>0</v>
      </c>
      <c r="CE1066" s="122">
        <v>0</v>
      </c>
      <c r="CF1066" s="122">
        <v>0</v>
      </c>
      <c r="CG1066" s="352">
        <v>2495790.2799999998</v>
      </c>
      <c r="CH1066" s="352">
        <v>2495792.12</v>
      </c>
      <c r="CI1066" s="122">
        <v>0</v>
      </c>
      <c r="CJ1066" s="122">
        <v>0</v>
      </c>
      <c r="CK1066" s="122">
        <v>0</v>
      </c>
      <c r="CL1066" s="352">
        <v>2495792.12</v>
      </c>
      <c r="CM1066" s="352">
        <v>2495792.12</v>
      </c>
      <c r="CN1066" s="122">
        <v>0</v>
      </c>
      <c r="CO1066" s="122">
        <v>0</v>
      </c>
      <c r="CP1066" s="122">
        <v>0</v>
      </c>
      <c r="CQ1066" s="352">
        <v>2495792.12</v>
      </c>
      <c r="CR1066" s="8">
        <v>-2996185.48</v>
      </c>
      <c r="CS1066" s="8">
        <v>-2918660.68</v>
      </c>
      <c r="CT1066" s="8">
        <v>-2480590</v>
      </c>
    </row>
    <row r="1067" spans="1:98" ht="119.25" customHeight="1">
      <c r="A1067" s="244" t="s">
        <v>705</v>
      </c>
      <c r="B1067" s="17" t="s">
        <v>2890</v>
      </c>
      <c r="C1067" s="263">
        <v>402000001</v>
      </c>
      <c r="D1067" s="19" t="s">
        <v>48</v>
      </c>
      <c r="E1067" s="113" t="s">
        <v>2914</v>
      </c>
      <c r="F1067" s="114"/>
      <c r="G1067" s="114"/>
      <c r="H1067" s="115">
        <v>3</v>
      </c>
      <c r="I1067" s="157"/>
      <c r="J1067" s="115">
        <v>17</v>
      </c>
      <c r="K1067" s="115">
        <v>1</v>
      </c>
      <c r="L1067" s="115">
        <v>3</v>
      </c>
      <c r="M1067" s="154"/>
      <c r="N1067" s="154"/>
      <c r="O1067" s="154"/>
      <c r="P1067" s="116" t="s">
        <v>2901</v>
      </c>
      <c r="Q1067" s="117" t="s">
        <v>2929</v>
      </c>
      <c r="R1067" s="154"/>
      <c r="S1067" s="154"/>
      <c r="T1067" s="154">
        <v>3</v>
      </c>
      <c r="U1067" s="154"/>
      <c r="V1067" s="154">
        <v>9</v>
      </c>
      <c r="W1067" s="364">
        <v>1</v>
      </c>
      <c r="X1067" s="154"/>
      <c r="Y1067" s="154"/>
      <c r="Z1067" s="154"/>
      <c r="AA1067" s="154"/>
      <c r="AB1067" s="116" t="s">
        <v>2923</v>
      </c>
      <c r="AC1067" s="117" t="s">
        <v>2964</v>
      </c>
      <c r="AD1067" s="116"/>
      <c r="AE1067" s="116"/>
      <c r="AF1067" s="116"/>
      <c r="AG1067" s="116"/>
      <c r="AH1067" s="116"/>
      <c r="AI1067" s="116"/>
      <c r="AJ1067" s="116"/>
      <c r="AK1067" s="116"/>
      <c r="AL1067" s="116"/>
      <c r="AM1067" s="116" t="s">
        <v>2965</v>
      </c>
      <c r="AN1067" s="116" t="s">
        <v>163</v>
      </c>
      <c r="AO1067" s="57" t="s">
        <v>51</v>
      </c>
      <c r="AP1067" s="57" t="s">
        <v>52</v>
      </c>
      <c r="AQ1067" s="57" t="s">
        <v>2960</v>
      </c>
      <c r="AR1067" s="18" t="s">
        <v>55</v>
      </c>
      <c r="AS1067" s="156" t="s">
        <v>53</v>
      </c>
      <c r="AT1067" s="122">
        <v>86892.67</v>
      </c>
      <c r="AU1067" s="122">
        <v>84643.48</v>
      </c>
      <c r="AV1067" s="122">
        <v>0</v>
      </c>
      <c r="AW1067" s="122">
        <v>0</v>
      </c>
      <c r="AX1067" s="122">
        <v>0</v>
      </c>
      <c r="AY1067" s="122">
        <v>0</v>
      </c>
      <c r="AZ1067" s="122">
        <v>0</v>
      </c>
      <c r="BA1067" s="122">
        <v>0</v>
      </c>
      <c r="BB1067" s="122">
        <v>86892.67</v>
      </c>
      <c r="BC1067" s="122">
        <v>84643.48</v>
      </c>
      <c r="BD1067" s="352">
        <v>0</v>
      </c>
      <c r="BE1067" s="122">
        <v>0</v>
      </c>
      <c r="BF1067" s="122">
        <v>0</v>
      </c>
      <c r="BG1067" s="122">
        <v>0</v>
      </c>
      <c r="BH1067" s="122">
        <v>0</v>
      </c>
      <c r="BI1067" s="352">
        <v>0</v>
      </c>
      <c r="BJ1067" s="122">
        <v>0</v>
      </c>
      <c r="BK1067" s="122">
        <v>0</v>
      </c>
      <c r="BL1067" s="122">
        <v>0</v>
      </c>
      <c r="BM1067" s="122">
        <v>0</v>
      </c>
      <c r="BN1067" s="352">
        <v>0</v>
      </c>
      <c r="BO1067" s="122">
        <v>0</v>
      </c>
      <c r="BP1067" s="122">
        <v>0</v>
      </c>
      <c r="BQ1067" s="122">
        <v>0</v>
      </c>
      <c r="BR1067" s="122">
        <v>0</v>
      </c>
      <c r="BS1067" s="352">
        <v>0</v>
      </c>
      <c r="BT1067" s="122">
        <v>0</v>
      </c>
      <c r="BU1067" s="122">
        <v>0</v>
      </c>
      <c r="BV1067" s="122">
        <v>0</v>
      </c>
      <c r="BW1067" s="122">
        <v>0</v>
      </c>
      <c r="BX1067" s="352">
        <v>0</v>
      </c>
      <c r="BY1067" s="122">
        <v>0</v>
      </c>
      <c r="BZ1067" s="122">
        <v>0</v>
      </c>
      <c r="CA1067" s="122">
        <v>0</v>
      </c>
      <c r="CB1067" s="122">
        <v>0</v>
      </c>
      <c r="CC1067" s="352">
        <v>0</v>
      </c>
      <c r="CD1067" s="122">
        <v>0</v>
      </c>
      <c r="CE1067" s="122">
        <v>0</v>
      </c>
      <c r="CF1067" s="122">
        <v>0</v>
      </c>
      <c r="CG1067" s="122">
        <v>0</v>
      </c>
      <c r="CH1067" s="352">
        <v>0</v>
      </c>
      <c r="CI1067" s="122">
        <v>0</v>
      </c>
      <c r="CJ1067" s="122">
        <v>0</v>
      </c>
      <c r="CK1067" s="122">
        <v>0</v>
      </c>
      <c r="CL1067" s="122">
        <v>0</v>
      </c>
      <c r="CM1067" s="352">
        <v>0</v>
      </c>
      <c r="CN1067" s="122">
        <v>0</v>
      </c>
      <c r="CO1067" s="122">
        <v>0</v>
      </c>
      <c r="CP1067" s="122">
        <v>0</v>
      </c>
      <c r="CQ1067" s="122">
        <v>0</v>
      </c>
      <c r="CR1067" s="8">
        <v>-84643.48</v>
      </c>
      <c r="CS1067" s="8">
        <v>0</v>
      </c>
      <c r="CT1067" s="8">
        <v>0</v>
      </c>
    </row>
    <row r="1068" spans="1:98" ht="124.5" customHeight="1">
      <c r="A1068" s="244" t="s">
        <v>705</v>
      </c>
      <c r="B1068" s="17" t="s">
        <v>2890</v>
      </c>
      <c r="C1068" s="263">
        <v>402000001</v>
      </c>
      <c r="D1068" s="19" t="s">
        <v>48</v>
      </c>
      <c r="E1068" s="113" t="s">
        <v>2914</v>
      </c>
      <c r="F1068" s="114"/>
      <c r="G1068" s="114"/>
      <c r="H1068" s="115">
        <v>3</v>
      </c>
      <c r="I1068" s="157"/>
      <c r="J1068" s="115">
        <v>17</v>
      </c>
      <c r="K1068" s="115">
        <v>1</v>
      </c>
      <c r="L1068" s="115">
        <v>3</v>
      </c>
      <c r="M1068" s="154"/>
      <c r="N1068" s="154"/>
      <c r="O1068" s="154"/>
      <c r="P1068" s="116" t="s">
        <v>2901</v>
      </c>
      <c r="Q1068" s="117" t="s">
        <v>2899</v>
      </c>
      <c r="R1068" s="154"/>
      <c r="S1068" s="154"/>
      <c r="T1068" s="154">
        <v>3</v>
      </c>
      <c r="U1068" s="154"/>
      <c r="V1068" s="154">
        <v>9</v>
      </c>
      <c r="W1068" s="364">
        <v>1</v>
      </c>
      <c r="X1068" s="154"/>
      <c r="Y1068" s="154"/>
      <c r="Z1068" s="154"/>
      <c r="AA1068" s="154"/>
      <c r="AB1068" s="116" t="s">
        <v>2923</v>
      </c>
      <c r="AC1068" s="117" t="s">
        <v>2964</v>
      </c>
      <c r="AD1068" s="116"/>
      <c r="AE1068" s="116"/>
      <c r="AF1068" s="116"/>
      <c r="AG1068" s="116"/>
      <c r="AH1068" s="116"/>
      <c r="AI1068" s="116"/>
      <c r="AJ1068" s="116"/>
      <c r="AK1068" s="116"/>
      <c r="AL1068" s="116"/>
      <c r="AM1068" s="116" t="s">
        <v>2965</v>
      </c>
      <c r="AN1068" s="116" t="s">
        <v>163</v>
      </c>
      <c r="AO1068" s="57" t="s">
        <v>51</v>
      </c>
      <c r="AP1068" s="57" t="s">
        <v>52</v>
      </c>
      <c r="AQ1068" s="57" t="s">
        <v>2960</v>
      </c>
      <c r="AR1068" s="18" t="s">
        <v>55</v>
      </c>
      <c r="AS1068" s="156" t="s">
        <v>192</v>
      </c>
      <c r="AT1068" s="122">
        <v>0</v>
      </c>
      <c r="AU1068" s="122">
        <v>0</v>
      </c>
      <c r="AV1068" s="122">
        <v>0</v>
      </c>
      <c r="AW1068" s="122">
        <v>0</v>
      </c>
      <c r="AX1068" s="122">
        <v>0</v>
      </c>
      <c r="AY1068" s="122">
        <v>0</v>
      </c>
      <c r="AZ1068" s="122">
        <v>0</v>
      </c>
      <c r="BA1068" s="122">
        <v>0</v>
      </c>
      <c r="BB1068" s="122">
        <v>0</v>
      </c>
      <c r="BC1068" s="122">
        <v>0</v>
      </c>
      <c r="BD1068" s="352">
        <v>430150</v>
      </c>
      <c r="BE1068" s="122">
        <v>0</v>
      </c>
      <c r="BF1068" s="122">
        <v>0</v>
      </c>
      <c r="BG1068" s="122">
        <v>0</v>
      </c>
      <c r="BH1068" s="122">
        <v>430150</v>
      </c>
      <c r="BI1068" s="352">
        <v>423894.28</v>
      </c>
      <c r="BJ1068" s="122">
        <v>0</v>
      </c>
      <c r="BK1068" s="122">
        <v>0</v>
      </c>
      <c r="BL1068" s="122">
        <v>0</v>
      </c>
      <c r="BM1068" s="352">
        <v>423894.28</v>
      </c>
      <c r="BN1068" s="352">
        <v>434810</v>
      </c>
      <c r="BO1068" s="122">
        <v>0</v>
      </c>
      <c r="BP1068" s="122">
        <v>0</v>
      </c>
      <c r="BQ1068" s="122">
        <v>0</v>
      </c>
      <c r="BR1068" s="352">
        <v>434810</v>
      </c>
      <c r="BS1068" s="352">
        <v>434810</v>
      </c>
      <c r="BT1068" s="122">
        <v>0</v>
      </c>
      <c r="BU1068" s="122">
        <v>0</v>
      </c>
      <c r="BV1068" s="122">
        <v>0</v>
      </c>
      <c r="BW1068" s="352">
        <v>434810</v>
      </c>
      <c r="BX1068" s="352">
        <v>440040</v>
      </c>
      <c r="BY1068" s="122">
        <v>0</v>
      </c>
      <c r="BZ1068" s="122">
        <v>0</v>
      </c>
      <c r="CA1068" s="122">
        <v>0</v>
      </c>
      <c r="CB1068" s="122">
        <v>440040</v>
      </c>
      <c r="CC1068" s="122">
        <v>440040</v>
      </c>
      <c r="CD1068" s="122">
        <v>0</v>
      </c>
      <c r="CE1068" s="122">
        <v>0</v>
      </c>
      <c r="CF1068" s="122">
        <v>0</v>
      </c>
      <c r="CG1068" s="122">
        <v>440040</v>
      </c>
      <c r="CH1068" s="352">
        <v>440040</v>
      </c>
      <c r="CI1068" s="122">
        <v>0</v>
      </c>
      <c r="CJ1068" s="122">
        <v>0</v>
      </c>
      <c r="CK1068" s="122">
        <v>0</v>
      </c>
      <c r="CL1068" s="122">
        <v>440040</v>
      </c>
      <c r="CM1068" s="352">
        <v>440040</v>
      </c>
      <c r="CN1068" s="122">
        <v>0</v>
      </c>
      <c r="CO1068" s="122">
        <v>0</v>
      </c>
      <c r="CP1068" s="122">
        <v>0</v>
      </c>
      <c r="CQ1068" s="122">
        <v>440040</v>
      </c>
      <c r="CR1068" s="8">
        <v>0</v>
      </c>
      <c r="CS1068" s="8">
        <v>-430150</v>
      </c>
      <c r="CT1068" s="8">
        <v>-430150</v>
      </c>
    </row>
    <row r="1069" spans="1:98" ht="143.25" customHeight="1">
      <c r="A1069" s="244" t="s">
        <v>705</v>
      </c>
      <c r="B1069" s="17" t="s">
        <v>2890</v>
      </c>
      <c r="C1069" s="263">
        <v>402000008</v>
      </c>
      <c r="D1069" s="19" t="s">
        <v>2966</v>
      </c>
      <c r="E1069" s="113" t="s">
        <v>2914</v>
      </c>
      <c r="F1069" s="114"/>
      <c r="G1069" s="114"/>
      <c r="H1069" s="115">
        <v>3</v>
      </c>
      <c r="I1069" s="157"/>
      <c r="J1069" s="115">
        <v>17</v>
      </c>
      <c r="K1069" s="115">
        <v>1</v>
      </c>
      <c r="L1069" s="115">
        <v>3</v>
      </c>
      <c r="M1069" s="154"/>
      <c r="N1069" s="154"/>
      <c r="O1069" s="154"/>
      <c r="P1069" s="116" t="s">
        <v>2901</v>
      </c>
      <c r="Q1069" s="117" t="s">
        <v>2899</v>
      </c>
      <c r="R1069" s="154"/>
      <c r="S1069" s="154"/>
      <c r="T1069" s="154">
        <v>3</v>
      </c>
      <c r="U1069" s="154"/>
      <c r="V1069" s="154">
        <v>9</v>
      </c>
      <c r="W1069" s="364">
        <v>1</v>
      </c>
      <c r="X1069" s="154"/>
      <c r="Y1069" s="154"/>
      <c r="Z1069" s="154"/>
      <c r="AA1069" s="154"/>
      <c r="AB1069" s="116" t="s">
        <v>2923</v>
      </c>
      <c r="AC1069" s="117" t="s">
        <v>2967</v>
      </c>
      <c r="AD1069" s="116"/>
      <c r="AE1069" s="116"/>
      <c r="AF1069" s="116"/>
      <c r="AG1069" s="116"/>
      <c r="AH1069" s="116"/>
      <c r="AI1069" s="116"/>
      <c r="AJ1069" s="116"/>
      <c r="AK1069" s="116"/>
      <c r="AL1069" s="116"/>
      <c r="AM1069" s="116" t="s">
        <v>2968</v>
      </c>
      <c r="AN1069" s="116" t="s">
        <v>2969</v>
      </c>
      <c r="AO1069" s="57" t="s">
        <v>51</v>
      </c>
      <c r="AP1069" s="57" t="s">
        <v>52</v>
      </c>
      <c r="AQ1069" s="57" t="s">
        <v>2970</v>
      </c>
      <c r="AR1069" s="18" t="s">
        <v>608</v>
      </c>
      <c r="AS1069" s="156" t="s">
        <v>609</v>
      </c>
      <c r="AT1069" s="122">
        <v>0</v>
      </c>
      <c r="AU1069" s="122">
        <v>0</v>
      </c>
      <c r="AV1069" s="122">
        <v>0</v>
      </c>
      <c r="AW1069" s="122">
        <v>0</v>
      </c>
      <c r="AX1069" s="122">
        <v>0</v>
      </c>
      <c r="AY1069" s="122">
        <v>0</v>
      </c>
      <c r="AZ1069" s="122">
        <v>0</v>
      </c>
      <c r="BA1069" s="122">
        <v>0</v>
      </c>
      <c r="BB1069" s="122">
        <v>0</v>
      </c>
      <c r="BC1069" s="122">
        <v>0</v>
      </c>
      <c r="BD1069" s="352">
        <v>11192120.92</v>
      </c>
      <c r="BE1069" s="122">
        <v>0</v>
      </c>
      <c r="BF1069" s="122">
        <v>0</v>
      </c>
      <c r="BG1069" s="122">
        <v>0</v>
      </c>
      <c r="BH1069" s="352">
        <v>11192120.92</v>
      </c>
      <c r="BI1069" s="352">
        <v>11192120.92</v>
      </c>
      <c r="BJ1069" s="122">
        <v>0</v>
      </c>
      <c r="BK1069" s="122">
        <v>0</v>
      </c>
      <c r="BL1069" s="122">
        <v>0</v>
      </c>
      <c r="BM1069" s="352">
        <v>11192120.92</v>
      </c>
      <c r="BN1069" s="352">
        <v>13314055</v>
      </c>
      <c r="BO1069" s="122">
        <v>0</v>
      </c>
      <c r="BP1069" s="122">
        <v>0</v>
      </c>
      <c r="BQ1069" s="122">
        <v>0</v>
      </c>
      <c r="BR1069" s="352">
        <v>13314055</v>
      </c>
      <c r="BS1069" s="352">
        <v>13314055</v>
      </c>
      <c r="BT1069" s="122">
        <v>0</v>
      </c>
      <c r="BU1069" s="122">
        <v>0</v>
      </c>
      <c r="BV1069" s="122">
        <v>0</v>
      </c>
      <c r="BW1069" s="352">
        <v>13314055</v>
      </c>
      <c r="BX1069" s="352">
        <v>13314055</v>
      </c>
      <c r="BY1069" s="122">
        <v>0</v>
      </c>
      <c r="BZ1069" s="122">
        <v>0</v>
      </c>
      <c r="CA1069" s="122">
        <v>0</v>
      </c>
      <c r="CB1069" s="352">
        <v>13314055</v>
      </c>
      <c r="CC1069" s="352">
        <v>13314055</v>
      </c>
      <c r="CD1069" s="122">
        <v>0</v>
      </c>
      <c r="CE1069" s="122">
        <v>0</v>
      </c>
      <c r="CF1069" s="122">
        <v>0</v>
      </c>
      <c r="CG1069" s="352">
        <v>13314055</v>
      </c>
      <c r="CH1069" s="352">
        <v>13314055</v>
      </c>
      <c r="CI1069" s="122">
        <v>0</v>
      </c>
      <c r="CJ1069" s="122">
        <v>0</v>
      </c>
      <c r="CK1069" s="122">
        <v>0</v>
      </c>
      <c r="CL1069" s="352">
        <v>13314055</v>
      </c>
      <c r="CM1069" s="352">
        <v>13314055</v>
      </c>
      <c r="CN1069" s="122">
        <v>0</v>
      </c>
      <c r="CO1069" s="122">
        <v>0</v>
      </c>
      <c r="CP1069" s="122">
        <v>0</v>
      </c>
      <c r="CQ1069" s="352">
        <v>13314055</v>
      </c>
      <c r="CR1069" s="8">
        <v>0</v>
      </c>
      <c r="CS1069" s="8">
        <v>-12350733</v>
      </c>
      <c r="CT1069" s="8">
        <v>-13628553</v>
      </c>
    </row>
    <row r="1070" spans="1:98" ht="144.75" customHeight="1">
      <c r="A1070" s="244" t="s">
        <v>705</v>
      </c>
      <c r="B1070" s="17" t="s">
        <v>2890</v>
      </c>
      <c r="C1070" s="263">
        <v>402000008</v>
      </c>
      <c r="D1070" s="19" t="s">
        <v>2966</v>
      </c>
      <c r="E1070" s="113" t="s">
        <v>2914</v>
      </c>
      <c r="F1070" s="114"/>
      <c r="G1070" s="114"/>
      <c r="H1070" s="115">
        <v>3</v>
      </c>
      <c r="I1070" s="157"/>
      <c r="J1070" s="115">
        <v>17</v>
      </c>
      <c r="K1070" s="115">
        <v>1</v>
      </c>
      <c r="L1070" s="115">
        <v>3</v>
      </c>
      <c r="M1070" s="154"/>
      <c r="N1070" s="154"/>
      <c r="O1070" s="154"/>
      <c r="P1070" s="116" t="s">
        <v>2901</v>
      </c>
      <c r="Q1070" s="117" t="s">
        <v>2929</v>
      </c>
      <c r="R1070" s="154"/>
      <c r="S1070" s="154"/>
      <c r="T1070" s="154">
        <v>3</v>
      </c>
      <c r="U1070" s="154"/>
      <c r="V1070" s="154">
        <v>9</v>
      </c>
      <c r="W1070" s="364">
        <v>1</v>
      </c>
      <c r="X1070" s="154"/>
      <c r="Y1070" s="154"/>
      <c r="Z1070" s="154"/>
      <c r="AA1070" s="154"/>
      <c r="AB1070" s="116" t="s">
        <v>2923</v>
      </c>
      <c r="AC1070" s="117" t="s">
        <v>2971</v>
      </c>
      <c r="AD1070" s="116"/>
      <c r="AE1070" s="116"/>
      <c r="AF1070" s="116"/>
      <c r="AG1070" s="116"/>
      <c r="AH1070" s="116"/>
      <c r="AI1070" s="116"/>
      <c r="AJ1070" s="116"/>
      <c r="AK1070" s="116"/>
      <c r="AL1070" s="116"/>
      <c r="AM1070" s="116" t="s">
        <v>2968</v>
      </c>
      <c r="AN1070" s="116" t="s">
        <v>2969</v>
      </c>
      <c r="AO1070" s="57" t="s">
        <v>51</v>
      </c>
      <c r="AP1070" s="57" t="s">
        <v>52</v>
      </c>
      <c r="AQ1070" s="57" t="s">
        <v>2970</v>
      </c>
      <c r="AR1070" s="18" t="s">
        <v>608</v>
      </c>
      <c r="AS1070" s="156" t="s">
        <v>610</v>
      </c>
      <c r="AT1070" s="122">
        <v>0</v>
      </c>
      <c r="AU1070" s="122">
        <v>0</v>
      </c>
      <c r="AV1070" s="122">
        <v>0</v>
      </c>
      <c r="AW1070" s="122">
        <v>0</v>
      </c>
      <c r="AX1070" s="122">
        <v>0</v>
      </c>
      <c r="AY1070" s="122">
        <v>0</v>
      </c>
      <c r="AZ1070" s="122">
        <v>0</v>
      </c>
      <c r="BA1070" s="122">
        <v>0</v>
      </c>
      <c r="BB1070" s="122">
        <v>0</v>
      </c>
      <c r="BC1070" s="122">
        <v>0</v>
      </c>
      <c r="BD1070" s="352">
        <v>26185.4</v>
      </c>
      <c r="BE1070" s="122">
        <v>0</v>
      </c>
      <c r="BF1070" s="122">
        <v>0</v>
      </c>
      <c r="BG1070" s="122">
        <v>0</v>
      </c>
      <c r="BH1070" s="352">
        <v>26185.4</v>
      </c>
      <c r="BI1070" s="352">
        <v>26185.4</v>
      </c>
      <c r="BJ1070" s="122">
        <v>0</v>
      </c>
      <c r="BK1070" s="122">
        <v>0</v>
      </c>
      <c r="BL1070" s="122">
        <v>0</v>
      </c>
      <c r="BM1070" s="352">
        <v>26185.4</v>
      </c>
      <c r="BN1070" s="352">
        <v>79520</v>
      </c>
      <c r="BO1070" s="122">
        <v>0</v>
      </c>
      <c r="BP1070" s="122">
        <v>0</v>
      </c>
      <c r="BQ1070" s="122">
        <v>0</v>
      </c>
      <c r="BR1070" s="122">
        <v>79520</v>
      </c>
      <c r="BS1070" s="352">
        <v>79520</v>
      </c>
      <c r="BT1070" s="122">
        <v>0</v>
      </c>
      <c r="BU1070" s="122">
        <v>0</v>
      </c>
      <c r="BV1070" s="122">
        <v>0</v>
      </c>
      <c r="BW1070" s="122">
        <v>79520</v>
      </c>
      <c r="BX1070" s="352">
        <v>79520</v>
      </c>
      <c r="BY1070" s="122">
        <v>0</v>
      </c>
      <c r="BZ1070" s="122">
        <v>0</v>
      </c>
      <c r="CA1070" s="122">
        <v>0</v>
      </c>
      <c r="CB1070" s="122">
        <v>79520</v>
      </c>
      <c r="CC1070" s="352">
        <v>79520</v>
      </c>
      <c r="CD1070" s="122">
        <v>0</v>
      </c>
      <c r="CE1070" s="122">
        <v>0</v>
      </c>
      <c r="CF1070" s="122">
        <v>0</v>
      </c>
      <c r="CG1070" s="122">
        <v>79520</v>
      </c>
      <c r="CH1070" s="352">
        <v>79520</v>
      </c>
      <c r="CI1070" s="122">
        <v>0</v>
      </c>
      <c r="CJ1070" s="122">
        <v>0</v>
      </c>
      <c r="CK1070" s="122">
        <v>0</v>
      </c>
      <c r="CL1070" s="122">
        <v>79520</v>
      </c>
      <c r="CM1070" s="352">
        <v>79520</v>
      </c>
      <c r="CN1070" s="122">
        <v>0</v>
      </c>
      <c r="CO1070" s="122">
        <v>0</v>
      </c>
      <c r="CP1070" s="122">
        <v>0</v>
      </c>
      <c r="CQ1070" s="122">
        <v>79520</v>
      </c>
      <c r="CR1070" s="8">
        <v>0</v>
      </c>
      <c r="CS1070" s="8">
        <v>-79520</v>
      </c>
      <c r="CT1070" s="8">
        <v>-79520</v>
      </c>
    </row>
    <row r="1071" spans="1:98" ht="146.25" customHeight="1">
      <c r="A1071" s="244" t="s">
        <v>705</v>
      </c>
      <c r="B1071" s="17" t="s">
        <v>2890</v>
      </c>
      <c r="C1071" s="263">
        <v>402000008</v>
      </c>
      <c r="D1071" s="19" t="s">
        <v>2966</v>
      </c>
      <c r="E1071" s="113" t="s">
        <v>2914</v>
      </c>
      <c r="F1071" s="114"/>
      <c r="G1071" s="114"/>
      <c r="H1071" s="115">
        <v>3</v>
      </c>
      <c r="I1071" s="157"/>
      <c r="J1071" s="115">
        <v>17</v>
      </c>
      <c r="K1071" s="115">
        <v>1</v>
      </c>
      <c r="L1071" s="115">
        <v>3</v>
      </c>
      <c r="M1071" s="154"/>
      <c r="N1071" s="154"/>
      <c r="O1071" s="154"/>
      <c r="P1071" s="116" t="s">
        <v>2901</v>
      </c>
      <c r="Q1071" s="117" t="s">
        <v>2929</v>
      </c>
      <c r="R1071" s="154"/>
      <c r="S1071" s="154"/>
      <c r="T1071" s="154">
        <v>3</v>
      </c>
      <c r="U1071" s="154"/>
      <c r="V1071" s="154">
        <v>9</v>
      </c>
      <c r="W1071" s="364">
        <v>1</v>
      </c>
      <c r="X1071" s="154"/>
      <c r="Y1071" s="154"/>
      <c r="Z1071" s="154"/>
      <c r="AA1071" s="154"/>
      <c r="AB1071" s="116" t="s">
        <v>2923</v>
      </c>
      <c r="AC1071" s="117" t="s">
        <v>2972</v>
      </c>
      <c r="AD1071" s="116"/>
      <c r="AE1071" s="116"/>
      <c r="AF1071" s="116"/>
      <c r="AG1071" s="116"/>
      <c r="AH1071" s="116"/>
      <c r="AI1071" s="116"/>
      <c r="AJ1071" s="116"/>
      <c r="AK1071" s="116"/>
      <c r="AL1071" s="116"/>
      <c r="AM1071" s="116" t="s">
        <v>2968</v>
      </c>
      <c r="AN1071" s="116" t="s">
        <v>2969</v>
      </c>
      <c r="AO1071" s="57" t="s">
        <v>51</v>
      </c>
      <c r="AP1071" s="57" t="s">
        <v>52</v>
      </c>
      <c r="AQ1071" s="57" t="s">
        <v>2970</v>
      </c>
      <c r="AR1071" s="18" t="s">
        <v>608</v>
      </c>
      <c r="AS1071" s="156" t="s">
        <v>611</v>
      </c>
      <c r="AT1071" s="122">
        <v>0</v>
      </c>
      <c r="AU1071" s="122">
        <v>0</v>
      </c>
      <c r="AV1071" s="122">
        <v>0</v>
      </c>
      <c r="AW1071" s="122">
        <v>0</v>
      </c>
      <c r="AX1071" s="122">
        <v>0</v>
      </c>
      <c r="AY1071" s="122">
        <v>0</v>
      </c>
      <c r="AZ1071" s="122">
        <v>0</v>
      </c>
      <c r="BA1071" s="122">
        <v>0</v>
      </c>
      <c r="BB1071" s="122">
        <v>0</v>
      </c>
      <c r="BC1071" s="122">
        <v>0</v>
      </c>
      <c r="BD1071" s="352">
        <v>3444354.36</v>
      </c>
      <c r="BE1071" s="122">
        <v>0</v>
      </c>
      <c r="BF1071" s="122">
        <v>0</v>
      </c>
      <c r="BG1071" s="122">
        <v>0</v>
      </c>
      <c r="BH1071" s="352">
        <v>3444354.36</v>
      </c>
      <c r="BI1071" s="352">
        <v>3444354.36</v>
      </c>
      <c r="BJ1071" s="122">
        <v>0</v>
      </c>
      <c r="BK1071" s="122">
        <v>0</v>
      </c>
      <c r="BL1071" s="122">
        <v>0</v>
      </c>
      <c r="BM1071" s="352">
        <v>3444354.36</v>
      </c>
      <c r="BN1071" s="352">
        <v>4020845</v>
      </c>
      <c r="BO1071" s="122">
        <v>0</v>
      </c>
      <c r="BP1071" s="122">
        <v>0</v>
      </c>
      <c r="BQ1071" s="122">
        <v>0</v>
      </c>
      <c r="BR1071" s="352">
        <v>4020845</v>
      </c>
      <c r="BS1071" s="352">
        <v>4020845</v>
      </c>
      <c r="BT1071" s="122">
        <v>0</v>
      </c>
      <c r="BU1071" s="122">
        <v>0</v>
      </c>
      <c r="BV1071" s="122">
        <v>0</v>
      </c>
      <c r="BW1071" s="352">
        <v>4020845</v>
      </c>
      <c r="BX1071" s="352">
        <v>4020845</v>
      </c>
      <c r="BY1071" s="122">
        <v>0</v>
      </c>
      <c r="BZ1071" s="122">
        <v>0</v>
      </c>
      <c r="CA1071" s="122">
        <v>0</v>
      </c>
      <c r="CB1071" s="352">
        <v>4020845</v>
      </c>
      <c r="CC1071" s="352">
        <v>4020845</v>
      </c>
      <c r="CD1071" s="122">
        <v>0</v>
      </c>
      <c r="CE1071" s="122">
        <v>0</v>
      </c>
      <c r="CF1071" s="122">
        <v>0</v>
      </c>
      <c r="CG1071" s="352">
        <v>4020845</v>
      </c>
      <c r="CH1071" s="352">
        <v>4020845</v>
      </c>
      <c r="CI1071" s="122">
        <v>0</v>
      </c>
      <c r="CJ1071" s="122">
        <v>0</v>
      </c>
      <c r="CK1071" s="122">
        <v>0</v>
      </c>
      <c r="CL1071" s="352">
        <v>4020845</v>
      </c>
      <c r="CM1071" s="352">
        <v>4020845</v>
      </c>
      <c r="CN1071" s="122">
        <v>0</v>
      </c>
      <c r="CO1071" s="122">
        <v>0</v>
      </c>
      <c r="CP1071" s="122">
        <v>0</v>
      </c>
      <c r="CQ1071" s="352">
        <v>4020845</v>
      </c>
      <c r="CR1071" s="8">
        <v>0</v>
      </c>
      <c r="CS1071" s="8">
        <v>-3729928.64</v>
      </c>
      <c r="CT1071" s="8">
        <v>-4115830.28</v>
      </c>
    </row>
    <row r="1072" spans="1:98" ht="150.75" customHeight="1">
      <c r="A1072" s="244" t="s">
        <v>705</v>
      </c>
      <c r="B1072" s="17" t="s">
        <v>2890</v>
      </c>
      <c r="C1072" s="263">
        <v>402000008</v>
      </c>
      <c r="D1072" s="19" t="s">
        <v>2966</v>
      </c>
      <c r="E1072" s="113" t="s">
        <v>2914</v>
      </c>
      <c r="F1072" s="114"/>
      <c r="G1072" s="114"/>
      <c r="H1072" s="115">
        <v>3</v>
      </c>
      <c r="I1072" s="157"/>
      <c r="J1072" s="115">
        <v>17</v>
      </c>
      <c r="K1072" s="115">
        <v>1</v>
      </c>
      <c r="L1072" s="115">
        <v>3</v>
      </c>
      <c r="M1072" s="154"/>
      <c r="N1072" s="154"/>
      <c r="O1072" s="154"/>
      <c r="P1072" s="116" t="s">
        <v>2901</v>
      </c>
      <c r="Q1072" s="117" t="s">
        <v>2929</v>
      </c>
      <c r="R1072" s="154"/>
      <c r="S1072" s="154"/>
      <c r="T1072" s="154">
        <v>3</v>
      </c>
      <c r="U1072" s="154"/>
      <c r="V1072" s="154">
        <v>9</v>
      </c>
      <c r="W1072" s="364">
        <v>1</v>
      </c>
      <c r="X1072" s="154"/>
      <c r="Y1072" s="154"/>
      <c r="Z1072" s="154"/>
      <c r="AA1072" s="154"/>
      <c r="AB1072" s="116" t="s">
        <v>2923</v>
      </c>
      <c r="AC1072" s="117" t="s">
        <v>2972</v>
      </c>
      <c r="AD1072" s="116"/>
      <c r="AE1072" s="116"/>
      <c r="AF1072" s="116"/>
      <c r="AG1072" s="116"/>
      <c r="AH1072" s="116"/>
      <c r="AI1072" s="116"/>
      <c r="AJ1072" s="116"/>
      <c r="AK1072" s="116"/>
      <c r="AL1072" s="116"/>
      <c r="AM1072" s="116" t="s">
        <v>2968</v>
      </c>
      <c r="AN1072" s="116" t="s">
        <v>2969</v>
      </c>
      <c r="AO1072" s="57" t="s">
        <v>51</v>
      </c>
      <c r="AP1072" s="57" t="s">
        <v>52</v>
      </c>
      <c r="AQ1072" s="57" t="s">
        <v>2970</v>
      </c>
      <c r="AR1072" s="18" t="s">
        <v>608</v>
      </c>
      <c r="AS1072" s="156" t="s">
        <v>283</v>
      </c>
      <c r="AT1072" s="122">
        <v>0</v>
      </c>
      <c r="AU1072" s="122">
        <v>0</v>
      </c>
      <c r="AV1072" s="122">
        <v>0</v>
      </c>
      <c r="AW1072" s="122">
        <v>0</v>
      </c>
      <c r="AX1072" s="122">
        <v>0</v>
      </c>
      <c r="AY1072" s="122">
        <v>0</v>
      </c>
      <c r="AZ1072" s="122">
        <v>0</v>
      </c>
      <c r="BA1072" s="122">
        <v>0</v>
      </c>
      <c r="BB1072" s="122">
        <v>0</v>
      </c>
      <c r="BC1072" s="122">
        <v>0</v>
      </c>
      <c r="BD1072" s="352">
        <v>2000</v>
      </c>
      <c r="BE1072" s="122">
        <v>0</v>
      </c>
      <c r="BF1072" s="122">
        <v>0</v>
      </c>
      <c r="BG1072" s="122">
        <v>0</v>
      </c>
      <c r="BH1072" s="122">
        <v>2000</v>
      </c>
      <c r="BI1072" s="352">
        <v>2000</v>
      </c>
      <c r="BJ1072" s="122">
        <v>0</v>
      </c>
      <c r="BK1072" s="122">
        <v>0</v>
      </c>
      <c r="BL1072" s="122">
        <v>0</v>
      </c>
      <c r="BM1072" s="122">
        <v>2000</v>
      </c>
      <c r="BN1072" s="352">
        <v>0</v>
      </c>
      <c r="BO1072" s="122">
        <v>0</v>
      </c>
      <c r="BP1072" s="122">
        <v>0</v>
      </c>
      <c r="BQ1072" s="122">
        <v>0</v>
      </c>
      <c r="BR1072" s="122">
        <v>0</v>
      </c>
      <c r="BS1072" s="352">
        <v>0</v>
      </c>
      <c r="BT1072" s="122">
        <v>0</v>
      </c>
      <c r="BU1072" s="122">
        <v>0</v>
      </c>
      <c r="BV1072" s="122">
        <v>0</v>
      </c>
      <c r="BW1072" s="122">
        <v>0</v>
      </c>
      <c r="BX1072" s="352">
        <v>0</v>
      </c>
      <c r="BY1072" s="122">
        <v>0</v>
      </c>
      <c r="BZ1072" s="122">
        <v>0</v>
      </c>
      <c r="CA1072" s="122">
        <v>0</v>
      </c>
      <c r="CB1072" s="122">
        <v>0</v>
      </c>
      <c r="CC1072" s="352">
        <v>0</v>
      </c>
      <c r="CD1072" s="122">
        <v>0</v>
      </c>
      <c r="CE1072" s="122">
        <v>0</v>
      </c>
      <c r="CF1072" s="122">
        <v>0</v>
      </c>
      <c r="CG1072" s="122">
        <v>0</v>
      </c>
      <c r="CH1072" s="352">
        <v>0</v>
      </c>
      <c r="CI1072" s="122">
        <v>0</v>
      </c>
      <c r="CJ1072" s="122">
        <v>0</v>
      </c>
      <c r="CK1072" s="122">
        <v>0</v>
      </c>
      <c r="CL1072" s="122">
        <v>0</v>
      </c>
      <c r="CM1072" s="352">
        <v>0</v>
      </c>
      <c r="CN1072" s="122">
        <v>0</v>
      </c>
      <c r="CO1072" s="122">
        <v>0</v>
      </c>
      <c r="CP1072" s="122">
        <v>0</v>
      </c>
      <c r="CQ1072" s="122">
        <v>0</v>
      </c>
      <c r="CR1072" s="8">
        <v>0</v>
      </c>
      <c r="CS1072" s="8">
        <v>-2000</v>
      </c>
      <c r="CT1072" s="8">
        <v>0</v>
      </c>
    </row>
    <row r="1073" spans="1:98" ht="147.75" customHeight="1">
      <c r="A1073" s="244" t="s">
        <v>705</v>
      </c>
      <c r="B1073" s="17" t="s">
        <v>2890</v>
      </c>
      <c r="C1073" s="263">
        <v>402000008</v>
      </c>
      <c r="D1073" s="19" t="s">
        <v>2966</v>
      </c>
      <c r="E1073" s="113" t="s">
        <v>2914</v>
      </c>
      <c r="F1073" s="114"/>
      <c r="G1073" s="114"/>
      <c r="H1073" s="115">
        <v>3</v>
      </c>
      <c r="I1073" s="157"/>
      <c r="J1073" s="115">
        <v>17</v>
      </c>
      <c r="K1073" s="115">
        <v>1</v>
      </c>
      <c r="L1073" s="115">
        <v>3</v>
      </c>
      <c r="M1073" s="154"/>
      <c r="N1073" s="154"/>
      <c r="O1073" s="154"/>
      <c r="P1073" s="116" t="s">
        <v>2901</v>
      </c>
      <c r="Q1073" s="117" t="s">
        <v>2929</v>
      </c>
      <c r="R1073" s="154"/>
      <c r="S1073" s="154"/>
      <c r="T1073" s="154">
        <v>3</v>
      </c>
      <c r="U1073" s="154"/>
      <c r="V1073" s="154">
        <v>9</v>
      </c>
      <c r="W1073" s="364">
        <v>1</v>
      </c>
      <c r="X1073" s="154"/>
      <c r="Y1073" s="154"/>
      <c r="Z1073" s="154"/>
      <c r="AA1073" s="154"/>
      <c r="AB1073" s="116" t="s">
        <v>2923</v>
      </c>
      <c r="AC1073" s="117" t="s">
        <v>2973</v>
      </c>
      <c r="AD1073" s="116"/>
      <c r="AE1073" s="116"/>
      <c r="AF1073" s="116"/>
      <c r="AG1073" s="116"/>
      <c r="AH1073" s="116"/>
      <c r="AI1073" s="116"/>
      <c r="AJ1073" s="116"/>
      <c r="AK1073" s="116"/>
      <c r="AL1073" s="116"/>
      <c r="AM1073" s="116" t="s">
        <v>2974</v>
      </c>
      <c r="AN1073" s="116" t="s">
        <v>2969</v>
      </c>
      <c r="AO1073" s="57" t="s">
        <v>51</v>
      </c>
      <c r="AP1073" s="57" t="s">
        <v>52</v>
      </c>
      <c r="AQ1073" s="57" t="s">
        <v>2970</v>
      </c>
      <c r="AR1073" s="18" t="s">
        <v>608</v>
      </c>
      <c r="AS1073" s="156" t="s">
        <v>59</v>
      </c>
      <c r="AT1073" s="122">
        <v>0</v>
      </c>
      <c r="AU1073" s="122">
        <v>0</v>
      </c>
      <c r="AV1073" s="122">
        <v>0</v>
      </c>
      <c r="AW1073" s="122">
        <v>0</v>
      </c>
      <c r="AX1073" s="122">
        <v>0</v>
      </c>
      <c r="AY1073" s="122">
        <v>0</v>
      </c>
      <c r="AZ1073" s="122">
        <v>0</v>
      </c>
      <c r="BA1073" s="122">
        <v>0</v>
      </c>
      <c r="BB1073" s="122">
        <v>0</v>
      </c>
      <c r="BC1073" s="122">
        <v>0</v>
      </c>
      <c r="BD1073" s="352">
        <v>165000</v>
      </c>
      <c r="BE1073" s="122">
        <v>0</v>
      </c>
      <c r="BF1073" s="122">
        <v>0</v>
      </c>
      <c r="BG1073" s="122">
        <v>0</v>
      </c>
      <c r="BH1073" s="122">
        <v>165000</v>
      </c>
      <c r="BI1073" s="352">
        <v>165000</v>
      </c>
      <c r="BJ1073" s="122">
        <v>0</v>
      </c>
      <c r="BK1073" s="122">
        <v>0</v>
      </c>
      <c r="BL1073" s="122">
        <v>0</v>
      </c>
      <c r="BM1073" s="122">
        <v>165000</v>
      </c>
      <c r="BN1073" s="352">
        <v>94955</v>
      </c>
      <c r="BO1073" s="122">
        <v>0</v>
      </c>
      <c r="BP1073" s="122">
        <v>0</v>
      </c>
      <c r="BQ1073" s="122">
        <v>0</v>
      </c>
      <c r="BR1073" s="122">
        <v>94955</v>
      </c>
      <c r="BS1073" s="352">
        <v>94955</v>
      </c>
      <c r="BT1073" s="122">
        <v>0</v>
      </c>
      <c r="BU1073" s="122">
        <v>0</v>
      </c>
      <c r="BV1073" s="122">
        <v>0</v>
      </c>
      <c r="BW1073" s="122">
        <v>94955</v>
      </c>
      <c r="BX1073" s="352">
        <v>94955</v>
      </c>
      <c r="BY1073" s="122">
        <v>0</v>
      </c>
      <c r="BZ1073" s="122">
        <v>0</v>
      </c>
      <c r="CA1073" s="122">
        <v>0</v>
      </c>
      <c r="CB1073" s="122">
        <v>94955</v>
      </c>
      <c r="CC1073" s="352">
        <v>94955</v>
      </c>
      <c r="CD1073" s="122">
        <v>0</v>
      </c>
      <c r="CE1073" s="122">
        <v>0</v>
      </c>
      <c r="CF1073" s="122">
        <v>0</v>
      </c>
      <c r="CG1073" s="122">
        <v>94955</v>
      </c>
      <c r="CH1073" s="352">
        <v>94955</v>
      </c>
      <c r="CI1073" s="122">
        <v>0</v>
      </c>
      <c r="CJ1073" s="122">
        <v>0</v>
      </c>
      <c r="CK1073" s="122">
        <v>0</v>
      </c>
      <c r="CL1073" s="122">
        <v>94955</v>
      </c>
      <c r="CM1073" s="352">
        <v>94955</v>
      </c>
      <c r="CN1073" s="122">
        <v>0</v>
      </c>
      <c r="CO1073" s="122">
        <v>0</v>
      </c>
      <c r="CP1073" s="122">
        <v>0</v>
      </c>
      <c r="CQ1073" s="122">
        <v>94955</v>
      </c>
      <c r="CR1073" s="8">
        <v>0</v>
      </c>
      <c r="CS1073" s="8">
        <v>-165000</v>
      </c>
      <c r="CT1073" s="8">
        <v>0</v>
      </c>
    </row>
    <row r="1074" spans="1:98" ht="147.75" customHeight="1">
      <c r="A1074" s="244" t="s">
        <v>705</v>
      </c>
      <c r="B1074" s="17" t="s">
        <v>2890</v>
      </c>
      <c r="C1074" s="263">
        <v>402000008</v>
      </c>
      <c r="D1074" s="19" t="s">
        <v>2966</v>
      </c>
      <c r="E1074" s="113" t="s">
        <v>2914</v>
      </c>
      <c r="F1074" s="114"/>
      <c r="G1074" s="114"/>
      <c r="H1074" s="115">
        <v>3</v>
      </c>
      <c r="I1074" s="157"/>
      <c r="J1074" s="115">
        <v>17</v>
      </c>
      <c r="K1074" s="115">
        <v>1</v>
      </c>
      <c r="L1074" s="115">
        <v>3</v>
      </c>
      <c r="M1074" s="154"/>
      <c r="N1074" s="154"/>
      <c r="O1074" s="154"/>
      <c r="P1074" s="116" t="s">
        <v>2901</v>
      </c>
      <c r="Q1074" s="117" t="s">
        <v>2899</v>
      </c>
      <c r="R1074" s="154"/>
      <c r="S1074" s="154"/>
      <c r="T1074" s="154">
        <v>3</v>
      </c>
      <c r="U1074" s="154"/>
      <c r="V1074" s="154">
        <v>9</v>
      </c>
      <c r="W1074" s="364">
        <v>1</v>
      </c>
      <c r="X1074" s="154"/>
      <c r="Y1074" s="154"/>
      <c r="Z1074" s="154"/>
      <c r="AA1074" s="154"/>
      <c r="AB1074" s="116" t="s">
        <v>2923</v>
      </c>
      <c r="AC1074" s="117" t="s">
        <v>2975</v>
      </c>
      <c r="AD1074" s="116"/>
      <c r="AE1074" s="116"/>
      <c r="AF1074" s="116"/>
      <c r="AG1074" s="116"/>
      <c r="AH1074" s="116"/>
      <c r="AI1074" s="116"/>
      <c r="AJ1074" s="116"/>
      <c r="AK1074" s="116"/>
      <c r="AL1074" s="116"/>
      <c r="AM1074" s="116" t="s">
        <v>2968</v>
      </c>
      <c r="AN1074" s="116" t="s">
        <v>2969</v>
      </c>
      <c r="AO1074" s="57" t="s">
        <v>51</v>
      </c>
      <c r="AP1074" s="57" t="s">
        <v>52</v>
      </c>
      <c r="AQ1074" s="57" t="s">
        <v>2970</v>
      </c>
      <c r="AR1074" s="18" t="s">
        <v>608</v>
      </c>
      <c r="AS1074" s="156" t="s">
        <v>58</v>
      </c>
      <c r="AT1074" s="122">
        <v>0</v>
      </c>
      <c r="AU1074" s="122">
        <v>0</v>
      </c>
      <c r="AV1074" s="122">
        <v>0</v>
      </c>
      <c r="AW1074" s="122">
        <v>0</v>
      </c>
      <c r="AX1074" s="122">
        <v>0</v>
      </c>
      <c r="AY1074" s="122">
        <v>0</v>
      </c>
      <c r="AZ1074" s="122">
        <v>0</v>
      </c>
      <c r="BA1074" s="122">
        <v>0</v>
      </c>
      <c r="BB1074" s="122">
        <v>0</v>
      </c>
      <c r="BC1074" s="122">
        <v>0</v>
      </c>
      <c r="BD1074" s="352">
        <v>10550</v>
      </c>
      <c r="BE1074" s="122">
        <v>0</v>
      </c>
      <c r="BF1074" s="122">
        <v>0</v>
      </c>
      <c r="BG1074" s="122">
        <v>0</v>
      </c>
      <c r="BH1074" s="352">
        <v>10550</v>
      </c>
      <c r="BI1074" s="352">
        <v>10550</v>
      </c>
      <c r="BJ1074" s="122">
        <v>0</v>
      </c>
      <c r="BK1074" s="122">
        <v>0</v>
      </c>
      <c r="BL1074" s="122">
        <v>0</v>
      </c>
      <c r="BM1074" s="352">
        <v>10550</v>
      </c>
      <c r="BN1074" s="352">
        <v>0</v>
      </c>
      <c r="BO1074" s="122">
        <v>0</v>
      </c>
      <c r="BP1074" s="122">
        <v>0</v>
      </c>
      <c r="BQ1074" s="122">
        <v>0</v>
      </c>
      <c r="BR1074" s="122">
        <v>0</v>
      </c>
      <c r="BS1074" s="352">
        <v>4236</v>
      </c>
      <c r="BT1074" s="122">
        <v>0</v>
      </c>
      <c r="BU1074" s="122">
        <v>0</v>
      </c>
      <c r="BV1074" s="122">
        <v>0</v>
      </c>
      <c r="BW1074" s="122">
        <v>4236</v>
      </c>
      <c r="BX1074" s="352">
        <v>0</v>
      </c>
      <c r="BY1074" s="122">
        <v>0</v>
      </c>
      <c r="BZ1074" s="122">
        <v>0</v>
      </c>
      <c r="CA1074" s="122">
        <v>0</v>
      </c>
      <c r="CB1074" s="122">
        <v>0</v>
      </c>
      <c r="CC1074" s="352">
        <v>0</v>
      </c>
      <c r="CD1074" s="122">
        <v>0</v>
      </c>
      <c r="CE1074" s="122">
        <v>0</v>
      </c>
      <c r="CF1074" s="122">
        <v>0</v>
      </c>
      <c r="CG1074" s="122">
        <v>0</v>
      </c>
      <c r="CH1074" s="352">
        <v>0</v>
      </c>
      <c r="CI1074" s="122">
        <v>0</v>
      </c>
      <c r="CJ1074" s="122">
        <v>0</v>
      </c>
      <c r="CK1074" s="122">
        <v>0</v>
      </c>
      <c r="CL1074" s="122">
        <v>0</v>
      </c>
      <c r="CM1074" s="352">
        <v>0</v>
      </c>
      <c r="CN1074" s="122">
        <v>0</v>
      </c>
      <c r="CO1074" s="122">
        <v>0</v>
      </c>
      <c r="CP1074" s="122">
        <v>0</v>
      </c>
      <c r="CQ1074" s="122">
        <v>0</v>
      </c>
      <c r="CR1074" s="8">
        <v>0</v>
      </c>
      <c r="CS1074" s="8">
        <v>-12150</v>
      </c>
      <c r="CT1074" s="8">
        <v>0</v>
      </c>
    </row>
    <row r="1075" spans="1:98" ht="146.25" customHeight="1">
      <c r="A1075" s="244" t="s">
        <v>705</v>
      </c>
      <c r="B1075" s="17" t="s">
        <v>2890</v>
      </c>
      <c r="C1075" s="263">
        <v>402000008</v>
      </c>
      <c r="D1075" s="19" t="s">
        <v>2966</v>
      </c>
      <c r="E1075" s="113" t="s">
        <v>2914</v>
      </c>
      <c r="F1075" s="114"/>
      <c r="G1075" s="114"/>
      <c r="H1075" s="115">
        <v>3</v>
      </c>
      <c r="I1075" s="157"/>
      <c r="J1075" s="115">
        <v>17</v>
      </c>
      <c r="K1075" s="115">
        <v>1</v>
      </c>
      <c r="L1075" s="115">
        <v>3</v>
      </c>
      <c r="M1075" s="154"/>
      <c r="N1075" s="154"/>
      <c r="O1075" s="154"/>
      <c r="P1075" s="116" t="s">
        <v>2901</v>
      </c>
      <c r="Q1075" s="117" t="s">
        <v>2899</v>
      </c>
      <c r="R1075" s="154"/>
      <c r="S1075" s="154"/>
      <c r="T1075" s="154">
        <v>3</v>
      </c>
      <c r="U1075" s="154"/>
      <c r="V1075" s="154">
        <v>9</v>
      </c>
      <c r="W1075" s="364">
        <v>1</v>
      </c>
      <c r="X1075" s="154"/>
      <c r="Y1075" s="154"/>
      <c r="Z1075" s="154"/>
      <c r="AA1075" s="154"/>
      <c r="AB1075" s="116" t="s">
        <v>2923</v>
      </c>
      <c r="AC1075" s="117" t="s">
        <v>2973</v>
      </c>
      <c r="AD1075" s="116"/>
      <c r="AE1075" s="116"/>
      <c r="AF1075" s="116"/>
      <c r="AG1075" s="116"/>
      <c r="AH1075" s="116"/>
      <c r="AI1075" s="116"/>
      <c r="AJ1075" s="116"/>
      <c r="AK1075" s="116"/>
      <c r="AL1075" s="116"/>
      <c r="AM1075" s="116" t="s">
        <v>2968</v>
      </c>
      <c r="AN1075" s="116" t="s">
        <v>2969</v>
      </c>
      <c r="AO1075" s="57" t="s">
        <v>51</v>
      </c>
      <c r="AP1075" s="57" t="s">
        <v>52</v>
      </c>
      <c r="AQ1075" s="57" t="s">
        <v>2970</v>
      </c>
      <c r="AR1075" s="18" t="s">
        <v>608</v>
      </c>
      <c r="AS1075" s="156" t="s">
        <v>53</v>
      </c>
      <c r="AT1075" s="122">
        <v>0</v>
      </c>
      <c r="AU1075" s="122">
        <v>0</v>
      </c>
      <c r="AV1075" s="122">
        <v>0</v>
      </c>
      <c r="AW1075" s="122">
        <v>0</v>
      </c>
      <c r="AX1075" s="122">
        <v>0</v>
      </c>
      <c r="AY1075" s="122">
        <v>0</v>
      </c>
      <c r="AZ1075" s="122">
        <v>0</v>
      </c>
      <c r="BA1075" s="122">
        <v>0</v>
      </c>
      <c r="BB1075" s="122">
        <v>0</v>
      </c>
      <c r="BC1075" s="122">
        <v>0</v>
      </c>
      <c r="BD1075" s="352">
        <v>2710790</v>
      </c>
      <c r="BE1075" s="122">
        <v>0</v>
      </c>
      <c r="BF1075" s="122">
        <v>0</v>
      </c>
      <c r="BG1075" s="122">
        <v>0</v>
      </c>
      <c r="BH1075" s="352">
        <v>2710790</v>
      </c>
      <c r="BI1075" s="352">
        <v>2633323.04</v>
      </c>
      <c r="BJ1075" s="122">
        <v>0</v>
      </c>
      <c r="BK1075" s="122">
        <v>0</v>
      </c>
      <c r="BL1075" s="122">
        <v>0</v>
      </c>
      <c r="BM1075" s="352">
        <v>2633323.04</v>
      </c>
      <c r="BN1075" s="352">
        <v>2779450</v>
      </c>
      <c r="BO1075" s="122">
        <v>0</v>
      </c>
      <c r="BP1075" s="122">
        <v>0</v>
      </c>
      <c r="BQ1075" s="122">
        <v>0</v>
      </c>
      <c r="BR1075" s="352">
        <v>2779450</v>
      </c>
      <c r="BS1075" s="352">
        <v>2979454.95</v>
      </c>
      <c r="BT1075" s="122">
        <v>0</v>
      </c>
      <c r="BU1075" s="122">
        <v>0</v>
      </c>
      <c r="BV1075" s="122">
        <v>0</v>
      </c>
      <c r="BW1075" s="352">
        <v>2979454.95</v>
      </c>
      <c r="BX1075" s="352">
        <v>2779450</v>
      </c>
      <c r="BY1075" s="122">
        <v>0</v>
      </c>
      <c r="BZ1075" s="122">
        <v>0</v>
      </c>
      <c r="CA1075" s="122">
        <v>0</v>
      </c>
      <c r="CB1075" s="352">
        <v>2779450</v>
      </c>
      <c r="CC1075" s="352">
        <v>2779450</v>
      </c>
      <c r="CD1075" s="122">
        <v>0</v>
      </c>
      <c r="CE1075" s="122">
        <v>0</v>
      </c>
      <c r="CF1075" s="122">
        <v>0</v>
      </c>
      <c r="CG1075" s="352">
        <v>2779450</v>
      </c>
      <c r="CH1075" s="352">
        <v>2779450</v>
      </c>
      <c r="CI1075" s="122">
        <v>0</v>
      </c>
      <c r="CJ1075" s="122">
        <v>0</v>
      </c>
      <c r="CK1075" s="122">
        <v>0</v>
      </c>
      <c r="CL1075" s="352">
        <v>2779450</v>
      </c>
      <c r="CM1075" s="352">
        <v>2779450</v>
      </c>
      <c r="CN1075" s="122">
        <v>0</v>
      </c>
      <c r="CO1075" s="122">
        <v>0</v>
      </c>
      <c r="CP1075" s="122">
        <v>0</v>
      </c>
      <c r="CQ1075" s="352">
        <v>2779450</v>
      </c>
      <c r="CR1075" s="8">
        <v>0</v>
      </c>
      <c r="CS1075" s="8">
        <v>-2709190</v>
      </c>
      <c r="CT1075" s="8">
        <v>-3198340</v>
      </c>
    </row>
    <row r="1076" spans="1:98" ht="148.5" customHeight="1">
      <c r="A1076" s="244" t="s">
        <v>705</v>
      </c>
      <c r="B1076" s="17" t="s">
        <v>2890</v>
      </c>
      <c r="C1076" s="263">
        <v>402000008</v>
      </c>
      <c r="D1076" s="19" t="s">
        <v>2966</v>
      </c>
      <c r="E1076" s="113" t="s">
        <v>2891</v>
      </c>
      <c r="F1076" s="114"/>
      <c r="G1076" s="114"/>
      <c r="H1076" s="115">
        <v>3</v>
      </c>
      <c r="I1076" s="157"/>
      <c r="J1076" s="115">
        <v>17</v>
      </c>
      <c r="K1076" s="115">
        <v>1</v>
      </c>
      <c r="L1076" s="115">
        <v>3</v>
      </c>
      <c r="M1076" s="154"/>
      <c r="N1076" s="154"/>
      <c r="O1076" s="154"/>
      <c r="P1076" s="116" t="s">
        <v>2901</v>
      </c>
      <c r="Q1076" s="117" t="s">
        <v>2976</v>
      </c>
      <c r="R1076" s="154"/>
      <c r="S1076" s="154"/>
      <c r="T1076" s="154">
        <v>3</v>
      </c>
      <c r="U1076" s="154"/>
      <c r="V1076" s="154">
        <v>9</v>
      </c>
      <c r="W1076" s="364">
        <v>1</v>
      </c>
      <c r="X1076" s="154"/>
      <c r="Y1076" s="154"/>
      <c r="Z1076" s="154"/>
      <c r="AA1076" s="154"/>
      <c r="AB1076" s="116" t="s">
        <v>2923</v>
      </c>
      <c r="AC1076" s="117" t="s">
        <v>2977</v>
      </c>
      <c r="AD1076" s="116"/>
      <c r="AE1076" s="116"/>
      <c r="AF1076" s="116"/>
      <c r="AG1076" s="116"/>
      <c r="AH1076" s="116"/>
      <c r="AI1076" s="116"/>
      <c r="AJ1076" s="116"/>
      <c r="AK1076" s="116"/>
      <c r="AL1076" s="116"/>
      <c r="AM1076" s="116" t="s">
        <v>2968</v>
      </c>
      <c r="AN1076" s="116" t="s">
        <v>2969</v>
      </c>
      <c r="AO1076" s="57" t="s">
        <v>51</v>
      </c>
      <c r="AP1076" s="57" t="s">
        <v>52</v>
      </c>
      <c r="AQ1076" s="57" t="s">
        <v>2970</v>
      </c>
      <c r="AR1076" s="18" t="s">
        <v>608</v>
      </c>
      <c r="AS1076" s="156" t="s">
        <v>192</v>
      </c>
      <c r="AT1076" s="122">
        <v>0</v>
      </c>
      <c r="AU1076" s="122">
        <v>0</v>
      </c>
      <c r="AV1076" s="122">
        <v>0</v>
      </c>
      <c r="AW1076" s="122">
        <v>0</v>
      </c>
      <c r="AX1076" s="122">
        <v>0</v>
      </c>
      <c r="AY1076" s="122">
        <v>0</v>
      </c>
      <c r="AZ1076" s="122">
        <v>0</v>
      </c>
      <c r="BA1076" s="122">
        <v>0</v>
      </c>
      <c r="BB1076" s="122">
        <v>0</v>
      </c>
      <c r="BC1076" s="122">
        <v>0</v>
      </c>
      <c r="BD1076" s="352">
        <v>310000</v>
      </c>
      <c r="BE1076" s="122">
        <v>0</v>
      </c>
      <c r="BF1076" s="122">
        <v>0</v>
      </c>
      <c r="BG1076" s="122">
        <v>0</v>
      </c>
      <c r="BH1076" s="122">
        <v>310000</v>
      </c>
      <c r="BI1076" s="352">
        <v>283172.98</v>
      </c>
      <c r="BJ1076" s="122">
        <v>0</v>
      </c>
      <c r="BK1076" s="122">
        <v>0</v>
      </c>
      <c r="BL1076" s="122">
        <v>0</v>
      </c>
      <c r="BM1076" s="352">
        <v>283172.98</v>
      </c>
      <c r="BN1076" s="352">
        <v>310000</v>
      </c>
      <c r="BO1076" s="122">
        <v>0</v>
      </c>
      <c r="BP1076" s="122">
        <v>0</v>
      </c>
      <c r="BQ1076" s="122">
        <v>0</v>
      </c>
      <c r="BR1076" s="122">
        <v>310000</v>
      </c>
      <c r="BS1076" s="352">
        <v>310000</v>
      </c>
      <c r="BT1076" s="122">
        <v>0</v>
      </c>
      <c r="BU1076" s="122">
        <v>0</v>
      </c>
      <c r="BV1076" s="122">
        <v>0</v>
      </c>
      <c r="BW1076" s="352">
        <v>310000</v>
      </c>
      <c r="BX1076" s="352">
        <v>314950</v>
      </c>
      <c r="BY1076" s="122">
        <v>0</v>
      </c>
      <c r="BZ1076" s="122">
        <v>0</v>
      </c>
      <c r="CA1076" s="122">
        <v>0</v>
      </c>
      <c r="CB1076" s="352">
        <v>314950</v>
      </c>
      <c r="CC1076" s="352">
        <v>314950</v>
      </c>
      <c r="CD1076" s="122">
        <v>0</v>
      </c>
      <c r="CE1076" s="122">
        <v>0</v>
      </c>
      <c r="CF1076" s="122">
        <v>0</v>
      </c>
      <c r="CG1076" s="352">
        <v>314950</v>
      </c>
      <c r="CH1076" s="352">
        <v>314950</v>
      </c>
      <c r="CI1076" s="122">
        <v>0</v>
      </c>
      <c r="CJ1076" s="122">
        <v>0</v>
      </c>
      <c r="CK1076" s="122">
        <v>0</v>
      </c>
      <c r="CL1076" s="352">
        <v>314950</v>
      </c>
      <c r="CM1076" s="352">
        <v>314950</v>
      </c>
      <c r="CN1076" s="122">
        <v>0</v>
      </c>
      <c r="CO1076" s="122">
        <v>0</v>
      </c>
      <c r="CP1076" s="122">
        <v>0</v>
      </c>
      <c r="CQ1076" s="352">
        <v>314950</v>
      </c>
      <c r="CR1076" s="8">
        <v>0</v>
      </c>
      <c r="CS1076" s="8">
        <v>-310000</v>
      </c>
      <c r="CT1076" s="8">
        <v>0</v>
      </c>
    </row>
    <row r="1077" spans="1:98" ht="123" customHeight="1">
      <c r="A1077" s="244">
        <v>621</v>
      </c>
      <c r="B1077" s="17" t="s">
        <v>2890</v>
      </c>
      <c r="C1077" s="263">
        <v>401000007</v>
      </c>
      <c r="D1077" s="19" t="s">
        <v>285</v>
      </c>
      <c r="E1077" s="113" t="s">
        <v>2978</v>
      </c>
      <c r="F1077" s="114"/>
      <c r="G1077" s="114"/>
      <c r="H1077" s="115">
        <v>3</v>
      </c>
      <c r="I1077" s="157"/>
      <c r="J1077" s="115">
        <v>17</v>
      </c>
      <c r="K1077" s="115">
        <v>1</v>
      </c>
      <c r="L1077" s="115">
        <v>3</v>
      </c>
      <c r="M1077" s="154"/>
      <c r="N1077" s="154"/>
      <c r="O1077" s="154"/>
      <c r="P1077" s="116" t="s">
        <v>2901</v>
      </c>
      <c r="Q1077" s="117" t="s">
        <v>2929</v>
      </c>
      <c r="R1077" s="154"/>
      <c r="S1077" s="154"/>
      <c r="T1077" s="154" t="s">
        <v>47</v>
      </c>
      <c r="U1077" s="154"/>
      <c r="V1077" s="154">
        <v>9</v>
      </c>
      <c r="W1077" s="364">
        <v>1</v>
      </c>
      <c r="X1077" s="154"/>
      <c r="Y1077" s="154"/>
      <c r="Z1077" s="154"/>
      <c r="AA1077" s="154"/>
      <c r="AB1077" s="116" t="s">
        <v>2923</v>
      </c>
      <c r="AC1077" s="117" t="s">
        <v>2979</v>
      </c>
      <c r="AD1077" s="116"/>
      <c r="AE1077" s="116"/>
      <c r="AF1077" s="116"/>
      <c r="AG1077" s="116"/>
      <c r="AH1077" s="116"/>
      <c r="AI1077" s="116"/>
      <c r="AJ1077" s="116"/>
      <c r="AK1077" s="116"/>
      <c r="AL1077" s="116"/>
      <c r="AM1077" s="116" t="s">
        <v>1890</v>
      </c>
      <c r="AN1077" s="116" t="s">
        <v>1891</v>
      </c>
      <c r="AO1077" s="57" t="s">
        <v>51</v>
      </c>
      <c r="AP1077" s="57" t="s">
        <v>52</v>
      </c>
      <c r="AQ1077" s="57" t="s">
        <v>287</v>
      </c>
      <c r="AR1077" s="18" t="s">
        <v>288</v>
      </c>
      <c r="AS1077" s="156">
        <v>244</v>
      </c>
      <c r="AT1077" s="122">
        <v>36240</v>
      </c>
      <c r="AU1077" s="122">
        <v>34630.44</v>
      </c>
      <c r="AV1077" s="122">
        <v>0</v>
      </c>
      <c r="AW1077" s="122">
        <v>0</v>
      </c>
      <c r="AX1077" s="122">
        <v>0</v>
      </c>
      <c r="AY1077" s="122">
        <v>0</v>
      </c>
      <c r="AZ1077" s="122">
        <v>0</v>
      </c>
      <c r="BA1077" s="122">
        <v>0</v>
      </c>
      <c r="BB1077" s="122">
        <v>36240</v>
      </c>
      <c r="BC1077" s="122">
        <v>34630.44</v>
      </c>
      <c r="BD1077" s="352">
        <v>36240</v>
      </c>
      <c r="BE1077" s="122">
        <v>0</v>
      </c>
      <c r="BF1077" s="122">
        <v>0</v>
      </c>
      <c r="BG1077" s="122">
        <v>0</v>
      </c>
      <c r="BH1077" s="122">
        <v>36240</v>
      </c>
      <c r="BI1077" s="352">
        <v>34630.44</v>
      </c>
      <c r="BJ1077" s="122">
        <v>0</v>
      </c>
      <c r="BK1077" s="122">
        <v>0</v>
      </c>
      <c r="BL1077" s="122">
        <v>0</v>
      </c>
      <c r="BM1077" s="352">
        <v>34630.44</v>
      </c>
      <c r="BN1077" s="352">
        <v>36240</v>
      </c>
      <c r="BO1077" s="122">
        <v>0</v>
      </c>
      <c r="BP1077" s="122">
        <v>0</v>
      </c>
      <c r="BQ1077" s="122">
        <v>0</v>
      </c>
      <c r="BR1077" s="122">
        <v>36240</v>
      </c>
      <c r="BS1077" s="352">
        <v>36240</v>
      </c>
      <c r="BT1077" s="122">
        <v>0</v>
      </c>
      <c r="BU1077" s="122">
        <v>0</v>
      </c>
      <c r="BV1077" s="122">
        <v>0</v>
      </c>
      <c r="BW1077" s="122">
        <v>36240</v>
      </c>
      <c r="BX1077" s="352">
        <v>36240</v>
      </c>
      <c r="BY1077" s="122">
        <v>0</v>
      </c>
      <c r="BZ1077" s="122">
        <v>0</v>
      </c>
      <c r="CA1077" s="122">
        <v>0</v>
      </c>
      <c r="CB1077" s="122">
        <v>36240</v>
      </c>
      <c r="CC1077" s="352">
        <v>36240</v>
      </c>
      <c r="CD1077" s="122">
        <v>0</v>
      </c>
      <c r="CE1077" s="122">
        <v>0</v>
      </c>
      <c r="CF1077" s="122">
        <v>0</v>
      </c>
      <c r="CG1077" s="122">
        <v>36240</v>
      </c>
      <c r="CH1077" s="352">
        <v>36240</v>
      </c>
      <c r="CI1077" s="122">
        <v>0</v>
      </c>
      <c r="CJ1077" s="122">
        <v>0</v>
      </c>
      <c r="CK1077" s="122">
        <v>0</v>
      </c>
      <c r="CL1077" s="122">
        <v>36240</v>
      </c>
      <c r="CM1077" s="352">
        <v>36240</v>
      </c>
      <c r="CN1077" s="122">
        <v>0</v>
      </c>
      <c r="CO1077" s="122">
        <v>0</v>
      </c>
      <c r="CP1077" s="122">
        <v>0</v>
      </c>
      <c r="CQ1077" s="122">
        <v>36240</v>
      </c>
      <c r="CR1077" s="8">
        <v>-34630.44</v>
      </c>
      <c r="CS1077" s="8">
        <v>-36240</v>
      </c>
      <c r="CT1077" s="8">
        <v>-36240</v>
      </c>
    </row>
    <row r="1078" spans="1:98" ht="96.75" customHeight="1">
      <c r="A1078" s="244" t="s">
        <v>705</v>
      </c>
      <c r="B1078" s="17" t="s">
        <v>2890</v>
      </c>
      <c r="C1078" s="263">
        <v>402000001</v>
      </c>
      <c r="D1078" s="19" t="s">
        <v>48</v>
      </c>
      <c r="E1078" s="113" t="s">
        <v>2978</v>
      </c>
      <c r="F1078" s="114"/>
      <c r="G1078" s="114"/>
      <c r="H1078" s="115">
        <v>3</v>
      </c>
      <c r="I1078" s="157"/>
      <c r="J1078" s="115">
        <v>17</v>
      </c>
      <c r="K1078" s="115">
        <v>1</v>
      </c>
      <c r="L1078" s="115">
        <v>3</v>
      </c>
      <c r="M1078" s="154"/>
      <c r="N1078" s="154"/>
      <c r="O1078" s="154"/>
      <c r="P1078" s="116" t="s">
        <v>2901</v>
      </c>
      <c r="Q1078" s="117" t="s">
        <v>2929</v>
      </c>
      <c r="R1078" s="154"/>
      <c r="S1078" s="154"/>
      <c r="T1078" s="154" t="s">
        <v>47</v>
      </c>
      <c r="U1078" s="154"/>
      <c r="V1078" s="154" t="s">
        <v>523</v>
      </c>
      <c r="W1078" s="364">
        <v>1</v>
      </c>
      <c r="X1078" s="154"/>
      <c r="Y1078" s="154"/>
      <c r="Z1078" s="154"/>
      <c r="AA1078" s="154"/>
      <c r="AB1078" s="116" t="s">
        <v>2923</v>
      </c>
      <c r="AC1078" s="117" t="s">
        <v>2964</v>
      </c>
      <c r="AD1078" s="116"/>
      <c r="AE1078" s="116"/>
      <c r="AF1078" s="116"/>
      <c r="AG1078" s="116"/>
      <c r="AH1078" s="116"/>
      <c r="AI1078" s="116"/>
      <c r="AJ1078" s="116"/>
      <c r="AK1078" s="116"/>
      <c r="AL1078" s="116"/>
      <c r="AM1078" s="116" t="s">
        <v>2980</v>
      </c>
      <c r="AN1078" s="116" t="s">
        <v>163</v>
      </c>
      <c r="AO1078" s="57" t="s">
        <v>51</v>
      </c>
      <c r="AP1078" s="57" t="s">
        <v>52</v>
      </c>
      <c r="AQ1078" s="57" t="s">
        <v>2960</v>
      </c>
      <c r="AR1078" s="18" t="s">
        <v>55</v>
      </c>
      <c r="AS1078" s="156">
        <v>851</v>
      </c>
      <c r="AT1078" s="122">
        <v>202200</v>
      </c>
      <c r="AU1078" s="122">
        <v>174580</v>
      </c>
      <c r="AV1078" s="122">
        <v>0</v>
      </c>
      <c r="AW1078" s="122">
        <v>0</v>
      </c>
      <c r="AX1078" s="122">
        <v>0</v>
      </c>
      <c r="AY1078" s="122">
        <v>0</v>
      </c>
      <c r="AZ1078" s="122">
        <v>0</v>
      </c>
      <c r="BA1078" s="122">
        <v>0</v>
      </c>
      <c r="BB1078" s="122">
        <v>202200</v>
      </c>
      <c r="BC1078" s="122">
        <v>174580</v>
      </c>
      <c r="BD1078" s="352">
        <v>168192</v>
      </c>
      <c r="BE1078" s="122">
        <v>0</v>
      </c>
      <c r="BF1078" s="122">
        <v>0</v>
      </c>
      <c r="BG1078" s="122">
        <v>0</v>
      </c>
      <c r="BH1078" s="122">
        <v>168192</v>
      </c>
      <c r="BI1078" s="352">
        <v>168192</v>
      </c>
      <c r="BJ1078" s="122">
        <v>0</v>
      </c>
      <c r="BK1078" s="122">
        <v>0</v>
      </c>
      <c r="BL1078" s="122">
        <v>0</v>
      </c>
      <c r="BM1078" s="122">
        <v>168192</v>
      </c>
      <c r="BN1078" s="352">
        <v>180000</v>
      </c>
      <c r="BO1078" s="122">
        <v>0</v>
      </c>
      <c r="BP1078" s="122">
        <v>0</v>
      </c>
      <c r="BQ1078" s="122">
        <v>0</v>
      </c>
      <c r="BR1078" s="352">
        <v>180000</v>
      </c>
      <c r="BS1078" s="352">
        <v>180000</v>
      </c>
      <c r="BT1078" s="122">
        <v>0</v>
      </c>
      <c r="BU1078" s="122">
        <v>0</v>
      </c>
      <c r="BV1078" s="122">
        <v>0</v>
      </c>
      <c r="BW1078" s="352">
        <v>180000</v>
      </c>
      <c r="BX1078" s="352">
        <v>180000</v>
      </c>
      <c r="BY1078" s="122">
        <v>0</v>
      </c>
      <c r="BZ1078" s="122">
        <v>0</v>
      </c>
      <c r="CA1078" s="122">
        <v>0</v>
      </c>
      <c r="CB1078" s="352">
        <v>180000</v>
      </c>
      <c r="CC1078" s="352">
        <v>180000</v>
      </c>
      <c r="CD1078" s="122">
        <v>0</v>
      </c>
      <c r="CE1078" s="122">
        <v>0</v>
      </c>
      <c r="CF1078" s="122">
        <v>0</v>
      </c>
      <c r="CG1078" s="352">
        <v>180000</v>
      </c>
      <c r="CH1078" s="352">
        <v>180000</v>
      </c>
      <c r="CI1078" s="122">
        <v>0</v>
      </c>
      <c r="CJ1078" s="122">
        <v>0</v>
      </c>
      <c r="CK1078" s="122">
        <v>0</v>
      </c>
      <c r="CL1078" s="352">
        <v>180000</v>
      </c>
      <c r="CM1078" s="352">
        <v>180000</v>
      </c>
      <c r="CN1078" s="122">
        <v>0</v>
      </c>
      <c r="CO1078" s="122">
        <v>0</v>
      </c>
      <c r="CP1078" s="122">
        <v>0</v>
      </c>
      <c r="CQ1078" s="352">
        <v>180000</v>
      </c>
      <c r="CR1078" s="8">
        <v>-174580</v>
      </c>
      <c r="CS1078" s="8">
        <v>-200000</v>
      </c>
      <c r="CT1078" s="8">
        <v>-200000</v>
      </c>
    </row>
    <row r="1079" spans="1:98" ht="95.25" customHeight="1">
      <c r="A1079" s="244">
        <v>621</v>
      </c>
      <c r="B1079" s="17" t="s">
        <v>2890</v>
      </c>
      <c r="C1079" s="263">
        <v>402000001</v>
      </c>
      <c r="D1079" s="19" t="s">
        <v>48</v>
      </c>
      <c r="E1079" s="113" t="s">
        <v>381</v>
      </c>
      <c r="F1079" s="114"/>
      <c r="G1079" s="114"/>
      <c r="H1079" s="115">
        <v>3</v>
      </c>
      <c r="I1079" s="157"/>
      <c r="J1079" s="115">
        <v>17</v>
      </c>
      <c r="K1079" s="115">
        <v>1</v>
      </c>
      <c r="L1079" s="115">
        <v>3</v>
      </c>
      <c r="M1079" s="154"/>
      <c r="N1079" s="154"/>
      <c r="O1079" s="154"/>
      <c r="P1079" s="116" t="s">
        <v>2901</v>
      </c>
      <c r="Q1079" s="117" t="s">
        <v>2929</v>
      </c>
      <c r="R1079" s="154"/>
      <c r="S1079" s="154"/>
      <c r="T1079" s="154" t="s">
        <v>47</v>
      </c>
      <c r="U1079" s="154"/>
      <c r="V1079" s="154" t="s">
        <v>523</v>
      </c>
      <c r="W1079" s="364">
        <v>1</v>
      </c>
      <c r="X1079" s="154"/>
      <c r="Y1079" s="154"/>
      <c r="Z1079" s="154"/>
      <c r="AA1079" s="154"/>
      <c r="AB1079" s="116" t="s">
        <v>2923</v>
      </c>
      <c r="AC1079" s="117" t="s">
        <v>2964</v>
      </c>
      <c r="AD1079" s="116"/>
      <c r="AE1079" s="116"/>
      <c r="AF1079" s="116"/>
      <c r="AG1079" s="116"/>
      <c r="AH1079" s="116"/>
      <c r="AI1079" s="116"/>
      <c r="AJ1079" s="116"/>
      <c r="AK1079" s="116"/>
      <c r="AL1079" s="116"/>
      <c r="AM1079" s="116" t="s">
        <v>2980</v>
      </c>
      <c r="AN1079" s="116" t="s">
        <v>163</v>
      </c>
      <c r="AO1079" s="57" t="s">
        <v>51</v>
      </c>
      <c r="AP1079" s="57" t="s">
        <v>52</v>
      </c>
      <c r="AQ1079" s="57" t="s">
        <v>2960</v>
      </c>
      <c r="AR1079" s="18" t="s">
        <v>55</v>
      </c>
      <c r="AS1079" s="156">
        <v>852</v>
      </c>
      <c r="AT1079" s="122">
        <v>10800</v>
      </c>
      <c r="AU1079" s="122">
        <v>10800</v>
      </c>
      <c r="AV1079" s="122">
        <v>0</v>
      </c>
      <c r="AW1079" s="122">
        <v>0</v>
      </c>
      <c r="AX1079" s="122">
        <v>0</v>
      </c>
      <c r="AY1079" s="122">
        <v>0</v>
      </c>
      <c r="AZ1079" s="122">
        <v>0</v>
      </c>
      <c r="BA1079" s="122">
        <v>0</v>
      </c>
      <c r="BB1079" s="122">
        <v>10800</v>
      </c>
      <c r="BC1079" s="122">
        <v>10800</v>
      </c>
      <c r="BD1079" s="352">
        <v>10800</v>
      </c>
      <c r="BE1079" s="122">
        <v>0</v>
      </c>
      <c r="BF1079" s="122">
        <v>0</v>
      </c>
      <c r="BG1079" s="122">
        <v>0</v>
      </c>
      <c r="BH1079" s="122">
        <v>10800</v>
      </c>
      <c r="BI1079" s="352">
        <v>10800</v>
      </c>
      <c r="BJ1079" s="122">
        <v>0</v>
      </c>
      <c r="BK1079" s="122">
        <v>0</v>
      </c>
      <c r="BL1079" s="122">
        <v>0</v>
      </c>
      <c r="BM1079" s="122">
        <v>10800</v>
      </c>
      <c r="BN1079" s="352">
        <v>10800</v>
      </c>
      <c r="BO1079" s="122">
        <v>0</v>
      </c>
      <c r="BP1079" s="122">
        <v>0</v>
      </c>
      <c r="BQ1079" s="122">
        <v>0</v>
      </c>
      <c r="BR1079" s="122">
        <v>10800</v>
      </c>
      <c r="BS1079" s="352">
        <v>10800</v>
      </c>
      <c r="BT1079" s="122">
        <v>0</v>
      </c>
      <c r="BU1079" s="122">
        <v>0</v>
      </c>
      <c r="BV1079" s="122">
        <v>0</v>
      </c>
      <c r="BW1079" s="122">
        <v>10800</v>
      </c>
      <c r="BX1079" s="352">
        <v>10800</v>
      </c>
      <c r="BY1079" s="122">
        <v>0</v>
      </c>
      <c r="BZ1079" s="122">
        <v>0</v>
      </c>
      <c r="CA1079" s="122">
        <v>0</v>
      </c>
      <c r="CB1079" s="122">
        <v>10800</v>
      </c>
      <c r="CC1079" s="352">
        <v>10800</v>
      </c>
      <c r="CD1079" s="122">
        <v>0</v>
      </c>
      <c r="CE1079" s="122">
        <v>0</v>
      </c>
      <c r="CF1079" s="122">
        <v>0</v>
      </c>
      <c r="CG1079" s="122">
        <v>10800</v>
      </c>
      <c r="CH1079" s="352">
        <v>10800</v>
      </c>
      <c r="CI1079" s="122">
        <v>0</v>
      </c>
      <c r="CJ1079" s="122">
        <v>0</v>
      </c>
      <c r="CK1079" s="122">
        <v>0</v>
      </c>
      <c r="CL1079" s="122">
        <v>10800</v>
      </c>
      <c r="CM1079" s="352">
        <v>10800</v>
      </c>
      <c r="CN1079" s="122">
        <v>0</v>
      </c>
      <c r="CO1079" s="122">
        <v>0</v>
      </c>
      <c r="CP1079" s="122">
        <v>0</v>
      </c>
      <c r="CQ1079" s="122">
        <v>10800</v>
      </c>
      <c r="CR1079" s="8">
        <v>-10800</v>
      </c>
      <c r="CS1079" s="8">
        <v>-10800</v>
      </c>
      <c r="CT1079" s="8">
        <v>-10800</v>
      </c>
    </row>
    <row r="1080" spans="1:98" ht="99" customHeight="1">
      <c r="A1080" s="244">
        <v>621</v>
      </c>
      <c r="B1080" s="17" t="s">
        <v>2890</v>
      </c>
      <c r="C1080" s="263">
        <v>402000001</v>
      </c>
      <c r="D1080" s="19" t="s">
        <v>48</v>
      </c>
      <c r="E1080" s="113" t="s">
        <v>2981</v>
      </c>
      <c r="F1080" s="114"/>
      <c r="G1080" s="114"/>
      <c r="H1080" s="115">
        <v>3</v>
      </c>
      <c r="I1080" s="157"/>
      <c r="J1080" s="115">
        <v>17</v>
      </c>
      <c r="K1080" s="115">
        <v>1</v>
      </c>
      <c r="L1080" s="115">
        <v>3</v>
      </c>
      <c r="M1080" s="154"/>
      <c r="N1080" s="154"/>
      <c r="O1080" s="154"/>
      <c r="P1080" s="116" t="s">
        <v>2901</v>
      </c>
      <c r="Q1080" s="117" t="s">
        <v>2982</v>
      </c>
      <c r="R1080" s="154"/>
      <c r="S1080" s="154"/>
      <c r="T1080" s="154" t="s">
        <v>47</v>
      </c>
      <c r="U1080" s="154"/>
      <c r="V1080" s="154" t="s">
        <v>523</v>
      </c>
      <c r="W1080" s="364">
        <v>1</v>
      </c>
      <c r="X1080" s="154"/>
      <c r="Y1080" s="154"/>
      <c r="Z1080" s="154"/>
      <c r="AA1080" s="154"/>
      <c r="AB1080" s="116" t="s">
        <v>2923</v>
      </c>
      <c r="AC1080" s="117" t="s">
        <v>2964</v>
      </c>
      <c r="AD1080" s="116"/>
      <c r="AE1080" s="116"/>
      <c r="AF1080" s="116"/>
      <c r="AG1080" s="116"/>
      <c r="AH1080" s="116"/>
      <c r="AI1080" s="116"/>
      <c r="AJ1080" s="116"/>
      <c r="AK1080" s="116"/>
      <c r="AL1080" s="116"/>
      <c r="AM1080" s="116" t="s">
        <v>2980</v>
      </c>
      <c r="AN1080" s="116" t="s">
        <v>163</v>
      </c>
      <c r="AO1080" s="57" t="s">
        <v>51</v>
      </c>
      <c r="AP1080" s="57" t="s">
        <v>52</v>
      </c>
      <c r="AQ1080" s="57" t="s">
        <v>2960</v>
      </c>
      <c r="AR1080" s="18" t="s">
        <v>55</v>
      </c>
      <c r="AS1080" s="156">
        <v>853</v>
      </c>
      <c r="AT1080" s="122">
        <v>1000</v>
      </c>
      <c r="AU1080" s="122">
        <v>0.3</v>
      </c>
      <c r="AV1080" s="122">
        <v>0</v>
      </c>
      <c r="AW1080" s="122">
        <v>0</v>
      </c>
      <c r="AX1080" s="122">
        <v>0</v>
      </c>
      <c r="AY1080" s="122">
        <v>0</v>
      </c>
      <c r="AZ1080" s="122">
        <v>0</v>
      </c>
      <c r="BA1080" s="122">
        <v>0</v>
      </c>
      <c r="BB1080" s="122">
        <v>1000</v>
      </c>
      <c r="BC1080" s="122">
        <v>0.3</v>
      </c>
      <c r="BD1080" s="352">
        <v>0.16</v>
      </c>
      <c r="BE1080" s="122">
        <v>0</v>
      </c>
      <c r="BF1080" s="122">
        <v>0</v>
      </c>
      <c r="BG1080" s="122">
        <v>0</v>
      </c>
      <c r="BH1080" s="122">
        <v>0.16</v>
      </c>
      <c r="BI1080" s="352">
        <v>0.16</v>
      </c>
      <c r="BJ1080" s="122">
        <v>0</v>
      </c>
      <c r="BK1080" s="122">
        <v>0</v>
      </c>
      <c r="BL1080" s="122">
        <v>0</v>
      </c>
      <c r="BM1080" s="122">
        <v>0.16</v>
      </c>
      <c r="BN1080" s="352">
        <v>1000</v>
      </c>
      <c r="BO1080" s="122">
        <v>0</v>
      </c>
      <c r="BP1080" s="122">
        <v>0</v>
      </c>
      <c r="BQ1080" s="122">
        <v>0</v>
      </c>
      <c r="BR1080" s="122">
        <v>1000</v>
      </c>
      <c r="BS1080" s="352">
        <v>1000</v>
      </c>
      <c r="BT1080" s="122">
        <v>0</v>
      </c>
      <c r="BU1080" s="122">
        <v>0</v>
      </c>
      <c r="BV1080" s="122">
        <v>0</v>
      </c>
      <c r="BW1080" s="122">
        <v>1000</v>
      </c>
      <c r="BX1080" s="352">
        <v>1000</v>
      </c>
      <c r="BY1080" s="122">
        <v>0</v>
      </c>
      <c r="BZ1080" s="122">
        <v>0</v>
      </c>
      <c r="CA1080" s="122">
        <v>0</v>
      </c>
      <c r="CB1080" s="122">
        <v>1000</v>
      </c>
      <c r="CC1080" s="352">
        <v>1000</v>
      </c>
      <c r="CD1080" s="122">
        <v>0</v>
      </c>
      <c r="CE1080" s="122">
        <v>0</v>
      </c>
      <c r="CF1080" s="122">
        <v>0</v>
      </c>
      <c r="CG1080" s="122">
        <v>1000</v>
      </c>
      <c r="CH1080" s="352">
        <v>1000</v>
      </c>
      <c r="CI1080" s="122">
        <v>0</v>
      </c>
      <c r="CJ1080" s="122">
        <v>0</v>
      </c>
      <c r="CK1080" s="122">
        <v>0</v>
      </c>
      <c r="CL1080" s="122">
        <v>1000</v>
      </c>
      <c r="CM1080" s="352">
        <v>1000</v>
      </c>
      <c r="CN1080" s="122">
        <v>0</v>
      </c>
      <c r="CO1080" s="122">
        <v>0</v>
      </c>
      <c r="CP1080" s="122">
        <v>0</v>
      </c>
      <c r="CQ1080" s="122">
        <v>1000</v>
      </c>
      <c r="CR1080" s="8">
        <v>-0.3</v>
      </c>
      <c r="CS1080" s="8">
        <v>-1000</v>
      </c>
      <c r="CT1080" s="8">
        <v>-1000</v>
      </c>
    </row>
    <row r="1081" spans="1:98" ht="148.5" customHeight="1">
      <c r="A1081" s="244">
        <v>621</v>
      </c>
      <c r="B1081" s="17" t="s">
        <v>2890</v>
      </c>
      <c r="C1081" s="263">
        <v>402000001</v>
      </c>
      <c r="D1081" s="19" t="s">
        <v>48</v>
      </c>
      <c r="E1081" s="113" t="s">
        <v>2983</v>
      </c>
      <c r="F1081" s="114"/>
      <c r="G1081" s="114"/>
      <c r="H1081" s="115" t="s">
        <v>1859</v>
      </c>
      <c r="I1081" s="157"/>
      <c r="J1081" s="115" t="s">
        <v>2984</v>
      </c>
      <c r="K1081" s="115" t="s">
        <v>2985</v>
      </c>
      <c r="L1081" s="115" t="s">
        <v>310</v>
      </c>
      <c r="M1081" s="154"/>
      <c r="N1081" s="154"/>
      <c r="O1081" s="154"/>
      <c r="P1081" s="116" t="s">
        <v>2986</v>
      </c>
      <c r="Q1081" s="117" t="s">
        <v>2987</v>
      </c>
      <c r="R1081" s="154"/>
      <c r="S1081" s="154"/>
      <c r="T1081" s="154" t="s">
        <v>563</v>
      </c>
      <c r="U1081" s="154"/>
      <c r="V1081" s="115" t="s">
        <v>2988</v>
      </c>
      <c r="W1081" s="364" t="s">
        <v>567</v>
      </c>
      <c r="X1081" s="154"/>
      <c r="Y1081" s="154"/>
      <c r="Z1081" s="154"/>
      <c r="AA1081" s="154"/>
      <c r="AB1081" s="116" t="s">
        <v>2989</v>
      </c>
      <c r="AC1081" s="117" t="s">
        <v>891</v>
      </c>
      <c r="AD1081" s="116"/>
      <c r="AE1081" s="116"/>
      <c r="AF1081" s="116"/>
      <c r="AG1081" s="116"/>
      <c r="AH1081" s="116"/>
      <c r="AI1081" s="116"/>
      <c r="AJ1081" s="116"/>
      <c r="AK1081" s="116"/>
      <c r="AL1081" s="116"/>
      <c r="AM1081" s="116" t="s">
        <v>645</v>
      </c>
      <c r="AN1081" s="116" t="s">
        <v>162</v>
      </c>
      <c r="AO1081" s="57" t="s">
        <v>51</v>
      </c>
      <c r="AP1081" s="57" t="s">
        <v>52</v>
      </c>
      <c r="AQ1081" s="57" t="s">
        <v>2990</v>
      </c>
      <c r="AR1081" s="18" t="s">
        <v>75</v>
      </c>
      <c r="AS1081" s="156">
        <v>129</v>
      </c>
      <c r="AT1081" s="122">
        <v>12288758.5</v>
      </c>
      <c r="AU1081" s="122">
        <v>12288758.5</v>
      </c>
      <c r="AV1081" s="122">
        <v>0</v>
      </c>
      <c r="AW1081" s="122">
        <v>0</v>
      </c>
      <c r="AX1081" s="122">
        <v>0</v>
      </c>
      <c r="AY1081" s="122">
        <v>0</v>
      </c>
      <c r="AZ1081" s="122">
        <v>0</v>
      </c>
      <c r="BA1081" s="122">
        <v>0</v>
      </c>
      <c r="BB1081" s="122">
        <v>12288758.5</v>
      </c>
      <c r="BC1081" s="122">
        <v>12288758.5</v>
      </c>
      <c r="BD1081" s="352">
        <v>12213229.619999999</v>
      </c>
      <c r="BE1081" s="122">
        <v>0</v>
      </c>
      <c r="BF1081" s="122">
        <v>0</v>
      </c>
      <c r="BG1081" s="122">
        <v>0</v>
      </c>
      <c r="BH1081" s="352">
        <v>12213229.619999999</v>
      </c>
      <c r="BI1081" s="352">
        <v>12213229.619999999</v>
      </c>
      <c r="BJ1081" s="122">
        <v>0</v>
      </c>
      <c r="BK1081" s="122">
        <v>0</v>
      </c>
      <c r="BL1081" s="122">
        <v>0</v>
      </c>
      <c r="BM1081" s="352">
        <v>12213229.619999999</v>
      </c>
      <c r="BN1081" s="352">
        <v>12647939</v>
      </c>
      <c r="BO1081" s="122">
        <v>0</v>
      </c>
      <c r="BP1081" s="122">
        <v>0</v>
      </c>
      <c r="BQ1081" s="122">
        <v>0</v>
      </c>
      <c r="BR1081" s="352">
        <v>12647939</v>
      </c>
      <c r="BS1081" s="352">
        <v>12647939</v>
      </c>
      <c r="BT1081" s="122">
        <v>0</v>
      </c>
      <c r="BU1081" s="122">
        <v>0</v>
      </c>
      <c r="BV1081" s="122">
        <v>0</v>
      </c>
      <c r="BW1081" s="352">
        <v>12647939</v>
      </c>
      <c r="BX1081" s="352">
        <v>12647939</v>
      </c>
      <c r="BY1081" s="122">
        <v>0</v>
      </c>
      <c r="BZ1081" s="122">
        <v>0</v>
      </c>
      <c r="CA1081" s="122">
        <v>0</v>
      </c>
      <c r="CB1081" s="352">
        <v>12647939</v>
      </c>
      <c r="CC1081" s="352">
        <v>12647939</v>
      </c>
      <c r="CD1081" s="122">
        <v>0</v>
      </c>
      <c r="CE1081" s="122">
        <v>0</v>
      </c>
      <c r="CF1081" s="122">
        <v>0</v>
      </c>
      <c r="CG1081" s="352">
        <v>12647939</v>
      </c>
      <c r="CH1081" s="352">
        <v>12647939</v>
      </c>
      <c r="CI1081" s="122">
        <v>0</v>
      </c>
      <c r="CJ1081" s="122">
        <v>0</v>
      </c>
      <c r="CK1081" s="122">
        <v>0</v>
      </c>
      <c r="CL1081" s="352">
        <v>12647939</v>
      </c>
      <c r="CM1081" s="352">
        <v>12647939</v>
      </c>
      <c r="CN1081" s="122">
        <v>0</v>
      </c>
      <c r="CO1081" s="122">
        <v>0</v>
      </c>
      <c r="CP1081" s="122">
        <v>0</v>
      </c>
      <c r="CQ1081" s="352">
        <v>12647939</v>
      </c>
      <c r="CR1081" s="8">
        <v>-12288758.5</v>
      </c>
      <c r="CS1081" s="8">
        <v>-12226068</v>
      </c>
      <c r="CT1081" s="8">
        <v>-12206208</v>
      </c>
    </row>
    <row r="1082" spans="1:98" ht="207.75" customHeight="1">
      <c r="A1082" s="244">
        <v>621</v>
      </c>
      <c r="B1082" s="17" t="s">
        <v>2890</v>
      </c>
      <c r="C1082" s="263">
        <v>402000001</v>
      </c>
      <c r="D1082" s="19" t="s">
        <v>48</v>
      </c>
      <c r="E1082" s="113" t="s">
        <v>2991</v>
      </c>
      <c r="F1082" s="114"/>
      <c r="G1082" s="114"/>
      <c r="H1082" s="115">
        <v>7</v>
      </c>
      <c r="I1082" s="157"/>
      <c r="J1082" s="115">
        <v>26</v>
      </c>
      <c r="K1082" s="115"/>
      <c r="L1082" s="115"/>
      <c r="M1082" s="154"/>
      <c r="N1082" s="154"/>
      <c r="O1082" s="154"/>
      <c r="P1082" s="116" t="s">
        <v>2992</v>
      </c>
      <c r="Q1082" s="117" t="s">
        <v>643</v>
      </c>
      <c r="R1082" s="154"/>
      <c r="S1082" s="154"/>
      <c r="T1082" s="154"/>
      <c r="U1082" s="154"/>
      <c r="V1082" s="154">
        <v>13</v>
      </c>
      <c r="W1082" s="136" t="s">
        <v>2993</v>
      </c>
      <c r="X1082" s="154"/>
      <c r="Y1082" s="154"/>
      <c r="Z1082" s="154"/>
      <c r="AA1082" s="154"/>
      <c r="AB1082" s="116" t="s">
        <v>2994</v>
      </c>
      <c r="AC1082" s="117" t="s">
        <v>2995</v>
      </c>
      <c r="AD1082" s="116"/>
      <c r="AE1082" s="116"/>
      <c r="AF1082" s="116"/>
      <c r="AG1082" s="116"/>
      <c r="AH1082" s="116"/>
      <c r="AI1082" s="116"/>
      <c r="AJ1082" s="116"/>
      <c r="AK1082" s="116"/>
      <c r="AL1082" s="116"/>
      <c r="AM1082" s="116" t="s">
        <v>2996</v>
      </c>
      <c r="AN1082" s="116" t="s">
        <v>2997</v>
      </c>
      <c r="AO1082" s="57" t="s">
        <v>51</v>
      </c>
      <c r="AP1082" s="57" t="s">
        <v>52</v>
      </c>
      <c r="AQ1082" s="57" t="s">
        <v>2998</v>
      </c>
      <c r="AR1082" s="18" t="s">
        <v>65</v>
      </c>
      <c r="AS1082" s="156" t="s">
        <v>57</v>
      </c>
      <c r="AT1082" s="122">
        <v>0</v>
      </c>
      <c r="AU1082" s="122">
        <v>0</v>
      </c>
      <c r="AV1082" s="122">
        <v>0</v>
      </c>
      <c r="AW1082" s="122">
        <v>0</v>
      </c>
      <c r="AX1082" s="122">
        <v>0</v>
      </c>
      <c r="AY1082" s="122">
        <v>0</v>
      </c>
      <c r="AZ1082" s="122">
        <v>0</v>
      </c>
      <c r="BA1082" s="122">
        <v>0</v>
      </c>
      <c r="BB1082" s="122">
        <v>0</v>
      </c>
      <c r="BC1082" s="122">
        <v>0</v>
      </c>
      <c r="BD1082" s="352">
        <v>58789.43</v>
      </c>
      <c r="BE1082" s="122">
        <v>0</v>
      </c>
      <c r="BF1082" s="122">
        <v>0</v>
      </c>
      <c r="BG1082" s="122">
        <v>0</v>
      </c>
      <c r="BH1082" s="352">
        <v>58789.43</v>
      </c>
      <c r="BI1082" s="352">
        <v>58789.43</v>
      </c>
      <c r="BJ1082" s="122">
        <v>0</v>
      </c>
      <c r="BK1082" s="122">
        <v>0</v>
      </c>
      <c r="BL1082" s="122">
        <v>0</v>
      </c>
      <c r="BM1082" s="352">
        <v>58789.43</v>
      </c>
      <c r="BN1082" s="352">
        <v>0</v>
      </c>
      <c r="BO1082" s="122">
        <v>0</v>
      </c>
      <c r="BP1082" s="122">
        <v>0</v>
      </c>
      <c r="BQ1082" s="122">
        <v>0</v>
      </c>
      <c r="BR1082" s="122">
        <v>0</v>
      </c>
      <c r="BS1082" s="352">
        <v>0</v>
      </c>
      <c r="BT1082" s="122">
        <v>0</v>
      </c>
      <c r="BU1082" s="122">
        <v>0</v>
      </c>
      <c r="BV1082" s="122">
        <v>0</v>
      </c>
      <c r="BW1082" s="122">
        <v>0</v>
      </c>
      <c r="BX1082" s="352">
        <v>0</v>
      </c>
      <c r="BY1082" s="122">
        <v>0</v>
      </c>
      <c r="BZ1082" s="122">
        <v>0</v>
      </c>
      <c r="CA1082" s="122">
        <v>0</v>
      </c>
      <c r="CB1082" s="122">
        <v>0</v>
      </c>
      <c r="CC1082" s="352">
        <v>0</v>
      </c>
      <c r="CD1082" s="122">
        <v>0</v>
      </c>
      <c r="CE1082" s="122">
        <v>0</v>
      </c>
      <c r="CF1082" s="122">
        <v>0</v>
      </c>
      <c r="CG1082" s="122">
        <v>0</v>
      </c>
      <c r="CH1082" s="352">
        <v>0</v>
      </c>
      <c r="CI1082" s="122">
        <v>0</v>
      </c>
      <c r="CJ1082" s="122">
        <v>0</v>
      </c>
      <c r="CK1082" s="122">
        <v>0</v>
      </c>
      <c r="CL1082" s="122">
        <v>0</v>
      </c>
      <c r="CM1082" s="352">
        <v>0</v>
      </c>
      <c r="CN1082" s="122">
        <v>0</v>
      </c>
      <c r="CO1082" s="122">
        <v>0</v>
      </c>
      <c r="CP1082" s="122">
        <v>0</v>
      </c>
      <c r="CQ1082" s="122">
        <v>0</v>
      </c>
      <c r="CR1082" s="8">
        <v>0</v>
      </c>
      <c r="CS1082" s="8">
        <v>-38228.67</v>
      </c>
      <c r="CT1082" s="8">
        <v>0</v>
      </c>
    </row>
    <row r="1083" spans="1:98" ht="107.25" customHeight="1">
      <c r="A1083" s="244">
        <v>621</v>
      </c>
      <c r="B1083" s="17" t="s">
        <v>2890</v>
      </c>
      <c r="C1083" s="263">
        <v>401000001</v>
      </c>
      <c r="D1083" s="19" t="s">
        <v>44</v>
      </c>
      <c r="E1083" s="113" t="s">
        <v>381</v>
      </c>
      <c r="F1083" s="114"/>
      <c r="G1083" s="114"/>
      <c r="H1083" s="115">
        <v>3</v>
      </c>
      <c r="I1083" s="157"/>
      <c r="J1083" s="115" t="s">
        <v>2999</v>
      </c>
      <c r="K1083" s="115">
        <v>1</v>
      </c>
      <c r="L1083" s="115">
        <v>9</v>
      </c>
      <c r="M1083" s="154"/>
      <c r="N1083" s="154"/>
      <c r="O1083" s="154"/>
      <c r="P1083" s="116" t="s">
        <v>3000</v>
      </c>
      <c r="Q1083" s="117" t="s">
        <v>2929</v>
      </c>
      <c r="R1083" s="154"/>
      <c r="S1083" s="154"/>
      <c r="T1083" s="154" t="s">
        <v>47</v>
      </c>
      <c r="U1083" s="154"/>
      <c r="V1083" s="154" t="s">
        <v>523</v>
      </c>
      <c r="W1083" s="364">
        <v>1</v>
      </c>
      <c r="X1083" s="154"/>
      <c r="Y1083" s="154"/>
      <c r="Z1083" s="154"/>
      <c r="AA1083" s="154"/>
      <c r="AB1083" s="116" t="s">
        <v>3001</v>
      </c>
      <c r="AC1083" s="117" t="s">
        <v>2893</v>
      </c>
      <c r="AD1083" s="116"/>
      <c r="AE1083" s="116"/>
      <c r="AF1083" s="116"/>
      <c r="AG1083" s="116"/>
      <c r="AH1083" s="116"/>
      <c r="AI1083" s="116"/>
      <c r="AJ1083" s="116"/>
      <c r="AK1083" s="116"/>
      <c r="AL1083" s="116"/>
      <c r="AM1083" s="116" t="s">
        <v>3002</v>
      </c>
      <c r="AN1083" s="116" t="s">
        <v>606</v>
      </c>
      <c r="AO1083" s="57" t="s">
        <v>51</v>
      </c>
      <c r="AP1083" s="57" t="s">
        <v>52</v>
      </c>
      <c r="AQ1083" s="57" t="s">
        <v>3003</v>
      </c>
      <c r="AR1083" s="18" t="s">
        <v>434</v>
      </c>
      <c r="AS1083" s="156">
        <v>831</v>
      </c>
      <c r="AT1083" s="122">
        <v>66500</v>
      </c>
      <c r="AU1083" s="122">
        <v>30500</v>
      </c>
      <c r="AV1083" s="122">
        <v>0</v>
      </c>
      <c r="AW1083" s="122">
        <v>0</v>
      </c>
      <c r="AX1083" s="122">
        <v>0</v>
      </c>
      <c r="AY1083" s="122">
        <v>0</v>
      </c>
      <c r="AZ1083" s="122">
        <v>0</v>
      </c>
      <c r="BA1083" s="122">
        <v>0</v>
      </c>
      <c r="BB1083" s="122">
        <v>66500</v>
      </c>
      <c r="BC1083" s="122">
        <v>30500</v>
      </c>
      <c r="BD1083" s="352">
        <v>0</v>
      </c>
      <c r="BE1083" s="122">
        <v>0</v>
      </c>
      <c r="BF1083" s="122">
        <v>0</v>
      </c>
      <c r="BG1083" s="122">
        <v>0</v>
      </c>
      <c r="BH1083" s="122">
        <v>0</v>
      </c>
      <c r="BI1083" s="352">
        <v>0</v>
      </c>
      <c r="BJ1083" s="122">
        <v>0</v>
      </c>
      <c r="BK1083" s="122">
        <v>0</v>
      </c>
      <c r="BL1083" s="122">
        <v>0</v>
      </c>
      <c r="BM1083" s="122">
        <v>0</v>
      </c>
      <c r="BN1083" s="352">
        <v>50000</v>
      </c>
      <c r="BO1083" s="122">
        <v>0</v>
      </c>
      <c r="BP1083" s="122">
        <v>0</v>
      </c>
      <c r="BQ1083" s="122">
        <v>0</v>
      </c>
      <c r="BR1083" s="122">
        <v>50000</v>
      </c>
      <c r="BS1083" s="352">
        <v>50000</v>
      </c>
      <c r="BT1083" s="122">
        <v>0</v>
      </c>
      <c r="BU1083" s="122">
        <v>0</v>
      </c>
      <c r="BV1083" s="122">
        <v>0</v>
      </c>
      <c r="BW1083" s="122">
        <v>50000</v>
      </c>
      <c r="BX1083" s="352">
        <v>50000</v>
      </c>
      <c r="BY1083" s="122">
        <v>0</v>
      </c>
      <c r="BZ1083" s="122">
        <v>0</v>
      </c>
      <c r="CA1083" s="122">
        <v>0</v>
      </c>
      <c r="CB1083" s="122">
        <v>50000</v>
      </c>
      <c r="CC1083" s="352">
        <v>50000</v>
      </c>
      <c r="CD1083" s="122">
        <v>0</v>
      </c>
      <c r="CE1083" s="122">
        <v>0</v>
      </c>
      <c r="CF1083" s="122">
        <v>0</v>
      </c>
      <c r="CG1083" s="122">
        <v>50000</v>
      </c>
      <c r="CH1083" s="352">
        <v>50000</v>
      </c>
      <c r="CI1083" s="122">
        <v>0</v>
      </c>
      <c r="CJ1083" s="122">
        <v>0</v>
      </c>
      <c r="CK1083" s="122">
        <v>0</v>
      </c>
      <c r="CL1083" s="122">
        <v>50000</v>
      </c>
      <c r="CM1083" s="352">
        <v>50000</v>
      </c>
      <c r="CN1083" s="122">
        <v>0</v>
      </c>
      <c r="CO1083" s="122">
        <v>0</v>
      </c>
      <c r="CP1083" s="122">
        <v>0</v>
      </c>
      <c r="CQ1083" s="122">
        <v>50000</v>
      </c>
      <c r="CR1083" s="8">
        <v>-30500</v>
      </c>
      <c r="CS1083" s="8">
        <v>-50000</v>
      </c>
      <c r="CT1083" s="8">
        <v>-50000</v>
      </c>
    </row>
    <row r="1084" spans="1:98" ht="171.75" customHeight="1">
      <c r="A1084" s="244">
        <v>621</v>
      </c>
      <c r="B1084" s="17" t="s">
        <v>2890</v>
      </c>
      <c r="C1084" s="263">
        <v>402000001</v>
      </c>
      <c r="D1084" s="19" t="s">
        <v>48</v>
      </c>
      <c r="E1084" s="113" t="s">
        <v>3004</v>
      </c>
      <c r="F1084" s="114"/>
      <c r="G1084" s="114"/>
      <c r="H1084" s="115">
        <v>7</v>
      </c>
      <c r="I1084" s="157"/>
      <c r="J1084" s="115">
        <v>26</v>
      </c>
      <c r="K1084" s="115"/>
      <c r="L1084" s="115"/>
      <c r="M1084" s="154"/>
      <c r="N1084" s="154"/>
      <c r="O1084" s="154"/>
      <c r="P1084" s="116" t="s">
        <v>3005</v>
      </c>
      <c r="Q1084" s="117" t="s">
        <v>643</v>
      </c>
      <c r="R1084" s="154"/>
      <c r="S1084" s="154"/>
      <c r="T1084" s="154"/>
      <c r="U1084" s="154"/>
      <c r="V1084" s="154">
        <v>13</v>
      </c>
      <c r="W1084" s="136" t="s">
        <v>3006</v>
      </c>
      <c r="X1084" s="154"/>
      <c r="Y1084" s="154"/>
      <c r="Z1084" s="154"/>
      <c r="AA1084" s="154"/>
      <c r="AB1084" s="116" t="s">
        <v>424</v>
      </c>
      <c r="AC1084" s="117" t="s">
        <v>3007</v>
      </c>
      <c r="AD1084" s="116"/>
      <c r="AE1084" s="116"/>
      <c r="AF1084" s="116"/>
      <c r="AG1084" s="116"/>
      <c r="AH1084" s="116"/>
      <c r="AI1084" s="116"/>
      <c r="AJ1084" s="116"/>
      <c r="AK1084" s="116"/>
      <c r="AL1084" s="116"/>
      <c r="AM1084" s="116" t="s">
        <v>2996</v>
      </c>
      <c r="AN1084" s="116" t="s">
        <v>2997</v>
      </c>
      <c r="AO1084" s="57" t="s">
        <v>51</v>
      </c>
      <c r="AP1084" s="57" t="s">
        <v>52</v>
      </c>
      <c r="AQ1084" s="57" t="s">
        <v>2998</v>
      </c>
      <c r="AR1084" s="18" t="s">
        <v>65</v>
      </c>
      <c r="AS1084" s="156" t="s">
        <v>60</v>
      </c>
      <c r="AT1084" s="122">
        <v>0</v>
      </c>
      <c r="AU1084" s="122">
        <v>0</v>
      </c>
      <c r="AV1084" s="122">
        <v>0</v>
      </c>
      <c r="AW1084" s="122">
        <v>0</v>
      </c>
      <c r="AX1084" s="122">
        <v>0</v>
      </c>
      <c r="AY1084" s="122">
        <v>0</v>
      </c>
      <c r="AZ1084" s="122">
        <v>0</v>
      </c>
      <c r="BA1084" s="122">
        <v>0</v>
      </c>
      <c r="BB1084" s="122">
        <v>0</v>
      </c>
      <c r="BC1084" s="122">
        <v>0</v>
      </c>
      <c r="BD1084" s="352">
        <v>194667</v>
      </c>
      <c r="BE1084" s="122">
        <v>0</v>
      </c>
      <c r="BF1084" s="122">
        <v>0</v>
      </c>
      <c r="BG1084" s="122">
        <v>0</v>
      </c>
      <c r="BH1084" s="352">
        <v>194667</v>
      </c>
      <c r="BI1084" s="352">
        <v>194667</v>
      </c>
      <c r="BJ1084" s="122">
        <v>0</v>
      </c>
      <c r="BK1084" s="122">
        <v>0</v>
      </c>
      <c r="BL1084" s="122">
        <v>0</v>
      </c>
      <c r="BM1084" s="352">
        <v>194667</v>
      </c>
      <c r="BN1084" s="352">
        <v>0</v>
      </c>
      <c r="BO1084" s="122">
        <v>0</v>
      </c>
      <c r="BP1084" s="122">
        <v>0</v>
      </c>
      <c r="BQ1084" s="122">
        <v>0</v>
      </c>
      <c r="BR1084" s="122">
        <v>0</v>
      </c>
      <c r="BS1084" s="352">
        <v>0</v>
      </c>
      <c r="BT1084" s="122">
        <v>0</v>
      </c>
      <c r="BU1084" s="122">
        <v>0</v>
      </c>
      <c r="BV1084" s="122">
        <v>0</v>
      </c>
      <c r="BW1084" s="122">
        <v>0</v>
      </c>
      <c r="BX1084" s="352">
        <v>0</v>
      </c>
      <c r="BY1084" s="122">
        <v>0</v>
      </c>
      <c r="BZ1084" s="122">
        <v>0</v>
      </c>
      <c r="CA1084" s="122">
        <v>0</v>
      </c>
      <c r="CB1084" s="122">
        <v>0</v>
      </c>
      <c r="CC1084" s="352">
        <v>0</v>
      </c>
      <c r="CD1084" s="122">
        <v>0</v>
      </c>
      <c r="CE1084" s="122">
        <v>0</v>
      </c>
      <c r="CF1084" s="122">
        <v>0</v>
      </c>
      <c r="CG1084" s="122">
        <v>0</v>
      </c>
      <c r="CH1084" s="352">
        <v>0</v>
      </c>
      <c r="CI1084" s="122">
        <v>0</v>
      </c>
      <c r="CJ1084" s="122">
        <v>0</v>
      </c>
      <c r="CK1084" s="122">
        <v>0</v>
      </c>
      <c r="CL1084" s="122">
        <v>0</v>
      </c>
      <c r="CM1084" s="352">
        <v>0</v>
      </c>
      <c r="CN1084" s="122">
        <v>0</v>
      </c>
      <c r="CO1084" s="122">
        <v>0</v>
      </c>
      <c r="CP1084" s="122">
        <v>0</v>
      </c>
      <c r="CQ1084" s="122">
        <v>0</v>
      </c>
      <c r="CR1084" s="8">
        <v>0</v>
      </c>
      <c r="CS1084" s="8">
        <v>-126585</v>
      </c>
      <c r="CT1084" s="8">
        <v>0</v>
      </c>
    </row>
    <row r="1085" spans="1:98" ht="343.5" customHeight="1">
      <c r="A1085" s="244">
        <v>621</v>
      </c>
      <c r="B1085" s="17" t="s">
        <v>2890</v>
      </c>
      <c r="C1085" s="263">
        <v>402000002</v>
      </c>
      <c r="D1085" s="19" t="s">
        <v>49</v>
      </c>
      <c r="E1085" s="113" t="s">
        <v>3008</v>
      </c>
      <c r="F1085" s="114"/>
      <c r="G1085" s="114"/>
      <c r="H1085" s="115" t="s">
        <v>1859</v>
      </c>
      <c r="I1085" s="157"/>
      <c r="J1085" s="115" t="s">
        <v>3009</v>
      </c>
      <c r="K1085" s="115" t="s">
        <v>2985</v>
      </c>
      <c r="L1085" s="115" t="s">
        <v>310</v>
      </c>
      <c r="M1085" s="154"/>
      <c r="N1085" s="154"/>
      <c r="O1085" s="154"/>
      <c r="P1085" s="116" t="s">
        <v>3010</v>
      </c>
      <c r="Q1085" s="117" t="s">
        <v>3011</v>
      </c>
      <c r="R1085" s="154"/>
      <c r="S1085" s="154"/>
      <c r="T1085" s="154" t="s">
        <v>310</v>
      </c>
      <c r="U1085" s="154"/>
      <c r="V1085" s="115" t="s">
        <v>3012</v>
      </c>
      <c r="W1085" s="364" t="s">
        <v>567</v>
      </c>
      <c r="X1085" s="154"/>
      <c r="Y1085" s="154"/>
      <c r="Z1085" s="154"/>
      <c r="AA1085" s="154"/>
      <c r="AB1085" s="116" t="s">
        <v>3013</v>
      </c>
      <c r="AC1085" s="117" t="s">
        <v>3014</v>
      </c>
      <c r="AD1085" s="116"/>
      <c r="AE1085" s="116"/>
      <c r="AF1085" s="116"/>
      <c r="AG1085" s="116"/>
      <c r="AH1085" s="116"/>
      <c r="AI1085" s="116"/>
      <c r="AJ1085" s="116" t="s">
        <v>3015</v>
      </c>
      <c r="AK1085" s="116"/>
      <c r="AL1085" s="116"/>
      <c r="AM1085" s="116"/>
      <c r="AN1085" s="116" t="s">
        <v>3016</v>
      </c>
      <c r="AO1085" s="57" t="s">
        <v>51</v>
      </c>
      <c r="AP1085" s="57" t="s">
        <v>52</v>
      </c>
      <c r="AQ1085" s="57" t="s">
        <v>2990</v>
      </c>
      <c r="AR1085" s="18" t="s">
        <v>75</v>
      </c>
      <c r="AS1085" s="156">
        <v>121</v>
      </c>
      <c r="AT1085" s="122">
        <v>41339051.5</v>
      </c>
      <c r="AU1085" s="122">
        <v>41339051.5</v>
      </c>
      <c r="AV1085" s="122">
        <v>0</v>
      </c>
      <c r="AW1085" s="122">
        <v>0</v>
      </c>
      <c r="AX1085" s="122">
        <v>0</v>
      </c>
      <c r="AY1085" s="122">
        <v>0</v>
      </c>
      <c r="AZ1085" s="122">
        <v>0</v>
      </c>
      <c r="BA1085" s="122">
        <v>0</v>
      </c>
      <c r="BB1085" s="122">
        <v>41339051.5</v>
      </c>
      <c r="BC1085" s="122">
        <v>41339051.5</v>
      </c>
      <c r="BD1085" s="352">
        <v>41225858</v>
      </c>
      <c r="BE1085" s="122">
        <v>0</v>
      </c>
      <c r="BF1085" s="122">
        <v>0</v>
      </c>
      <c r="BG1085" s="122">
        <v>0</v>
      </c>
      <c r="BH1085" s="352">
        <v>41225858</v>
      </c>
      <c r="BI1085" s="352">
        <v>41225858</v>
      </c>
      <c r="BJ1085" s="122">
        <v>0</v>
      </c>
      <c r="BK1085" s="122">
        <v>0</v>
      </c>
      <c r="BL1085" s="122">
        <v>0</v>
      </c>
      <c r="BM1085" s="352">
        <v>41225858</v>
      </c>
      <c r="BN1085" s="352">
        <v>41880551</v>
      </c>
      <c r="BO1085" s="122">
        <v>0</v>
      </c>
      <c r="BP1085" s="122">
        <v>0</v>
      </c>
      <c r="BQ1085" s="122">
        <v>0</v>
      </c>
      <c r="BR1085" s="352">
        <v>41880551</v>
      </c>
      <c r="BS1085" s="352">
        <v>41880551</v>
      </c>
      <c r="BT1085" s="122">
        <v>0</v>
      </c>
      <c r="BU1085" s="122">
        <v>0</v>
      </c>
      <c r="BV1085" s="122">
        <v>0</v>
      </c>
      <c r="BW1085" s="352">
        <v>41880551</v>
      </c>
      <c r="BX1085" s="352">
        <v>41880551</v>
      </c>
      <c r="BY1085" s="122">
        <v>0</v>
      </c>
      <c r="BZ1085" s="122">
        <v>0</v>
      </c>
      <c r="CA1085" s="122">
        <v>0</v>
      </c>
      <c r="CB1085" s="352">
        <v>41880551</v>
      </c>
      <c r="CC1085" s="352">
        <v>41880551</v>
      </c>
      <c r="CD1085" s="122">
        <v>0</v>
      </c>
      <c r="CE1085" s="122">
        <v>0</v>
      </c>
      <c r="CF1085" s="122">
        <v>0</v>
      </c>
      <c r="CG1085" s="352">
        <v>41880551</v>
      </c>
      <c r="CH1085" s="352">
        <v>41880551</v>
      </c>
      <c r="CI1085" s="122">
        <v>0</v>
      </c>
      <c r="CJ1085" s="122">
        <v>0</v>
      </c>
      <c r="CK1085" s="122">
        <v>0</v>
      </c>
      <c r="CL1085" s="352">
        <v>41880551</v>
      </c>
      <c r="CM1085" s="352">
        <v>41880551</v>
      </c>
      <c r="CN1085" s="122">
        <v>0</v>
      </c>
      <c r="CO1085" s="122">
        <v>0</v>
      </c>
      <c r="CP1085" s="122">
        <v>0</v>
      </c>
      <c r="CQ1085" s="352">
        <v>41880551</v>
      </c>
      <c r="CR1085" s="8">
        <v>-41339051.5</v>
      </c>
      <c r="CS1085" s="8">
        <v>-40483687</v>
      </c>
      <c r="CT1085" s="8">
        <v>-40417924</v>
      </c>
    </row>
    <row r="1086" spans="1:98" ht="87" customHeight="1">
      <c r="A1086" s="244">
        <v>621</v>
      </c>
      <c r="B1086" s="17" t="s">
        <v>2890</v>
      </c>
      <c r="C1086" s="263">
        <v>401000035</v>
      </c>
      <c r="D1086" s="19" t="s">
        <v>116</v>
      </c>
      <c r="E1086" s="113" t="s">
        <v>2978</v>
      </c>
      <c r="F1086" s="114"/>
      <c r="G1086" s="114"/>
      <c r="H1086" s="115">
        <v>3</v>
      </c>
      <c r="I1086" s="157"/>
      <c r="J1086" s="115">
        <v>16</v>
      </c>
      <c r="K1086" s="115">
        <v>1</v>
      </c>
      <c r="L1086" s="115">
        <v>20</v>
      </c>
      <c r="M1086" s="154"/>
      <c r="N1086" s="154"/>
      <c r="O1086" s="154"/>
      <c r="P1086" s="116" t="s">
        <v>255</v>
      </c>
      <c r="Q1086" s="117" t="s">
        <v>2929</v>
      </c>
      <c r="R1086" s="154"/>
      <c r="S1086" s="154"/>
      <c r="T1086" s="154">
        <v>3</v>
      </c>
      <c r="U1086" s="154"/>
      <c r="V1086" s="154">
        <v>9</v>
      </c>
      <c r="W1086" s="364">
        <v>1</v>
      </c>
      <c r="X1086" s="154"/>
      <c r="Y1086" s="154"/>
      <c r="Z1086" s="154"/>
      <c r="AA1086" s="154"/>
      <c r="AB1086" s="116" t="s">
        <v>3017</v>
      </c>
      <c r="AC1086" s="117" t="s">
        <v>2893</v>
      </c>
      <c r="AD1086" s="116"/>
      <c r="AE1086" s="116"/>
      <c r="AF1086" s="116"/>
      <c r="AG1086" s="116"/>
      <c r="AH1086" s="116"/>
      <c r="AI1086" s="116"/>
      <c r="AJ1086" s="116"/>
      <c r="AK1086" s="116"/>
      <c r="AL1086" s="116"/>
      <c r="AM1086" s="116" t="s">
        <v>3018</v>
      </c>
      <c r="AN1086" s="116" t="s">
        <v>2895</v>
      </c>
      <c r="AO1086" s="57" t="s">
        <v>51</v>
      </c>
      <c r="AP1086" s="57" t="s">
        <v>52</v>
      </c>
      <c r="AQ1086" s="57" t="s">
        <v>3019</v>
      </c>
      <c r="AR1086" s="18" t="s">
        <v>3020</v>
      </c>
      <c r="AS1086" s="156" t="s">
        <v>53</v>
      </c>
      <c r="AT1086" s="122">
        <v>1500000</v>
      </c>
      <c r="AU1086" s="122">
        <v>1499914.65</v>
      </c>
      <c r="AV1086" s="122">
        <v>0</v>
      </c>
      <c r="AW1086" s="122">
        <v>0</v>
      </c>
      <c r="AX1086" s="122">
        <v>0</v>
      </c>
      <c r="AY1086" s="122">
        <v>0</v>
      </c>
      <c r="AZ1086" s="122">
        <v>0</v>
      </c>
      <c r="BA1086" s="122">
        <v>0</v>
      </c>
      <c r="BB1086" s="122">
        <v>1500000</v>
      </c>
      <c r="BC1086" s="122">
        <v>1499914.65</v>
      </c>
      <c r="BD1086" s="352">
        <v>0</v>
      </c>
      <c r="BE1086" s="122">
        <v>0</v>
      </c>
      <c r="BF1086" s="122">
        <v>0</v>
      </c>
      <c r="BG1086" s="122">
        <v>0</v>
      </c>
      <c r="BH1086" s="122">
        <v>0</v>
      </c>
      <c r="BI1086" s="352">
        <v>0</v>
      </c>
      <c r="BJ1086" s="122">
        <v>0</v>
      </c>
      <c r="BK1086" s="122">
        <v>0</v>
      </c>
      <c r="BL1086" s="122">
        <v>0</v>
      </c>
      <c r="BM1086" s="122">
        <v>0</v>
      </c>
      <c r="BN1086" s="352">
        <v>0</v>
      </c>
      <c r="BO1086" s="122">
        <v>0</v>
      </c>
      <c r="BP1086" s="122">
        <v>0</v>
      </c>
      <c r="BQ1086" s="122">
        <v>0</v>
      </c>
      <c r="BR1086" s="122">
        <v>0</v>
      </c>
      <c r="BS1086" s="352">
        <v>0</v>
      </c>
      <c r="BT1086" s="122">
        <v>0</v>
      </c>
      <c r="BU1086" s="122">
        <v>0</v>
      </c>
      <c r="BV1086" s="122">
        <v>0</v>
      </c>
      <c r="BW1086" s="122">
        <v>0</v>
      </c>
      <c r="BX1086" s="352">
        <v>0</v>
      </c>
      <c r="BY1086" s="122">
        <v>0</v>
      </c>
      <c r="BZ1086" s="122">
        <v>0</v>
      </c>
      <c r="CA1086" s="122">
        <v>0</v>
      </c>
      <c r="CB1086" s="122">
        <v>0</v>
      </c>
      <c r="CC1086" s="352">
        <v>0</v>
      </c>
      <c r="CD1086" s="122">
        <v>0</v>
      </c>
      <c r="CE1086" s="122">
        <v>0</v>
      </c>
      <c r="CF1086" s="122">
        <v>0</v>
      </c>
      <c r="CG1086" s="122">
        <v>0</v>
      </c>
      <c r="CH1086" s="352">
        <v>0</v>
      </c>
      <c r="CI1086" s="122">
        <v>0</v>
      </c>
      <c r="CJ1086" s="122">
        <v>0</v>
      </c>
      <c r="CK1086" s="122">
        <v>0</v>
      </c>
      <c r="CL1086" s="122">
        <v>0</v>
      </c>
      <c r="CM1086" s="352">
        <v>0</v>
      </c>
      <c r="CN1086" s="122">
        <v>0</v>
      </c>
      <c r="CO1086" s="122">
        <v>0</v>
      </c>
      <c r="CP1086" s="122">
        <v>0</v>
      </c>
      <c r="CQ1086" s="122">
        <v>0</v>
      </c>
      <c r="CR1086" s="8">
        <v>-1499914.65</v>
      </c>
      <c r="CS1086" s="8">
        <v>0</v>
      </c>
      <c r="CT1086" s="8">
        <v>0</v>
      </c>
    </row>
    <row r="1087" spans="1:98" ht="145.5" customHeight="1">
      <c r="A1087" s="244">
        <v>621</v>
      </c>
      <c r="B1087" s="17" t="s">
        <v>2890</v>
      </c>
      <c r="C1087" s="263">
        <v>401000006</v>
      </c>
      <c r="D1087" s="19" t="s">
        <v>2080</v>
      </c>
      <c r="E1087" s="113" t="s">
        <v>381</v>
      </c>
      <c r="F1087" s="114"/>
      <c r="G1087" s="114"/>
      <c r="H1087" s="115">
        <v>3</v>
      </c>
      <c r="I1087" s="157"/>
      <c r="J1087" s="115">
        <v>16</v>
      </c>
      <c r="K1087" s="115">
        <v>1</v>
      </c>
      <c r="L1087" s="115">
        <v>20</v>
      </c>
      <c r="M1087" s="154"/>
      <c r="N1087" s="154"/>
      <c r="O1087" s="154"/>
      <c r="P1087" s="116" t="s">
        <v>255</v>
      </c>
      <c r="Q1087" s="117" t="s">
        <v>2929</v>
      </c>
      <c r="R1087" s="154"/>
      <c r="S1087" s="154"/>
      <c r="T1087" s="154">
        <v>3</v>
      </c>
      <c r="U1087" s="154"/>
      <c r="V1087" s="154">
        <v>9</v>
      </c>
      <c r="W1087" s="364">
        <v>1</v>
      </c>
      <c r="X1087" s="154"/>
      <c r="Y1087" s="154"/>
      <c r="Z1087" s="154"/>
      <c r="AA1087" s="154"/>
      <c r="AB1087" s="116" t="s">
        <v>3017</v>
      </c>
      <c r="AC1087" s="117" t="s">
        <v>2893</v>
      </c>
      <c r="AD1087" s="116"/>
      <c r="AE1087" s="116"/>
      <c r="AF1087" s="116"/>
      <c r="AG1087" s="116"/>
      <c r="AH1087" s="116"/>
      <c r="AI1087" s="116"/>
      <c r="AJ1087" s="116"/>
      <c r="AK1087" s="116"/>
      <c r="AL1087" s="116"/>
      <c r="AM1087" s="116" t="s">
        <v>3018</v>
      </c>
      <c r="AN1087" s="116" t="s">
        <v>2895</v>
      </c>
      <c r="AO1087" s="57" t="s">
        <v>66</v>
      </c>
      <c r="AP1087" s="57" t="s">
        <v>97</v>
      </c>
      <c r="AQ1087" s="57" t="s">
        <v>2595</v>
      </c>
      <c r="AR1087" s="18" t="s">
        <v>2596</v>
      </c>
      <c r="AS1087" s="156" t="s">
        <v>280</v>
      </c>
      <c r="AT1087" s="122">
        <v>0</v>
      </c>
      <c r="AU1087" s="122">
        <v>0</v>
      </c>
      <c r="AV1087" s="122">
        <v>0</v>
      </c>
      <c r="AW1087" s="122">
        <v>0</v>
      </c>
      <c r="AX1087" s="122">
        <v>0</v>
      </c>
      <c r="AY1087" s="122">
        <v>0</v>
      </c>
      <c r="AZ1087" s="122">
        <v>0</v>
      </c>
      <c r="BA1087" s="122">
        <v>0</v>
      </c>
      <c r="BB1087" s="122">
        <v>0</v>
      </c>
      <c r="BC1087" s="122">
        <v>0</v>
      </c>
      <c r="BD1087" s="352">
        <v>0</v>
      </c>
      <c r="BE1087" s="122">
        <v>0</v>
      </c>
      <c r="BF1087" s="122">
        <v>0</v>
      </c>
      <c r="BG1087" s="122">
        <v>0</v>
      </c>
      <c r="BH1087" s="122">
        <v>0</v>
      </c>
      <c r="BI1087" s="352">
        <v>0</v>
      </c>
      <c r="BJ1087" s="122">
        <v>0</v>
      </c>
      <c r="BK1087" s="122">
        <v>0</v>
      </c>
      <c r="BL1087" s="122">
        <v>0</v>
      </c>
      <c r="BM1087" s="122">
        <v>0</v>
      </c>
      <c r="BN1087" s="352">
        <v>0</v>
      </c>
      <c r="BO1087" s="122">
        <v>0</v>
      </c>
      <c r="BP1087" s="122">
        <v>0</v>
      </c>
      <c r="BQ1087" s="122">
        <v>0</v>
      </c>
      <c r="BR1087" s="122">
        <v>0</v>
      </c>
      <c r="BS1087" s="352">
        <v>0</v>
      </c>
      <c r="BT1087" s="122">
        <v>0</v>
      </c>
      <c r="BU1087" s="122">
        <v>0</v>
      </c>
      <c r="BV1087" s="122">
        <v>0</v>
      </c>
      <c r="BW1087" s="122">
        <v>0</v>
      </c>
      <c r="BX1087" s="352">
        <v>0</v>
      </c>
      <c r="BY1087" s="122">
        <v>0</v>
      </c>
      <c r="BZ1087" s="122">
        <v>0</v>
      </c>
      <c r="CA1087" s="122">
        <v>0</v>
      </c>
      <c r="CB1087" s="122">
        <v>0</v>
      </c>
      <c r="CC1087" s="352">
        <v>0</v>
      </c>
      <c r="CD1087" s="122">
        <v>0</v>
      </c>
      <c r="CE1087" s="122">
        <v>0</v>
      </c>
      <c r="CF1087" s="122">
        <v>0</v>
      </c>
      <c r="CG1087" s="122">
        <v>0</v>
      </c>
      <c r="CH1087" s="352">
        <v>0</v>
      </c>
      <c r="CI1087" s="122">
        <v>0</v>
      </c>
      <c r="CJ1087" s="122">
        <v>0</v>
      </c>
      <c r="CK1087" s="122">
        <v>0</v>
      </c>
      <c r="CL1087" s="122">
        <v>0</v>
      </c>
      <c r="CM1087" s="352">
        <v>0</v>
      </c>
      <c r="CN1087" s="122">
        <v>0</v>
      </c>
      <c r="CO1087" s="122">
        <v>0</v>
      </c>
      <c r="CP1087" s="122">
        <v>0</v>
      </c>
      <c r="CQ1087" s="122">
        <v>0</v>
      </c>
      <c r="CR1087" s="8">
        <v>0</v>
      </c>
      <c r="CS1087" s="8">
        <v>0</v>
      </c>
      <c r="CT1087" s="8">
        <v>0</v>
      </c>
    </row>
    <row r="1088" spans="1:98" ht="105.75" customHeight="1">
      <c r="A1088" s="244">
        <v>621</v>
      </c>
      <c r="B1088" s="17" t="s">
        <v>2890</v>
      </c>
      <c r="C1088" s="263">
        <v>401000035</v>
      </c>
      <c r="D1088" s="19" t="s">
        <v>116</v>
      </c>
      <c r="E1088" s="113" t="s">
        <v>2898</v>
      </c>
      <c r="F1088" s="114"/>
      <c r="G1088" s="114"/>
      <c r="H1088" s="115">
        <v>3</v>
      </c>
      <c r="I1088" s="157"/>
      <c r="J1088" s="115">
        <v>16</v>
      </c>
      <c r="K1088" s="115">
        <v>1</v>
      </c>
      <c r="L1088" s="115">
        <v>20</v>
      </c>
      <c r="M1088" s="154"/>
      <c r="N1088" s="154"/>
      <c r="O1088" s="154"/>
      <c r="P1088" s="116" t="s">
        <v>255</v>
      </c>
      <c r="Q1088" s="117" t="s">
        <v>2929</v>
      </c>
      <c r="R1088" s="154"/>
      <c r="S1088" s="154"/>
      <c r="T1088" s="154">
        <v>3</v>
      </c>
      <c r="U1088" s="154"/>
      <c r="V1088" s="154">
        <v>9</v>
      </c>
      <c r="W1088" s="364">
        <v>1</v>
      </c>
      <c r="X1088" s="154"/>
      <c r="Y1088" s="154"/>
      <c r="Z1088" s="154"/>
      <c r="AA1088" s="154"/>
      <c r="AB1088" s="116" t="s">
        <v>3017</v>
      </c>
      <c r="AC1088" s="117" t="s">
        <v>2893</v>
      </c>
      <c r="AD1088" s="116"/>
      <c r="AE1088" s="116"/>
      <c r="AF1088" s="116"/>
      <c r="AG1088" s="116"/>
      <c r="AH1088" s="116"/>
      <c r="AI1088" s="116"/>
      <c r="AJ1088" s="116"/>
      <c r="AK1088" s="116"/>
      <c r="AL1088" s="116"/>
      <c r="AM1088" s="116" t="s">
        <v>3018</v>
      </c>
      <c r="AN1088" s="116" t="s">
        <v>2895</v>
      </c>
      <c r="AO1088" s="57" t="s">
        <v>80</v>
      </c>
      <c r="AP1088" s="57" t="s">
        <v>54</v>
      </c>
      <c r="AQ1088" s="57" t="s">
        <v>2397</v>
      </c>
      <c r="AR1088" s="18" t="s">
        <v>1151</v>
      </c>
      <c r="AS1088" s="156" t="s">
        <v>53</v>
      </c>
      <c r="AT1088" s="122">
        <v>200000</v>
      </c>
      <c r="AU1088" s="122">
        <v>200000</v>
      </c>
      <c r="AV1088" s="122">
        <v>0</v>
      </c>
      <c r="AW1088" s="122">
        <v>0</v>
      </c>
      <c r="AX1088" s="122">
        <v>0</v>
      </c>
      <c r="AY1088" s="122">
        <v>0</v>
      </c>
      <c r="AZ1088" s="122">
        <v>0</v>
      </c>
      <c r="BA1088" s="122">
        <v>0</v>
      </c>
      <c r="BB1088" s="122">
        <v>200000</v>
      </c>
      <c r="BC1088" s="122">
        <v>200000</v>
      </c>
      <c r="BD1088" s="352">
        <v>0</v>
      </c>
      <c r="BE1088" s="122">
        <v>0</v>
      </c>
      <c r="BF1088" s="122">
        <v>0</v>
      </c>
      <c r="BG1088" s="122">
        <v>0</v>
      </c>
      <c r="BH1088" s="122">
        <v>0</v>
      </c>
      <c r="BI1088" s="352">
        <v>0</v>
      </c>
      <c r="BJ1088" s="122">
        <v>0</v>
      </c>
      <c r="BK1088" s="122">
        <v>0</v>
      </c>
      <c r="BL1088" s="122">
        <v>0</v>
      </c>
      <c r="BM1088" s="122">
        <v>0</v>
      </c>
      <c r="BN1088" s="352">
        <v>0</v>
      </c>
      <c r="BO1088" s="122">
        <v>0</v>
      </c>
      <c r="BP1088" s="122">
        <v>0</v>
      </c>
      <c r="BQ1088" s="122">
        <v>0</v>
      </c>
      <c r="BR1088" s="122">
        <v>0</v>
      </c>
      <c r="BS1088" s="352">
        <v>0</v>
      </c>
      <c r="BT1088" s="122">
        <v>0</v>
      </c>
      <c r="BU1088" s="122">
        <v>0</v>
      </c>
      <c r="BV1088" s="122">
        <v>0</v>
      </c>
      <c r="BW1088" s="122">
        <v>0</v>
      </c>
      <c r="BX1088" s="352">
        <v>0</v>
      </c>
      <c r="BY1088" s="122">
        <v>0</v>
      </c>
      <c r="BZ1088" s="122">
        <v>0</v>
      </c>
      <c r="CA1088" s="122">
        <v>0</v>
      </c>
      <c r="CB1088" s="122">
        <v>0</v>
      </c>
      <c r="CC1088" s="352">
        <v>0</v>
      </c>
      <c r="CD1088" s="122">
        <v>0</v>
      </c>
      <c r="CE1088" s="122">
        <v>0</v>
      </c>
      <c r="CF1088" s="122">
        <v>0</v>
      </c>
      <c r="CG1088" s="122">
        <v>0</v>
      </c>
      <c r="CH1088" s="352">
        <v>0</v>
      </c>
      <c r="CI1088" s="122">
        <v>0</v>
      </c>
      <c r="CJ1088" s="122">
        <v>0</v>
      </c>
      <c r="CK1088" s="122">
        <v>0</v>
      </c>
      <c r="CL1088" s="122">
        <v>0</v>
      </c>
      <c r="CM1088" s="352">
        <v>0</v>
      </c>
      <c r="CN1088" s="122">
        <v>0</v>
      </c>
      <c r="CO1088" s="122">
        <v>0</v>
      </c>
      <c r="CP1088" s="122">
        <v>0</v>
      </c>
      <c r="CQ1088" s="122">
        <v>0</v>
      </c>
      <c r="CR1088" s="8">
        <v>-200000</v>
      </c>
      <c r="CS1088" s="8">
        <v>0</v>
      </c>
      <c r="CT1088" s="8">
        <v>0</v>
      </c>
    </row>
    <row r="1089" spans="1:98" ht="113.25" customHeight="1">
      <c r="A1089" s="244">
        <v>621</v>
      </c>
      <c r="B1089" s="17" t="s">
        <v>2890</v>
      </c>
      <c r="C1089" s="263">
        <v>401000044</v>
      </c>
      <c r="D1089" s="19" t="s">
        <v>3021</v>
      </c>
      <c r="E1089" s="113" t="s">
        <v>381</v>
      </c>
      <c r="F1089" s="114"/>
      <c r="G1089" s="114"/>
      <c r="H1089" s="115">
        <v>3</v>
      </c>
      <c r="I1089" s="157"/>
      <c r="J1089" s="115">
        <v>16</v>
      </c>
      <c r="K1089" s="115">
        <v>1</v>
      </c>
      <c r="L1089" s="115" t="s">
        <v>2948</v>
      </c>
      <c r="M1089" s="154"/>
      <c r="N1089" s="154"/>
      <c r="O1089" s="154"/>
      <c r="P1089" s="116" t="s">
        <v>255</v>
      </c>
      <c r="Q1089" s="117" t="s">
        <v>2929</v>
      </c>
      <c r="R1089" s="154"/>
      <c r="S1089" s="154"/>
      <c r="T1089" s="154">
        <v>3</v>
      </c>
      <c r="U1089" s="154"/>
      <c r="V1089" s="154">
        <v>9</v>
      </c>
      <c r="W1089" s="364">
        <v>1</v>
      </c>
      <c r="X1089" s="154"/>
      <c r="Y1089" s="154"/>
      <c r="Z1089" s="154"/>
      <c r="AA1089" s="154"/>
      <c r="AB1089" s="116" t="s">
        <v>2923</v>
      </c>
      <c r="AC1089" s="117" t="s">
        <v>2950</v>
      </c>
      <c r="AD1089" s="116"/>
      <c r="AE1089" s="116"/>
      <c r="AF1089" s="116"/>
      <c r="AG1089" s="116"/>
      <c r="AH1089" s="116"/>
      <c r="AI1089" s="116"/>
      <c r="AJ1089" s="116"/>
      <c r="AK1089" s="116"/>
      <c r="AL1089" s="116"/>
      <c r="AM1089" s="116" t="s">
        <v>2951</v>
      </c>
      <c r="AN1089" s="116" t="s">
        <v>2952</v>
      </c>
      <c r="AO1089" s="57" t="s">
        <v>51</v>
      </c>
      <c r="AP1089" s="57" t="s">
        <v>52</v>
      </c>
      <c r="AQ1089" s="57" t="s">
        <v>435</v>
      </c>
      <c r="AR1089" s="18" t="s">
        <v>436</v>
      </c>
      <c r="AS1089" s="156" t="s">
        <v>53</v>
      </c>
      <c r="AT1089" s="122">
        <v>100000</v>
      </c>
      <c r="AU1089" s="122">
        <v>0</v>
      </c>
      <c r="AV1089" s="122">
        <v>0</v>
      </c>
      <c r="AW1089" s="122">
        <v>0</v>
      </c>
      <c r="AX1089" s="122">
        <v>0</v>
      </c>
      <c r="AY1089" s="122">
        <v>0</v>
      </c>
      <c r="AZ1089" s="122">
        <v>0</v>
      </c>
      <c r="BA1089" s="122">
        <v>0</v>
      </c>
      <c r="BB1089" s="122">
        <v>100000</v>
      </c>
      <c r="BC1089" s="122">
        <v>0</v>
      </c>
      <c r="BD1089" s="352">
        <v>0</v>
      </c>
      <c r="BE1089" s="122">
        <v>0</v>
      </c>
      <c r="BF1089" s="122">
        <v>0</v>
      </c>
      <c r="BG1089" s="122">
        <v>0</v>
      </c>
      <c r="BH1089" s="122">
        <v>0</v>
      </c>
      <c r="BI1089" s="352">
        <v>0</v>
      </c>
      <c r="BJ1089" s="122">
        <v>0</v>
      </c>
      <c r="BK1089" s="122">
        <v>0</v>
      </c>
      <c r="BL1089" s="122">
        <v>0</v>
      </c>
      <c r="BM1089" s="122">
        <v>0</v>
      </c>
      <c r="BN1089" s="352">
        <v>0</v>
      </c>
      <c r="BO1089" s="122">
        <v>0</v>
      </c>
      <c r="BP1089" s="122">
        <v>0</v>
      </c>
      <c r="BQ1089" s="122">
        <v>0</v>
      </c>
      <c r="BR1089" s="122">
        <v>0</v>
      </c>
      <c r="BS1089" s="352">
        <v>0</v>
      </c>
      <c r="BT1089" s="122">
        <v>0</v>
      </c>
      <c r="BU1089" s="122">
        <v>0</v>
      </c>
      <c r="BV1089" s="122">
        <v>0</v>
      </c>
      <c r="BW1089" s="122">
        <v>0</v>
      </c>
      <c r="BX1089" s="352">
        <v>0</v>
      </c>
      <c r="BY1089" s="122">
        <v>0</v>
      </c>
      <c r="BZ1089" s="122">
        <v>0</v>
      </c>
      <c r="CA1089" s="122">
        <v>0</v>
      </c>
      <c r="CB1089" s="122">
        <v>0</v>
      </c>
      <c r="CC1089" s="352">
        <v>0</v>
      </c>
      <c r="CD1089" s="122">
        <v>0</v>
      </c>
      <c r="CE1089" s="122">
        <v>0</v>
      </c>
      <c r="CF1089" s="122">
        <v>0</v>
      </c>
      <c r="CG1089" s="122">
        <v>0</v>
      </c>
      <c r="CH1089" s="352">
        <v>0</v>
      </c>
      <c r="CI1089" s="122">
        <v>0</v>
      </c>
      <c r="CJ1089" s="122">
        <v>0</v>
      </c>
      <c r="CK1089" s="122">
        <v>0</v>
      </c>
      <c r="CL1089" s="122">
        <v>0</v>
      </c>
      <c r="CM1089" s="352">
        <v>0</v>
      </c>
      <c r="CN1089" s="122">
        <v>0</v>
      </c>
      <c r="CO1089" s="122">
        <v>0</v>
      </c>
      <c r="CP1089" s="122">
        <v>0</v>
      </c>
      <c r="CQ1089" s="122">
        <v>0</v>
      </c>
      <c r="CR1089" s="8">
        <v>0</v>
      </c>
      <c r="CS1089" s="8">
        <v>0</v>
      </c>
      <c r="CT1089" s="8">
        <v>0</v>
      </c>
    </row>
    <row r="1090" spans="1:98" ht="94.5" customHeight="1">
      <c r="A1090" s="346">
        <v>621</v>
      </c>
      <c r="B1090" s="347" t="s">
        <v>2890</v>
      </c>
      <c r="C1090" s="348">
        <v>401000035</v>
      </c>
      <c r="D1090" s="177" t="s">
        <v>2925</v>
      </c>
      <c r="E1090" s="161" t="s">
        <v>2978</v>
      </c>
      <c r="F1090" s="349"/>
      <c r="G1090" s="349"/>
      <c r="H1090" s="300">
        <v>3</v>
      </c>
      <c r="I1090" s="350"/>
      <c r="J1090" s="300">
        <v>16</v>
      </c>
      <c r="K1090" s="300">
        <v>1</v>
      </c>
      <c r="L1090" s="300">
        <v>20</v>
      </c>
      <c r="M1090" s="337"/>
      <c r="N1090" s="337"/>
      <c r="O1090" s="337"/>
      <c r="P1090" s="164" t="s">
        <v>255</v>
      </c>
      <c r="Q1090" s="165" t="s">
        <v>2929</v>
      </c>
      <c r="R1090" s="337"/>
      <c r="S1090" s="337"/>
      <c r="T1090" s="337">
        <v>3</v>
      </c>
      <c r="U1090" s="337"/>
      <c r="V1090" s="337">
        <v>9</v>
      </c>
      <c r="W1090" s="365">
        <v>1</v>
      </c>
      <c r="X1090" s="337"/>
      <c r="Y1090" s="337"/>
      <c r="Z1090" s="337"/>
      <c r="AA1090" s="337"/>
      <c r="AB1090" s="164" t="s">
        <v>2923</v>
      </c>
      <c r="AC1090" s="165" t="s">
        <v>2893</v>
      </c>
      <c r="AD1090" s="164"/>
      <c r="AE1090" s="164"/>
      <c r="AF1090" s="164"/>
      <c r="AG1090" s="164"/>
      <c r="AH1090" s="164"/>
      <c r="AI1090" s="164"/>
      <c r="AJ1090" s="164"/>
      <c r="AK1090" s="164"/>
      <c r="AL1090" s="164"/>
      <c r="AM1090" s="164" t="s">
        <v>3018</v>
      </c>
      <c r="AN1090" s="164" t="s">
        <v>2895</v>
      </c>
      <c r="AO1090" s="133" t="s">
        <v>80</v>
      </c>
      <c r="AP1090" s="133" t="s">
        <v>54</v>
      </c>
      <c r="AQ1090" s="133" t="s">
        <v>2391</v>
      </c>
      <c r="AR1090" s="184" t="s">
        <v>1151</v>
      </c>
      <c r="AS1090" s="168" t="s">
        <v>280</v>
      </c>
      <c r="AT1090" s="351">
        <v>9510753.1999999993</v>
      </c>
      <c r="AU1090" s="351">
        <v>9510753.1999999993</v>
      </c>
      <c r="AV1090" s="351">
        <v>0</v>
      </c>
      <c r="AW1090" s="351">
        <v>0</v>
      </c>
      <c r="AX1090" s="351">
        <v>0</v>
      </c>
      <c r="AY1090" s="351">
        <v>0</v>
      </c>
      <c r="AZ1090" s="351">
        <v>0</v>
      </c>
      <c r="BA1090" s="351">
        <v>0</v>
      </c>
      <c r="BB1090" s="351">
        <v>9510753.1999999993</v>
      </c>
      <c r="BC1090" s="351">
        <v>9510753.1999999993</v>
      </c>
      <c r="BD1090" s="353">
        <v>0</v>
      </c>
      <c r="BE1090" s="351">
        <v>0</v>
      </c>
      <c r="BF1090" s="351">
        <v>0</v>
      </c>
      <c r="BG1090" s="351">
        <v>0</v>
      </c>
      <c r="BH1090" s="351">
        <v>0</v>
      </c>
      <c r="BI1090" s="353">
        <v>0</v>
      </c>
      <c r="BJ1090" s="351">
        <v>0</v>
      </c>
      <c r="BK1090" s="351">
        <v>0</v>
      </c>
      <c r="BL1090" s="351">
        <v>0</v>
      </c>
      <c r="BM1090" s="351">
        <v>0</v>
      </c>
      <c r="BN1090" s="353">
        <v>0</v>
      </c>
      <c r="BO1090" s="351">
        <v>0</v>
      </c>
      <c r="BP1090" s="351">
        <v>0</v>
      </c>
      <c r="BQ1090" s="351">
        <v>0</v>
      </c>
      <c r="BR1090" s="351">
        <v>0</v>
      </c>
      <c r="BS1090" s="353">
        <v>0</v>
      </c>
      <c r="BT1090" s="351">
        <v>0</v>
      </c>
      <c r="BU1090" s="351">
        <v>0</v>
      </c>
      <c r="BV1090" s="351">
        <v>0</v>
      </c>
      <c r="BW1090" s="351">
        <v>0</v>
      </c>
      <c r="BX1090" s="353">
        <v>0</v>
      </c>
      <c r="BY1090" s="351">
        <v>0</v>
      </c>
      <c r="BZ1090" s="351">
        <v>0</v>
      </c>
      <c r="CA1090" s="351">
        <v>0</v>
      </c>
      <c r="CB1090" s="351">
        <v>0</v>
      </c>
      <c r="CC1090" s="353">
        <v>0</v>
      </c>
      <c r="CD1090" s="351">
        <v>0</v>
      </c>
      <c r="CE1090" s="351">
        <v>0</v>
      </c>
      <c r="CF1090" s="351">
        <v>0</v>
      </c>
      <c r="CG1090" s="351">
        <v>0</v>
      </c>
      <c r="CH1090" s="353">
        <v>0</v>
      </c>
      <c r="CI1090" s="351">
        <v>0</v>
      </c>
      <c r="CJ1090" s="351">
        <v>0</v>
      </c>
      <c r="CK1090" s="351">
        <v>0</v>
      </c>
      <c r="CL1090" s="351">
        <v>0</v>
      </c>
      <c r="CM1090" s="353">
        <v>0</v>
      </c>
      <c r="CN1090" s="351">
        <v>0</v>
      </c>
      <c r="CO1090" s="351">
        <v>0</v>
      </c>
      <c r="CP1090" s="351">
        <v>0</v>
      </c>
      <c r="CQ1090" s="351">
        <v>0</v>
      </c>
      <c r="CR1090" s="8">
        <v>-9510753.1999999993</v>
      </c>
      <c r="CS1090" s="8">
        <v>0</v>
      </c>
      <c r="CT1090" s="8">
        <v>0</v>
      </c>
    </row>
    <row r="1091" spans="1:98" s="466" customFormat="1" ht="195.75" customHeight="1">
      <c r="A1091" s="466">
        <v>621</v>
      </c>
      <c r="B1091" s="466" t="s">
        <v>2890</v>
      </c>
      <c r="C1091" s="111">
        <v>401000035</v>
      </c>
      <c r="D1091" s="466" t="s">
        <v>116</v>
      </c>
      <c r="E1091" s="466" t="s">
        <v>3022</v>
      </c>
      <c r="H1091" s="466">
        <v>3</v>
      </c>
      <c r="J1091" s="466">
        <v>16</v>
      </c>
      <c r="K1091" s="466">
        <v>1</v>
      </c>
      <c r="L1091" s="466">
        <v>17</v>
      </c>
      <c r="P1091" s="466" t="s">
        <v>3023</v>
      </c>
      <c r="Q1091" s="466" t="s">
        <v>3024</v>
      </c>
      <c r="T1091" s="466" t="s">
        <v>563</v>
      </c>
      <c r="V1091" s="466" t="s">
        <v>3025</v>
      </c>
      <c r="W1091" s="506" t="s">
        <v>3026</v>
      </c>
      <c r="AB1091" s="466" t="s">
        <v>3027</v>
      </c>
      <c r="AC1091" s="466" t="s">
        <v>2893</v>
      </c>
      <c r="AM1091" s="466" t="s">
        <v>3018</v>
      </c>
      <c r="AN1091" s="466" t="s">
        <v>2895</v>
      </c>
      <c r="AO1091" s="466" t="s">
        <v>80</v>
      </c>
      <c r="AP1091" s="466" t="s">
        <v>54</v>
      </c>
      <c r="AQ1091" s="466" t="s">
        <v>3028</v>
      </c>
      <c r="AR1091" s="466" t="s">
        <v>3029</v>
      </c>
      <c r="AS1091" s="466" t="s">
        <v>53</v>
      </c>
      <c r="AT1091" s="466">
        <v>1200000</v>
      </c>
      <c r="AU1091" s="466">
        <v>1072768.8799999999</v>
      </c>
      <c r="AV1091" s="466">
        <v>0</v>
      </c>
      <c r="AW1091" s="466">
        <v>0</v>
      </c>
      <c r="AX1091" s="466">
        <v>1200000</v>
      </c>
      <c r="AY1091" s="466">
        <v>1072768.8799999999</v>
      </c>
      <c r="AZ1091" s="466">
        <v>0</v>
      </c>
      <c r="BA1091" s="466">
        <v>0</v>
      </c>
      <c r="BB1091" s="466">
        <v>0</v>
      </c>
      <c r="BC1091" s="466">
        <v>0</v>
      </c>
      <c r="BD1091" s="466">
        <v>0</v>
      </c>
      <c r="BE1091" s="466">
        <v>0</v>
      </c>
      <c r="BF1091" s="466">
        <v>0</v>
      </c>
      <c r="BG1091" s="466">
        <v>0</v>
      </c>
      <c r="BH1091" s="466">
        <v>0</v>
      </c>
      <c r="BI1091" s="466">
        <v>0</v>
      </c>
      <c r="BJ1091" s="466">
        <v>0</v>
      </c>
      <c r="BK1091" s="466">
        <v>0</v>
      </c>
      <c r="BL1091" s="466">
        <v>0</v>
      </c>
      <c r="BM1091" s="466">
        <v>0</v>
      </c>
      <c r="BN1091" s="466">
        <v>0</v>
      </c>
      <c r="BO1091" s="466">
        <v>0</v>
      </c>
      <c r="BP1091" s="466">
        <v>0</v>
      </c>
      <c r="BQ1091" s="466">
        <v>0</v>
      </c>
      <c r="BR1091" s="466">
        <v>0</v>
      </c>
      <c r="BS1091" s="466">
        <v>0</v>
      </c>
      <c r="BT1091" s="466">
        <v>0</v>
      </c>
      <c r="BU1091" s="466">
        <v>0</v>
      </c>
      <c r="BV1091" s="466">
        <v>0</v>
      </c>
      <c r="BW1091" s="466">
        <v>0</v>
      </c>
      <c r="BX1091" s="466">
        <v>0</v>
      </c>
      <c r="BY1091" s="466">
        <v>0</v>
      </c>
      <c r="BZ1091" s="466">
        <v>0</v>
      </c>
      <c r="CA1091" s="466">
        <v>0</v>
      </c>
      <c r="CB1091" s="466">
        <v>0</v>
      </c>
      <c r="CC1091" s="466">
        <v>0</v>
      </c>
      <c r="CD1091" s="466">
        <v>0</v>
      </c>
      <c r="CE1091" s="466">
        <v>0</v>
      </c>
      <c r="CF1091" s="466">
        <v>0</v>
      </c>
      <c r="CG1091" s="466">
        <v>0</v>
      </c>
      <c r="CH1091" s="466">
        <v>0</v>
      </c>
      <c r="CI1091" s="466">
        <v>0</v>
      </c>
      <c r="CJ1091" s="466">
        <v>0</v>
      </c>
      <c r="CK1091" s="466">
        <v>0</v>
      </c>
      <c r="CL1091" s="466">
        <v>0</v>
      </c>
      <c r="CM1091" s="466">
        <v>0</v>
      </c>
      <c r="CN1091" s="466">
        <v>0</v>
      </c>
      <c r="CO1091" s="466">
        <v>0</v>
      </c>
      <c r="CP1091" s="466">
        <v>0</v>
      </c>
      <c r="CQ1091" s="466">
        <v>0</v>
      </c>
      <c r="CR1091" s="466">
        <v>-1072768.8799999999</v>
      </c>
      <c r="CS1091" s="466">
        <v>0</v>
      </c>
      <c r="CT1091" s="466">
        <v>0</v>
      </c>
    </row>
    <row r="1092" spans="1:98" s="112" customFormat="1" ht="316.5" customHeight="1">
      <c r="A1092" s="112">
        <v>621</v>
      </c>
      <c r="B1092" s="112" t="s">
        <v>2890</v>
      </c>
      <c r="C1092" s="112">
        <v>401000021</v>
      </c>
      <c r="D1092" s="112" t="s">
        <v>692</v>
      </c>
      <c r="E1092" s="112" t="s">
        <v>3030</v>
      </c>
      <c r="H1092" s="112">
        <v>3</v>
      </c>
      <c r="J1092" s="112">
        <v>16</v>
      </c>
      <c r="K1092" s="112">
        <v>1</v>
      </c>
      <c r="L1092" s="112">
        <v>13</v>
      </c>
      <c r="P1092" s="112" t="s">
        <v>3031</v>
      </c>
      <c r="Q1092" s="112" t="s">
        <v>3032</v>
      </c>
      <c r="R1092" s="112" t="s">
        <v>3033</v>
      </c>
      <c r="T1092" s="112" t="s">
        <v>563</v>
      </c>
      <c r="V1092" s="112" t="s">
        <v>1088</v>
      </c>
      <c r="W1092" s="169" t="s">
        <v>567</v>
      </c>
      <c r="X1092" s="112" t="s">
        <v>2602</v>
      </c>
      <c r="AB1092" s="112" t="s">
        <v>3034</v>
      </c>
      <c r="AC1092" s="112" t="s">
        <v>2893</v>
      </c>
      <c r="AM1092" s="112" t="s">
        <v>3035</v>
      </c>
      <c r="AN1092" s="112" t="s">
        <v>2895</v>
      </c>
      <c r="AO1092" s="112" t="s">
        <v>79</v>
      </c>
      <c r="AP1092" s="112" t="s">
        <v>51</v>
      </c>
      <c r="AQ1092" s="112" t="s">
        <v>3036</v>
      </c>
      <c r="AR1092" s="112" t="s">
        <v>3037</v>
      </c>
      <c r="AS1092" s="112" t="s">
        <v>302</v>
      </c>
      <c r="AT1092" s="112">
        <v>319599130</v>
      </c>
      <c r="AU1092" s="112">
        <v>319599130</v>
      </c>
      <c r="AV1092" s="112">
        <v>297418950.13</v>
      </c>
      <c r="AW1092" s="112">
        <v>297418950.13</v>
      </c>
      <c r="AX1092" s="112">
        <v>18984188.57</v>
      </c>
      <c r="AY1092" s="112">
        <v>18984188.57</v>
      </c>
      <c r="AZ1092" s="112">
        <v>0</v>
      </c>
      <c r="BA1092" s="112">
        <v>0</v>
      </c>
      <c r="BB1092" s="112">
        <v>3195991.3</v>
      </c>
      <c r="BC1092" s="112">
        <v>3195991.3</v>
      </c>
      <c r="BD1092" s="112">
        <v>0</v>
      </c>
      <c r="BE1092" s="112">
        <v>0</v>
      </c>
      <c r="BF1092" s="112">
        <v>0</v>
      </c>
      <c r="BG1092" s="112">
        <v>0</v>
      </c>
      <c r="BH1092" s="112">
        <v>0</v>
      </c>
      <c r="BI1092" s="112">
        <v>0</v>
      </c>
      <c r="BJ1092" s="112">
        <v>0</v>
      </c>
      <c r="BK1092" s="112">
        <v>0</v>
      </c>
      <c r="BL1092" s="112">
        <v>0</v>
      </c>
      <c r="BM1092" s="112">
        <v>0</v>
      </c>
      <c r="BN1092" s="112">
        <v>0</v>
      </c>
      <c r="BO1092" s="112">
        <v>0</v>
      </c>
      <c r="BP1092" s="112">
        <v>0</v>
      </c>
      <c r="BQ1092" s="112">
        <v>0</v>
      </c>
      <c r="BR1092" s="112">
        <v>0</v>
      </c>
      <c r="BS1092" s="112">
        <v>0</v>
      </c>
      <c r="BT1092" s="112">
        <v>0</v>
      </c>
      <c r="BU1092" s="112">
        <v>0</v>
      </c>
      <c r="BV1092" s="112">
        <v>0</v>
      </c>
      <c r="BW1092" s="112">
        <v>0</v>
      </c>
      <c r="BX1092" s="112">
        <v>0</v>
      </c>
      <c r="BY1092" s="112">
        <v>0</v>
      </c>
      <c r="BZ1092" s="112">
        <v>0</v>
      </c>
      <c r="CA1092" s="112">
        <v>0</v>
      </c>
      <c r="CB1092" s="112">
        <v>0</v>
      </c>
      <c r="CC1092" s="112">
        <v>0</v>
      </c>
      <c r="CD1092" s="112">
        <v>0</v>
      </c>
      <c r="CE1092" s="112">
        <v>0</v>
      </c>
      <c r="CF1092" s="112">
        <v>0</v>
      </c>
      <c r="CG1092" s="112">
        <v>0</v>
      </c>
      <c r="CH1092" s="112">
        <v>0</v>
      </c>
      <c r="CI1092" s="112">
        <v>0</v>
      </c>
      <c r="CJ1092" s="112">
        <v>0</v>
      </c>
      <c r="CK1092" s="112">
        <v>0</v>
      </c>
      <c r="CL1092" s="112">
        <v>0</v>
      </c>
      <c r="CM1092" s="112">
        <v>0</v>
      </c>
      <c r="CN1092" s="112">
        <v>0</v>
      </c>
      <c r="CO1092" s="112">
        <v>0</v>
      </c>
      <c r="CP1092" s="112">
        <v>0</v>
      </c>
      <c r="CQ1092" s="112">
        <v>0</v>
      </c>
      <c r="CR1092" s="112">
        <v>-319599130</v>
      </c>
      <c r="CS1092" s="112">
        <v>0</v>
      </c>
      <c r="CT1092" s="112">
        <v>0</v>
      </c>
    </row>
    <row r="1093" spans="1:98" s="112" customFormat="1" ht="267.75" customHeight="1">
      <c r="A1093" s="112">
        <v>621</v>
      </c>
      <c r="B1093" s="112" t="s">
        <v>2890</v>
      </c>
      <c r="C1093" s="112">
        <v>401000021</v>
      </c>
      <c r="D1093" s="112" t="s">
        <v>692</v>
      </c>
      <c r="E1093" s="112" t="s">
        <v>2978</v>
      </c>
      <c r="H1093" s="112">
        <v>3</v>
      </c>
      <c r="J1093" s="112">
        <v>16</v>
      </c>
      <c r="K1093" s="112">
        <v>1</v>
      </c>
      <c r="L1093" s="112">
        <v>13</v>
      </c>
      <c r="P1093" s="112" t="s">
        <v>3023</v>
      </c>
      <c r="Q1093" s="112" t="s">
        <v>3038</v>
      </c>
      <c r="R1093" s="112" t="s">
        <v>3033</v>
      </c>
      <c r="T1093" s="112" t="s">
        <v>563</v>
      </c>
      <c r="V1093" s="112" t="s">
        <v>1088</v>
      </c>
      <c r="W1093" s="169" t="s">
        <v>567</v>
      </c>
      <c r="X1093" s="112" t="s">
        <v>2602</v>
      </c>
      <c r="AB1093" s="112" t="s">
        <v>3039</v>
      </c>
      <c r="AC1093" s="112" t="s">
        <v>2893</v>
      </c>
      <c r="AM1093" s="112" t="s">
        <v>3035</v>
      </c>
      <c r="AN1093" s="112" t="s">
        <v>2895</v>
      </c>
      <c r="AO1093" s="112" t="s">
        <v>79</v>
      </c>
      <c r="AP1093" s="112" t="s">
        <v>51</v>
      </c>
      <c r="AQ1093" s="112" t="s">
        <v>3040</v>
      </c>
      <c r="AR1093" s="112" t="s">
        <v>3041</v>
      </c>
      <c r="AS1093" s="112" t="s">
        <v>280</v>
      </c>
      <c r="AT1093" s="112">
        <v>21491510.940000001</v>
      </c>
      <c r="AU1093" s="112">
        <v>21491510.940000001</v>
      </c>
      <c r="AV1093" s="112">
        <v>20000000.059999999</v>
      </c>
      <c r="AW1093" s="112">
        <v>20000000.059999999</v>
      </c>
      <c r="AX1093" s="112">
        <v>1276595.77</v>
      </c>
      <c r="AY1093" s="112">
        <v>1276595.77</v>
      </c>
      <c r="AZ1093" s="112">
        <v>0</v>
      </c>
      <c r="BA1093" s="112">
        <v>0</v>
      </c>
      <c r="BB1093" s="112">
        <v>214915.11</v>
      </c>
      <c r="BC1093" s="112">
        <v>214915.11</v>
      </c>
      <c r="BD1093" s="112">
        <v>0</v>
      </c>
      <c r="BE1093" s="112">
        <v>0</v>
      </c>
      <c r="BF1093" s="112">
        <v>0</v>
      </c>
      <c r="BG1093" s="112">
        <v>0</v>
      </c>
      <c r="BH1093" s="112">
        <v>0</v>
      </c>
      <c r="BI1093" s="112">
        <v>0</v>
      </c>
      <c r="BJ1093" s="112">
        <v>0</v>
      </c>
      <c r="BK1093" s="112">
        <v>0</v>
      </c>
      <c r="BL1093" s="112">
        <v>0</v>
      </c>
      <c r="BM1093" s="112">
        <v>0</v>
      </c>
      <c r="BN1093" s="112">
        <v>0</v>
      </c>
      <c r="BO1093" s="112">
        <v>0</v>
      </c>
      <c r="BP1093" s="112">
        <v>0</v>
      </c>
      <c r="BQ1093" s="112">
        <v>0</v>
      </c>
      <c r="BR1093" s="112">
        <v>0</v>
      </c>
      <c r="BS1093" s="112">
        <v>0</v>
      </c>
      <c r="BT1093" s="112">
        <v>0</v>
      </c>
      <c r="BU1093" s="112">
        <v>0</v>
      </c>
      <c r="BV1093" s="112">
        <v>0</v>
      </c>
      <c r="BW1093" s="112">
        <v>0</v>
      </c>
      <c r="BX1093" s="112">
        <v>0</v>
      </c>
      <c r="BY1093" s="112">
        <v>0</v>
      </c>
      <c r="BZ1093" s="112">
        <v>0</v>
      </c>
      <c r="CA1093" s="112">
        <v>0</v>
      </c>
      <c r="CB1093" s="112">
        <v>0</v>
      </c>
      <c r="CC1093" s="112">
        <v>0</v>
      </c>
      <c r="CD1093" s="112">
        <v>0</v>
      </c>
      <c r="CE1093" s="112">
        <v>0</v>
      </c>
      <c r="CF1093" s="112">
        <v>0</v>
      </c>
      <c r="CG1093" s="112">
        <v>0</v>
      </c>
      <c r="CH1093" s="112">
        <v>0</v>
      </c>
      <c r="CI1093" s="112">
        <v>0</v>
      </c>
      <c r="CJ1093" s="112">
        <v>0</v>
      </c>
      <c r="CK1093" s="112">
        <v>0</v>
      </c>
      <c r="CL1093" s="112">
        <v>0</v>
      </c>
      <c r="CM1093" s="112">
        <v>0</v>
      </c>
      <c r="CN1093" s="112">
        <v>0</v>
      </c>
      <c r="CO1093" s="112">
        <v>0</v>
      </c>
      <c r="CP1093" s="112">
        <v>0</v>
      </c>
      <c r="CQ1093" s="112">
        <v>0</v>
      </c>
      <c r="CR1093" s="112">
        <v>-21491510.940000001</v>
      </c>
      <c r="CS1093" s="112">
        <v>0</v>
      </c>
      <c r="CT1093" s="112">
        <v>0</v>
      </c>
    </row>
    <row r="1094" spans="1:98" s="112" customFormat="1" ht="207.75" customHeight="1">
      <c r="A1094" s="112">
        <v>621</v>
      </c>
      <c r="B1094" s="112" t="s">
        <v>2890</v>
      </c>
      <c r="C1094" s="112">
        <v>401000021</v>
      </c>
      <c r="D1094" s="112" t="s">
        <v>692</v>
      </c>
      <c r="E1094" s="112" t="s">
        <v>381</v>
      </c>
      <c r="H1094" s="112">
        <v>3</v>
      </c>
      <c r="J1094" s="112">
        <v>16</v>
      </c>
      <c r="K1094" s="112">
        <v>1</v>
      </c>
      <c r="L1094" s="112">
        <v>13</v>
      </c>
      <c r="P1094" s="112" t="s">
        <v>3023</v>
      </c>
      <c r="Q1094" s="112" t="s">
        <v>3042</v>
      </c>
      <c r="R1094" s="112" t="s">
        <v>3033</v>
      </c>
      <c r="T1094" s="112" t="s">
        <v>563</v>
      </c>
      <c r="V1094" s="112" t="s">
        <v>1088</v>
      </c>
      <c r="W1094" s="169" t="s">
        <v>567</v>
      </c>
      <c r="X1094" s="112" t="s">
        <v>2602</v>
      </c>
      <c r="AB1094" s="112" t="s">
        <v>3043</v>
      </c>
      <c r="AC1094" s="112" t="s">
        <v>2893</v>
      </c>
      <c r="AM1094" s="112" t="s">
        <v>3035</v>
      </c>
      <c r="AN1094" s="112" t="s">
        <v>2895</v>
      </c>
      <c r="AO1094" s="112" t="s">
        <v>79</v>
      </c>
      <c r="AP1094" s="112" t="s">
        <v>51</v>
      </c>
      <c r="AQ1094" s="112" t="s">
        <v>3044</v>
      </c>
      <c r="AR1094" s="112" t="s">
        <v>3041</v>
      </c>
      <c r="AS1094" s="112" t="s">
        <v>280</v>
      </c>
      <c r="AT1094" s="112">
        <v>72909139.439999998</v>
      </c>
      <c r="AU1094" s="112">
        <v>72909139.439999998</v>
      </c>
      <c r="AV1094" s="112">
        <v>0</v>
      </c>
      <c r="AW1094" s="112">
        <v>0</v>
      </c>
      <c r="AX1094" s="112">
        <v>72180048.030000001</v>
      </c>
      <c r="AY1094" s="112">
        <v>72180048.030000001</v>
      </c>
      <c r="AZ1094" s="112">
        <v>0</v>
      </c>
      <c r="BA1094" s="112">
        <v>0</v>
      </c>
      <c r="BB1094" s="112">
        <v>729091.41</v>
      </c>
      <c r="BC1094" s="112">
        <v>729091.41</v>
      </c>
      <c r="BD1094" s="112">
        <v>0</v>
      </c>
      <c r="BE1094" s="112">
        <v>0</v>
      </c>
      <c r="BF1094" s="112">
        <v>0</v>
      </c>
      <c r="BG1094" s="112">
        <v>0</v>
      </c>
      <c r="BH1094" s="112">
        <v>0</v>
      </c>
      <c r="BI1094" s="112">
        <v>0</v>
      </c>
      <c r="BJ1094" s="112">
        <v>0</v>
      </c>
      <c r="BK1094" s="112">
        <v>0</v>
      </c>
      <c r="BL1094" s="112">
        <v>0</v>
      </c>
      <c r="BM1094" s="112">
        <v>0</v>
      </c>
      <c r="BN1094" s="112">
        <v>0</v>
      </c>
      <c r="BO1094" s="112">
        <v>0</v>
      </c>
      <c r="BP1094" s="112">
        <v>0</v>
      </c>
      <c r="BQ1094" s="112">
        <v>0</v>
      </c>
      <c r="BR1094" s="112">
        <v>0</v>
      </c>
      <c r="BS1094" s="112">
        <v>0</v>
      </c>
      <c r="BT1094" s="112">
        <v>0</v>
      </c>
      <c r="BU1094" s="112">
        <v>0</v>
      </c>
      <c r="BV1094" s="112">
        <v>0</v>
      </c>
      <c r="BW1094" s="112">
        <v>0</v>
      </c>
      <c r="BX1094" s="112">
        <v>0</v>
      </c>
      <c r="BY1094" s="112">
        <v>0</v>
      </c>
      <c r="BZ1094" s="112">
        <v>0</v>
      </c>
      <c r="CA1094" s="112">
        <v>0</v>
      </c>
      <c r="CB1094" s="112">
        <v>0</v>
      </c>
      <c r="CC1094" s="112">
        <v>0</v>
      </c>
      <c r="CD1094" s="112">
        <v>0</v>
      </c>
      <c r="CE1094" s="112">
        <v>0</v>
      </c>
      <c r="CF1094" s="112">
        <v>0</v>
      </c>
      <c r="CG1094" s="112">
        <v>0</v>
      </c>
      <c r="CH1094" s="112">
        <v>0</v>
      </c>
      <c r="CI1094" s="112">
        <v>0</v>
      </c>
      <c r="CJ1094" s="112">
        <v>0</v>
      </c>
      <c r="CK1094" s="112">
        <v>0</v>
      </c>
      <c r="CL1094" s="112">
        <v>0</v>
      </c>
      <c r="CM1094" s="112">
        <v>0</v>
      </c>
      <c r="CN1094" s="112">
        <v>0</v>
      </c>
      <c r="CO1094" s="112">
        <v>0</v>
      </c>
      <c r="CP1094" s="112">
        <v>0</v>
      </c>
      <c r="CQ1094" s="112">
        <v>0</v>
      </c>
      <c r="CR1094" s="112">
        <v>-72909139.439999998</v>
      </c>
      <c r="CS1094" s="112">
        <v>0</v>
      </c>
      <c r="CT1094" s="112">
        <v>0</v>
      </c>
    </row>
    <row r="1095" spans="1:98" s="112" customFormat="1" ht="317.25" customHeight="1">
      <c r="A1095" s="112">
        <v>621</v>
      </c>
      <c r="B1095" s="112" t="s">
        <v>2890</v>
      </c>
      <c r="C1095" s="112">
        <v>401000021</v>
      </c>
      <c r="D1095" s="112" t="s">
        <v>692</v>
      </c>
      <c r="E1095" s="112" t="s">
        <v>2978</v>
      </c>
      <c r="H1095" s="112">
        <v>3</v>
      </c>
      <c r="J1095" s="112">
        <v>16</v>
      </c>
      <c r="K1095" s="112">
        <v>1</v>
      </c>
      <c r="L1095" s="112">
        <v>13</v>
      </c>
      <c r="P1095" s="112" t="s">
        <v>3023</v>
      </c>
      <c r="Q1095" s="112" t="s">
        <v>3045</v>
      </c>
      <c r="R1095" s="112" t="s">
        <v>3046</v>
      </c>
      <c r="T1095" s="112" t="s">
        <v>310</v>
      </c>
      <c r="V1095" s="112" t="s">
        <v>3047</v>
      </c>
      <c r="W1095" s="169" t="s">
        <v>567</v>
      </c>
      <c r="X1095" s="112" t="s">
        <v>3048</v>
      </c>
      <c r="AB1095" s="112" t="s">
        <v>3049</v>
      </c>
      <c r="AC1095" s="112" t="s">
        <v>2893</v>
      </c>
      <c r="AM1095" s="112" t="s">
        <v>3035</v>
      </c>
      <c r="AN1095" s="112" t="s">
        <v>2895</v>
      </c>
      <c r="AO1095" s="112" t="s">
        <v>79</v>
      </c>
      <c r="AP1095" s="112" t="s">
        <v>51</v>
      </c>
      <c r="AQ1095" s="112" t="s">
        <v>3050</v>
      </c>
      <c r="AR1095" s="112" t="s">
        <v>3051</v>
      </c>
      <c r="AS1095" s="112" t="s">
        <v>280</v>
      </c>
      <c r="AT1095" s="112">
        <v>103991638.84999999</v>
      </c>
      <c r="AU1095" s="112">
        <v>103991638.8</v>
      </c>
      <c r="AV1095" s="112">
        <v>96774619.030000001</v>
      </c>
      <c r="AW1095" s="112">
        <v>96774618.980000004</v>
      </c>
      <c r="AX1095" s="112">
        <v>6177103.4299999997</v>
      </c>
      <c r="AY1095" s="112">
        <v>6177103.4299999997</v>
      </c>
      <c r="AZ1095" s="112">
        <v>0</v>
      </c>
      <c r="BA1095" s="112">
        <v>0</v>
      </c>
      <c r="BB1095" s="112">
        <v>1039916.39</v>
      </c>
      <c r="BC1095" s="112">
        <v>1039916.39</v>
      </c>
      <c r="BD1095" s="112">
        <v>0</v>
      </c>
      <c r="BE1095" s="112">
        <v>0</v>
      </c>
      <c r="BF1095" s="112">
        <v>0</v>
      </c>
      <c r="BG1095" s="112">
        <v>0</v>
      </c>
      <c r="BH1095" s="112">
        <v>0</v>
      </c>
      <c r="BI1095" s="112">
        <v>0</v>
      </c>
      <c r="BJ1095" s="112">
        <v>0</v>
      </c>
      <c r="BK1095" s="112">
        <v>0</v>
      </c>
      <c r="BL1095" s="112">
        <v>0</v>
      </c>
      <c r="BM1095" s="112">
        <v>0</v>
      </c>
      <c r="BN1095" s="112">
        <v>0</v>
      </c>
      <c r="BO1095" s="112">
        <v>0</v>
      </c>
      <c r="BP1095" s="112">
        <v>0</v>
      </c>
      <c r="BQ1095" s="112">
        <v>0</v>
      </c>
      <c r="BR1095" s="112">
        <v>0</v>
      </c>
      <c r="BS1095" s="112">
        <v>0</v>
      </c>
      <c r="BT1095" s="112">
        <v>0</v>
      </c>
      <c r="BU1095" s="112">
        <v>0</v>
      </c>
      <c r="BV1095" s="112">
        <v>0</v>
      </c>
      <c r="BW1095" s="112">
        <v>0</v>
      </c>
      <c r="BX1095" s="112">
        <v>0</v>
      </c>
      <c r="BY1095" s="112">
        <v>0</v>
      </c>
      <c r="BZ1095" s="112">
        <v>0</v>
      </c>
      <c r="CA1095" s="112">
        <v>0</v>
      </c>
      <c r="CB1095" s="112">
        <v>0</v>
      </c>
      <c r="CC1095" s="112">
        <v>0</v>
      </c>
      <c r="CD1095" s="112">
        <v>0</v>
      </c>
      <c r="CE1095" s="112">
        <v>0</v>
      </c>
      <c r="CF1095" s="112">
        <v>0</v>
      </c>
      <c r="CG1095" s="112">
        <v>0</v>
      </c>
      <c r="CH1095" s="112">
        <v>0</v>
      </c>
      <c r="CI1095" s="112">
        <v>0</v>
      </c>
      <c r="CJ1095" s="112">
        <v>0</v>
      </c>
      <c r="CK1095" s="112">
        <v>0</v>
      </c>
      <c r="CL1095" s="112">
        <v>0</v>
      </c>
      <c r="CM1095" s="112">
        <v>0</v>
      </c>
      <c r="CN1095" s="112">
        <v>0</v>
      </c>
      <c r="CO1095" s="112">
        <v>0</v>
      </c>
      <c r="CP1095" s="112">
        <v>0</v>
      </c>
      <c r="CQ1095" s="112">
        <v>0</v>
      </c>
      <c r="CR1095" s="112">
        <v>-103991638.8</v>
      </c>
      <c r="CS1095" s="112">
        <v>0</v>
      </c>
      <c r="CT1095" s="112">
        <v>0</v>
      </c>
    </row>
    <row r="1096" spans="1:98" s="112" customFormat="1" ht="297" customHeight="1">
      <c r="A1096" s="112">
        <v>621</v>
      </c>
      <c r="B1096" s="112" t="s">
        <v>2890</v>
      </c>
      <c r="C1096" s="112">
        <v>401000021</v>
      </c>
      <c r="D1096" s="112" t="s">
        <v>692</v>
      </c>
      <c r="E1096" s="112" t="s">
        <v>2919</v>
      </c>
      <c r="H1096" s="112">
        <v>3</v>
      </c>
      <c r="J1096" s="112">
        <v>16</v>
      </c>
      <c r="K1096" s="112">
        <v>1</v>
      </c>
      <c r="L1096" s="112">
        <v>13</v>
      </c>
      <c r="P1096" s="112" t="s">
        <v>3023</v>
      </c>
      <c r="Q1096" s="112" t="s">
        <v>3052</v>
      </c>
      <c r="R1096" s="112" t="s">
        <v>3046</v>
      </c>
      <c r="T1096" s="112" t="s">
        <v>310</v>
      </c>
      <c r="V1096" s="112" t="s">
        <v>3047</v>
      </c>
      <c r="W1096" s="169" t="s">
        <v>567</v>
      </c>
      <c r="X1096" s="112" t="s">
        <v>3048</v>
      </c>
      <c r="AB1096" s="112" t="s">
        <v>3053</v>
      </c>
      <c r="AC1096" s="112" t="s">
        <v>2893</v>
      </c>
      <c r="AM1096" s="112" t="s">
        <v>3035</v>
      </c>
      <c r="AN1096" s="112" t="s">
        <v>2895</v>
      </c>
      <c r="AO1096" s="112" t="s">
        <v>79</v>
      </c>
      <c r="AP1096" s="112" t="s">
        <v>51</v>
      </c>
      <c r="AQ1096" s="112" t="s">
        <v>3054</v>
      </c>
      <c r="AR1096" s="112" t="s">
        <v>3051</v>
      </c>
      <c r="AS1096" s="112" t="s">
        <v>280</v>
      </c>
      <c r="AT1096" s="112">
        <v>38816533.520000003</v>
      </c>
      <c r="AU1096" s="112">
        <v>38816533.520000003</v>
      </c>
      <c r="AV1096" s="112">
        <v>0</v>
      </c>
      <c r="AW1096" s="112">
        <v>0</v>
      </c>
      <c r="AX1096" s="112">
        <v>38428368.170000002</v>
      </c>
      <c r="AY1096" s="112">
        <v>38428368.170000002</v>
      </c>
      <c r="AZ1096" s="112">
        <v>0</v>
      </c>
      <c r="BA1096" s="112">
        <v>0</v>
      </c>
      <c r="BB1096" s="112">
        <v>388165.35</v>
      </c>
      <c r="BC1096" s="112">
        <v>388165.35</v>
      </c>
      <c r="BD1096" s="112">
        <v>0</v>
      </c>
      <c r="BE1096" s="112">
        <v>0</v>
      </c>
      <c r="BF1096" s="112">
        <v>0</v>
      </c>
      <c r="BG1096" s="112">
        <v>0</v>
      </c>
      <c r="BH1096" s="112">
        <v>0</v>
      </c>
      <c r="BI1096" s="112">
        <v>0</v>
      </c>
      <c r="BJ1096" s="112">
        <v>0</v>
      </c>
      <c r="BK1096" s="112">
        <v>0</v>
      </c>
      <c r="BL1096" s="112">
        <v>0</v>
      </c>
      <c r="BM1096" s="112">
        <v>0</v>
      </c>
      <c r="BN1096" s="112">
        <v>0</v>
      </c>
      <c r="BO1096" s="112">
        <v>0</v>
      </c>
      <c r="BP1096" s="112">
        <v>0</v>
      </c>
      <c r="BQ1096" s="112">
        <v>0</v>
      </c>
      <c r="BR1096" s="112">
        <v>0</v>
      </c>
      <c r="BS1096" s="112">
        <v>0</v>
      </c>
      <c r="BT1096" s="112">
        <v>0</v>
      </c>
      <c r="BU1096" s="112">
        <v>0</v>
      </c>
      <c r="BV1096" s="112">
        <v>0</v>
      </c>
      <c r="BW1096" s="112">
        <v>0</v>
      </c>
      <c r="BX1096" s="112">
        <v>0</v>
      </c>
      <c r="BY1096" s="112">
        <v>0</v>
      </c>
      <c r="BZ1096" s="112">
        <v>0</v>
      </c>
      <c r="CA1096" s="112">
        <v>0</v>
      </c>
      <c r="CB1096" s="112">
        <v>0</v>
      </c>
      <c r="CC1096" s="112">
        <v>0</v>
      </c>
      <c r="CD1096" s="112">
        <v>0</v>
      </c>
      <c r="CE1096" s="112">
        <v>0</v>
      </c>
      <c r="CF1096" s="112">
        <v>0</v>
      </c>
      <c r="CG1096" s="112">
        <v>0</v>
      </c>
      <c r="CH1096" s="112">
        <v>0</v>
      </c>
      <c r="CI1096" s="112">
        <v>0</v>
      </c>
      <c r="CJ1096" s="112">
        <v>0</v>
      </c>
      <c r="CK1096" s="112">
        <v>0</v>
      </c>
      <c r="CL1096" s="112">
        <v>0</v>
      </c>
      <c r="CM1096" s="112">
        <v>0</v>
      </c>
      <c r="CN1096" s="112">
        <v>0</v>
      </c>
      <c r="CO1096" s="112">
        <v>0</v>
      </c>
      <c r="CP1096" s="112">
        <v>0</v>
      </c>
      <c r="CQ1096" s="112">
        <v>0</v>
      </c>
      <c r="CR1096" s="112">
        <v>-38816533.520000003</v>
      </c>
      <c r="CS1096" s="112">
        <v>0</v>
      </c>
      <c r="CT1096" s="112">
        <v>0</v>
      </c>
    </row>
    <row r="1097" spans="1:98" s="112" customFormat="1" ht="152.25" customHeight="1">
      <c r="A1097" s="112">
        <v>621</v>
      </c>
      <c r="B1097" s="112" t="s">
        <v>2890</v>
      </c>
      <c r="C1097" s="112">
        <v>401000021</v>
      </c>
      <c r="D1097" s="112" t="s">
        <v>692</v>
      </c>
      <c r="E1097" s="112" t="s">
        <v>2898</v>
      </c>
      <c r="H1097" s="112">
        <v>3</v>
      </c>
      <c r="J1097" s="112">
        <v>16</v>
      </c>
      <c r="K1097" s="112">
        <v>1</v>
      </c>
      <c r="L1097" s="112">
        <v>13</v>
      </c>
      <c r="P1097" s="112" t="s">
        <v>3023</v>
      </c>
      <c r="Q1097" s="112" t="s">
        <v>3055</v>
      </c>
      <c r="R1097" s="112" t="s">
        <v>3046</v>
      </c>
      <c r="T1097" s="112" t="s">
        <v>563</v>
      </c>
      <c r="V1097" s="112" t="s">
        <v>1088</v>
      </c>
      <c r="W1097" s="169" t="s">
        <v>567</v>
      </c>
      <c r="X1097" s="112" t="s">
        <v>3056</v>
      </c>
      <c r="AB1097" s="112" t="s">
        <v>3057</v>
      </c>
      <c r="AC1097" s="112" t="s">
        <v>2893</v>
      </c>
      <c r="AM1097" s="112" t="s">
        <v>3035</v>
      </c>
      <c r="AN1097" s="112" t="s">
        <v>2895</v>
      </c>
      <c r="AO1097" s="112" t="s">
        <v>79</v>
      </c>
      <c r="AP1097" s="112" t="s">
        <v>51</v>
      </c>
      <c r="AQ1097" s="112" t="s">
        <v>3058</v>
      </c>
      <c r="AR1097" s="112" t="s">
        <v>3059</v>
      </c>
      <c r="AS1097" s="112" t="s">
        <v>280</v>
      </c>
      <c r="AT1097" s="112">
        <v>43449807.68</v>
      </c>
      <c r="AU1097" s="112">
        <v>43449807.68</v>
      </c>
      <c r="AV1097" s="112">
        <v>40434391.039999999</v>
      </c>
      <c r="AW1097" s="112">
        <v>40434391.039999999</v>
      </c>
      <c r="AX1097" s="112">
        <v>2580918.56</v>
      </c>
      <c r="AY1097" s="112">
        <v>2580918.56</v>
      </c>
      <c r="AZ1097" s="112">
        <v>0</v>
      </c>
      <c r="BA1097" s="112">
        <v>0</v>
      </c>
      <c r="BB1097" s="112">
        <v>434498.08</v>
      </c>
      <c r="BC1097" s="112">
        <v>434498.08</v>
      </c>
      <c r="BD1097" s="112">
        <v>0</v>
      </c>
      <c r="BE1097" s="112">
        <v>0</v>
      </c>
      <c r="BF1097" s="112">
        <v>0</v>
      </c>
      <c r="BG1097" s="112">
        <v>0</v>
      </c>
      <c r="BH1097" s="112">
        <v>0</v>
      </c>
      <c r="BI1097" s="112">
        <v>0</v>
      </c>
      <c r="BJ1097" s="112">
        <v>0</v>
      </c>
      <c r="BK1097" s="112">
        <v>0</v>
      </c>
      <c r="BL1097" s="112">
        <v>0</v>
      </c>
      <c r="BM1097" s="112">
        <v>0</v>
      </c>
      <c r="BN1097" s="112">
        <v>0</v>
      </c>
      <c r="BO1097" s="112">
        <v>0</v>
      </c>
      <c r="BP1097" s="112">
        <v>0</v>
      </c>
      <c r="BQ1097" s="112">
        <v>0</v>
      </c>
      <c r="BR1097" s="112">
        <v>0</v>
      </c>
      <c r="BS1097" s="112">
        <v>0</v>
      </c>
      <c r="BT1097" s="112">
        <v>0</v>
      </c>
      <c r="BU1097" s="112">
        <v>0</v>
      </c>
      <c r="BV1097" s="112">
        <v>0</v>
      </c>
      <c r="BW1097" s="112">
        <v>0</v>
      </c>
      <c r="BX1097" s="112">
        <v>0</v>
      </c>
      <c r="BY1097" s="112">
        <v>0</v>
      </c>
      <c r="BZ1097" s="112">
        <v>0</v>
      </c>
      <c r="CA1097" s="112">
        <v>0</v>
      </c>
      <c r="CB1097" s="112">
        <v>0</v>
      </c>
      <c r="CC1097" s="112">
        <v>0</v>
      </c>
      <c r="CD1097" s="112">
        <v>0</v>
      </c>
      <c r="CE1097" s="112">
        <v>0</v>
      </c>
      <c r="CF1097" s="112">
        <v>0</v>
      </c>
      <c r="CG1097" s="112">
        <v>0</v>
      </c>
      <c r="CH1097" s="112">
        <v>0</v>
      </c>
      <c r="CI1097" s="112">
        <v>0</v>
      </c>
      <c r="CJ1097" s="112">
        <v>0</v>
      </c>
      <c r="CK1097" s="112">
        <v>0</v>
      </c>
      <c r="CL1097" s="112">
        <v>0</v>
      </c>
      <c r="CM1097" s="112">
        <v>0</v>
      </c>
      <c r="CN1097" s="112">
        <v>0</v>
      </c>
      <c r="CO1097" s="112">
        <v>0</v>
      </c>
      <c r="CP1097" s="112">
        <v>0</v>
      </c>
      <c r="CQ1097" s="112">
        <v>0</v>
      </c>
      <c r="CR1097" s="112">
        <v>-43449807.68</v>
      </c>
      <c r="CS1097" s="112">
        <v>0</v>
      </c>
      <c r="CT1097" s="112">
        <v>0</v>
      </c>
    </row>
    <row r="1098" spans="1:98" s="112" customFormat="1" ht="276" customHeight="1">
      <c r="A1098" s="112">
        <v>621</v>
      </c>
      <c r="B1098" s="112" t="s">
        <v>2890</v>
      </c>
      <c r="C1098" s="112">
        <v>401000021</v>
      </c>
      <c r="D1098" s="112" t="s">
        <v>692</v>
      </c>
      <c r="E1098" s="112" t="s">
        <v>2978</v>
      </c>
      <c r="H1098" s="112">
        <v>3</v>
      </c>
      <c r="J1098" s="112">
        <v>16</v>
      </c>
      <c r="K1098" s="112">
        <v>1</v>
      </c>
      <c r="L1098" s="112">
        <v>13</v>
      </c>
      <c r="P1098" s="112" t="s">
        <v>3023</v>
      </c>
      <c r="Q1098" s="112" t="s">
        <v>3060</v>
      </c>
      <c r="R1098" s="112" t="s">
        <v>3046</v>
      </c>
      <c r="T1098" s="112" t="s">
        <v>563</v>
      </c>
      <c r="V1098" s="112" t="s">
        <v>1088</v>
      </c>
      <c r="W1098" s="169" t="s">
        <v>567</v>
      </c>
      <c r="X1098" s="112" t="s">
        <v>3048</v>
      </c>
      <c r="AB1098" s="112" t="s">
        <v>3057</v>
      </c>
      <c r="AC1098" s="112" t="s">
        <v>2893</v>
      </c>
      <c r="AM1098" s="112" t="s">
        <v>3035</v>
      </c>
      <c r="AN1098" s="112" t="s">
        <v>2895</v>
      </c>
      <c r="AO1098" s="112" t="s">
        <v>79</v>
      </c>
      <c r="AP1098" s="112" t="s">
        <v>51</v>
      </c>
      <c r="AQ1098" s="112" t="s">
        <v>3061</v>
      </c>
      <c r="AR1098" s="112" t="s">
        <v>3062</v>
      </c>
      <c r="AS1098" s="112" t="s">
        <v>280</v>
      </c>
      <c r="AT1098" s="112">
        <v>190070584.84999999</v>
      </c>
      <c r="AU1098" s="112">
        <v>107857489.59</v>
      </c>
      <c r="AV1098" s="112">
        <v>0</v>
      </c>
      <c r="AW1098" s="112">
        <v>0</v>
      </c>
      <c r="AX1098" s="112">
        <v>188169879.00999999</v>
      </c>
      <c r="AY1098" s="112">
        <v>106778914.7</v>
      </c>
      <c r="AZ1098" s="112">
        <v>0</v>
      </c>
      <c r="BA1098" s="112">
        <v>0</v>
      </c>
      <c r="BB1098" s="112">
        <v>1900705.84</v>
      </c>
      <c r="BC1098" s="112">
        <v>1078574.8899999999</v>
      </c>
      <c r="BD1098" s="112">
        <v>69336786.540000007</v>
      </c>
      <c r="BE1098" s="112">
        <v>0</v>
      </c>
      <c r="BF1098" s="112">
        <v>68643418.670000002</v>
      </c>
      <c r="BG1098" s="112">
        <v>0</v>
      </c>
      <c r="BH1098" s="112">
        <v>693367.87</v>
      </c>
      <c r="BI1098" s="112">
        <v>69336786.540000007</v>
      </c>
      <c r="BJ1098" s="112">
        <v>0</v>
      </c>
      <c r="BK1098" s="112">
        <v>68643418.670000002</v>
      </c>
      <c r="BL1098" s="112">
        <v>0</v>
      </c>
      <c r="BM1098" s="112">
        <v>693367.87</v>
      </c>
      <c r="BN1098" s="112">
        <v>0</v>
      </c>
      <c r="BO1098" s="112">
        <v>0</v>
      </c>
      <c r="BP1098" s="112">
        <v>0</v>
      </c>
      <c r="BQ1098" s="112">
        <v>0</v>
      </c>
      <c r="BR1098" s="112">
        <v>0</v>
      </c>
      <c r="BS1098" s="112">
        <v>0</v>
      </c>
      <c r="BT1098" s="112">
        <v>0</v>
      </c>
      <c r="BU1098" s="112">
        <v>0</v>
      </c>
      <c r="BV1098" s="112">
        <v>0</v>
      </c>
      <c r="BW1098" s="112">
        <v>0</v>
      </c>
      <c r="BX1098" s="112">
        <v>0</v>
      </c>
      <c r="BY1098" s="112">
        <v>0</v>
      </c>
      <c r="BZ1098" s="112">
        <v>0</v>
      </c>
      <c r="CA1098" s="112">
        <v>0</v>
      </c>
      <c r="CB1098" s="112">
        <v>0</v>
      </c>
      <c r="CC1098" s="112">
        <v>0</v>
      </c>
      <c r="CD1098" s="112">
        <v>0</v>
      </c>
      <c r="CE1098" s="112">
        <v>0</v>
      </c>
      <c r="CF1098" s="112">
        <v>0</v>
      </c>
      <c r="CG1098" s="112">
        <v>0</v>
      </c>
      <c r="CH1098" s="112">
        <v>0</v>
      </c>
      <c r="CI1098" s="112">
        <v>0</v>
      </c>
      <c r="CJ1098" s="112">
        <v>0</v>
      </c>
      <c r="CK1098" s="112">
        <v>0</v>
      </c>
      <c r="CL1098" s="112">
        <v>0</v>
      </c>
      <c r="CM1098" s="112">
        <v>0</v>
      </c>
      <c r="CN1098" s="112">
        <v>0</v>
      </c>
      <c r="CO1098" s="112">
        <v>0</v>
      </c>
      <c r="CP1098" s="112">
        <v>0</v>
      </c>
      <c r="CQ1098" s="112">
        <v>0</v>
      </c>
      <c r="CR1098" s="112">
        <v>-107857489.59</v>
      </c>
      <c r="CS1098" s="112">
        <v>-69336786.540000007</v>
      </c>
      <c r="CT1098" s="112">
        <v>0</v>
      </c>
    </row>
    <row r="1099" spans="1:98" s="363" customFormat="1" ht="223.5" customHeight="1">
      <c r="A1099" s="354" t="s">
        <v>705</v>
      </c>
      <c r="B1099" s="355" t="s">
        <v>2890</v>
      </c>
      <c r="C1099" s="507">
        <v>401000021</v>
      </c>
      <c r="D1099" s="141" t="s">
        <v>692</v>
      </c>
      <c r="E1099" s="142" t="s">
        <v>2978</v>
      </c>
      <c r="F1099" s="146"/>
      <c r="G1099" s="146"/>
      <c r="H1099" s="356">
        <v>3</v>
      </c>
      <c r="I1099" s="357"/>
      <c r="J1099" s="356">
        <v>16</v>
      </c>
      <c r="K1099" s="356">
        <v>1</v>
      </c>
      <c r="L1099" s="356">
        <v>13</v>
      </c>
      <c r="M1099" s="358"/>
      <c r="N1099" s="358"/>
      <c r="O1099" s="358"/>
      <c r="P1099" s="146" t="s">
        <v>3023</v>
      </c>
      <c r="Q1099" s="147" t="s">
        <v>3063</v>
      </c>
      <c r="R1099" s="358" t="s">
        <v>3033</v>
      </c>
      <c r="S1099" s="358"/>
      <c r="T1099" s="358" t="s">
        <v>563</v>
      </c>
      <c r="U1099" s="358"/>
      <c r="V1099" s="358" t="s">
        <v>1088</v>
      </c>
      <c r="W1099" s="359" t="s">
        <v>567</v>
      </c>
      <c r="X1099" s="356" t="s">
        <v>3048</v>
      </c>
      <c r="Y1099" s="358"/>
      <c r="Z1099" s="358"/>
      <c r="AA1099" s="358"/>
      <c r="AB1099" s="146" t="s">
        <v>3064</v>
      </c>
      <c r="AC1099" s="147" t="s">
        <v>2893</v>
      </c>
      <c r="AD1099" s="146"/>
      <c r="AE1099" s="146"/>
      <c r="AF1099" s="146"/>
      <c r="AG1099" s="146"/>
      <c r="AH1099" s="146"/>
      <c r="AI1099" s="146"/>
      <c r="AJ1099" s="146"/>
      <c r="AK1099" s="146"/>
      <c r="AL1099" s="146"/>
      <c r="AM1099" s="146" t="s">
        <v>3035</v>
      </c>
      <c r="AN1099" s="146" t="s">
        <v>2895</v>
      </c>
      <c r="AO1099" s="360" t="s">
        <v>79</v>
      </c>
      <c r="AP1099" s="360" t="s">
        <v>51</v>
      </c>
      <c r="AQ1099" s="360" t="s">
        <v>3065</v>
      </c>
      <c r="AR1099" s="151" t="s">
        <v>3066</v>
      </c>
      <c r="AS1099" s="508" t="s">
        <v>280</v>
      </c>
      <c r="AT1099" s="361">
        <v>2020202.02</v>
      </c>
      <c r="AU1099" s="361">
        <v>2020202.02</v>
      </c>
      <c r="AV1099" s="361">
        <v>1880000</v>
      </c>
      <c r="AW1099" s="361">
        <v>1880000</v>
      </c>
      <c r="AX1099" s="361">
        <v>120000</v>
      </c>
      <c r="AY1099" s="361">
        <v>120000</v>
      </c>
      <c r="AZ1099" s="361">
        <v>0</v>
      </c>
      <c r="BA1099" s="361">
        <v>0</v>
      </c>
      <c r="BB1099" s="361">
        <v>20202.02</v>
      </c>
      <c r="BC1099" s="361">
        <v>20202.02</v>
      </c>
      <c r="BD1099" s="362">
        <v>238039868.87</v>
      </c>
      <c r="BE1099" s="361">
        <v>221519901.72</v>
      </c>
      <c r="BF1099" s="361">
        <v>14139568.460000001</v>
      </c>
      <c r="BG1099" s="361">
        <v>0</v>
      </c>
      <c r="BH1099" s="361">
        <v>2380398.69</v>
      </c>
      <c r="BI1099" s="362">
        <v>197667280.56999999</v>
      </c>
      <c r="BJ1099" s="361">
        <v>183949171.09</v>
      </c>
      <c r="BK1099" s="361">
        <v>11741436.67</v>
      </c>
      <c r="BL1099" s="361">
        <v>0</v>
      </c>
      <c r="BM1099" s="361">
        <v>1976672.81</v>
      </c>
      <c r="BN1099" s="362">
        <v>0</v>
      </c>
      <c r="BO1099" s="361">
        <v>0</v>
      </c>
      <c r="BP1099" s="361">
        <v>0</v>
      </c>
      <c r="BQ1099" s="361">
        <v>0</v>
      </c>
      <c r="BR1099" s="361">
        <v>0</v>
      </c>
      <c r="BS1099" s="362">
        <v>23714274.84</v>
      </c>
      <c r="BT1099" s="361">
        <v>21469645.25</v>
      </c>
      <c r="BU1099" s="361">
        <v>1413922.05</v>
      </c>
      <c r="BV1099" s="361">
        <v>0</v>
      </c>
      <c r="BW1099" s="361">
        <v>830707.54</v>
      </c>
      <c r="BX1099" s="362">
        <v>0</v>
      </c>
      <c r="BY1099" s="361">
        <v>0</v>
      </c>
      <c r="BZ1099" s="361">
        <v>0</v>
      </c>
      <c r="CA1099" s="361">
        <v>0</v>
      </c>
      <c r="CB1099" s="361">
        <v>0</v>
      </c>
      <c r="CC1099" s="362">
        <v>0</v>
      </c>
      <c r="CD1099" s="361">
        <v>0</v>
      </c>
      <c r="CE1099" s="361">
        <v>0</v>
      </c>
      <c r="CF1099" s="361">
        <v>0</v>
      </c>
      <c r="CG1099" s="361">
        <v>0</v>
      </c>
      <c r="CH1099" s="362">
        <v>0</v>
      </c>
      <c r="CI1099" s="361">
        <v>0</v>
      </c>
      <c r="CJ1099" s="361">
        <v>0</v>
      </c>
      <c r="CK1099" s="361">
        <v>0</v>
      </c>
      <c r="CL1099" s="361">
        <v>0</v>
      </c>
      <c r="CM1099" s="362">
        <v>0</v>
      </c>
      <c r="CN1099" s="361">
        <v>0</v>
      </c>
      <c r="CO1099" s="361">
        <v>0</v>
      </c>
      <c r="CP1099" s="361">
        <v>0</v>
      </c>
      <c r="CQ1099" s="361">
        <v>0</v>
      </c>
      <c r="CR1099" s="363">
        <v>-2020202.02</v>
      </c>
      <c r="CS1099" s="363">
        <v>-300260498.13999999</v>
      </c>
      <c r="CT1099" s="363">
        <v>0</v>
      </c>
    </row>
    <row r="1100" spans="1:98" ht="187.5" customHeight="1">
      <c r="A1100" s="244" t="s">
        <v>705</v>
      </c>
      <c r="B1100" s="17" t="s">
        <v>2890</v>
      </c>
      <c r="C1100" s="263">
        <v>401000021</v>
      </c>
      <c r="D1100" s="19" t="s">
        <v>692</v>
      </c>
      <c r="E1100" s="113" t="s">
        <v>3067</v>
      </c>
      <c r="F1100" s="114"/>
      <c r="G1100" s="114"/>
      <c r="H1100" s="115">
        <v>3</v>
      </c>
      <c r="I1100" s="157"/>
      <c r="J1100" s="115">
        <v>16</v>
      </c>
      <c r="K1100" s="115">
        <v>1</v>
      </c>
      <c r="L1100" s="115">
        <v>13</v>
      </c>
      <c r="M1100" s="154"/>
      <c r="N1100" s="154"/>
      <c r="O1100" s="154"/>
      <c r="P1100" s="116" t="s">
        <v>3023</v>
      </c>
      <c r="Q1100" s="117" t="s">
        <v>3068</v>
      </c>
      <c r="R1100" s="154"/>
      <c r="S1100" s="154"/>
      <c r="T1100" s="154">
        <v>3</v>
      </c>
      <c r="U1100" s="154"/>
      <c r="V1100" s="154">
        <v>9</v>
      </c>
      <c r="W1100" s="364">
        <v>1</v>
      </c>
      <c r="X1100" s="154"/>
      <c r="Y1100" s="154"/>
      <c r="Z1100" s="154"/>
      <c r="AA1100" s="154"/>
      <c r="AB1100" s="116" t="s">
        <v>3069</v>
      </c>
      <c r="AC1100" s="117" t="s">
        <v>2893</v>
      </c>
      <c r="AD1100" s="116"/>
      <c r="AE1100" s="116"/>
      <c r="AF1100" s="116"/>
      <c r="AG1100" s="116"/>
      <c r="AH1100" s="116"/>
      <c r="AI1100" s="116"/>
      <c r="AJ1100" s="116"/>
      <c r="AK1100" s="116"/>
      <c r="AL1100" s="116"/>
      <c r="AM1100" s="116" t="s">
        <v>3035</v>
      </c>
      <c r="AN1100" s="116" t="s">
        <v>2895</v>
      </c>
      <c r="AO1100" s="57" t="s">
        <v>79</v>
      </c>
      <c r="AP1100" s="57" t="s">
        <v>51</v>
      </c>
      <c r="AQ1100" s="57" t="s">
        <v>2917</v>
      </c>
      <c r="AR1100" s="18" t="s">
        <v>2918</v>
      </c>
      <c r="AS1100" s="156" t="s">
        <v>280</v>
      </c>
      <c r="AT1100" s="122">
        <v>0</v>
      </c>
      <c r="AU1100" s="122">
        <v>0</v>
      </c>
      <c r="AV1100" s="122">
        <v>0</v>
      </c>
      <c r="AW1100" s="122">
        <v>0</v>
      </c>
      <c r="AX1100" s="122">
        <v>0</v>
      </c>
      <c r="AY1100" s="122">
        <v>0</v>
      </c>
      <c r="AZ1100" s="122">
        <v>0</v>
      </c>
      <c r="BA1100" s="122">
        <v>0</v>
      </c>
      <c r="BB1100" s="122">
        <v>0</v>
      </c>
      <c r="BC1100" s="122">
        <v>0</v>
      </c>
      <c r="BD1100" s="352">
        <v>7874724.2699999996</v>
      </c>
      <c r="BE1100" s="122">
        <v>0</v>
      </c>
      <c r="BF1100" s="122">
        <v>0</v>
      </c>
      <c r="BG1100" s="122">
        <v>0</v>
      </c>
      <c r="BH1100" s="122">
        <v>7874724.2699999996</v>
      </c>
      <c r="BI1100" s="352">
        <v>7500000</v>
      </c>
      <c r="BJ1100" s="122">
        <v>0</v>
      </c>
      <c r="BK1100" s="122">
        <v>0</v>
      </c>
      <c r="BL1100" s="122">
        <v>0</v>
      </c>
      <c r="BM1100" s="122">
        <v>7500000</v>
      </c>
      <c r="BN1100" s="352">
        <v>11372520</v>
      </c>
      <c r="BO1100" s="122">
        <v>0</v>
      </c>
      <c r="BP1100" s="122">
        <v>0</v>
      </c>
      <c r="BQ1100" s="122">
        <v>0</v>
      </c>
      <c r="BR1100" s="352">
        <v>11372520</v>
      </c>
      <c r="BS1100" s="352">
        <v>10772520</v>
      </c>
      <c r="BT1100" s="122">
        <v>0</v>
      </c>
      <c r="BU1100" s="122">
        <v>0</v>
      </c>
      <c r="BV1100" s="122">
        <v>0</v>
      </c>
      <c r="BW1100" s="352">
        <v>10772520</v>
      </c>
      <c r="BX1100" s="352">
        <v>0</v>
      </c>
      <c r="BY1100" s="122">
        <v>0</v>
      </c>
      <c r="BZ1100" s="122">
        <v>0</v>
      </c>
      <c r="CA1100" s="122">
        <v>0</v>
      </c>
      <c r="CB1100" s="122">
        <v>0</v>
      </c>
      <c r="CC1100" s="352">
        <v>0</v>
      </c>
      <c r="CD1100" s="122">
        <v>0</v>
      </c>
      <c r="CE1100" s="122">
        <v>0</v>
      </c>
      <c r="CF1100" s="122">
        <v>0</v>
      </c>
      <c r="CG1100" s="122">
        <v>0</v>
      </c>
      <c r="CH1100" s="352">
        <v>0</v>
      </c>
      <c r="CI1100" s="122">
        <v>0</v>
      </c>
      <c r="CJ1100" s="122">
        <v>0</v>
      </c>
      <c r="CK1100" s="122">
        <v>0</v>
      </c>
      <c r="CL1100" s="122">
        <v>0</v>
      </c>
      <c r="CM1100" s="352">
        <v>0</v>
      </c>
      <c r="CN1100" s="122">
        <v>0</v>
      </c>
      <c r="CO1100" s="122">
        <v>0</v>
      </c>
      <c r="CP1100" s="122">
        <v>0</v>
      </c>
      <c r="CQ1100" s="122">
        <v>0</v>
      </c>
      <c r="CR1100" s="8">
        <v>0</v>
      </c>
      <c r="CS1100" s="8">
        <v>-7874724.2699999996</v>
      </c>
      <c r="CT1100" s="8">
        <v>-3372518.43</v>
      </c>
    </row>
    <row r="1101" spans="1:98" ht="107.25" customHeight="1">
      <c r="A1101" s="244" t="s">
        <v>705</v>
      </c>
      <c r="B1101" s="17" t="s">
        <v>2890</v>
      </c>
      <c r="C1101" s="263">
        <v>401000021</v>
      </c>
      <c r="D1101" s="19" t="s">
        <v>692</v>
      </c>
      <c r="E1101" s="113" t="s">
        <v>381</v>
      </c>
      <c r="F1101" s="114"/>
      <c r="G1101" s="114"/>
      <c r="H1101" s="115">
        <v>3</v>
      </c>
      <c r="I1101" s="157"/>
      <c r="J1101" s="115">
        <v>16</v>
      </c>
      <c r="K1101" s="115">
        <v>1</v>
      </c>
      <c r="L1101" s="115">
        <v>13</v>
      </c>
      <c r="M1101" s="154"/>
      <c r="N1101" s="154"/>
      <c r="O1101" s="154"/>
      <c r="P1101" s="116" t="s">
        <v>3023</v>
      </c>
      <c r="Q1101" s="117" t="s">
        <v>3070</v>
      </c>
      <c r="R1101" s="154"/>
      <c r="S1101" s="154"/>
      <c r="T1101" s="154">
        <v>3</v>
      </c>
      <c r="U1101" s="154"/>
      <c r="V1101" s="154">
        <v>9</v>
      </c>
      <c r="W1101" s="364">
        <v>1</v>
      </c>
      <c r="X1101" s="154"/>
      <c r="Y1101" s="154"/>
      <c r="Z1101" s="154"/>
      <c r="AA1101" s="154"/>
      <c r="AB1101" s="116" t="s">
        <v>3069</v>
      </c>
      <c r="AC1101" s="117" t="s">
        <v>2893</v>
      </c>
      <c r="AD1101" s="116"/>
      <c r="AE1101" s="116"/>
      <c r="AF1101" s="116"/>
      <c r="AG1101" s="116"/>
      <c r="AH1101" s="116"/>
      <c r="AI1101" s="116"/>
      <c r="AJ1101" s="116"/>
      <c r="AK1101" s="116"/>
      <c r="AL1101" s="116"/>
      <c r="AM1101" s="116" t="s">
        <v>3035</v>
      </c>
      <c r="AN1101" s="116" t="s">
        <v>2895</v>
      </c>
      <c r="AO1101" s="57" t="s">
        <v>79</v>
      </c>
      <c r="AP1101" s="57" t="s">
        <v>51</v>
      </c>
      <c r="AQ1101" s="57" t="s">
        <v>2917</v>
      </c>
      <c r="AR1101" s="18" t="s">
        <v>2918</v>
      </c>
      <c r="AS1101" s="156" t="s">
        <v>280</v>
      </c>
      <c r="AT1101" s="122">
        <v>0</v>
      </c>
      <c r="AU1101" s="122">
        <v>0</v>
      </c>
      <c r="AV1101" s="122">
        <v>0</v>
      </c>
      <c r="AW1101" s="122">
        <v>0</v>
      </c>
      <c r="AX1101" s="122">
        <v>0</v>
      </c>
      <c r="AY1101" s="122">
        <v>0</v>
      </c>
      <c r="AZ1101" s="122">
        <v>0</v>
      </c>
      <c r="BA1101" s="122">
        <v>0</v>
      </c>
      <c r="BB1101" s="122">
        <v>0</v>
      </c>
      <c r="BC1101" s="122">
        <v>0</v>
      </c>
      <c r="BD1101" s="352">
        <v>0</v>
      </c>
      <c r="BE1101" s="122">
        <v>0</v>
      </c>
      <c r="BF1101" s="122">
        <v>0</v>
      </c>
      <c r="BG1101" s="122">
        <v>0</v>
      </c>
      <c r="BH1101" s="122">
        <v>0</v>
      </c>
      <c r="BI1101" s="352">
        <v>0</v>
      </c>
      <c r="BJ1101" s="122">
        <v>0</v>
      </c>
      <c r="BK1101" s="122">
        <v>0</v>
      </c>
      <c r="BL1101" s="122">
        <v>0</v>
      </c>
      <c r="BM1101" s="122">
        <v>0</v>
      </c>
      <c r="BN1101" s="352">
        <v>0</v>
      </c>
      <c r="BO1101" s="122">
        <v>0</v>
      </c>
      <c r="BP1101" s="122">
        <v>0</v>
      </c>
      <c r="BQ1101" s="122">
        <v>0</v>
      </c>
      <c r="BR1101" s="122">
        <v>0</v>
      </c>
      <c r="BS1101" s="352">
        <v>0</v>
      </c>
      <c r="BT1101" s="122">
        <v>0</v>
      </c>
      <c r="BU1101" s="122">
        <v>0</v>
      </c>
      <c r="BV1101" s="122">
        <v>0</v>
      </c>
      <c r="BW1101" s="122">
        <v>0</v>
      </c>
      <c r="BX1101" s="352">
        <v>0</v>
      </c>
      <c r="BY1101" s="122">
        <v>0</v>
      </c>
      <c r="BZ1101" s="122">
        <v>0</v>
      </c>
      <c r="CA1101" s="122">
        <v>0</v>
      </c>
      <c r="CB1101" s="122">
        <v>0</v>
      </c>
      <c r="CC1101" s="352">
        <v>0</v>
      </c>
      <c r="CD1101" s="122">
        <v>0</v>
      </c>
      <c r="CE1101" s="122">
        <v>0</v>
      </c>
      <c r="CF1101" s="122">
        <v>0</v>
      </c>
      <c r="CG1101" s="122">
        <v>0</v>
      </c>
      <c r="CH1101" s="352">
        <v>0</v>
      </c>
      <c r="CI1101" s="122">
        <v>0</v>
      </c>
      <c r="CJ1101" s="122">
        <v>0</v>
      </c>
      <c r="CK1101" s="122">
        <v>0</v>
      </c>
      <c r="CL1101" s="122">
        <v>0</v>
      </c>
      <c r="CM1101" s="352">
        <v>0</v>
      </c>
      <c r="CN1101" s="122">
        <v>0</v>
      </c>
      <c r="CO1101" s="122">
        <v>0</v>
      </c>
      <c r="CP1101" s="122">
        <v>0</v>
      </c>
      <c r="CQ1101" s="122">
        <v>0</v>
      </c>
      <c r="CR1101" s="8">
        <v>0</v>
      </c>
      <c r="CS1101" s="8">
        <v>0</v>
      </c>
      <c r="CT1101" s="8">
        <v>0</v>
      </c>
    </row>
    <row r="1102" spans="1:98" ht="81.75" customHeight="1">
      <c r="A1102" s="244" t="s">
        <v>705</v>
      </c>
      <c r="B1102" s="17" t="s">
        <v>2890</v>
      </c>
      <c r="C1102" s="263">
        <v>401000022</v>
      </c>
      <c r="D1102" s="19" t="s">
        <v>751</v>
      </c>
      <c r="E1102" s="113" t="s">
        <v>381</v>
      </c>
      <c r="F1102" s="114"/>
      <c r="G1102" s="114"/>
      <c r="H1102" s="115">
        <v>3</v>
      </c>
      <c r="I1102" s="157"/>
      <c r="J1102" s="115">
        <v>16</v>
      </c>
      <c r="K1102" s="115">
        <v>1</v>
      </c>
      <c r="L1102" s="115">
        <v>13</v>
      </c>
      <c r="M1102" s="154"/>
      <c r="N1102" s="154"/>
      <c r="O1102" s="154"/>
      <c r="P1102" s="116" t="s">
        <v>3023</v>
      </c>
      <c r="Q1102" s="117" t="s">
        <v>3068</v>
      </c>
      <c r="R1102" s="154"/>
      <c r="S1102" s="154"/>
      <c r="T1102" s="154">
        <v>3</v>
      </c>
      <c r="U1102" s="154"/>
      <c r="V1102" s="154">
        <v>9</v>
      </c>
      <c r="W1102" s="364">
        <v>1</v>
      </c>
      <c r="X1102" s="154"/>
      <c r="Y1102" s="154"/>
      <c r="Z1102" s="154"/>
      <c r="AA1102" s="154"/>
      <c r="AB1102" s="116" t="s">
        <v>3069</v>
      </c>
      <c r="AC1102" s="117" t="s">
        <v>2893</v>
      </c>
      <c r="AD1102" s="116"/>
      <c r="AE1102" s="116"/>
      <c r="AF1102" s="116"/>
      <c r="AG1102" s="116"/>
      <c r="AH1102" s="116"/>
      <c r="AI1102" s="116"/>
      <c r="AJ1102" s="116"/>
      <c r="AK1102" s="116"/>
      <c r="AL1102" s="116"/>
      <c r="AM1102" s="116" t="s">
        <v>3035</v>
      </c>
      <c r="AN1102" s="116" t="s">
        <v>2895</v>
      </c>
      <c r="AO1102" s="57" t="s">
        <v>79</v>
      </c>
      <c r="AP1102" s="57" t="s">
        <v>61</v>
      </c>
      <c r="AQ1102" s="57" t="s">
        <v>2917</v>
      </c>
      <c r="AR1102" s="18" t="s">
        <v>2918</v>
      </c>
      <c r="AS1102" s="156" t="s">
        <v>280</v>
      </c>
      <c r="AT1102" s="122">
        <v>0</v>
      </c>
      <c r="AU1102" s="122">
        <v>0</v>
      </c>
      <c r="AV1102" s="122">
        <v>0</v>
      </c>
      <c r="AW1102" s="122">
        <v>0</v>
      </c>
      <c r="AX1102" s="122">
        <v>0</v>
      </c>
      <c r="AY1102" s="122">
        <v>0</v>
      </c>
      <c r="AZ1102" s="122">
        <v>0</v>
      </c>
      <c r="BA1102" s="122">
        <v>0</v>
      </c>
      <c r="BB1102" s="122">
        <v>0</v>
      </c>
      <c r="BC1102" s="122">
        <v>0</v>
      </c>
      <c r="BD1102" s="352">
        <v>0</v>
      </c>
      <c r="BE1102" s="122">
        <v>0</v>
      </c>
      <c r="BF1102" s="122">
        <v>0</v>
      </c>
      <c r="BG1102" s="122">
        <v>0</v>
      </c>
      <c r="BH1102" s="122">
        <v>0</v>
      </c>
      <c r="BI1102" s="352">
        <v>0</v>
      </c>
      <c r="BJ1102" s="122">
        <v>0</v>
      </c>
      <c r="BK1102" s="122">
        <v>0</v>
      </c>
      <c r="BL1102" s="122">
        <v>0</v>
      </c>
      <c r="BM1102" s="122">
        <v>0</v>
      </c>
      <c r="BN1102" s="352">
        <v>0</v>
      </c>
      <c r="BO1102" s="122">
        <v>0</v>
      </c>
      <c r="BP1102" s="122">
        <v>0</v>
      </c>
      <c r="BQ1102" s="122">
        <v>0</v>
      </c>
      <c r="BR1102" s="122">
        <v>0</v>
      </c>
      <c r="BS1102" s="352">
        <v>0</v>
      </c>
      <c r="BT1102" s="122">
        <v>0</v>
      </c>
      <c r="BU1102" s="122">
        <v>0</v>
      </c>
      <c r="BV1102" s="122">
        <v>0</v>
      </c>
      <c r="BW1102" s="122">
        <v>0</v>
      </c>
      <c r="BX1102" s="352">
        <v>0</v>
      </c>
      <c r="BY1102" s="122">
        <v>0</v>
      </c>
      <c r="BZ1102" s="122">
        <v>0</v>
      </c>
      <c r="CA1102" s="122">
        <v>0</v>
      </c>
      <c r="CB1102" s="122">
        <v>0</v>
      </c>
      <c r="CC1102" s="352">
        <v>0</v>
      </c>
      <c r="CD1102" s="122">
        <v>0</v>
      </c>
      <c r="CE1102" s="122">
        <v>0</v>
      </c>
      <c r="CF1102" s="122">
        <v>0</v>
      </c>
      <c r="CG1102" s="122">
        <v>0</v>
      </c>
      <c r="CH1102" s="352">
        <v>0</v>
      </c>
      <c r="CI1102" s="122">
        <v>0</v>
      </c>
      <c r="CJ1102" s="122">
        <v>0</v>
      </c>
      <c r="CK1102" s="122">
        <v>0</v>
      </c>
      <c r="CL1102" s="122">
        <v>0</v>
      </c>
      <c r="CM1102" s="352">
        <v>0</v>
      </c>
      <c r="CN1102" s="122">
        <v>0</v>
      </c>
      <c r="CO1102" s="122">
        <v>0</v>
      </c>
      <c r="CP1102" s="122">
        <v>0</v>
      </c>
      <c r="CQ1102" s="122">
        <v>0</v>
      </c>
      <c r="CR1102" s="8">
        <v>0</v>
      </c>
      <c r="CS1102" s="8">
        <v>-100000</v>
      </c>
      <c r="CT1102" s="8">
        <v>0</v>
      </c>
    </row>
    <row r="1103" spans="1:98" ht="105" customHeight="1">
      <c r="A1103" s="346">
        <v>621</v>
      </c>
      <c r="B1103" s="347" t="s">
        <v>2890</v>
      </c>
      <c r="C1103" s="348">
        <v>401000021</v>
      </c>
      <c r="D1103" s="177" t="s">
        <v>692</v>
      </c>
      <c r="E1103" s="161" t="s">
        <v>381</v>
      </c>
      <c r="F1103" s="349"/>
      <c r="G1103" s="349"/>
      <c r="H1103" s="300">
        <v>3</v>
      </c>
      <c r="I1103" s="350"/>
      <c r="J1103" s="300">
        <v>16</v>
      </c>
      <c r="K1103" s="300">
        <v>1</v>
      </c>
      <c r="L1103" s="300">
        <v>13</v>
      </c>
      <c r="M1103" s="337"/>
      <c r="N1103" s="337"/>
      <c r="O1103" s="337"/>
      <c r="P1103" s="164" t="s">
        <v>3023</v>
      </c>
      <c r="Q1103" s="165" t="s">
        <v>3068</v>
      </c>
      <c r="R1103" s="337"/>
      <c r="S1103" s="337"/>
      <c r="T1103" s="337">
        <v>3</v>
      </c>
      <c r="U1103" s="337"/>
      <c r="V1103" s="337">
        <v>9</v>
      </c>
      <c r="W1103" s="365">
        <v>1</v>
      </c>
      <c r="X1103" s="337"/>
      <c r="Y1103" s="337"/>
      <c r="Z1103" s="337"/>
      <c r="AA1103" s="337"/>
      <c r="AB1103" s="164" t="s">
        <v>3069</v>
      </c>
      <c r="AC1103" s="165" t="s">
        <v>2893</v>
      </c>
      <c r="AD1103" s="164"/>
      <c r="AE1103" s="164"/>
      <c r="AF1103" s="164"/>
      <c r="AG1103" s="164"/>
      <c r="AH1103" s="164"/>
      <c r="AI1103" s="164"/>
      <c r="AJ1103" s="164"/>
      <c r="AK1103" s="164"/>
      <c r="AL1103" s="164"/>
      <c r="AM1103" s="164" t="s">
        <v>3035</v>
      </c>
      <c r="AN1103" s="164" t="s">
        <v>2895</v>
      </c>
      <c r="AO1103" s="133" t="s">
        <v>79</v>
      </c>
      <c r="AP1103" s="133" t="s">
        <v>51</v>
      </c>
      <c r="AQ1103" s="133" t="s">
        <v>3071</v>
      </c>
      <c r="AR1103" s="184" t="s">
        <v>3072</v>
      </c>
      <c r="AS1103" s="168" t="s">
        <v>280</v>
      </c>
      <c r="AT1103" s="351">
        <v>0</v>
      </c>
      <c r="AU1103" s="351">
        <v>0</v>
      </c>
      <c r="AV1103" s="351">
        <v>0</v>
      </c>
      <c r="AW1103" s="351">
        <v>0</v>
      </c>
      <c r="AX1103" s="351">
        <v>0</v>
      </c>
      <c r="AY1103" s="351">
        <v>0</v>
      </c>
      <c r="AZ1103" s="351">
        <v>0</v>
      </c>
      <c r="BA1103" s="351">
        <v>0</v>
      </c>
      <c r="BB1103" s="351">
        <v>0</v>
      </c>
      <c r="BC1103" s="351">
        <v>0</v>
      </c>
      <c r="BD1103" s="353">
        <v>44653818.729999997</v>
      </c>
      <c r="BE1103" s="351">
        <v>0</v>
      </c>
      <c r="BF1103" s="351">
        <v>44207280.539999999</v>
      </c>
      <c r="BG1103" s="351">
        <v>0</v>
      </c>
      <c r="BH1103" s="351">
        <v>446538.19</v>
      </c>
      <c r="BI1103" s="353">
        <v>0</v>
      </c>
      <c r="BJ1103" s="351">
        <v>0</v>
      </c>
      <c r="BK1103" s="351">
        <v>0</v>
      </c>
      <c r="BL1103" s="351">
        <v>0</v>
      </c>
      <c r="BM1103" s="351">
        <v>0</v>
      </c>
      <c r="BN1103" s="353">
        <v>0</v>
      </c>
      <c r="BO1103" s="351">
        <v>0</v>
      </c>
      <c r="BP1103" s="351">
        <v>0</v>
      </c>
      <c r="BQ1103" s="351">
        <v>0</v>
      </c>
      <c r="BR1103" s="351">
        <v>0</v>
      </c>
      <c r="BS1103" s="353">
        <v>28395652.609999999</v>
      </c>
      <c r="BT1103" s="351">
        <v>0</v>
      </c>
      <c r="BU1103" s="351">
        <v>28111694.07</v>
      </c>
      <c r="BV1103" s="351">
        <v>0</v>
      </c>
      <c r="BW1103" s="351">
        <v>283958.53999999998</v>
      </c>
      <c r="BX1103" s="353">
        <v>0</v>
      </c>
      <c r="BY1103" s="351">
        <v>0</v>
      </c>
      <c r="BZ1103" s="351">
        <v>0</v>
      </c>
      <c r="CA1103" s="351">
        <v>0</v>
      </c>
      <c r="CB1103" s="351">
        <v>0</v>
      </c>
      <c r="CC1103" s="353">
        <v>0</v>
      </c>
      <c r="CD1103" s="351">
        <v>0</v>
      </c>
      <c r="CE1103" s="351">
        <v>0</v>
      </c>
      <c r="CF1103" s="351">
        <v>0</v>
      </c>
      <c r="CG1103" s="351">
        <v>0</v>
      </c>
      <c r="CH1103" s="353">
        <v>0</v>
      </c>
      <c r="CI1103" s="351">
        <v>0</v>
      </c>
      <c r="CJ1103" s="351">
        <v>0</v>
      </c>
      <c r="CK1103" s="351">
        <v>0</v>
      </c>
      <c r="CL1103" s="351">
        <v>0</v>
      </c>
      <c r="CM1103" s="353">
        <v>0</v>
      </c>
      <c r="CN1103" s="351">
        <v>0</v>
      </c>
      <c r="CO1103" s="351">
        <v>0</v>
      </c>
      <c r="CP1103" s="351">
        <v>0</v>
      </c>
      <c r="CQ1103" s="351">
        <v>0</v>
      </c>
      <c r="CR1103" s="8">
        <v>0</v>
      </c>
      <c r="CS1103" s="8">
        <v>-12211781.859999999</v>
      </c>
      <c r="CT1103" s="8">
        <v>0</v>
      </c>
    </row>
    <row r="1104" spans="1:98" s="509" customFormat="1" ht="201" customHeight="1">
      <c r="A1104" s="466" t="s">
        <v>705</v>
      </c>
      <c r="B1104" s="466" t="s">
        <v>2890</v>
      </c>
      <c r="C1104" s="466">
        <v>401000021</v>
      </c>
      <c r="D1104" s="509" t="s">
        <v>692</v>
      </c>
      <c r="E1104" s="466" t="s">
        <v>3067</v>
      </c>
      <c r="F1104" s="466"/>
      <c r="G1104" s="466"/>
      <c r="H1104" s="466">
        <v>3</v>
      </c>
      <c r="I1104" s="466"/>
      <c r="J1104" s="466">
        <v>16</v>
      </c>
      <c r="K1104" s="466">
        <v>1</v>
      </c>
      <c r="L1104" s="466">
        <v>13</v>
      </c>
      <c r="M1104" s="466"/>
      <c r="N1104" s="466"/>
      <c r="O1104" s="466"/>
      <c r="P1104" s="466" t="s">
        <v>3023</v>
      </c>
      <c r="Q1104" s="509" t="s">
        <v>3073</v>
      </c>
      <c r="R1104" s="466" t="s">
        <v>3046</v>
      </c>
      <c r="S1104" s="466"/>
      <c r="T1104" s="466" t="s">
        <v>563</v>
      </c>
      <c r="U1104" s="466"/>
      <c r="V1104" s="466" t="s">
        <v>1088</v>
      </c>
      <c r="W1104" s="506" t="s">
        <v>567</v>
      </c>
      <c r="X1104" s="466" t="s">
        <v>3048</v>
      </c>
      <c r="Y1104" s="466"/>
      <c r="Z1104" s="466"/>
      <c r="AA1104" s="466"/>
      <c r="AB1104" s="466" t="s">
        <v>3074</v>
      </c>
      <c r="AC1104" s="466" t="s">
        <v>2893</v>
      </c>
      <c r="AM1104" s="466" t="s">
        <v>3035</v>
      </c>
      <c r="AN1104" s="466" t="s">
        <v>2895</v>
      </c>
      <c r="AO1104" s="466" t="s">
        <v>79</v>
      </c>
      <c r="AP1104" s="466" t="s">
        <v>51</v>
      </c>
      <c r="AQ1104" s="466" t="s">
        <v>3075</v>
      </c>
      <c r="AR1104" s="466" t="s">
        <v>3076</v>
      </c>
      <c r="AS1104" s="509" t="s">
        <v>280</v>
      </c>
      <c r="AT1104" s="466">
        <v>320037380.97000003</v>
      </c>
      <c r="AU1104" s="509">
        <v>308284591.37</v>
      </c>
      <c r="AV1104" s="509">
        <v>316837020.55000001</v>
      </c>
      <c r="AW1104" s="509">
        <v>305201763.38</v>
      </c>
      <c r="AX1104" s="509">
        <v>2880323.04</v>
      </c>
      <c r="AY1104" s="509">
        <v>2774543.4</v>
      </c>
      <c r="AZ1104" s="509">
        <v>0</v>
      </c>
      <c r="BA1104" s="509">
        <v>0</v>
      </c>
      <c r="BB1104" s="509">
        <v>320037.38</v>
      </c>
      <c r="BC1104" s="509">
        <v>308284.59000000003</v>
      </c>
      <c r="BD1104" s="509">
        <v>0</v>
      </c>
      <c r="BE1104" s="509">
        <v>0</v>
      </c>
      <c r="BF1104" s="509">
        <v>0</v>
      </c>
      <c r="BG1104" s="509">
        <v>0</v>
      </c>
      <c r="BH1104" s="509">
        <v>0</v>
      </c>
      <c r="BI1104" s="509">
        <v>0</v>
      </c>
      <c r="BJ1104" s="509">
        <v>0</v>
      </c>
      <c r="BK1104" s="509">
        <v>0</v>
      </c>
      <c r="BL1104" s="509">
        <v>0</v>
      </c>
      <c r="BM1104" s="509">
        <v>0</v>
      </c>
      <c r="BN1104" s="509">
        <v>0</v>
      </c>
      <c r="BO1104" s="509">
        <v>0</v>
      </c>
      <c r="BP1104" s="509">
        <v>0</v>
      </c>
      <c r="BQ1104" s="509">
        <v>0</v>
      </c>
      <c r="BR1104" s="509">
        <v>0</v>
      </c>
      <c r="BS1104" s="509">
        <v>0</v>
      </c>
      <c r="BT1104" s="509">
        <v>0</v>
      </c>
      <c r="BU1104" s="509">
        <v>0</v>
      </c>
      <c r="BV1104" s="509">
        <v>0</v>
      </c>
      <c r="BW1104" s="509">
        <v>0</v>
      </c>
      <c r="BX1104" s="509">
        <v>0</v>
      </c>
      <c r="BY1104" s="509">
        <v>0</v>
      </c>
      <c r="BZ1104" s="509">
        <v>0</v>
      </c>
      <c r="CA1104" s="509">
        <v>0</v>
      </c>
      <c r="CB1104" s="509">
        <v>0</v>
      </c>
      <c r="CC1104" s="509">
        <v>0</v>
      </c>
      <c r="CD1104" s="509">
        <v>0</v>
      </c>
      <c r="CE1104" s="509">
        <v>0</v>
      </c>
      <c r="CF1104" s="509">
        <v>0</v>
      </c>
      <c r="CG1104" s="509">
        <v>0</v>
      </c>
      <c r="CH1104" s="509">
        <v>0</v>
      </c>
      <c r="CI1104" s="509">
        <v>0</v>
      </c>
      <c r="CJ1104" s="509">
        <v>0</v>
      </c>
      <c r="CK1104" s="509">
        <v>0</v>
      </c>
      <c r="CL1104" s="509">
        <v>0</v>
      </c>
      <c r="CM1104" s="509">
        <v>0</v>
      </c>
      <c r="CN1104" s="509">
        <v>0</v>
      </c>
      <c r="CO1104" s="509">
        <v>0</v>
      </c>
      <c r="CP1104" s="509">
        <v>0</v>
      </c>
      <c r="CQ1104" s="509">
        <v>0</v>
      </c>
      <c r="CR1104" s="509">
        <v>-308284591.37</v>
      </c>
      <c r="CS1104" s="509">
        <v>0</v>
      </c>
      <c r="CT1104" s="509">
        <v>0</v>
      </c>
    </row>
    <row r="1105" spans="1:98" ht="161.25" customHeight="1">
      <c r="A1105" s="366" t="s">
        <v>705</v>
      </c>
      <c r="B1105" s="139" t="s">
        <v>2890</v>
      </c>
      <c r="C1105" s="367">
        <v>401000043</v>
      </c>
      <c r="D1105" s="141" t="s">
        <v>2927</v>
      </c>
      <c r="E1105" s="142" t="s">
        <v>2939</v>
      </c>
      <c r="F1105" s="143"/>
      <c r="G1105" s="143"/>
      <c r="H1105" s="144">
        <v>3</v>
      </c>
      <c r="I1105" s="246"/>
      <c r="J1105" s="144">
        <v>16</v>
      </c>
      <c r="K1105" s="144">
        <v>1</v>
      </c>
      <c r="L1105" s="144">
        <v>26</v>
      </c>
      <c r="M1105" s="145"/>
      <c r="N1105" s="145"/>
      <c r="O1105" s="145"/>
      <c r="P1105" s="146" t="s">
        <v>3023</v>
      </c>
      <c r="Q1105" s="147" t="s">
        <v>3068</v>
      </c>
      <c r="R1105" s="145"/>
      <c r="S1105" s="145"/>
      <c r="T1105" s="145">
        <v>3</v>
      </c>
      <c r="U1105" s="145"/>
      <c r="V1105" s="145">
        <v>9</v>
      </c>
      <c r="W1105" s="368">
        <v>1</v>
      </c>
      <c r="X1105" s="145"/>
      <c r="Y1105" s="145"/>
      <c r="Z1105" s="145"/>
      <c r="AA1105" s="145"/>
      <c r="AB1105" s="146" t="s">
        <v>3077</v>
      </c>
      <c r="AC1105" s="147" t="s">
        <v>2934</v>
      </c>
      <c r="AD1105" s="146"/>
      <c r="AE1105" s="146"/>
      <c r="AF1105" s="146"/>
      <c r="AG1105" s="146"/>
      <c r="AH1105" s="146"/>
      <c r="AI1105" s="146"/>
      <c r="AJ1105" s="146"/>
      <c r="AK1105" s="146"/>
      <c r="AL1105" s="146"/>
      <c r="AM1105" s="146" t="s">
        <v>3078</v>
      </c>
      <c r="AN1105" s="146" t="s">
        <v>3079</v>
      </c>
      <c r="AO1105" s="150" t="s">
        <v>66</v>
      </c>
      <c r="AP1105" s="150" t="s">
        <v>46</v>
      </c>
      <c r="AQ1105" s="150" t="s">
        <v>3080</v>
      </c>
      <c r="AR1105" s="151" t="s">
        <v>2938</v>
      </c>
      <c r="AS1105" s="152" t="s">
        <v>53</v>
      </c>
      <c r="AT1105" s="251">
        <v>5173000</v>
      </c>
      <c r="AU1105" s="251">
        <v>5173000</v>
      </c>
      <c r="AV1105" s="251">
        <v>0</v>
      </c>
      <c r="AW1105" s="251">
        <v>0</v>
      </c>
      <c r="AX1105" s="251">
        <v>0</v>
      </c>
      <c r="AY1105" s="251">
        <v>0</v>
      </c>
      <c r="AZ1105" s="251">
        <v>0</v>
      </c>
      <c r="BA1105" s="251">
        <v>0</v>
      </c>
      <c r="BB1105" s="251">
        <v>5173000</v>
      </c>
      <c r="BC1105" s="251">
        <v>5173000</v>
      </c>
      <c r="BD1105" s="369">
        <v>0</v>
      </c>
      <c r="BE1105" s="251">
        <v>0</v>
      </c>
      <c r="BF1105" s="251">
        <v>0</v>
      </c>
      <c r="BG1105" s="251">
        <v>0</v>
      </c>
      <c r="BH1105" s="251">
        <v>0</v>
      </c>
      <c r="BI1105" s="369">
        <v>0</v>
      </c>
      <c r="BJ1105" s="251">
        <v>0</v>
      </c>
      <c r="BK1105" s="251">
        <v>0</v>
      </c>
      <c r="BL1105" s="251">
        <v>0</v>
      </c>
      <c r="BM1105" s="251">
        <v>0</v>
      </c>
      <c r="BN1105" s="369">
        <v>0</v>
      </c>
      <c r="BO1105" s="251">
        <v>0</v>
      </c>
      <c r="BP1105" s="251">
        <v>0</v>
      </c>
      <c r="BQ1105" s="251">
        <v>0</v>
      </c>
      <c r="BR1105" s="251">
        <v>0</v>
      </c>
      <c r="BS1105" s="369">
        <v>0</v>
      </c>
      <c r="BT1105" s="251">
        <v>0</v>
      </c>
      <c r="BU1105" s="251">
        <v>0</v>
      </c>
      <c r="BV1105" s="251">
        <v>0</v>
      </c>
      <c r="BW1105" s="251">
        <v>0</v>
      </c>
      <c r="BX1105" s="369">
        <v>0</v>
      </c>
      <c r="BY1105" s="251">
        <v>0</v>
      </c>
      <c r="BZ1105" s="251">
        <v>0</v>
      </c>
      <c r="CA1105" s="251">
        <v>0</v>
      </c>
      <c r="CB1105" s="251">
        <v>0</v>
      </c>
      <c r="CC1105" s="369">
        <v>0</v>
      </c>
      <c r="CD1105" s="251">
        <v>0</v>
      </c>
      <c r="CE1105" s="251">
        <v>0</v>
      </c>
      <c r="CF1105" s="251">
        <v>0</v>
      </c>
      <c r="CG1105" s="251">
        <v>0</v>
      </c>
      <c r="CH1105" s="369">
        <v>0</v>
      </c>
      <c r="CI1105" s="251">
        <v>0</v>
      </c>
      <c r="CJ1105" s="251">
        <v>0</v>
      </c>
      <c r="CK1105" s="251">
        <v>0</v>
      </c>
      <c r="CL1105" s="251">
        <v>0</v>
      </c>
      <c r="CM1105" s="369">
        <v>0</v>
      </c>
      <c r="CN1105" s="251">
        <v>0</v>
      </c>
      <c r="CO1105" s="251">
        <v>0</v>
      </c>
      <c r="CP1105" s="251">
        <v>0</v>
      </c>
      <c r="CQ1105" s="251">
        <v>0</v>
      </c>
      <c r="CR1105" s="8">
        <v>-5173000</v>
      </c>
      <c r="CS1105" s="8">
        <v>0</v>
      </c>
      <c r="CT1105" s="8">
        <v>0</v>
      </c>
    </row>
    <row r="1106" spans="1:98" ht="347.25" customHeight="1">
      <c r="A1106" s="244" t="s">
        <v>705</v>
      </c>
      <c r="B1106" s="17" t="s">
        <v>2890</v>
      </c>
      <c r="C1106" s="263">
        <v>401000022</v>
      </c>
      <c r="D1106" s="19" t="s">
        <v>751</v>
      </c>
      <c r="E1106" s="113" t="s">
        <v>2978</v>
      </c>
      <c r="F1106" s="114"/>
      <c r="G1106" s="114"/>
      <c r="H1106" s="115">
        <v>3</v>
      </c>
      <c r="I1106" s="157"/>
      <c r="J1106" s="115">
        <v>16</v>
      </c>
      <c r="K1106" s="115">
        <v>1</v>
      </c>
      <c r="L1106" s="115">
        <v>13</v>
      </c>
      <c r="M1106" s="154"/>
      <c r="N1106" s="154"/>
      <c r="O1106" s="154"/>
      <c r="P1106" s="116" t="s">
        <v>3023</v>
      </c>
      <c r="Q1106" s="117" t="s">
        <v>3081</v>
      </c>
      <c r="R1106" s="115" t="s">
        <v>3082</v>
      </c>
      <c r="S1106" s="154"/>
      <c r="T1106" s="154" t="s">
        <v>563</v>
      </c>
      <c r="U1106" s="154"/>
      <c r="V1106" s="154" t="s">
        <v>1088</v>
      </c>
      <c r="W1106" s="364" t="s">
        <v>567</v>
      </c>
      <c r="X1106" s="115" t="s">
        <v>3083</v>
      </c>
      <c r="Y1106" s="154"/>
      <c r="Z1106" s="154"/>
      <c r="AA1106" s="154"/>
      <c r="AB1106" s="116" t="s">
        <v>3084</v>
      </c>
      <c r="AC1106" s="117" t="s">
        <v>2893</v>
      </c>
      <c r="AD1106" s="116"/>
      <c r="AE1106" s="116"/>
      <c r="AF1106" s="116"/>
      <c r="AG1106" s="116"/>
      <c r="AH1106" s="116"/>
      <c r="AI1106" s="116"/>
      <c r="AJ1106" s="116"/>
      <c r="AK1106" s="116"/>
      <c r="AL1106" s="116"/>
      <c r="AM1106" s="116" t="s">
        <v>3035</v>
      </c>
      <c r="AN1106" s="116" t="s">
        <v>2895</v>
      </c>
      <c r="AO1106" s="57" t="s">
        <v>79</v>
      </c>
      <c r="AP1106" s="57" t="s">
        <v>61</v>
      </c>
      <c r="AQ1106" s="57" t="s">
        <v>3085</v>
      </c>
      <c r="AR1106" s="18" t="s">
        <v>3086</v>
      </c>
      <c r="AS1106" s="156" t="s">
        <v>280</v>
      </c>
      <c r="AT1106" s="122">
        <v>0</v>
      </c>
      <c r="AU1106" s="122">
        <v>0</v>
      </c>
      <c r="AV1106" s="122">
        <v>0</v>
      </c>
      <c r="AW1106" s="122">
        <v>0</v>
      </c>
      <c r="AX1106" s="122">
        <v>0</v>
      </c>
      <c r="AY1106" s="122">
        <v>0</v>
      </c>
      <c r="AZ1106" s="122">
        <v>0</v>
      </c>
      <c r="BA1106" s="122">
        <v>0</v>
      </c>
      <c r="BB1106" s="122">
        <v>0</v>
      </c>
      <c r="BC1106" s="122">
        <v>0</v>
      </c>
      <c r="BD1106" s="352">
        <v>0</v>
      </c>
      <c r="BE1106" s="122">
        <v>0</v>
      </c>
      <c r="BF1106" s="122">
        <v>0</v>
      </c>
      <c r="BG1106" s="122">
        <v>0</v>
      </c>
      <c r="BH1106" s="122">
        <v>0</v>
      </c>
      <c r="BI1106" s="352">
        <v>0</v>
      </c>
      <c r="BJ1106" s="122">
        <v>0</v>
      </c>
      <c r="BK1106" s="122">
        <v>0</v>
      </c>
      <c r="BL1106" s="122">
        <v>0</v>
      </c>
      <c r="BM1106" s="122">
        <v>0</v>
      </c>
      <c r="BN1106" s="352">
        <v>0</v>
      </c>
      <c r="BO1106" s="122">
        <v>0</v>
      </c>
      <c r="BP1106" s="122">
        <v>0</v>
      </c>
      <c r="BQ1106" s="122">
        <v>0</v>
      </c>
      <c r="BR1106" s="122">
        <v>0</v>
      </c>
      <c r="BS1106" s="352">
        <v>0</v>
      </c>
      <c r="BT1106" s="122">
        <v>0</v>
      </c>
      <c r="BU1106" s="122">
        <v>0</v>
      </c>
      <c r="BV1106" s="122">
        <v>0</v>
      </c>
      <c r="BW1106" s="122">
        <v>0</v>
      </c>
      <c r="BX1106" s="352">
        <v>0</v>
      </c>
      <c r="BY1106" s="122">
        <v>0</v>
      </c>
      <c r="BZ1106" s="122">
        <v>0</v>
      </c>
      <c r="CA1106" s="122">
        <v>0</v>
      </c>
      <c r="CB1106" s="122">
        <v>0</v>
      </c>
      <c r="CC1106" s="352">
        <v>0</v>
      </c>
      <c r="CD1106" s="122">
        <v>0</v>
      </c>
      <c r="CE1106" s="122">
        <v>0</v>
      </c>
      <c r="CF1106" s="122">
        <v>0</v>
      </c>
      <c r="CG1106" s="122">
        <v>0</v>
      </c>
      <c r="CH1106" s="352">
        <v>0</v>
      </c>
      <c r="CI1106" s="122">
        <v>0</v>
      </c>
      <c r="CJ1106" s="122">
        <v>0</v>
      </c>
      <c r="CK1106" s="122">
        <v>0</v>
      </c>
      <c r="CL1106" s="122">
        <v>0</v>
      </c>
      <c r="CM1106" s="352">
        <v>0</v>
      </c>
      <c r="CN1106" s="122">
        <v>0</v>
      </c>
      <c r="CO1106" s="122">
        <v>0</v>
      </c>
      <c r="CP1106" s="122">
        <v>0</v>
      </c>
      <c r="CQ1106" s="122">
        <v>0</v>
      </c>
      <c r="CR1106" s="8">
        <v>0</v>
      </c>
      <c r="CS1106" s="8">
        <v>0</v>
      </c>
      <c r="CT1106" s="8">
        <v>0</v>
      </c>
    </row>
    <row r="1107" spans="1:98" ht="122.25" customHeight="1">
      <c r="A1107" s="244" t="s">
        <v>705</v>
      </c>
      <c r="B1107" s="17" t="s">
        <v>2890</v>
      </c>
      <c r="C1107" s="123">
        <v>401000021</v>
      </c>
      <c r="D1107" s="19" t="s">
        <v>692</v>
      </c>
      <c r="E1107" s="113" t="s">
        <v>381</v>
      </c>
      <c r="F1107" s="157"/>
      <c r="G1107" s="114"/>
      <c r="H1107" s="115">
        <v>3</v>
      </c>
      <c r="I1107" s="114"/>
      <c r="J1107" s="115">
        <v>16</v>
      </c>
      <c r="K1107" s="115">
        <v>1</v>
      </c>
      <c r="L1107" s="115">
        <v>13</v>
      </c>
      <c r="M1107" s="154"/>
      <c r="N1107" s="154"/>
      <c r="O1107" s="154"/>
      <c r="P1107" s="116" t="s">
        <v>422</v>
      </c>
      <c r="Q1107" s="117" t="s">
        <v>3087</v>
      </c>
      <c r="R1107" s="154"/>
      <c r="S1107" s="154"/>
      <c r="T1107" s="154">
        <v>3</v>
      </c>
      <c r="U1107" s="154"/>
      <c r="V1107" s="154">
        <v>9</v>
      </c>
      <c r="W1107" s="136">
        <v>1</v>
      </c>
      <c r="X1107" s="154"/>
      <c r="Y1107" s="154"/>
      <c r="Z1107" s="154"/>
      <c r="AA1107" s="154"/>
      <c r="AB1107" s="116" t="s">
        <v>3088</v>
      </c>
      <c r="AC1107" s="117" t="s">
        <v>2893</v>
      </c>
      <c r="AD1107" s="116"/>
      <c r="AE1107" s="116"/>
      <c r="AF1107" s="116"/>
      <c r="AG1107" s="116"/>
      <c r="AH1107" s="116"/>
      <c r="AI1107" s="116"/>
      <c r="AJ1107" s="116"/>
      <c r="AK1107" s="116"/>
      <c r="AL1107" s="116"/>
      <c r="AM1107" s="116" t="s">
        <v>3035</v>
      </c>
      <c r="AN1107" s="116" t="s">
        <v>2895</v>
      </c>
      <c r="AO1107" s="57" t="s">
        <v>79</v>
      </c>
      <c r="AP1107" s="57" t="s">
        <v>51</v>
      </c>
      <c r="AQ1107" s="57" t="s">
        <v>3089</v>
      </c>
      <c r="AR1107" s="18" t="s">
        <v>3086</v>
      </c>
      <c r="AS1107" s="156" t="s">
        <v>280</v>
      </c>
      <c r="AT1107" s="122">
        <v>0</v>
      </c>
      <c r="AU1107" s="122">
        <v>0</v>
      </c>
      <c r="AV1107" s="122">
        <v>0</v>
      </c>
      <c r="AW1107" s="122">
        <v>0</v>
      </c>
      <c r="AX1107" s="122">
        <v>0</v>
      </c>
      <c r="AY1107" s="122">
        <v>0</v>
      </c>
      <c r="AZ1107" s="122">
        <v>0</v>
      </c>
      <c r="BA1107" s="122">
        <v>0</v>
      </c>
      <c r="BB1107" s="122">
        <v>0</v>
      </c>
      <c r="BC1107" s="122">
        <v>0</v>
      </c>
      <c r="BD1107" s="352">
        <v>0</v>
      </c>
      <c r="BE1107" s="122">
        <v>0</v>
      </c>
      <c r="BF1107" s="122">
        <v>0</v>
      </c>
      <c r="BG1107" s="122">
        <v>0</v>
      </c>
      <c r="BH1107" s="122">
        <v>0</v>
      </c>
      <c r="BI1107" s="352">
        <v>0</v>
      </c>
      <c r="BJ1107" s="122">
        <v>0</v>
      </c>
      <c r="BK1107" s="122">
        <v>0</v>
      </c>
      <c r="BL1107" s="122">
        <v>0</v>
      </c>
      <c r="BM1107" s="122">
        <v>0</v>
      </c>
      <c r="BN1107" s="352">
        <v>107565789.47</v>
      </c>
      <c r="BO1107" s="122">
        <v>102187500</v>
      </c>
      <c r="BP1107" s="122">
        <v>4302631.58</v>
      </c>
      <c r="BQ1107" s="122">
        <v>0</v>
      </c>
      <c r="BR1107" s="122">
        <v>1075657.8899999999</v>
      </c>
      <c r="BS1107" s="352">
        <v>107565789.47</v>
      </c>
      <c r="BT1107" s="122">
        <v>102187500</v>
      </c>
      <c r="BU1107" s="122">
        <v>4302631.58</v>
      </c>
      <c r="BV1107" s="122">
        <v>0</v>
      </c>
      <c r="BW1107" s="122">
        <v>1075657.8899999999</v>
      </c>
      <c r="BX1107" s="352">
        <v>138468631.58000001</v>
      </c>
      <c r="BY1107" s="122">
        <v>131545200</v>
      </c>
      <c r="BZ1107" s="122">
        <v>5538745.2599999998</v>
      </c>
      <c r="CA1107" s="122">
        <v>0</v>
      </c>
      <c r="CB1107" s="122">
        <v>1384686.32</v>
      </c>
      <c r="CC1107" s="352">
        <v>138468631.58000001</v>
      </c>
      <c r="CD1107" s="122">
        <v>131545200</v>
      </c>
      <c r="CE1107" s="122">
        <v>5538745.2599999998</v>
      </c>
      <c r="CF1107" s="122">
        <v>0</v>
      </c>
      <c r="CG1107" s="122">
        <v>1384686.32</v>
      </c>
      <c r="CH1107" s="352">
        <v>0</v>
      </c>
      <c r="CI1107" s="122">
        <v>0</v>
      </c>
      <c r="CJ1107" s="122">
        <v>0</v>
      </c>
      <c r="CK1107" s="122">
        <v>0</v>
      </c>
      <c r="CL1107" s="122">
        <v>0</v>
      </c>
      <c r="CM1107" s="352">
        <v>0</v>
      </c>
      <c r="CN1107" s="122">
        <v>0</v>
      </c>
      <c r="CO1107" s="122">
        <v>0</v>
      </c>
      <c r="CP1107" s="122">
        <v>0</v>
      </c>
      <c r="CQ1107" s="122">
        <v>0</v>
      </c>
      <c r="CR1107" s="8">
        <v>0</v>
      </c>
      <c r="CS1107" s="8">
        <v>0</v>
      </c>
      <c r="CT1107" s="8">
        <v>-107565790</v>
      </c>
    </row>
    <row r="1108" spans="1:98" ht="207.75" customHeight="1">
      <c r="A1108" s="244" t="s">
        <v>705</v>
      </c>
      <c r="B1108" s="17" t="s">
        <v>2890</v>
      </c>
      <c r="C1108" s="123">
        <v>401000022</v>
      </c>
      <c r="D1108" s="19" t="s">
        <v>751</v>
      </c>
      <c r="E1108" s="113" t="s">
        <v>381</v>
      </c>
      <c r="F1108" s="157"/>
      <c r="G1108" s="157"/>
      <c r="H1108" s="154">
        <v>3</v>
      </c>
      <c r="I1108" s="157"/>
      <c r="J1108" s="154">
        <v>16</v>
      </c>
      <c r="K1108" s="154">
        <v>1</v>
      </c>
      <c r="L1108" s="154">
        <v>13</v>
      </c>
      <c r="M1108" s="154"/>
      <c r="N1108" s="154"/>
      <c r="O1108" s="154"/>
      <c r="P1108" s="116" t="s">
        <v>3023</v>
      </c>
      <c r="Q1108" s="117" t="s">
        <v>3090</v>
      </c>
      <c r="R1108" s="154" t="s">
        <v>3033</v>
      </c>
      <c r="S1108" s="115"/>
      <c r="T1108" s="115" t="s">
        <v>563</v>
      </c>
      <c r="U1108" s="115"/>
      <c r="V1108" s="115" t="s">
        <v>1088</v>
      </c>
      <c r="W1108" s="136" t="s">
        <v>567</v>
      </c>
      <c r="X1108" s="115" t="s">
        <v>3091</v>
      </c>
      <c r="Y1108" s="115"/>
      <c r="Z1108" s="115"/>
      <c r="AA1108" s="115"/>
      <c r="AB1108" s="116" t="s">
        <v>3092</v>
      </c>
      <c r="AC1108" s="117" t="s">
        <v>2893</v>
      </c>
      <c r="AD1108" s="116"/>
      <c r="AE1108" s="116"/>
      <c r="AF1108" s="116"/>
      <c r="AG1108" s="116"/>
      <c r="AH1108" s="116"/>
      <c r="AI1108" s="116"/>
      <c r="AJ1108" s="116"/>
      <c r="AK1108" s="116"/>
      <c r="AL1108" s="116"/>
      <c r="AM1108" s="116" t="s">
        <v>3035</v>
      </c>
      <c r="AN1108" s="116" t="s">
        <v>2895</v>
      </c>
      <c r="AO1108" s="57" t="s">
        <v>79</v>
      </c>
      <c r="AP1108" s="57" t="s">
        <v>61</v>
      </c>
      <c r="AQ1108" s="57" t="s">
        <v>3093</v>
      </c>
      <c r="AR1108" s="18" t="s">
        <v>3094</v>
      </c>
      <c r="AS1108" s="156" t="s">
        <v>280</v>
      </c>
      <c r="AT1108" s="122">
        <v>0</v>
      </c>
      <c r="AU1108" s="122">
        <v>0</v>
      </c>
      <c r="AV1108" s="122">
        <v>0</v>
      </c>
      <c r="AW1108" s="122">
        <v>0</v>
      </c>
      <c r="AX1108" s="122">
        <v>0</v>
      </c>
      <c r="AY1108" s="122">
        <v>0</v>
      </c>
      <c r="AZ1108" s="122">
        <v>0</v>
      </c>
      <c r="BA1108" s="122">
        <v>0</v>
      </c>
      <c r="BB1108" s="122">
        <v>0</v>
      </c>
      <c r="BC1108" s="122">
        <v>0</v>
      </c>
      <c r="BD1108" s="352">
        <v>628865403.46000004</v>
      </c>
      <c r="BE1108" s="122">
        <v>466932562.06999999</v>
      </c>
      <c r="BF1108" s="122">
        <v>155644187.36000001</v>
      </c>
      <c r="BG1108" s="122">
        <v>0</v>
      </c>
      <c r="BH1108" s="122">
        <v>6288654.0300000003</v>
      </c>
      <c r="BI1108" s="352">
        <v>548083185.00999999</v>
      </c>
      <c r="BJ1108" s="122">
        <v>406951764.87</v>
      </c>
      <c r="BK1108" s="122">
        <v>135650588.28999999</v>
      </c>
      <c r="BL1108" s="122">
        <v>0</v>
      </c>
      <c r="BM1108" s="122">
        <v>5480831.8499999996</v>
      </c>
      <c r="BN1108" s="352">
        <v>1214985671.8900001</v>
      </c>
      <c r="BO1108" s="122">
        <v>469661200</v>
      </c>
      <c r="BP1108" s="122">
        <v>733174615.16999996</v>
      </c>
      <c r="BQ1108" s="122">
        <v>0</v>
      </c>
      <c r="BR1108" s="122">
        <v>12149856.720000001</v>
      </c>
      <c r="BS1108" s="352">
        <v>1295767890.3399999</v>
      </c>
      <c r="BT1108" s="122">
        <v>529641997.22000003</v>
      </c>
      <c r="BU1108" s="122">
        <v>753168214.22000003</v>
      </c>
      <c r="BV1108" s="122">
        <v>0</v>
      </c>
      <c r="BW1108" s="122">
        <v>12957678.9</v>
      </c>
      <c r="BX1108" s="352">
        <v>0</v>
      </c>
      <c r="BY1108" s="122">
        <v>0</v>
      </c>
      <c r="BZ1108" s="122">
        <v>0</v>
      </c>
      <c r="CA1108" s="122">
        <v>0</v>
      </c>
      <c r="CB1108" s="122">
        <v>0</v>
      </c>
      <c r="CC1108" s="352">
        <v>0</v>
      </c>
      <c r="CD1108" s="122">
        <v>0</v>
      </c>
      <c r="CE1108" s="122">
        <v>0</v>
      </c>
      <c r="CF1108" s="122">
        <v>0</v>
      </c>
      <c r="CG1108" s="122">
        <v>0</v>
      </c>
      <c r="CH1108" s="352">
        <v>0</v>
      </c>
      <c r="CI1108" s="122">
        <v>0</v>
      </c>
      <c r="CJ1108" s="122">
        <v>0</v>
      </c>
      <c r="CK1108" s="122">
        <v>0</v>
      </c>
      <c r="CL1108" s="122">
        <v>0</v>
      </c>
      <c r="CM1108" s="352">
        <v>0</v>
      </c>
      <c r="CN1108" s="122">
        <v>0</v>
      </c>
      <c r="CO1108" s="122">
        <v>0</v>
      </c>
      <c r="CP1108" s="122">
        <v>0</v>
      </c>
      <c r="CQ1108" s="122">
        <v>0</v>
      </c>
      <c r="CR1108" s="8">
        <v>0</v>
      </c>
      <c r="CS1108" s="8">
        <v>-253016134.68000001</v>
      </c>
      <c r="CT1108" s="8">
        <v>-1594509925.3199999</v>
      </c>
    </row>
    <row r="1109" spans="1:98" ht="189" customHeight="1">
      <c r="A1109" s="244" t="s">
        <v>705</v>
      </c>
      <c r="B1109" s="17" t="s">
        <v>2890</v>
      </c>
      <c r="C1109" s="123">
        <v>401000022</v>
      </c>
      <c r="D1109" s="19" t="s">
        <v>751</v>
      </c>
      <c r="E1109" s="113" t="s">
        <v>2978</v>
      </c>
      <c r="F1109" s="157"/>
      <c r="G1109" s="157"/>
      <c r="H1109" s="154">
        <v>3</v>
      </c>
      <c r="I1109" s="157"/>
      <c r="J1109" s="154">
        <v>16</v>
      </c>
      <c r="K1109" s="154">
        <v>1</v>
      </c>
      <c r="L1109" s="154">
        <v>13</v>
      </c>
      <c r="M1109" s="154"/>
      <c r="N1109" s="154"/>
      <c r="O1109" s="154"/>
      <c r="P1109" s="116" t="s">
        <v>3023</v>
      </c>
      <c r="Q1109" s="117" t="s">
        <v>3095</v>
      </c>
      <c r="R1109" s="154" t="s">
        <v>3033</v>
      </c>
      <c r="S1109" s="115"/>
      <c r="T1109" s="115" t="s">
        <v>563</v>
      </c>
      <c r="U1109" s="115"/>
      <c r="V1109" s="115" t="s">
        <v>1088</v>
      </c>
      <c r="W1109" s="136" t="s">
        <v>567</v>
      </c>
      <c r="X1109" s="115" t="s">
        <v>3091</v>
      </c>
      <c r="Y1109" s="115"/>
      <c r="Z1109" s="115"/>
      <c r="AA1109" s="115"/>
      <c r="AB1109" s="116" t="s">
        <v>3096</v>
      </c>
      <c r="AC1109" s="117" t="s">
        <v>2893</v>
      </c>
      <c r="AD1109" s="116"/>
      <c r="AE1109" s="116"/>
      <c r="AF1109" s="116"/>
      <c r="AG1109" s="116"/>
      <c r="AH1109" s="116"/>
      <c r="AI1109" s="116"/>
      <c r="AJ1109" s="116"/>
      <c r="AK1109" s="116"/>
      <c r="AL1109" s="116"/>
      <c r="AM1109" s="116" t="s">
        <v>3035</v>
      </c>
      <c r="AN1109" s="116" t="s">
        <v>2895</v>
      </c>
      <c r="AO1109" s="57" t="s">
        <v>79</v>
      </c>
      <c r="AP1109" s="57" t="s">
        <v>61</v>
      </c>
      <c r="AQ1109" s="57" t="s">
        <v>3097</v>
      </c>
      <c r="AR1109" s="18" t="s">
        <v>3098</v>
      </c>
      <c r="AS1109" s="156" t="s">
        <v>280</v>
      </c>
      <c r="AT1109" s="122">
        <v>0</v>
      </c>
      <c r="AU1109" s="122">
        <v>0</v>
      </c>
      <c r="AV1109" s="122">
        <v>0</v>
      </c>
      <c r="AW1109" s="122">
        <v>0</v>
      </c>
      <c r="AX1109" s="122">
        <v>0</v>
      </c>
      <c r="AY1109" s="122">
        <v>0</v>
      </c>
      <c r="AZ1109" s="122">
        <v>0</v>
      </c>
      <c r="BA1109" s="122">
        <v>0</v>
      </c>
      <c r="BB1109" s="122">
        <v>0</v>
      </c>
      <c r="BC1109" s="122">
        <v>0</v>
      </c>
      <c r="BD1109" s="352">
        <v>507855638.42000002</v>
      </c>
      <c r="BE1109" s="122">
        <v>377082811.52999997</v>
      </c>
      <c r="BF1109" s="122">
        <v>125694270.51000001</v>
      </c>
      <c r="BG1109" s="122">
        <v>0</v>
      </c>
      <c r="BH1109" s="122">
        <v>5078556.38</v>
      </c>
      <c r="BI1109" s="352">
        <v>124813697.53</v>
      </c>
      <c r="BJ1109" s="122">
        <v>92674170.420000002</v>
      </c>
      <c r="BK1109" s="122">
        <v>30891390.140000001</v>
      </c>
      <c r="BL1109" s="122">
        <v>0</v>
      </c>
      <c r="BM1109" s="122">
        <v>1248136.97</v>
      </c>
      <c r="BN1109" s="352">
        <v>635046326.78999996</v>
      </c>
      <c r="BO1109" s="122">
        <v>383688400</v>
      </c>
      <c r="BP1109" s="122">
        <v>245007463.52000001</v>
      </c>
      <c r="BQ1109" s="122">
        <v>0</v>
      </c>
      <c r="BR1109" s="122">
        <v>6350463.2699999996</v>
      </c>
      <c r="BS1109" s="352">
        <v>1018088267.67</v>
      </c>
      <c r="BT1109" s="122">
        <v>668097041.09000003</v>
      </c>
      <c r="BU1109" s="122">
        <v>339810343.89999998</v>
      </c>
      <c r="BV1109" s="122">
        <v>0</v>
      </c>
      <c r="BW1109" s="122">
        <v>10180882.68</v>
      </c>
      <c r="BX1109" s="352">
        <v>0</v>
      </c>
      <c r="BY1109" s="122">
        <v>0</v>
      </c>
      <c r="BZ1109" s="122">
        <v>0</v>
      </c>
      <c r="CA1109" s="122">
        <v>0</v>
      </c>
      <c r="CB1109" s="122">
        <v>0</v>
      </c>
      <c r="CC1109" s="352">
        <v>0</v>
      </c>
      <c r="CD1109" s="122">
        <v>0</v>
      </c>
      <c r="CE1109" s="122">
        <v>0</v>
      </c>
      <c r="CF1109" s="122">
        <v>0</v>
      </c>
      <c r="CG1109" s="122">
        <v>0</v>
      </c>
      <c r="CH1109" s="352">
        <v>0</v>
      </c>
      <c r="CI1109" s="122">
        <v>0</v>
      </c>
      <c r="CJ1109" s="122">
        <v>0</v>
      </c>
      <c r="CK1109" s="122">
        <v>0</v>
      </c>
      <c r="CL1109" s="122">
        <v>0</v>
      </c>
      <c r="CM1109" s="352">
        <v>0</v>
      </c>
      <c r="CN1109" s="122">
        <v>0</v>
      </c>
      <c r="CO1109" s="122">
        <v>0</v>
      </c>
      <c r="CP1109" s="122">
        <v>0</v>
      </c>
      <c r="CQ1109" s="122">
        <v>0</v>
      </c>
      <c r="CR1109" s="8">
        <v>0</v>
      </c>
      <c r="CS1109" s="8">
        <v>-206700848.47999999</v>
      </c>
    </row>
    <row r="1110" spans="1:98" ht="139.5" customHeight="1">
      <c r="A1110" s="244" t="s">
        <v>705</v>
      </c>
      <c r="B1110" s="17" t="s">
        <v>2890</v>
      </c>
      <c r="C1110" s="123">
        <v>401000007</v>
      </c>
      <c r="D1110" s="19" t="s">
        <v>285</v>
      </c>
      <c r="E1110" s="113" t="s">
        <v>2978</v>
      </c>
      <c r="F1110" s="157"/>
      <c r="G1110" s="157"/>
      <c r="H1110" s="154">
        <v>3</v>
      </c>
      <c r="I1110" s="157"/>
      <c r="J1110" s="154">
        <v>16</v>
      </c>
      <c r="K1110" s="154">
        <v>1</v>
      </c>
      <c r="L1110" s="154">
        <v>13</v>
      </c>
      <c r="M1110" s="154"/>
      <c r="N1110" s="154"/>
      <c r="O1110" s="154"/>
      <c r="P1110" s="116" t="s">
        <v>3023</v>
      </c>
      <c r="Q1110" s="117" t="s">
        <v>3099</v>
      </c>
      <c r="R1110" s="154"/>
      <c r="S1110" s="115"/>
      <c r="T1110" s="115">
        <v>3</v>
      </c>
      <c r="U1110" s="115"/>
      <c r="V1110" s="115">
        <v>9</v>
      </c>
      <c r="W1110" s="136">
        <v>1</v>
      </c>
      <c r="X1110" s="115"/>
      <c r="Y1110" s="115"/>
      <c r="Z1110" s="115"/>
      <c r="AA1110" s="115"/>
      <c r="AB1110" s="116" t="s">
        <v>257</v>
      </c>
      <c r="AC1110" s="117" t="s">
        <v>2964</v>
      </c>
      <c r="AD1110" s="116"/>
      <c r="AE1110" s="116"/>
      <c r="AF1110" s="116"/>
      <c r="AG1110" s="116"/>
      <c r="AH1110" s="116"/>
      <c r="AI1110" s="116"/>
      <c r="AJ1110" s="116"/>
      <c r="AK1110" s="116"/>
      <c r="AL1110" s="116"/>
      <c r="AM1110" s="116" t="s">
        <v>3100</v>
      </c>
      <c r="AN1110" s="116" t="s">
        <v>163</v>
      </c>
      <c r="AO1110" s="57" t="s">
        <v>51</v>
      </c>
      <c r="AP1110" s="57" t="s">
        <v>52</v>
      </c>
      <c r="AQ1110" s="57" t="s">
        <v>271</v>
      </c>
      <c r="AR1110" s="18" t="s">
        <v>272</v>
      </c>
      <c r="AS1110" s="156" t="s">
        <v>273</v>
      </c>
      <c r="AT1110" s="122">
        <v>0</v>
      </c>
      <c r="AU1110" s="122">
        <v>0</v>
      </c>
      <c r="AV1110" s="122">
        <v>0</v>
      </c>
      <c r="AW1110" s="122">
        <v>0</v>
      </c>
      <c r="AX1110" s="122">
        <v>0</v>
      </c>
      <c r="AY1110" s="122">
        <v>0</v>
      </c>
      <c r="AZ1110" s="122">
        <v>0</v>
      </c>
      <c r="BA1110" s="122">
        <v>0</v>
      </c>
      <c r="BB1110" s="122">
        <v>0</v>
      </c>
      <c r="BC1110" s="122">
        <v>0</v>
      </c>
      <c r="BD1110" s="352">
        <v>1856300.52</v>
      </c>
      <c r="BE1110" s="122">
        <v>0</v>
      </c>
      <c r="BF1110" s="122">
        <v>0</v>
      </c>
      <c r="BG1110" s="122">
        <v>0</v>
      </c>
      <c r="BH1110" s="352">
        <v>1856300.52</v>
      </c>
      <c r="BI1110" s="352">
        <v>1813599.82</v>
      </c>
      <c r="BJ1110" s="122">
        <v>0</v>
      </c>
      <c r="BK1110" s="122">
        <v>0</v>
      </c>
      <c r="BL1110" s="122">
        <v>0</v>
      </c>
      <c r="BM1110" s="352">
        <v>1813599.82</v>
      </c>
      <c r="BN1110" s="352">
        <v>0</v>
      </c>
      <c r="BO1110" s="122">
        <v>0</v>
      </c>
      <c r="BP1110" s="122">
        <v>0</v>
      </c>
      <c r="BQ1110" s="122">
        <v>0</v>
      </c>
      <c r="BR1110" s="122">
        <v>0</v>
      </c>
      <c r="BS1110" s="352">
        <v>0</v>
      </c>
      <c r="BT1110" s="122">
        <v>0</v>
      </c>
      <c r="BU1110" s="122">
        <v>0</v>
      </c>
      <c r="BV1110" s="122">
        <v>0</v>
      </c>
      <c r="BW1110" s="122">
        <v>0</v>
      </c>
      <c r="BX1110" s="352">
        <v>0</v>
      </c>
      <c r="BY1110" s="122">
        <v>0</v>
      </c>
      <c r="BZ1110" s="122">
        <v>0</v>
      </c>
      <c r="CA1110" s="122">
        <v>0</v>
      </c>
      <c r="CB1110" s="122">
        <v>0</v>
      </c>
      <c r="CC1110" s="352">
        <v>0</v>
      </c>
      <c r="CD1110" s="122">
        <v>0</v>
      </c>
      <c r="CE1110" s="122">
        <v>0</v>
      </c>
      <c r="CF1110" s="122">
        <v>0</v>
      </c>
      <c r="CG1110" s="122">
        <v>0</v>
      </c>
      <c r="CH1110" s="352">
        <v>0</v>
      </c>
      <c r="CI1110" s="122">
        <v>0</v>
      </c>
      <c r="CJ1110" s="122">
        <v>0</v>
      </c>
      <c r="CK1110" s="122">
        <v>0</v>
      </c>
      <c r="CL1110" s="122">
        <v>0</v>
      </c>
      <c r="CM1110" s="352">
        <v>0</v>
      </c>
      <c r="CN1110" s="122">
        <v>0</v>
      </c>
      <c r="CO1110" s="122">
        <v>0</v>
      </c>
      <c r="CP1110" s="122">
        <v>0</v>
      </c>
      <c r="CQ1110" s="122">
        <v>0</v>
      </c>
      <c r="CR1110" s="8">
        <v>0</v>
      </c>
      <c r="CS1110" s="8">
        <v>-2039890</v>
      </c>
    </row>
    <row r="1111" spans="1:98" ht="123.75" customHeight="1">
      <c r="A1111" s="244" t="s">
        <v>705</v>
      </c>
      <c r="B1111" s="17" t="s">
        <v>2890</v>
      </c>
      <c r="C1111" s="263">
        <v>402000002</v>
      </c>
      <c r="D1111" s="19" t="s">
        <v>49</v>
      </c>
      <c r="E1111" s="113" t="s">
        <v>3101</v>
      </c>
      <c r="F1111" s="157"/>
      <c r="G1111" s="157"/>
      <c r="H1111" s="154"/>
      <c r="I1111" s="157"/>
      <c r="J1111" s="154"/>
      <c r="K1111" s="154"/>
      <c r="L1111" s="154"/>
      <c r="M1111" s="154"/>
      <c r="N1111" s="154"/>
      <c r="O1111" s="154"/>
      <c r="P1111" s="116" t="s">
        <v>438</v>
      </c>
      <c r="Q1111" s="117" t="s">
        <v>3102</v>
      </c>
      <c r="R1111" s="154"/>
      <c r="S1111" s="115"/>
      <c r="T1111" s="115"/>
      <c r="U1111" s="115"/>
      <c r="V1111" s="115"/>
      <c r="W1111" s="370"/>
      <c r="X1111" s="115" t="s">
        <v>440</v>
      </c>
      <c r="Y1111" s="115"/>
      <c r="Z1111" s="115"/>
      <c r="AA1111" s="115"/>
      <c r="AB1111" s="116" t="s">
        <v>3103</v>
      </c>
      <c r="AC1111" s="117" t="s">
        <v>3104</v>
      </c>
      <c r="AD1111" s="116"/>
      <c r="AE1111" s="116"/>
      <c r="AF1111" s="116"/>
      <c r="AG1111" s="116"/>
      <c r="AH1111" s="116"/>
      <c r="AI1111" s="116"/>
      <c r="AJ1111" s="131">
        <v>1</v>
      </c>
      <c r="AK1111" s="116"/>
      <c r="AL1111" s="116"/>
      <c r="AM1111" s="116"/>
      <c r="AN1111" s="116" t="s">
        <v>901</v>
      </c>
      <c r="AO1111" s="57" t="s">
        <v>51</v>
      </c>
      <c r="AP1111" s="57" t="s">
        <v>52</v>
      </c>
      <c r="AQ1111" s="57" t="s">
        <v>444</v>
      </c>
      <c r="AR1111" s="18" t="s">
        <v>445</v>
      </c>
      <c r="AS1111" s="156" t="s">
        <v>60</v>
      </c>
      <c r="AT1111" s="122">
        <v>0</v>
      </c>
      <c r="AU1111" s="122">
        <v>0</v>
      </c>
      <c r="AV1111" s="122">
        <v>0</v>
      </c>
      <c r="AW1111" s="122">
        <v>0</v>
      </c>
      <c r="AX1111" s="122">
        <v>0</v>
      </c>
      <c r="AY1111" s="122">
        <v>0</v>
      </c>
      <c r="AZ1111" s="122">
        <v>0</v>
      </c>
      <c r="BA1111" s="122">
        <v>0</v>
      </c>
      <c r="BB1111" s="122">
        <v>0</v>
      </c>
      <c r="BC1111" s="122">
        <v>0</v>
      </c>
      <c r="BD1111" s="352">
        <v>502716.27</v>
      </c>
      <c r="BE1111" s="122">
        <v>502716.27</v>
      </c>
      <c r="BF1111" s="122">
        <v>0</v>
      </c>
      <c r="BG1111" s="122">
        <v>0</v>
      </c>
      <c r="BH1111" s="122">
        <v>0</v>
      </c>
      <c r="BI1111" s="352">
        <v>502716.27</v>
      </c>
      <c r="BJ1111" s="122">
        <v>502716.27</v>
      </c>
      <c r="BK1111" s="122">
        <v>0</v>
      </c>
      <c r="BL1111" s="122">
        <v>0</v>
      </c>
      <c r="BM1111" s="122">
        <v>0</v>
      </c>
      <c r="BN1111" s="352">
        <v>0</v>
      </c>
      <c r="BO1111" s="122">
        <v>0</v>
      </c>
      <c r="BP1111" s="122">
        <v>0</v>
      </c>
      <c r="BQ1111" s="122">
        <v>0</v>
      </c>
      <c r="BR1111" s="122">
        <v>0</v>
      </c>
      <c r="BS1111" s="352">
        <v>0</v>
      </c>
      <c r="BT1111" s="122">
        <v>0</v>
      </c>
      <c r="BU1111" s="122">
        <v>0</v>
      </c>
      <c r="BV1111" s="122">
        <v>0</v>
      </c>
      <c r="BW1111" s="122">
        <v>0</v>
      </c>
      <c r="BX1111" s="352">
        <v>0</v>
      </c>
      <c r="BY1111" s="122">
        <v>0</v>
      </c>
      <c r="BZ1111" s="122">
        <v>0</v>
      </c>
      <c r="CA1111" s="122">
        <v>0</v>
      </c>
      <c r="CB1111" s="122">
        <v>0</v>
      </c>
      <c r="CC1111" s="352">
        <v>0</v>
      </c>
      <c r="CD1111" s="122">
        <v>0</v>
      </c>
      <c r="CE1111" s="122">
        <v>0</v>
      </c>
      <c r="CF1111" s="122">
        <v>0</v>
      </c>
      <c r="CG1111" s="122">
        <v>0</v>
      </c>
      <c r="CH1111" s="352">
        <v>0</v>
      </c>
      <c r="CI1111" s="122">
        <v>0</v>
      </c>
      <c r="CJ1111" s="122">
        <v>0</v>
      </c>
      <c r="CK1111" s="122">
        <v>0</v>
      </c>
      <c r="CL1111" s="122">
        <v>0</v>
      </c>
      <c r="CM1111" s="352">
        <v>0</v>
      </c>
      <c r="CN1111" s="122">
        <v>0</v>
      </c>
      <c r="CO1111" s="122">
        <v>0</v>
      </c>
      <c r="CP1111" s="122">
        <v>0</v>
      </c>
      <c r="CQ1111" s="122">
        <v>0</v>
      </c>
      <c r="CR1111" s="8">
        <v>0</v>
      </c>
      <c r="CS1111" s="8">
        <v>-502716.27</v>
      </c>
    </row>
    <row r="1112" spans="1:98" ht="258.75" customHeight="1">
      <c r="A1112" s="346" t="s">
        <v>705</v>
      </c>
      <c r="B1112" s="347" t="s">
        <v>2890</v>
      </c>
      <c r="C1112" s="510">
        <v>402000001</v>
      </c>
      <c r="D1112" s="177" t="s">
        <v>48</v>
      </c>
      <c r="E1112" s="161" t="s">
        <v>3101</v>
      </c>
      <c r="F1112" s="350"/>
      <c r="G1112" s="350"/>
      <c r="H1112" s="337"/>
      <c r="I1112" s="350"/>
      <c r="J1112" s="337"/>
      <c r="K1112" s="337"/>
      <c r="L1112" s="337"/>
      <c r="M1112" s="337"/>
      <c r="N1112" s="337"/>
      <c r="O1112" s="337"/>
      <c r="P1112" s="164" t="s">
        <v>438</v>
      </c>
      <c r="Q1112" s="165" t="s">
        <v>3102</v>
      </c>
      <c r="R1112" s="337"/>
      <c r="S1112" s="300"/>
      <c r="T1112" s="300"/>
      <c r="U1112" s="300"/>
      <c r="V1112" s="300"/>
      <c r="W1112" s="371"/>
      <c r="X1112" s="300" t="s">
        <v>440</v>
      </c>
      <c r="Y1112" s="300"/>
      <c r="Z1112" s="300"/>
      <c r="AA1112" s="300"/>
      <c r="AB1112" s="164" t="s">
        <v>3103</v>
      </c>
      <c r="AC1112" s="165" t="s">
        <v>3105</v>
      </c>
      <c r="AD1112" s="164"/>
      <c r="AE1112" s="164"/>
      <c r="AF1112" s="164"/>
      <c r="AG1112" s="164"/>
      <c r="AH1112" s="164"/>
      <c r="AI1112" s="164"/>
      <c r="AJ1112" s="128">
        <v>1</v>
      </c>
      <c r="AK1112" s="164"/>
      <c r="AL1112" s="164"/>
      <c r="AM1112" s="164"/>
      <c r="AN1112" s="164" t="s">
        <v>901</v>
      </c>
      <c r="AO1112" s="133" t="s">
        <v>51</v>
      </c>
      <c r="AP1112" s="133" t="s">
        <v>52</v>
      </c>
      <c r="AQ1112" s="133" t="s">
        <v>444</v>
      </c>
      <c r="AR1112" s="184" t="s">
        <v>445</v>
      </c>
      <c r="AS1112" s="168" t="s">
        <v>57</v>
      </c>
      <c r="AT1112" s="351">
        <v>0</v>
      </c>
      <c r="AU1112" s="351">
        <v>0</v>
      </c>
      <c r="AV1112" s="351">
        <v>0</v>
      </c>
      <c r="AW1112" s="351">
        <v>0</v>
      </c>
      <c r="AX1112" s="351">
        <v>0</v>
      </c>
      <c r="AY1112" s="351">
        <v>0</v>
      </c>
      <c r="AZ1112" s="351">
        <v>0</v>
      </c>
      <c r="BA1112" s="351">
        <v>0</v>
      </c>
      <c r="BB1112" s="351">
        <v>0</v>
      </c>
      <c r="BC1112" s="351">
        <v>0</v>
      </c>
      <c r="BD1112" s="353">
        <v>151820.32</v>
      </c>
      <c r="BE1112" s="351">
        <v>151820.32</v>
      </c>
      <c r="BF1112" s="351">
        <v>0</v>
      </c>
      <c r="BG1112" s="351">
        <v>0</v>
      </c>
      <c r="BH1112" s="351">
        <v>0</v>
      </c>
      <c r="BI1112" s="353">
        <v>151820.32</v>
      </c>
      <c r="BJ1112" s="351">
        <v>151820.32</v>
      </c>
      <c r="BK1112" s="351">
        <v>0</v>
      </c>
      <c r="BL1112" s="351">
        <v>0</v>
      </c>
      <c r="BM1112" s="351">
        <v>0</v>
      </c>
      <c r="BN1112" s="353">
        <v>0</v>
      </c>
      <c r="BO1112" s="351">
        <v>0</v>
      </c>
      <c r="BP1112" s="351">
        <v>0</v>
      </c>
      <c r="BQ1112" s="351">
        <v>0</v>
      </c>
      <c r="BR1112" s="351">
        <v>0</v>
      </c>
      <c r="BS1112" s="353">
        <v>0</v>
      </c>
      <c r="BT1112" s="351">
        <v>0</v>
      </c>
      <c r="BU1112" s="351">
        <v>0</v>
      </c>
      <c r="BV1112" s="351">
        <v>0</v>
      </c>
      <c r="BW1112" s="351">
        <v>0</v>
      </c>
      <c r="BX1112" s="353">
        <v>0</v>
      </c>
      <c r="BY1112" s="351">
        <v>0</v>
      </c>
      <c r="BZ1112" s="351">
        <v>0</v>
      </c>
      <c r="CA1112" s="351">
        <v>0</v>
      </c>
      <c r="CB1112" s="351">
        <v>0</v>
      </c>
      <c r="CC1112" s="353">
        <v>0</v>
      </c>
      <c r="CD1112" s="351">
        <v>0</v>
      </c>
      <c r="CE1112" s="351">
        <v>0</v>
      </c>
      <c r="CF1112" s="351">
        <v>0</v>
      </c>
      <c r="CG1112" s="351">
        <v>0</v>
      </c>
      <c r="CH1112" s="353">
        <v>0</v>
      </c>
      <c r="CI1112" s="351">
        <v>0</v>
      </c>
      <c r="CJ1112" s="351">
        <v>0</v>
      </c>
      <c r="CK1112" s="351">
        <v>0</v>
      </c>
      <c r="CL1112" s="351">
        <v>0</v>
      </c>
      <c r="CM1112" s="353">
        <v>0</v>
      </c>
      <c r="CN1112" s="351">
        <v>0</v>
      </c>
      <c r="CO1112" s="351">
        <v>0</v>
      </c>
      <c r="CP1112" s="351">
        <v>0</v>
      </c>
      <c r="CQ1112" s="351">
        <v>0</v>
      </c>
      <c r="CS1112" s="8">
        <v>-151820.32</v>
      </c>
    </row>
    <row r="1113" spans="1:98" s="344" customFormat="1" ht="150" customHeight="1">
      <c r="A1113" s="244" t="s">
        <v>705</v>
      </c>
      <c r="B1113" s="17" t="s">
        <v>2890</v>
      </c>
      <c r="C1113" s="510">
        <v>402000001</v>
      </c>
      <c r="D1113" s="177" t="s">
        <v>48</v>
      </c>
      <c r="E1113" s="113" t="s">
        <v>3106</v>
      </c>
      <c r="F1113" s="157"/>
      <c r="G1113" s="157"/>
      <c r="H1113" s="115" t="s">
        <v>1691</v>
      </c>
      <c r="I1113" s="157"/>
      <c r="J1113" s="115" t="s">
        <v>3107</v>
      </c>
      <c r="K1113" s="115" t="s">
        <v>3108</v>
      </c>
      <c r="L1113" s="154" t="s">
        <v>1662</v>
      </c>
      <c r="M1113" s="154"/>
      <c r="N1113" s="154" t="s">
        <v>563</v>
      </c>
      <c r="O1113" s="154"/>
      <c r="P1113" s="116" t="s">
        <v>3109</v>
      </c>
      <c r="Q1113" s="117" t="s">
        <v>3110</v>
      </c>
      <c r="R1113" s="154">
        <v>3</v>
      </c>
      <c r="S1113" s="115"/>
      <c r="T1113" s="115"/>
      <c r="U1113" s="115"/>
      <c r="V1113" s="115">
        <v>12</v>
      </c>
      <c r="W1113" s="364">
        <v>1</v>
      </c>
      <c r="X1113" s="115"/>
      <c r="Y1113" s="115">
        <v>3</v>
      </c>
      <c r="Z1113" s="115"/>
      <c r="AA1113" s="115"/>
      <c r="AB1113" s="116" t="s">
        <v>3017</v>
      </c>
      <c r="AC1113" s="117" t="s">
        <v>3111</v>
      </c>
      <c r="AD1113" s="116"/>
      <c r="AE1113" s="116"/>
      <c r="AF1113" s="116"/>
      <c r="AG1113" s="116"/>
      <c r="AH1113" s="116"/>
      <c r="AI1113" s="116"/>
      <c r="AJ1113" s="131"/>
      <c r="AK1113" s="116"/>
      <c r="AL1113" s="116"/>
      <c r="AM1113" s="199" t="s">
        <v>3112</v>
      </c>
      <c r="AN1113" s="116" t="s">
        <v>2895</v>
      </c>
      <c r="AO1113" s="133" t="s">
        <v>51</v>
      </c>
      <c r="AP1113" s="133" t="s">
        <v>52</v>
      </c>
      <c r="AQ1113" s="57" t="s">
        <v>2990</v>
      </c>
      <c r="AR1113" s="18" t="s">
        <v>75</v>
      </c>
      <c r="AS1113" s="156" t="s">
        <v>447</v>
      </c>
      <c r="AT1113" s="122"/>
      <c r="AU1113" s="122"/>
      <c r="AV1113" s="122"/>
      <c r="AW1113" s="122"/>
      <c r="AX1113" s="122"/>
      <c r="AY1113" s="122"/>
      <c r="AZ1113" s="122"/>
      <c r="BA1113" s="122"/>
      <c r="BB1113" s="122"/>
      <c r="BC1113" s="122"/>
      <c r="BD1113" s="352">
        <v>6424.98</v>
      </c>
      <c r="BE1113" s="122">
        <v>0</v>
      </c>
      <c r="BF1113" s="122">
        <v>0</v>
      </c>
      <c r="BG1113" s="122">
        <v>0</v>
      </c>
      <c r="BH1113" s="122">
        <v>6424.98</v>
      </c>
      <c r="BI1113" s="352">
        <v>6424.98</v>
      </c>
      <c r="BJ1113" s="122">
        <v>0</v>
      </c>
      <c r="BK1113" s="122">
        <v>0</v>
      </c>
      <c r="BL1113" s="122">
        <v>0</v>
      </c>
      <c r="BM1113" s="122">
        <v>6424.98</v>
      </c>
      <c r="BN1113" s="352">
        <v>0</v>
      </c>
      <c r="BO1113" s="352">
        <v>0</v>
      </c>
      <c r="BP1113" s="352">
        <v>0</v>
      </c>
      <c r="BQ1113" s="352">
        <v>0</v>
      </c>
      <c r="BR1113" s="352">
        <v>0</v>
      </c>
      <c r="BS1113" s="352">
        <v>0</v>
      </c>
      <c r="BT1113" s="352">
        <v>0</v>
      </c>
      <c r="BU1113" s="352">
        <v>0</v>
      </c>
      <c r="BV1113" s="352">
        <v>0</v>
      </c>
      <c r="BW1113" s="352">
        <v>0</v>
      </c>
      <c r="BX1113" s="352">
        <v>0</v>
      </c>
      <c r="BY1113" s="352">
        <v>0</v>
      </c>
      <c r="BZ1113" s="352">
        <v>0</v>
      </c>
      <c r="CA1113" s="352">
        <v>0</v>
      </c>
      <c r="CB1113" s="352">
        <v>0</v>
      </c>
      <c r="CC1113" s="352">
        <v>0</v>
      </c>
      <c r="CD1113" s="352">
        <v>0</v>
      </c>
      <c r="CE1113" s="352">
        <v>0</v>
      </c>
      <c r="CF1113" s="352">
        <v>0</v>
      </c>
      <c r="CG1113" s="352">
        <v>0</v>
      </c>
      <c r="CH1113" s="352">
        <v>0</v>
      </c>
      <c r="CI1113" s="352">
        <v>0</v>
      </c>
      <c r="CJ1113" s="352">
        <v>0</v>
      </c>
      <c r="CK1113" s="352">
        <v>0</v>
      </c>
      <c r="CL1113" s="352">
        <v>0</v>
      </c>
      <c r="CM1113" s="352">
        <v>0</v>
      </c>
      <c r="CN1113" s="352">
        <v>0</v>
      </c>
      <c r="CO1113" s="352">
        <v>0</v>
      </c>
      <c r="CP1113" s="352">
        <v>0</v>
      </c>
      <c r="CQ1113" s="352">
        <v>0</v>
      </c>
    </row>
    <row r="1114" spans="1:98" s="344" customFormat="1" ht="263.25" customHeight="1">
      <c r="A1114" s="244" t="s">
        <v>705</v>
      </c>
      <c r="B1114" s="17" t="s">
        <v>2890</v>
      </c>
      <c r="C1114" s="263">
        <v>402000008</v>
      </c>
      <c r="D1114" s="19" t="s">
        <v>2966</v>
      </c>
      <c r="E1114" s="113" t="s">
        <v>3113</v>
      </c>
      <c r="F1114" s="522"/>
      <c r="G1114" s="509"/>
      <c r="H1114" s="466">
        <v>3</v>
      </c>
      <c r="I1114" s="509"/>
      <c r="J1114" s="466">
        <v>17</v>
      </c>
      <c r="K1114" s="466">
        <v>1</v>
      </c>
      <c r="L1114" s="466">
        <v>3</v>
      </c>
      <c r="M1114" s="522"/>
      <c r="N1114" s="154"/>
      <c r="O1114" s="154"/>
      <c r="P1114" s="116" t="s">
        <v>3023</v>
      </c>
      <c r="Q1114" s="117" t="s">
        <v>3114</v>
      </c>
      <c r="R1114" s="154"/>
      <c r="S1114" s="115"/>
      <c r="T1114" s="115">
        <v>3</v>
      </c>
      <c r="U1114" s="115"/>
      <c r="V1114" s="115">
        <v>9</v>
      </c>
      <c r="W1114" s="364">
        <v>1</v>
      </c>
      <c r="X1114" s="115"/>
      <c r="Y1114" s="115"/>
      <c r="Z1114" s="115"/>
      <c r="AA1114" s="115"/>
      <c r="AB1114" s="116" t="s">
        <v>3115</v>
      </c>
      <c r="AC1114" s="117" t="s">
        <v>3116</v>
      </c>
      <c r="AD1114" s="116"/>
      <c r="AE1114" s="116"/>
      <c r="AF1114" s="116"/>
      <c r="AG1114" s="116"/>
      <c r="AH1114" s="116"/>
      <c r="AI1114" s="116"/>
      <c r="AJ1114" s="131" t="s">
        <v>3117</v>
      </c>
      <c r="AK1114" s="116"/>
      <c r="AL1114" s="116"/>
      <c r="AM1114" s="116"/>
      <c r="AN1114" s="116" t="s">
        <v>3118</v>
      </c>
      <c r="AO1114" s="133" t="s">
        <v>51</v>
      </c>
      <c r="AP1114" s="133" t="s">
        <v>52</v>
      </c>
      <c r="AQ1114" s="57" t="s">
        <v>3119</v>
      </c>
      <c r="AR1114" s="18" t="s">
        <v>249</v>
      </c>
      <c r="AS1114" s="156" t="s">
        <v>609</v>
      </c>
      <c r="AT1114" s="122"/>
      <c r="AU1114" s="122"/>
      <c r="AV1114" s="122"/>
      <c r="AW1114" s="122"/>
      <c r="AX1114" s="122"/>
      <c r="AY1114" s="122"/>
      <c r="AZ1114" s="122"/>
      <c r="BA1114" s="122"/>
      <c r="BB1114" s="122"/>
      <c r="BC1114" s="122"/>
      <c r="BD1114" s="352">
        <v>122657.03</v>
      </c>
      <c r="BE1114" s="122">
        <v>0</v>
      </c>
      <c r="BF1114" s="352">
        <v>122657.03</v>
      </c>
      <c r="BG1114" s="122">
        <v>0</v>
      </c>
      <c r="BH1114" s="352">
        <v>0</v>
      </c>
      <c r="BI1114" s="352">
        <v>122657.03</v>
      </c>
      <c r="BJ1114" s="122">
        <v>0</v>
      </c>
      <c r="BK1114" s="352">
        <v>122657.03</v>
      </c>
      <c r="BL1114" s="122">
        <v>0</v>
      </c>
      <c r="BM1114" s="352">
        <v>0</v>
      </c>
      <c r="BN1114" s="352">
        <v>0</v>
      </c>
      <c r="BO1114" s="352">
        <v>0</v>
      </c>
      <c r="BP1114" s="352">
        <v>0</v>
      </c>
      <c r="BQ1114" s="352">
        <v>0</v>
      </c>
      <c r="BR1114" s="352">
        <v>0</v>
      </c>
      <c r="BS1114" s="352">
        <v>0</v>
      </c>
      <c r="BT1114" s="352">
        <v>0</v>
      </c>
      <c r="BU1114" s="352">
        <v>0</v>
      </c>
      <c r="BV1114" s="352">
        <v>0</v>
      </c>
      <c r="BW1114" s="352">
        <v>0</v>
      </c>
      <c r="BX1114" s="352">
        <v>0</v>
      </c>
      <c r="BY1114" s="352">
        <v>0</v>
      </c>
      <c r="BZ1114" s="352">
        <v>0</v>
      </c>
      <c r="CA1114" s="352">
        <v>0</v>
      </c>
      <c r="CB1114" s="352">
        <v>0</v>
      </c>
      <c r="CC1114" s="352">
        <v>0</v>
      </c>
      <c r="CD1114" s="352">
        <v>0</v>
      </c>
      <c r="CE1114" s="352">
        <v>0</v>
      </c>
      <c r="CF1114" s="352">
        <v>0</v>
      </c>
      <c r="CG1114" s="352">
        <v>0</v>
      </c>
      <c r="CH1114" s="352">
        <v>0</v>
      </c>
      <c r="CI1114" s="352">
        <v>0</v>
      </c>
      <c r="CJ1114" s="352">
        <v>0</v>
      </c>
      <c r="CK1114" s="352">
        <v>0</v>
      </c>
      <c r="CL1114" s="352">
        <v>0</v>
      </c>
      <c r="CM1114" s="352">
        <v>0</v>
      </c>
      <c r="CN1114" s="352">
        <v>0</v>
      </c>
      <c r="CO1114" s="352">
        <v>0</v>
      </c>
      <c r="CP1114" s="352">
        <v>0</v>
      </c>
      <c r="CQ1114" s="352">
        <v>0</v>
      </c>
    </row>
    <row r="1115" spans="1:98" s="344" customFormat="1" ht="258.75" customHeight="1">
      <c r="A1115" s="244" t="s">
        <v>705</v>
      </c>
      <c r="B1115" s="17" t="s">
        <v>2890</v>
      </c>
      <c r="C1115" s="263">
        <v>402000008</v>
      </c>
      <c r="D1115" s="19" t="s">
        <v>2966</v>
      </c>
      <c r="E1115" s="113" t="s">
        <v>3113</v>
      </c>
      <c r="F1115" s="522"/>
      <c r="G1115" s="522"/>
      <c r="H1115" s="511">
        <v>3</v>
      </c>
      <c r="I1115" s="522"/>
      <c r="J1115" s="511">
        <v>17</v>
      </c>
      <c r="K1115" s="511">
        <v>1</v>
      </c>
      <c r="L1115" s="511">
        <v>3</v>
      </c>
      <c r="M1115" s="522"/>
      <c r="N1115" s="522"/>
      <c r="O1115" s="154"/>
      <c r="P1115" s="116" t="s">
        <v>3023</v>
      </c>
      <c r="Q1115" s="117" t="s">
        <v>3114</v>
      </c>
      <c r="R1115" s="154"/>
      <c r="S1115" s="115"/>
      <c r="T1115" s="115">
        <v>3</v>
      </c>
      <c r="U1115" s="115"/>
      <c r="V1115" s="115">
        <v>9</v>
      </c>
      <c r="W1115" s="364">
        <v>1</v>
      </c>
      <c r="X1115" s="115"/>
      <c r="Y1115" s="115"/>
      <c r="Z1115" s="115"/>
      <c r="AA1115" s="115"/>
      <c r="AB1115" s="116" t="s">
        <v>3115</v>
      </c>
      <c r="AC1115" s="117" t="s">
        <v>3116</v>
      </c>
      <c r="AD1115" s="116"/>
      <c r="AE1115" s="116"/>
      <c r="AF1115" s="116"/>
      <c r="AG1115" s="116"/>
      <c r="AH1115" s="116"/>
      <c r="AI1115" s="116"/>
      <c r="AJ1115" s="131" t="s">
        <v>3117</v>
      </c>
      <c r="AK1115" s="116"/>
      <c r="AL1115" s="116"/>
      <c r="AM1115" s="116"/>
      <c r="AN1115" s="116" t="s">
        <v>3120</v>
      </c>
      <c r="AO1115" s="133" t="s">
        <v>51</v>
      </c>
      <c r="AP1115" s="133" t="s">
        <v>52</v>
      </c>
      <c r="AQ1115" s="57" t="s">
        <v>3119</v>
      </c>
      <c r="AR1115" s="18" t="s">
        <v>249</v>
      </c>
      <c r="AS1115" s="156" t="s">
        <v>611</v>
      </c>
      <c r="AT1115" s="122"/>
      <c r="AU1115" s="122"/>
      <c r="AV1115" s="122"/>
      <c r="AW1115" s="122"/>
      <c r="AX1115" s="122"/>
      <c r="AY1115" s="122"/>
      <c r="AZ1115" s="122"/>
      <c r="BA1115" s="122"/>
      <c r="BB1115" s="122"/>
      <c r="BC1115" s="122"/>
      <c r="BD1115" s="352">
        <v>37042.42</v>
      </c>
      <c r="BE1115" s="122">
        <v>0</v>
      </c>
      <c r="BF1115" s="122">
        <v>37042.42</v>
      </c>
      <c r="BG1115" s="122">
        <v>0</v>
      </c>
      <c r="BH1115" s="122">
        <v>0</v>
      </c>
      <c r="BI1115" s="352">
        <v>37042.42</v>
      </c>
      <c r="BJ1115" s="122">
        <v>0</v>
      </c>
      <c r="BK1115" s="122">
        <v>37042.42</v>
      </c>
      <c r="BL1115" s="122">
        <v>0</v>
      </c>
      <c r="BM1115" s="122">
        <v>0</v>
      </c>
      <c r="BN1115" s="352">
        <v>0</v>
      </c>
      <c r="BO1115" s="352">
        <v>0</v>
      </c>
      <c r="BP1115" s="352">
        <v>0</v>
      </c>
      <c r="BQ1115" s="352">
        <v>0</v>
      </c>
      <c r="BR1115" s="352">
        <v>0</v>
      </c>
      <c r="BS1115" s="352">
        <v>0</v>
      </c>
      <c r="BT1115" s="352">
        <v>0</v>
      </c>
      <c r="BU1115" s="352">
        <v>0</v>
      </c>
      <c r="BV1115" s="352">
        <v>0</v>
      </c>
      <c r="BW1115" s="352">
        <v>0</v>
      </c>
      <c r="BX1115" s="352">
        <v>0</v>
      </c>
      <c r="BY1115" s="352">
        <v>0</v>
      </c>
      <c r="BZ1115" s="352">
        <v>0</v>
      </c>
      <c r="CA1115" s="352">
        <v>0</v>
      </c>
      <c r="CB1115" s="352">
        <v>0</v>
      </c>
      <c r="CC1115" s="352">
        <v>0</v>
      </c>
      <c r="CD1115" s="352">
        <v>0</v>
      </c>
      <c r="CE1115" s="352">
        <v>0</v>
      </c>
      <c r="CF1115" s="352">
        <v>0</v>
      </c>
      <c r="CG1115" s="352">
        <v>0</v>
      </c>
      <c r="CH1115" s="352">
        <v>0</v>
      </c>
      <c r="CI1115" s="352">
        <v>0</v>
      </c>
      <c r="CJ1115" s="352">
        <v>0</v>
      </c>
      <c r="CK1115" s="352">
        <v>0</v>
      </c>
      <c r="CL1115" s="352">
        <v>0</v>
      </c>
      <c r="CM1115" s="352">
        <v>0</v>
      </c>
      <c r="CN1115" s="352">
        <v>0</v>
      </c>
      <c r="CO1115" s="352">
        <v>0</v>
      </c>
      <c r="CP1115" s="352">
        <v>0</v>
      </c>
      <c r="CQ1115" s="352">
        <v>0</v>
      </c>
    </row>
    <row r="1116" spans="1:98" s="344" customFormat="1" ht="338.25" customHeight="1">
      <c r="A1116" s="244" t="s">
        <v>705</v>
      </c>
      <c r="B1116" s="17" t="s">
        <v>2890</v>
      </c>
      <c r="C1116" s="123">
        <v>402000002</v>
      </c>
      <c r="D1116" s="19" t="s">
        <v>49</v>
      </c>
      <c r="E1116" s="113" t="s">
        <v>3121</v>
      </c>
      <c r="F1116" s="114"/>
      <c r="G1116" s="522"/>
      <c r="H1116" s="511" t="s">
        <v>1859</v>
      </c>
      <c r="I1116" s="522"/>
      <c r="J1116" s="511" t="s">
        <v>3009</v>
      </c>
      <c r="K1116" s="511" t="s">
        <v>2985</v>
      </c>
      <c r="L1116" s="511" t="s">
        <v>310</v>
      </c>
      <c r="M1116" s="522"/>
      <c r="N1116" s="522"/>
      <c r="O1116" s="154"/>
      <c r="P1116" s="116" t="s">
        <v>3023</v>
      </c>
      <c r="Q1116" s="117" t="s">
        <v>3122</v>
      </c>
      <c r="R1116" s="154"/>
      <c r="S1116" s="115"/>
      <c r="T1116" s="115" t="s">
        <v>563</v>
      </c>
      <c r="U1116" s="115"/>
      <c r="V1116" s="115" t="s">
        <v>3123</v>
      </c>
      <c r="W1116" s="364" t="s">
        <v>567</v>
      </c>
      <c r="X1116" s="115"/>
      <c r="Y1116" s="115"/>
      <c r="Z1116" s="115"/>
      <c r="AA1116" s="115"/>
      <c r="AB1116" s="116" t="s">
        <v>3013</v>
      </c>
      <c r="AC1116" s="117" t="s">
        <v>3124</v>
      </c>
      <c r="AD1116" s="116"/>
      <c r="AE1116" s="116"/>
      <c r="AF1116" s="116"/>
      <c r="AG1116" s="116"/>
      <c r="AH1116" s="116"/>
      <c r="AI1116" s="116"/>
      <c r="AJ1116" s="131" t="s">
        <v>3125</v>
      </c>
      <c r="AK1116" s="116"/>
      <c r="AL1116" s="116"/>
      <c r="AM1116" s="116"/>
      <c r="AN1116" s="116" t="s">
        <v>3126</v>
      </c>
      <c r="AO1116" s="133" t="s">
        <v>51</v>
      </c>
      <c r="AP1116" s="133" t="s">
        <v>52</v>
      </c>
      <c r="AQ1116" s="57" t="s">
        <v>3119</v>
      </c>
      <c r="AR1116" s="18" t="s">
        <v>249</v>
      </c>
      <c r="AS1116" s="156" t="s">
        <v>60</v>
      </c>
      <c r="AT1116" s="122"/>
      <c r="AU1116" s="122"/>
      <c r="AV1116" s="122"/>
      <c r="AW1116" s="122"/>
      <c r="AX1116" s="122"/>
      <c r="AY1116" s="122"/>
      <c r="AZ1116" s="122"/>
      <c r="BA1116" s="122"/>
      <c r="BB1116" s="122"/>
      <c r="BC1116" s="122"/>
      <c r="BD1116" s="352">
        <v>364318.75</v>
      </c>
      <c r="BE1116" s="122">
        <v>0</v>
      </c>
      <c r="BF1116" s="352">
        <v>364318.75</v>
      </c>
      <c r="BG1116" s="122">
        <v>0</v>
      </c>
      <c r="BH1116" s="352">
        <v>0</v>
      </c>
      <c r="BI1116" s="352">
        <v>364318.75</v>
      </c>
      <c r="BJ1116" s="122">
        <v>0</v>
      </c>
      <c r="BK1116" s="352">
        <v>364318.75</v>
      </c>
      <c r="BL1116" s="122">
        <v>0</v>
      </c>
      <c r="BM1116" s="352">
        <v>0</v>
      </c>
      <c r="BN1116" s="352">
        <v>0</v>
      </c>
      <c r="BO1116" s="352">
        <v>0</v>
      </c>
      <c r="BP1116" s="352">
        <v>0</v>
      </c>
      <c r="BQ1116" s="352">
        <v>0</v>
      </c>
      <c r="BR1116" s="352">
        <v>0</v>
      </c>
      <c r="BS1116" s="352">
        <v>0</v>
      </c>
      <c r="BT1116" s="352">
        <v>0</v>
      </c>
      <c r="BU1116" s="352">
        <v>0</v>
      </c>
      <c r="BV1116" s="352">
        <v>0</v>
      </c>
      <c r="BW1116" s="352">
        <v>0</v>
      </c>
      <c r="BX1116" s="352">
        <v>0</v>
      </c>
      <c r="BY1116" s="352">
        <v>0</v>
      </c>
      <c r="BZ1116" s="352">
        <v>0</v>
      </c>
      <c r="CA1116" s="352">
        <v>0</v>
      </c>
      <c r="CB1116" s="352">
        <v>0</v>
      </c>
      <c r="CC1116" s="352">
        <v>0</v>
      </c>
      <c r="CD1116" s="352">
        <v>0</v>
      </c>
      <c r="CE1116" s="352">
        <v>0</v>
      </c>
      <c r="CF1116" s="352">
        <v>0</v>
      </c>
      <c r="CG1116" s="352">
        <v>0</v>
      </c>
      <c r="CH1116" s="352">
        <v>0</v>
      </c>
      <c r="CI1116" s="352">
        <v>0</v>
      </c>
      <c r="CJ1116" s="352">
        <v>0</v>
      </c>
      <c r="CK1116" s="352">
        <v>0</v>
      </c>
      <c r="CL1116" s="352">
        <v>0</v>
      </c>
      <c r="CM1116" s="352">
        <v>0</v>
      </c>
      <c r="CN1116" s="352">
        <v>0</v>
      </c>
      <c r="CO1116" s="352">
        <v>0</v>
      </c>
      <c r="CP1116" s="352">
        <v>0</v>
      </c>
      <c r="CQ1116" s="352">
        <v>0</v>
      </c>
    </row>
    <row r="1117" spans="1:98" s="344" customFormat="1" ht="309.75" customHeight="1">
      <c r="A1117" s="244" t="s">
        <v>705</v>
      </c>
      <c r="B1117" s="17" t="s">
        <v>2890</v>
      </c>
      <c r="C1117" s="510">
        <v>402000001</v>
      </c>
      <c r="D1117" s="177" t="s">
        <v>48</v>
      </c>
      <c r="E1117" s="113" t="s">
        <v>3121</v>
      </c>
      <c r="F1117" s="522"/>
      <c r="G1117" s="522"/>
      <c r="H1117" s="511" t="s">
        <v>1859</v>
      </c>
      <c r="I1117" s="522"/>
      <c r="J1117" s="511" t="s">
        <v>3009</v>
      </c>
      <c r="K1117" s="511" t="s">
        <v>2985</v>
      </c>
      <c r="L1117" s="154" t="s">
        <v>310</v>
      </c>
      <c r="M1117" s="154"/>
      <c r="N1117" s="154"/>
      <c r="O1117" s="154"/>
      <c r="P1117" s="116" t="s">
        <v>3023</v>
      </c>
      <c r="Q1117" s="117" t="s">
        <v>3122</v>
      </c>
      <c r="R1117" s="154"/>
      <c r="S1117" s="115"/>
      <c r="T1117" s="115" t="s">
        <v>563</v>
      </c>
      <c r="U1117" s="115"/>
      <c r="V1117" s="115" t="s">
        <v>3123</v>
      </c>
      <c r="W1117" s="364" t="s">
        <v>567</v>
      </c>
      <c r="X1117" s="115"/>
      <c r="Y1117" s="115"/>
      <c r="Z1117" s="115"/>
      <c r="AA1117" s="115"/>
      <c r="AB1117" s="116" t="s">
        <v>3013</v>
      </c>
      <c r="AC1117" s="117" t="s">
        <v>3124</v>
      </c>
      <c r="AD1117" s="116"/>
      <c r="AE1117" s="116"/>
      <c r="AF1117" s="116"/>
      <c r="AG1117" s="116"/>
      <c r="AH1117" s="116"/>
      <c r="AI1117" s="116"/>
      <c r="AJ1117" s="131" t="s">
        <v>3125</v>
      </c>
      <c r="AK1117" s="116"/>
      <c r="AL1117" s="116"/>
      <c r="AM1117" s="116"/>
      <c r="AN1117" s="116" t="s">
        <v>3126</v>
      </c>
      <c r="AO1117" s="133" t="s">
        <v>51</v>
      </c>
      <c r="AP1117" s="133" t="s">
        <v>52</v>
      </c>
      <c r="AQ1117" s="57" t="s">
        <v>3119</v>
      </c>
      <c r="AR1117" s="18" t="s">
        <v>249</v>
      </c>
      <c r="AS1117" s="156" t="s">
        <v>57</v>
      </c>
      <c r="AT1117" s="122"/>
      <c r="AU1117" s="122"/>
      <c r="AV1117" s="122"/>
      <c r="AW1117" s="122"/>
      <c r="AX1117" s="122"/>
      <c r="AY1117" s="122"/>
      <c r="AZ1117" s="122"/>
      <c r="BA1117" s="122"/>
      <c r="BB1117" s="122"/>
      <c r="BC1117" s="122"/>
      <c r="BD1117" s="352">
        <v>110024.26</v>
      </c>
      <c r="BE1117" s="122">
        <v>0</v>
      </c>
      <c r="BF1117" s="352">
        <v>110024.26</v>
      </c>
      <c r="BG1117" s="122">
        <v>0</v>
      </c>
      <c r="BH1117" s="352">
        <v>0</v>
      </c>
      <c r="BI1117" s="352">
        <v>110024.26</v>
      </c>
      <c r="BJ1117" s="122">
        <v>0</v>
      </c>
      <c r="BK1117" s="352">
        <v>110024.26</v>
      </c>
      <c r="BL1117" s="122">
        <v>0</v>
      </c>
      <c r="BM1117" s="352">
        <v>0</v>
      </c>
      <c r="BN1117" s="352">
        <v>0</v>
      </c>
      <c r="BO1117" s="352">
        <v>0</v>
      </c>
      <c r="BP1117" s="352">
        <v>0</v>
      </c>
      <c r="BQ1117" s="352">
        <v>0</v>
      </c>
      <c r="BR1117" s="352">
        <v>0</v>
      </c>
      <c r="BS1117" s="352">
        <v>0</v>
      </c>
      <c r="BT1117" s="352">
        <v>0</v>
      </c>
      <c r="BU1117" s="352">
        <v>0</v>
      </c>
      <c r="BV1117" s="352">
        <v>0</v>
      </c>
      <c r="BW1117" s="352">
        <v>0</v>
      </c>
      <c r="BX1117" s="352">
        <v>0</v>
      </c>
      <c r="BY1117" s="352">
        <v>0</v>
      </c>
      <c r="BZ1117" s="352">
        <v>0</v>
      </c>
      <c r="CA1117" s="352">
        <v>0</v>
      </c>
      <c r="CB1117" s="352">
        <v>0</v>
      </c>
      <c r="CC1117" s="352">
        <v>0</v>
      </c>
      <c r="CD1117" s="352">
        <v>0</v>
      </c>
      <c r="CE1117" s="352">
        <v>0</v>
      </c>
      <c r="CF1117" s="352">
        <v>0</v>
      </c>
      <c r="CG1117" s="352">
        <v>0</v>
      </c>
      <c r="CH1117" s="352">
        <v>0</v>
      </c>
      <c r="CI1117" s="352">
        <v>0</v>
      </c>
      <c r="CJ1117" s="352">
        <v>0</v>
      </c>
      <c r="CK1117" s="352">
        <v>0</v>
      </c>
      <c r="CL1117" s="352">
        <v>0</v>
      </c>
      <c r="CM1117" s="352">
        <v>0</v>
      </c>
      <c r="CN1117" s="352">
        <v>0</v>
      </c>
      <c r="CO1117" s="352">
        <v>0</v>
      </c>
      <c r="CP1117" s="352">
        <v>0</v>
      </c>
      <c r="CQ1117" s="352">
        <v>0</v>
      </c>
    </row>
    <row r="1118" spans="1:98" s="344" customFormat="1" ht="318.75" customHeight="1">
      <c r="A1118" s="244" t="s">
        <v>705</v>
      </c>
      <c r="B1118" s="17" t="s">
        <v>2890</v>
      </c>
      <c r="C1118" s="123">
        <v>402000002</v>
      </c>
      <c r="D1118" s="19" t="s">
        <v>49</v>
      </c>
      <c r="E1118" s="113" t="s">
        <v>3121</v>
      </c>
      <c r="F1118" s="522"/>
      <c r="G1118" s="522"/>
      <c r="H1118" s="511" t="s">
        <v>1859</v>
      </c>
      <c r="I1118" s="522"/>
      <c r="J1118" s="511" t="s">
        <v>3009</v>
      </c>
      <c r="K1118" s="511" t="s">
        <v>2985</v>
      </c>
      <c r="L1118" s="511" t="s">
        <v>310</v>
      </c>
      <c r="M1118" s="522"/>
      <c r="N1118" s="522"/>
      <c r="O1118" s="154"/>
      <c r="P1118" s="116"/>
      <c r="Q1118" s="117" t="s">
        <v>3122</v>
      </c>
      <c r="R1118" s="154"/>
      <c r="S1118" s="115"/>
      <c r="T1118" s="115" t="s">
        <v>563</v>
      </c>
      <c r="U1118" s="115"/>
      <c r="V1118" s="115" t="s">
        <v>3123</v>
      </c>
      <c r="W1118" s="364" t="s">
        <v>567</v>
      </c>
      <c r="X1118" s="115"/>
      <c r="Y1118" s="115"/>
      <c r="Z1118" s="115"/>
      <c r="AA1118" s="115"/>
      <c r="AB1118" s="116" t="s">
        <v>3013</v>
      </c>
      <c r="AC1118" s="117" t="s">
        <v>3127</v>
      </c>
      <c r="AD1118" s="116"/>
      <c r="AE1118" s="116"/>
      <c r="AF1118" s="116"/>
      <c r="AG1118" s="116"/>
      <c r="AH1118" s="116"/>
      <c r="AI1118" s="116"/>
      <c r="AJ1118" s="131" t="s">
        <v>3125</v>
      </c>
      <c r="AK1118" s="116"/>
      <c r="AL1118" s="116"/>
      <c r="AM1118" s="116"/>
      <c r="AN1118" s="116" t="s">
        <v>3126</v>
      </c>
      <c r="AO1118" s="133" t="s">
        <v>51</v>
      </c>
      <c r="AP1118" s="133" t="s">
        <v>52</v>
      </c>
      <c r="AQ1118" s="57" t="s">
        <v>2970</v>
      </c>
      <c r="AR1118" s="18" t="s">
        <v>608</v>
      </c>
      <c r="AS1118" s="156" t="s">
        <v>193</v>
      </c>
      <c r="AT1118" s="122"/>
      <c r="AU1118" s="122"/>
      <c r="AV1118" s="122"/>
      <c r="AW1118" s="122"/>
      <c r="AX1118" s="122"/>
      <c r="AY1118" s="122"/>
      <c r="AZ1118" s="122"/>
      <c r="BA1118" s="122"/>
      <c r="BB1118" s="122"/>
      <c r="BC1118" s="122"/>
      <c r="BD1118" s="352">
        <v>0</v>
      </c>
      <c r="BE1118" s="352">
        <v>0</v>
      </c>
      <c r="BF1118" s="352">
        <v>0</v>
      </c>
      <c r="BG1118" s="352">
        <v>0</v>
      </c>
      <c r="BH1118" s="352">
        <v>0</v>
      </c>
      <c r="BI1118" s="352">
        <v>0</v>
      </c>
      <c r="BJ1118" s="352">
        <v>0</v>
      </c>
      <c r="BK1118" s="352">
        <v>0</v>
      </c>
      <c r="BL1118" s="352">
        <v>0</v>
      </c>
      <c r="BM1118" s="352">
        <v>0</v>
      </c>
      <c r="BN1118" s="352">
        <v>22295</v>
      </c>
      <c r="BO1118" s="352">
        <v>0</v>
      </c>
      <c r="BP1118" s="352">
        <v>0</v>
      </c>
      <c r="BQ1118" s="352">
        <v>0</v>
      </c>
      <c r="BR1118" s="352">
        <v>22295</v>
      </c>
      <c r="BS1118" s="352">
        <v>18059</v>
      </c>
      <c r="BT1118" s="352">
        <v>0</v>
      </c>
      <c r="BU1118" s="352">
        <v>0</v>
      </c>
      <c r="BV1118" s="352">
        <v>0</v>
      </c>
      <c r="BW1118" s="352">
        <v>18059</v>
      </c>
      <c r="BX1118" s="352">
        <v>22295</v>
      </c>
      <c r="BY1118" s="352">
        <v>0</v>
      </c>
      <c r="BZ1118" s="352">
        <v>0</v>
      </c>
      <c r="CA1118" s="352">
        <v>0</v>
      </c>
      <c r="CB1118" s="352">
        <v>22295</v>
      </c>
      <c r="CC1118" s="352">
        <v>22295</v>
      </c>
      <c r="CD1118" s="352">
        <v>0</v>
      </c>
      <c r="CE1118" s="352">
        <v>0</v>
      </c>
      <c r="CF1118" s="352">
        <v>0</v>
      </c>
      <c r="CG1118" s="352">
        <v>22295</v>
      </c>
      <c r="CH1118" s="352">
        <v>22295</v>
      </c>
      <c r="CI1118" s="352">
        <v>0</v>
      </c>
      <c r="CJ1118" s="352">
        <v>0</v>
      </c>
      <c r="CK1118" s="352">
        <v>0</v>
      </c>
      <c r="CL1118" s="352">
        <v>22295</v>
      </c>
      <c r="CM1118" s="352">
        <v>22295</v>
      </c>
      <c r="CN1118" s="352">
        <v>0</v>
      </c>
      <c r="CO1118" s="352">
        <v>0</v>
      </c>
      <c r="CP1118" s="352">
        <v>0</v>
      </c>
      <c r="CQ1118" s="352">
        <v>22295</v>
      </c>
    </row>
    <row r="1119" spans="1:98" s="344" customFormat="1" ht="186" customHeight="1">
      <c r="A1119" s="244" t="s">
        <v>705</v>
      </c>
      <c r="B1119" s="17" t="s">
        <v>2890</v>
      </c>
      <c r="C1119" s="123">
        <v>401000021</v>
      </c>
      <c r="D1119" s="19" t="s">
        <v>692</v>
      </c>
      <c r="E1119" s="113" t="s">
        <v>2978</v>
      </c>
      <c r="F1119" s="157"/>
      <c r="G1119" s="157"/>
      <c r="H1119" s="154">
        <v>3</v>
      </c>
      <c r="I1119" s="157"/>
      <c r="J1119" s="154">
        <v>16</v>
      </c>
      <c r="K1119" s="154">
        <v>1</v>
      </c>
      <c r="L1119" s="154">
        <v>13</v>
      </c>
      <c r="M1119" s="154"/>
      <c r="N1119" s="154"/>
      <c r="O1119" s="154"/>
      <c r="P1119" s="116" t="s">
        <v>3023</v>
      </c>
      <c r="Q1119" s="117" t="s">
        <v>3128</v>
      </c>
      <c r="R1119" s="154" t="s">
        <v>3033</v>
      </c>
      <c r="S1119" s="115"/>
      <c r="T1119" s="115" t="s">
        <v>563</v>
      </c>
      <c r="U1119" s="115"/>
      <c r="V1119" s="115" t="s">
        <v>1088</v>
      </c>
      <c r="W1119" s="364" t="s">
        <v>567</v>
      </c>
      <c r="X1119" s="115" t="s">
        <v>2699</v>
      </c>
      <c r="Y1119" s="115"/>
      <c r="Z1119" s="115"/>
      <c r="AA1119" s="115"/>
      <c r="AB1119" s="116" t="s">
        <v>3129</v>
      </c>
      <c r="AC1119" s="117" t="s">
        <v>2893</v>
      </c>
      <c r="AD1119" s="116"/>
      <c r="AE1119" s="116"/>
      <c r="AF1119" s="116"/>
      <c r="AG1119" s="116"/>
      <c r="AH1119" s="116"/>
      <c r="AI1119" s="116"/>
      <c r="AJ1119" s="131"/>
      <c r="AK1119" s="116"/>
      <c r="AL1119" s="116"/>
      <c r="AM1119" s="116" t="s">
        <v>3130</v>
      </c>
      <c r="AN1119" s="116" t="s">
        <v>2895</v>
      </c>
      <c r="AO1119" s="57" t="s">
        <v>79</v>
      </c>
      <c r="AP1119" s="57" t="s">
        <v>51</v>
      </c>
      <c r="AQ1119" s="57" t="s">
        <v>3131</v>
      </c>
      <c r="AR1119" s="18" t="s">
        <v>3132</v>
      </c>
      <c r="AS1119" s="156" t="s">
        <v>280</v>
      </c>
      <c r="AT1119" s="122"/>
      <c r="AU1119" s="122"/>
      <c r="AV1119" s="122"/>
      <c r="AW1119" s="122"/>
      <c r="AX1119" s="122"/>
      <c r="AY1119" s="122"/>
      <c r="AZ1119" s="122"/>
      <c r="BA1119" s="122"/>
      <c r="BB1119" s="122"/>
      <c r="BC1119" s="122"/>
      <c r="BD1119" s="352">
        <v>0</v>
      </c>
      <c r="BE1119" s="352">
        <v>0</v>
      </c>
      <c r="BF1119" s="352">
        <v>0</v>
      </c>
      <c r="BG1119" s="352">
        <v>0</v>
      </c>
      <c r="BH1119" s="352">
        <v>0</v>
      </c>
      <c r="BI1119" s="352">
        <v>0</v>
      </c>
      <c r="BJ1119" s="352">
        <v>0</v>
      </c>
      <c r="BK1119" s="352">
        <v>0</v>
      </c>
      <c r="BL1119" s="352">
        <v>0</v>
      </c>
      <c r="BM1119" s="352">
        <v>0</v>
      </c>
      <c r="BN1119" s="352">
        <v>0</v>
      </c>
      <c r="BO1119" s="352">
        <v>0</v>
      </c>
      <c r="BP1119" s="352">
        <v>0</v>
      </c>
      <c r="BQ1119" s="352">
        <v>0</v>
      </c>
      <c r="BR1119" s="352">
        <v>0</v>
      </c>
      <c r="BS1119" s="352">
        <v>0</v>
      </c>
      <c r="BT1119" s="352">
        <v>0</v>
      </c>
      <c r="BU1119" s="352">
        <v>0</v>
      </c>
      <c r="BV1119" s="352">
        <v>0</v>
      </c>
      <c r="BW1119" s="352">
        <v>0</v>
      </c>
      <c r="BX1119" s="352">
        <v>128252918.95</v>
      </c>
      <c r="BY1119" s="352"/>
      <c r="BZ1119" s="352">
        <v>126970389.76000001</v>
      </c>
      <c r="CA1119" s="352"/>
      <c r="CB1119" s="352">
        <v>1282529.19</v>
      </c>
      <c r="CC1119" s="352">
        <v>114430848.95</v>
      </c>
      <c r="CD1119" s="352">
        <v>0</v>
      </c>
      <c r="CE1119" s="352">
        <v>113286540.45999999</v>
      </c>
      <c r="CF1119" s="352">
        <v>0</v>
      </c>
      <c r="CG1119" s="352">
        <v>1144308.49</v>
      </c>
      <c r="CH1119" s="352">
        <v>0</v>
      </c>
      <c r="CI1119" s="352">
        <v>0</v>
      </c>
      <c r="CJ1119" s="352">
        <v>0</v>
      </c>
      <c r="CK1119" s="352">
        <v>0</v>
      </c>
      <c r="CL1119" s="352">
        <v>0</v>
      </c>
      <c r="CM1119" s="352">
        <v>0</v>
      </c>
      <c r="CN1119" s="352">
        <v>0</v>
      </c>
      <c r="CO1119" s="352">
        <v>0</v>
      </c>
      <c r="CP1119" s="352">
        <v>0</v>
      </c>
      <c r="CQ1119" s="352">
        <v>0</v>
      </c>
    </row>
    <row r="1120" spans="1:98" s="344" customFormat="1" ht="146.25" customHeight="1">
      <c r="A1120" s="244" t="s">
        <v>705</v>
      </c>
      <c r="B1120" s="17" t="s">
        <v>2890</v>
      </c>
      <c r="C1120" s="123">
        <v>401000021</v>
      </c>
      <c r="D1120" s="19" t="s">
        <v>692</v>
      </c>
      <c r="E1120" s="113" t="s">
        <v>2978</v>
      </c>
      <c r="F1120" s="157"/>
      <c r="G1120" s="157"/>
      <c r="H1120" s="154">
        <v>3</v>
      </c>
      <c r="I1120" s="157"/>
      <c r="J1120" s="154">
        <v>16</v>
      </c>
      <c r="K1120" s="154">
        <v>1</v>
      </c>
      <c r="L1120" s="154">
        <v>13</v>
      </c>
      <c r="M1120" s="154"/>
      <c r="N1120" s="154"/>
      <c r="O1120" s="154"/>
      <c r="P1120" s="116" t="s">
        <v>3023</v>
      </c>
      <c r="Q1120" s="117" t="s">
        <v>3133</v>
      </c>
      <c r="R1120" s="154"/>
      <c r="S1120" s="115"/>
      <c r="T1120" s="115">
        <v>3</v>
      </c>
      <c r="U1120" s="115"/>
      <c r="V1120" s="115">
        <v>9</v>
      </c>
      <c r="W1120" s="364">
        <v>1</v>
      </c>
      <c r="X1120" s="115"/>
      <c r="Y1120" s="115"/>
      <c r="Z1120" s="115"/>
      <c r="AA1120" s="115"/>
      <c r="AB1120" s="116" t="s">
        <v>3134</v>
      </c>
      <c r="AC1120" s="117" t="s">
        <v>2893</v>
      </c>
      <c r="AD1120" s="116"/>
      <c r="AE1120" s="116"/>
      <c r="AF1120" s="116"/>
      <c r="AG1120" s="116"/>
      <c r="AH1120" s="116"/>
      <c r="AI1120" s="116"/>
      <c r="AJ1120" s="131"/>
      <c r="AK1120" s="116"/>
      <c r="AL1120" s="116"/>
      <c r="AM1120" s="116" t="s">
        <v>3130</v>
      </c>
      <c r="AN1120" s="116" t="s">
        <v>2895</v>
      </c>
      <c r="AO1120" s="57" t="s">
        <v>79</v>
      </c>
      <c r="AP1120" s="57" t="s">
        <v>61</v>
      </c>
      <c r="AQ1120" s="57" t="s">
        <v>3135</v>
      </c>
      <c r="AR1120" s="18" t="s">
        <v>3136</v>
      </c>
      <c r="AS1120" s="156" t="s">
        <v>280</v>
      </c>
      <c r="AT1120" s="122"/>
      <c r="AU1120" s="122"/>
      <c r="AV1120" s="122"/>
      <c r="AW1120" s="122"/>
      <c r="AX1120" s="122"/>
      <c r="AY1120" s="122"/>
      <c r="AZ1120" s="122"/>
      <c r="BA1120" s="122"/>
      <c r="BB1120" s="122"/>
      <c r="BC1120" s="122"/>
      <c r="BD1120" s="352">
        <v>0</v>
      </c>
      <c r="BE1120" s="352">
        <v>0</v>
      </c>
      <c r="BF1120" s="352">
        <v>0</v>
      </c>
      <c r="BG1120" s="352">
        <v>0</v>
      </c>
      <c r="BH1120" s="352">
        <v>0</v>
      </c>
      <c r="BI1120" s="352">
        <v>0</v>
      </c>
      <c r="BJ1120" s="352">
        <v>0</v>
      </c>
      <c r="BK1120" s="352">
        <v>0</v>
      </c>
      <c r="BL1120" s="352">
        <v>0</v>
      </c>
      <c r="BM1120" s="352">
        <v>0</v>
      </c>
      <c r="BN1120" s="352">
        <v>0</v>
      </c>
      <c r="BO1120" s="352">
        <v>0</v>
      </c>
      <c r="BP1120" s="352">
        <v>0</v>
      </c>
      <c r="BQ1120" s="352">
        <v>0</v>
      </c>
      <c r="BR1120" s="352">
        <v>0</v>
      </c>
      <c r="BS1120" s="352">
        <v>0</v>
      </c>
      <c r="BT1120" s="352">
        <v>0</v>
      </c>
      <c r="BU1120" s="352">
        <v>0</v>
      </c>
      <c r="BV1120" s="352">
        <v>0</v>
      </c>
      <c r="BW1120" s="352">
        <v>0</v>
      </c>
      <c r="BX1120" s="352">
        <v>0</v>
      </c>
      <c r="BY1120" s="352">
        <v>0</v>
      </c>
      <c r="BZ1120" s="352">
        <v>0</v>
      </c>
      <c r="CA1120" s="352">
        <v>0</v>
      </c>
      <c r="CB1120" s="352">
        <v>0</v>
      </c>
      <c r="CC1120" s="352">
        <v>0</v>
      </c>
      <c r="CD1120" s="352">
        <v>0</v>
      </c>
      <c r="CE1120" s="352">
        <v>0</v>
      </c>
      <c r="CF1120" s="352">
        <v>0</v>
      </c>
      <c r="CG1120" s="352">
        <v>0</v>
      </c>
      <c r="CH1120" s="352">
        <v>441212420.51999998</v>
      </c>
      <c r="CI1120" s="352">
        <v>0</v>
      </c>
      <c r="CJ1120" s="352">
        <v>436800296.31999999</v>
      </c>
      <c r="CK1120" s="352">
        <v>0</v>
      </c>
      <c r="CL1120" s="352">
        <v>4412124.2</v>
      </c>
      <c r="CM1120" s="352">
        <v>441212420.51999998</v>
      </c>
      <c r="CN1120" s="352">
        <v>0</v>
      </c>
      <c r="CO1120" s="352">
        <v>436800296.31999999</v>
      </c>
      <c r="CP1120" s="352">
        <v>0</v>
      </c>
      <c r="CQ1120" s="352">
        <v>4412124.2</v>
      </c>
    </row>
    <row r="1121" spans="1:213" s="344" customFormat="1" ht="200.25" customHeight="1">
      <c r="A1121" s="244" t="s">
        <v>705</v>
      </c>
      <c r="B1121" s="17" t="s">
        <v>2890</v>
      </c>
      <c r="C1121" s="123">
        <v>401000021</v>
      </c>
      <c r="D1121" s="19" t="s">
        <v>692</v>
      </c>
      <c r="E1121" s="113" t="s">
        <v>2978</v>
      </c>
      <c r="F1121" s="157"/>
      <c r="G1121" s="157"/>
      <c r="H1121" s="154">
        <v>3</v>
      </c>
      <c r="I1121" s="157"/>
      <c r="J1121" s="154">
        <v>16</v>
      </c>
      <c r="K1121" s="154">
        <v>1</v>
      </c>
      <c r="L1121" s="154">
        <v>13</v>
      </c>
      <c r="M1121" s="154"/>
      <c r="N1121" s="154"/>
      <c r="O1121" s="154"/>
      <c r="P1121" s="116" t="s">
        <v>3023</v>
      </c>
      <c r="Q1121" s="117" t="s">
        <v>3137</v>
      </c>
      <c r="R1121" s="154"/>
      <c r="S1121" s="115"/>
      <c r="T1121" s="115">
        <v>3</v>
      </c>
      <c r="U1121" s="115"/>
      <c r="V1121" s="115">
        <v>9</v>
      </c>
      <c r="W1121" s="364">
        <v>1</v>
      </c>
      <c r="X1121" s="115"/>
      <c r="Y1121" s="115"/>
      <c r="Z1121" s="115"/>
      <c r="AA1121" s="115"/>
      <c r="AB1121" s="116" t="s">
        <v>3138</v>
      </c>
      <c r="AC1121" s="117" t="s">
        <v>2893</v>
      </c>
      <c r="AD1121" s="116"/>
      <c r="AE1121" s="116"/>
      <c r="AF1121" s="116"/>
      <c r="AG1121" s="116"/>
      <c r="AH1121" s="116"/>
      <c r="AI1121" s="116"/>
      <c r="AJ1121" s="131"/>
      <c r="AK1121" s="116"/>
      <c r="AL1121" s="116"/>
      <c r="AM1121" s="116" t="s">
        <v>3130</v>
      </c>
      <c r="AN1121" s="116" t="s">
        <v>2895</v>
      </c>
      <c r="AO1121" s="57" t="s">
        <v>79</v>
      </c>
      <c r="AP1121" s="57" t="s">
        <v>51</v>
      </c>
      <c r="AQ1121" s="57" t="s">
        <v>3139</v>
      </c>
      <c r="AR1121" s="18" t="s">
        <v>3140</v>
      </c>
      <c r="AS1121" s="156" t="s">
        <v>280</v>
      </c>
      <c r="AT1121" s="122"/>
      <c r="AU1121" s="122"/>
      <c r="AV1121" s="122"/>
      <c r="AW1121" s="122"/>
      <c r="AX1121" s="122"/>
      <c r="AY1121" s="122"/>
      <c r="AZ1121" s="122"/>
      <c r="BA1121" s="122"/>
      <c r="BB1121" s="122"/>
      <c r="BC1121" s="122"/>
      <c r="BD1121" s="352">
        <v>0</v>
      </c>
      <c r="BE1121" s="352">
        <v>0</v>
      </c>
      <c r="BF1121" s="352">
        <v>0</v>
      </c>
      <c r="BG1121" s="352">
        <v>0</v>
      </c>
      <c r="BH1121" s="352">
        <v>0</v>
      </c>
      <c r="BI1121" s="352">
        <v>0</v>
      </c>
      <c r="BJ1121" s="352">
        <v>0</v>
      </c>
      <c r="BK1121" s="352">
        <v>0</v>
      </c>
      <c r="BL1121" s="352">
        <v>0</v>
      </c>
      <c r="BM1121" s="352">
        <v>0</v>
      </c>
      <c r="BN1121" s="352">
        <v>0</v>
      </c>
      <c r="BO1121" s="352">
        <v>0</v>
      </c>
      <c r="BP1121" s="352">
        <v>0</v>
      </c>
      <c r="BQ1121" s="352">
        <v>0</v>
      </c>
      <c r="BR1121" s="352">
        <v>0</v>
      </c>
      <c r="BS1121" s="352">
        <v>60150.57</v>
      </c>
      <c r="BT1121" s="352">
        <v>0</v>
      </c>
      <c r="BU1121" s="352">
        <v>0</v>
      </c>
      <c r="BV1121" s="352">
        <v>0</v>
      </c>
      <c r="BW1121" s="352">
        <v>60150.57</v>
      </c>
      <c r="BX1121" s="352">
        <v>0</v>
      </c>
      <c r="BY1121" s="352">
        <v>0</v>
      </c>
      <c r="BZ1121" s="352">
        <v>0</v>
      </c>
      <c r="CA1121" s="352">
        <v>0</v>
      </c>
      <c r="CB1121" s="352">
        <v>0</v>
      </c>
      <c r="CC1121" s="352">
        <v>0</v>
      </c>
      <c r="CD1121" s="352">
        <v>0</v>
      </c>
      <c r="CE1121" s="352">
        <v>0</v>
      </c>
      <c r="CF1121" s="352">
        <v>0</v>
      </c>
      <c r="CG1121" s="352">
        <v>0</v>
      </c>
      <c r="CH1121" s="352">
        <v>0</v>
      </c>
      <c r="CI1121" s="352">
        <v>0</v>
      </c>
      <c r="CJ1121" s="352">
        <v>0</v>
      </c>
      <c r="CK1121" s="352">
        <v>0</v>
      </c>
      <c r="CL1121" s="352">
        <v>0</v>
      </c>
      <c r="CM1121" s="352">
        <v>0</v>
      </c>
      <c r="CN1121" s="352">
        <v>0</v>
      </c>
      <c r="CO1121" s="352">
        <v>0</v>
      </c>
      <c r="CP1121" s="352">
        <v>0</v>
      </c>
      <c r="CQ1121" s="352">
        <v>0</v>
      </c>
    </row>
    <row r="1122" spans="1:213" s="189" customFormat="1" ht="24.95" customHeight="1">
      <c r="A1122" s="392" t="s">
        <v>3141</v>
      </c>
      <c r="B1122" s="390"/>
      <c r="C1122" s="393"/>
      <c r="D1122" s="393"/>
      <c r="E1122" s="393"/>
      <c r="F1122" s="393"/>
      <c r="G1122" s="393"/>
      <c r="H1122" s="393"/>
      <c r="I1122" s="393"/>
      <c r="J1122" s="393"/>
      <c r="K1122" s="393"/>
      <c r="L1122" s="393"/>
      <c r="M1122" s="393"/>
      <c r="N1122" s="393"/>
      <c r="O1122" s="393"/>
      <c r="P1122" s="393"/>
      <c r="Q1122" s="393"/>
      <c r="R1122" s="393"/>
      <c r="S1122" s="393"/>
      <c r="T1122" s="393"/>
      <c r="U1122" s="393"/>
      <c r="V1122" s="393"/>
      <c r="W1122" s="393"/>
      <c r="X1122" s="393"/>
      <c r="Y1122" s="393"/>
      <c r="Z1122" s="393"/>
      <c r="AA1122" s="393"/>
      <c r="AB1122" s="393"/>
      <c r="AC1122" s="393"/>
      <c r="AD1122" s="393"/>
      <c r="AE1122" s="393"/>
      <c r="AF1122" s="393"/>
      <c r="AG1122" s="393"/>
      <c r="AH1122" s="393"/>
      <c r="AI1122" s="393"/>
      <c r="AJ1122" s="393"/>
      <c r="AK1122" s="393"/>
      <c r="AL1122" s="393"/>
      <c r="AM1122" s="393"/>
      <c r="AN1122" s="393"/>
      <c r="AO1122" s="393"/>
      <c r="AP1122" s="393"/>
      <c r="AQ1122" s="393"/>
      <c r="AR1122" s="393"/>
      <c r="AS1122" s="394"/>
      <c r="AT1122" s="200">
        <f>SUM(AT1050:AT1121)</f>
        <v>1251938632.55</v>
      </c>
      <c r="AU1122" s="200">
        <f t="shared" ref="AU1122:CQ1122" si="192">SUM(AU1050:AU1121)</f>
        <v>1152068014.75</v>
      </c>
      <c r="AV1122" s="200">
        <f t="shared" si="192"/>
        <v>773344980.81000006</v>
      </c>
      <c r="AW1122" s="200">
        <f t="shared" si="192"/>
        <v>761709723.59000003</v>
      </c>
      <c r="AX1122" s="200">
        <f t="shared" si="192"/>
        <v>331997424.58000004</v>
      </c>
      <c r="AY1122" s="200">
        <f t="shared" si="192"/>
        <v>250373449.51000002</v>
      </c>
      <c r="AZ1122" s="200">
        <f t="shared" si="192"/>
        <v>0</v>
      </c>
      <c r="BA1122" s="200">
        <f t="shared" si="192"/>
        <v>0</v>
      </c>
      <c r="BB1122" s="200">
        <f t="shared" si="192"/>
        <v>146596227.16000003</v>
      </c>
      <c r="BC1122" s="200">
        <f t="shared" si="192"/>
        <v>139984841.65000001</v>
      </c>
      <c r="BD1122" s="200">
        <f t="shared" si="192"/>
        <v>1593984001.99</v>
      </c>
      <c r="BE1122" s="200">
        <f t="shared" si="192"/>
        <v>1066189811.91</v>
      </c>
      <c r="BF1122" s="200">
        <f t="shared" si="192"/>
        <v>408962767.99999994</v>
      </c>
      <c r="BG1122" s="200">
        <f t="shared" si="192"/>
        <v>0</v>
      </c>
      <c r="BH1122" s="200">
        <f t="shared" si="192"/>
        <v>118831422.07999998</v>
      </c>
      <c r="BI1122" s="200">
        <f t="shared" si="192"/>
        <v>1041899024</v>
      </c>
      <c r="BJ1122" s="200">
        <f t="shared" si="192"/>
        <v>684229642.97000003</v>
      </c>
      <c r="BK1122" s="200">
        <f t="shared" si="192"/>
        <v>247560876.22999996</v>
      </c>
      <c r="BL1122" s="200">
        <f t="shared" si="192"/>
        <v>0</v>
      </c>
      <c r="BM1122" s="200">
        <f t="shared" si="192"/>
        <v>110108504.79999998</v>
      </c>
      <c r="BN1122" s="200">
        <f t="shared" si="192"/>
        <v>2070209560.27</v>
      </c>
      <c r="BO1122" s="200">
        <f t="shared" si="192"/>
        <v>955537100</v>
      </c>
      <c r="BP1122" s="200">
        <f t="shared" si="192"/>
        <v>982484710.26999998</v>
      </c>
      <c r="BQ1122" s="200">
        <f t="shared" si="192"/>
        <v>0</v>
      </c>
      <c r="BR1122" s="200">
        <f t="shared" si="192"/>
        <v>132187750</v>
      </c>
      <c r="BS1122" s="200">
        <f t="shared" si="192"/>
        <v>2586132792.1700001</v>
      </c>
      <c r="BT1122" s="200">
        <f t="shared" si="192"/>
        <v>1321396183.5599999</v>
      </c>
      <c r="BU1122" s="200">
        <f t="shared" si="192"/>
        <v>1126806805.8200002</v>
      </c>
      <c r="BV1122" s="200">
        <f t="shared" si="192"/>
        <v>0</v>
      </c>
      <c r="BW1122" s="200">
        <f t="shared" si="192"/>
        <v>137929802.79000002</v>
      </c>
      <c r="BX1122" s="200">
        <f t="shared" si="192"/>
        <v>600914701.86000013</v>
      </c>
      <c r="BY1122" s="200">
        <f t="shared" si="192"/>
        <v>357465100</v>
      </c>
      <c r="BZ1122" s="200">
        <f t="shared" si="192"/>
        <v>142021551.86000001</v>
      </c>
      <c r="CA1122" s="200">
        <f t="shared" si="192"/>
        <v>0</v>
      </c>
      <c r="CB1122" s="200">
        <f t="shared" si="192"/>
        <v>101428050</v>
      </c>
      <c r="CC1122" s="200">
        <f t="shared" si="192"/>
        <v>587092631.86000013</v>
      </c>
      <c r="CD1122" s="200">
        <f t="shared" si="192"/>
        <v>357465100</v>
      </c>
      <c r="CE1122" s="200">
        <f t="shared" si="192"/>
        <v>128337702.55999999</v>
      </c>
      <c r="CF1122" s="200">
        <f t="shared" si="192"/>
        <v>0</v>
      </c>
      <c r="CG1122" s="200">
        <f t="shared" si="192"/>
        <v>101289829.3</v>
      </c>
      <c r="CH1122" s="200">
        <f t="shared" si="192"/>
        <v>909676521.05999994</v>
      </c>
      <c r="CI1122" s="200">
        <f t="shared" si="192"/>
        <v>353477300</v>
      </c>
      <c r="CJ1122" s="200">
        <f t="shared" si="192"/>
        <v>451683551.06</v>
      </c>
      <c r="CK1122" s="200">
        <f t="shared" si="192"/>
        <v>0</v>
      </c>
      <c r="CL1122" s="200">
        <f t="shared" si="192"/>
        <v>104515670</v>
      </c>
      <c r="CM1122" s="200">
        <f t="shared" si="192"/>
        <v>909676521.05999994</v>
      </c>
      <c r="CN1122" s="200">
        <f t="shared" si="192"/>
        <v>353477300</v>
      </c>
      <c r="CO1122" s="200">
        <f t="shared" si="192"/>
        <v>451683551.06</v>
      </c>
      <c r="CP1122" s="200">
        <f t="shared" si="192"/>
        <v>0</v>
      </c>
      <c r="CQ1122" s="200">
        <f t="shared" si="192"/>
        <v>104515670</v>
      </c>
      <c r="CR1122" s="438">
        <f>IF(BD1122=BE1122+BF1122+BG1122+BH1122,1,0)</f>
        <v>1</v>
      </c>
      <c r="CS1122" s="438">
        <f>IF(BI1122=BJ1122+BK1122+BL1122+BM1122,1,0)</f>
        <v>1</v>
      </c>
    </row>
    <row r="1123" spans="1:213" ht="169.5" customHeight="1">
      <c r="A1123" s="366">
        <v>624</v>
      </c>
      <c r="B1123" s="139" t="s">
        <v>3142</v>
      </c>
      <c r="C1123" s="372">
        <v>401000019</v>
      </c>
      <c r="D1123" s="141" t="s">
        <v>3143</v>
      </c>
      <c r="E1123" s="142" t="s">
        <v>3144</v>
      </c>
      <c r="F1123" s="143" t="s">
        <v>3145</v>
      </c>
      <c r="G1123" s="143"/>
      <c r="H1123" s="144" t="s">
        <v>3146</v>
      </c>
      <c r="I1123" s="246"/>
      <c r="J1123" s="144" t="s">
        <v>3147</v>
      </c>
      <c r="K1123" s="144" t="s">
        <v>3148</v>
      </c>
      <c r="L1123" s="144" t="s">
        <v>3149</v>
      </c>
      <c r="M1123" s="145"/>
      <c r="N1123" s="145"/>
      <c r="O1123" s="145"/>
      <c r="P1123" s="146" t="s">
        <v>3150</v>
      </c>
      <c r="Q1123" s="147" t="s">
        <v>1124</v>
      </c>
      <c r="R1123" s="145"/>
      <c r="S1123" s="145"/>
      <c r="T1123" s="145"/>
      <c r="U1123" s="145"/>
      <c r="V1123" s="145">
        <v>11</v>
      </c>
      <c r="W1123" s="145" t="s">
        <v>3151</v>
      </c>
      <c r="X1123" s="145"/>
      <c r="Y1123" s="145"/>
      <c r="Z1123" s="145"/>
      <c r="AA1123" s="145"/>
      <c r="AB1123" s="146" t="s">
        <v>1127</v>
      </c>
      <c r="AC1123" s="147" t="s">
        <v>3152</v>
      </c>
      <c r="AD1123" s="357"/>
      <c r="AE1123" s="357"/>
      <c r="AF1123" s="357"/>
      <c r="AG1123" s="357"/>
      <c r="AH1123" s="357"/>
      <c r="AI1123" s="357"/>
      <c r="AJ1123" s="357"/>
      <c r="AK1123" s="357"/>
      <c r="AL1123" s="357"/>
      <c r="AM1123" s="146" t="s">
        <v>3153</v>
      </c>
      <c r="AN1123" s="146" t="s">
        <v>3154</v>
      </c>
      <c r="AO1123" s="150" t="s">
        <v>54</v>
      </c>
      <c r="AP1123" s="150" t="s">
        <v>97</v>
      </c>
      <c r="AQ1123" s="150" t="s">
        <v>3155</v>
      </c>
      <c r="AR1123" s="151" t="s">
        <v>3156</v>
      </c>
      <c r="AS1123" s="152" t="s">
        <v>53</v>
      </c>
      <c r="AT1123" s="329">
        <v>534083.81999999995</v>
      </c>
      <c r="AU1123" s="329">
        <v>534083.81999999995</v>
      </c>
      <c r="AV1123" s="329">
        <v>0</v>
      </c>
      <c r="AW1123" s="329">
        <v>0</v>
      </c>
      <c r="AX1123" s="329">
        <v>0</v>
      </c>
      <c r="AY1123" s="329">
        <v>0</v>
      </c>
      <c r="AZ1123" s="329">
        <v>0</v>
      </c>
      <c r="BA1123" s="329">
        <v>0</v>
      </c>
      <c r="BB1123" s="329">
        <v>534083.81999999995</v>
      </c>
      <c r="BC1123" s="329">
        <v>534083.81999999995</v>
      </c>
      <c r="BD1123" s="329">
        <v>0</v>
      </c>
      <c r="BE1123" s="329">
        <v>0</v>
      </c>
      <c r="BF1123" s="329">
        <v>0</v>
      </c>
      <c r="BG1123" s="329">
        <v>0</v>
      </c>
      <c r="BH1123" s="329">
        <v>0</v>
      </c>
      <c r="BI1123" s="329">
        <v>0</v>
      </c>
      <c r="BJ1123" s="329">
        <v>0</v>
      </c>
      <c r="BK1123" s="329">
        <v>0</v>
      </c>
      <c r="BL1123" s="329">
        <v>0</v>
      </c>
      <c r="BM1123" s="329">
        <v>0</v>
      </c>
      <c r="BN1123" s="329">
        <v>0</v>
      </c>
      <c r="BO1123" s="329">
        <v>0</v>
      </c>
      <c r="BP1123" s="329">
        <v>0</v>
      </c>
      <c r="BQ1123" s="329">
        <v>0</v>
      </c>
      <c r="BR1123" s="329">
        <v>0</v>
      </c>
      <c r="BS1123" s="329">
        <v>0</v>
      </c>
      <c r="BT1123" s="329">
        <v>0</v>
      </c>
      <c r="BU1123" s="329">
        <v>0</v>
      </c>
      <c r="BV1123" s="329">
        <v>0</v>
      </c>
      <c r="BW1123" s="329">
        <v>0</v>
      </c>
      <c r="BX1123" s="329">
        <v>0</v>
      </c>
      <c r="BY1123" s="329">
        <v>0</v>
      </c>
      <c r="BZ1123" s="329">
        <v>0</v>
      </c>
      <c r="CA1123" s="329">
        <v>0</v>
      </c>
      <c r="CB1123" s="329">
        <v>0</v>
      </c>
      <c r="CC1123" s="329">
        <v>0</v>
      </c>
      <c r="CD1123" s="329">
        <v>0</v>
      </c>
      <c r="CE1123" s="329">
        <v>0</v>
      </c>
      <c r="CF1123" s="329">
        <v>0</v>
      </c>
      <c r="CG1123" s="329">
        <v>0</v>
      </c>
      <c r="CH1123" s="329">
        <v>0</v>
      </c>
      <c r="CI1123" s="329">
        <v>0</v>
      </c>
      <c r="CJ1123" s="329">
        <v>0</v>
      </c>
      <c r="CK1123" s="329">
        <v>0</v>
      </c>
      <c r="CL1123" s="329">
        <v>0</v>
      </c>
      <c r="CM1123" s="329">
        <v>0</v>
      </c>
      <c r="CN1123" s="329">
        <v>0</v>
      </c>
      <c r="CO1123" s="329">
        <v>0</v>
      </c>
      <c r="CP1123" s="329">
        <v>0</v>
      </c>
      <c r="CQ1123" s="329">
        <v>0</v>
      </c>
      <c r="CR1123" s="2"/>
      <c r="CS1123" s="2"/>
      <c r="CT1123" s="2"/>
      <c r="CU1123" s="2"/>
      <c r="CV1123" s="2"/>
      <c r="CW1123" s="2"/>
      <c r="CX1123" s="2"/>
      <c r="CY1123" s="2"/>
      <c r="CZ1123" s="2"/>
      <c r="DA1123" s="2"/>
      <c r="DB1123" s="2"/>
      <c r="DC1123" s="2"/>
      <c r="DD1123" s="2"/>
      <c r="DE1123" s="2"/>
      <c r="DF1123" s="2"/>
      <c r="DG1123" s="2"/>
      <c r="DH1123" s="2"/>
      <c r="DI1123" s="2"/>
      <c r="DJ1123" s="2"/>
      <c r="DK1123" s="2"/>
      <c r="DL1123" s="2"/>
      <c r="DM1123" s="2"/>
      <c r="DN1123" s="2"/>
      <c r="DO1123" s="2"/>
      <c r="DP1123" s="2"/>
      <c r="DQ1123" s="2"/>
      <c r="DR1123" s="2"/>
      <c r="DS1123" s="2"/>
      <c r="DT1123" s="2"/>
      <c r="DU1123" s="2"/>
      <c r="DV1123" s="2"/>
      <c r="DW1123" s="2"/>
      <c r="DX1123" s="2"/>
      <c r="DY1123" s="2"/>
      <c r="DZ1123" s="2"/>
      <c r="EA1123" s="2"/>
      <c r="EB1123" s="2"/>
      <c r="EC1123" s="2"/>
      <c r="ED1123" s="2"/>
      <c r="EE1123" s="2"/>
      <c r="EF1123" s="2"/>
      <c r="EG1123" s="2"/>
      <c r="EH1123" s="2"/>
      <c r="EI1123" s="2"/>
      <c r="EJ1123" s="2"/>
      <c r="EK1123" s="2"/>
      <c r="EL1123" s="2"/>
      <c r="EM1123" s="2"/>
      <c r="EN1123" s="2"/>
      <c r="EO1123" s="2"/>
      <c r="EP1123" s="2"/>
      <c r="EQ1123" s="2"/>
      <c r="ER1123" s="2"/>
      <c r="ES1123" s="2"/>
      <c r="ET1123" s="2"/>
      <c r="EU1123" s="2"/>
      <c r="EV1123" s="2"/>
      <c r="EW1123" s="2"/>
      <c r="EX1123" s="2"/>
      <c r="EY1123" s="2"/>
      <c r="EZ1123" s="2"/>
      <c r="FA1123" s="2"/>
      <c r="FB1123" s="2"/>
      <c r="FC1123" s="2"/>
      <c r="FD1123" s="2"/>
      <c r="FE1123" s="2"/>
      <c r="FF1123" s="2"/>
      <c r="FG1123" s="2"/>
      <c r="FH1123" s="2"/>
      <c r="FI1123" s="2"/>
      <c r="FJ1123" s="2"/>
      <c r="FK1123" s="2"/>
      <c r="FL1123" s="2"/>
      <c r="FM1123" s="2"/>
      <c r="FN1123" s="2"/>
      <c r="FO1123" s="2"/>
      <c r="FP1123" s="2"/>
      <c r="FQ1123" s="2"/>
      <c r="FR1123" s="2"/>
      <c r="FS1123" s="2"/>
      <c r="FT1123" s="2"/>
      <c r="FU1123" s="2"/>
      <c r="FV1123" s="2"/>
      <c r="FW1123" s="2"/>
      <c r="FX1123" s="2"/>
      <c r="FY1123" s="2"/>
      <c r="FZ1123" s="2"/>
      <c r="GA1123" s="2"/>
      <c r="GB1123" s="2"/>
      <c r="GC1123" s="2"/>
      <c r="GD1123" s="2"/>
      <c r="GE1123" s="2"/>
      <c r="GF1123" s="2"/>
      <c r="GG1123" s="2"/>
      <c r="GH1123" s="2"/>
      <c r="GI1123" s="2"/>
      <c r="GJ1123" s="2"/>
      <c r="GK1123" s="2"/>
      <c r="GL1123" s="2"/>
      <c r="GM1123" s="2"/>
      <c r="GN1123" s="2"/>
      <c r="GO1123" s="2"/>
      <c r="GP1123" s="2"/>
      <c r="GQ1123" s="2"/>
      <c r="GR1123" s="2"/>
      <c r="GS1123" s="2"/>
      <c r="GT1123" s="2"/>
      <c r="GU1123" s="2"/>
      <c r="GV1123" s="2"/>
      <c r="GW1123" s="2"/>
      <c r="GX1123" s="2"/>
      <c r="GY1123" s="2"/>
      <c r="GZ1123" s="2"/>
      <c r="HA1123" s="2"/>
      <c r="HB1123" s="2"/>
      <c r="HC1123" s="2"/>
      <c r="HD1123" s="2"/>
      <c r="HE1123" s="2"/>
    </row>
    <row r="1124" spans="1:213" ht="337.5" customHeight="1">
      <c r="A1124" s="244">
        <v>624</v>
      </c>
      <c r="B1124" s="17" t="s">
        <v>3142</v>
      </c>
      <c r="C1124" s="123" t="s">
        <v>120</v>
      </c>
      <c r="D1124" s="19" t="s">
        <v>3157</v>
      </c>
      <c r="E1124" s="113" t="s">
        <v>3158</v>
      </c>
      <c r="F1124" s="114"/>
      <c r="G1124" s="114"/>
      <c r="H1124" s="115" t="s">
        <v>3159</v>
      </c>
      <c r="I1124" s="114"/>
      <c r="J1124" s="115" t="s">
        <v>3160</v>
      </c>
      <c r="K1124" s="115" t="s">
        <v>3161</v>
      </c>
      <c r="L1124" s="115" t="s">
        <v>3162</v>
      </c>
      <c r="M1124" s="115"/>
      <c r="N1124" s="115"/>
      <c r="O1124" s="115"/>
      <c r="P1124" s="116" t="s">
        <v>3163</v>
      </c>
      <c r="Q1124" s="117" t="s">
        <v>3164</v>
      </c>
      <c r="R1124" s="115"/>
      <c r="S1124" s="115"/>
      <c r="T1124" s="115" t="s">
        <v>1292</v>
      </c>
      <c r="U1124" s="115"/>
      <c r="V1124" s="115" t="s">
        <v>3165</v>
      </c>
      <c r="W1124" s="115" t="s">
        <v>3166</v>
      </c>
      <c r="X1124" s="115" t="s">
        <v>3167</v>
      </c>
      <c r="Y1124" s="115"/>
      <c r="Z1124" s="115"/>
      <c r="AA1124" s="115" t="s">
        <v>2262</v>
      </c>
      <c r="AB1124" s="116" t="s">
        <v>3168</v>
      </c>
      <c r="AC1124" s="117" t="s">
        <v>3169</v>
      </c>
      <c r="AD1124" s="130"/>
      <c r="AE1124" s="130"/>
      <c r="AF1124" s="130"/>
      <c r="AG1124" s="130"/>
      <c r="AH1124" s="130"/>
      <c r="AI1124" s="130"/>
      <c r="AJ1124" s="116"/>
      <c r="AK1124" s="130"/>
      <c r="AL1124" s="130"/>
      <c r="AM1124" s="116" t="s">
        <v>3170</v>
      </c>
      <c r="AN1124" s="116" t="s">
        <v>3171</v>
      </c>
      <c r="AO1124" s="57" t="s">
        <v>54</v>
      </c>
      <c r="AP1124" s="57" t="s">
        <v>97</v>
      </c>
      <c r="AQ1124" s="57" t="s">
        <v>3172</v>
      </c>
      <c r="AR1124" s="18" t="s">
        <v>3173</v>
      </c>
      <c r="AS1124" s="156" t="s">
        <v>53</v>
      </c>
      <c r="AT1124" s="121">
        <v>82250</v>
      </c>
      <c r="AU1124" s="121">
        <v>82250</v>
      </c>
      <c r="AV1124" s="121">
        <v>0</v>
      </c>
      <c r="AW1124" s="121">
        <v>0</v>
      </c>
      <c r="AX1124" s="121">
        <v>0</v>
      </c>
      <c r="AY1124" s="121">
        <v>0</v>
      </c>
      <c r="AZ1124" s="121">
        <v>0</v>
      </c>
      <c r="BA1124" s="121">
        <v>0</v>
      </c>
      <c r="BB1124" s="121">
        <v>82250</v>
      </c>
      <c r="BC1124" s="121">
        <v>82250</v>
      </c>
      <c r="BD1124" s="121">
        <v>0</v>
      </c>
      <c r="BE1124" s="121">
        <v>0</v>
      </c>
      <c r="BF1124" s="121">
        <v>0</v>
      </c>
      <c r="BG1124" s="121">
        <v>0</v>
      </c>
      <c r="BH1124" s="121">
        <v>0</v>
      </c>
      <c r="BI1124" s="121">
        <v>0</v>
      </c>
      <c r="BJ1124" s="121">
        <v>0</v>
      </c>
      <c r="BK1124" s="121">
        <v>0</v>
      </c>
      <c r="BL1124" s="121">
        <v>0</v>
      </c>
      <c r="BM1124" s="121">
        <v>0</v>
      </c>
      <c r="BN1124" s="121">
        <v>0</v>
      </c>
      <c r="BO1124" s="121">
        <v>0</v>
      </c>
      <c r="BP1124" s="121">
        <v>0</v>
      </c>
      <c r="BQ1124" s="121">
        <v>0</v>
      </c>
      <c r="BR1124" s="121">
        <v>0</v>
      </c>
      <c r="BS1124" s="121">
        <v>0</v>
      </c>
      <c r="BT1124" s="121">
        <v>0</v>
      </c>
      <c r="BU1124" s="121">
        <v>0</v>
      </c>
      <c r="BV1124" s="121">
        <v>0</v>
      </c>
      <c r="BW1124" s="121">
        <v>0</v>
      </c>
      <c r="BX1124" s="121">
        <v>0</v>
      </c>
      <c r="BY1124" s="121">
        <v>0</v>
      </c>
      <c r="BZ1124" s="121">
        <v>0</v>
      </c>
      <c r="CA1124" s="121">
        <v>0</v>
      </c>
      <c r="CB1124" s="121">
        <v>0</v>
      </c>
      <c r="CC1124" s="121">
        <v>0</v>
      </c>
      <c r="CD1124" s="121">
        <v>0</v>
      </c>
      <c r="CE1124" s="121">
        <v>0</v>
      </c>
      <c r="CF1124" s="121">
        <v>0</v>
      </c>
      <c r="CG1124" s="121">
        <v>0</v>
      </c>
      <c r="CH1124" s="121">
        <v>0</v>
      </c>
      <c r="CI1124" s="121">
        <v>0</v>
      </c>
      <c r="CJ1124" s="121">
        <v>0</v>
      </c>
      <c r="CK1124" s="121">
        <v>0</v>
      </c>
      <c r="CL1124" s="121">
        <v>0</v>
      </c>
      <c r="CM1124" s="121">
        <v>0</v>
      </c>
      <c r="CN1124" s="121">
        <v>0</v>
      </c>
      <c r="CO1124" s="121">
        <v>0</v>
      </c>
      <c r="CP1124" s="121">
        <v>0</v>
      </c>
      <c r="CQ1124" s="121">
        <v>0</v>
      </c>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c r="GV1124" s="2"/>
      <c r="GW1124" s="2"/>
      <c r="GX1124" s="2"/>
      <c r="GY1124" s="2"/>
      <c r="GZ1124" s="2"/>
      <c r="HA1124" s="2"/>
      <c r="HB1124" s="2"/>
      <c r="HC1124" s="2"/>
      <c r="HD1124" s="2"/>
      <c r="HE1124" s="2"/>
    </row>
    <row r="1125" spans="1:213" ht="109.5" customHeight="1">
      <c r="A1125" s="244" t="s">
        <v>3174</v>
      </c>
      <c r="B1125" s="17" t="s">
        <v>3142</v>
      </c>
      <c r="C1125" s="123">
        <v>402000025</v>
      </c>
      <c r="D1125" s="19" t="s">
        <v>153</v>
      </c>
      <c r="E1125" s="113" t="s">
        <v>389</v>
      </c>
      <c r="F1125" s="114"/>
      <c r="G1125" s="114"/>
      <c r="H1125" s="115" t="s">
        <v>3175</v>
      </c>
      <c r="I1125" s="114"/>
      <c r="J1125" s="115" t="s">
        <v>3176</v>
      </c>
      <c r="K1125" s="115" t="s">
        <v>2782</v>
      </c>
      <c r="L1125" s="115" t="s">
        <v>3177</v>
      </c>
      <c r="M1125" s="115"/>
      <c r="N1125" s="115" t="s">
        <v>3178</v>
      </c>
      <c r="O1125" s="115"/>
      <c r="P1125" s="116" t="s">
        <v>3179</v>
      </c>
      <c r="Q1125" s="117" t="s">
        <v>394</v>
      </c>
      <c r="R1125" s="115"/>
      <c r="S1125" s="115"/>
      <c r="T1125" s="115">
        <v>3</v>
      </c>
      <c r="U1125" s="115"/>
      <c r="V1125" s="115">
        <v>12</v>
      </c>
      <c r="W1125" s="115">
        <v>1</v>
      </c>
      <c r="X1125" s="115" t="s">
        <v>395</v>
      </c>
      <c r="Y1125" s="115"/>
      <c r="Z1125" s="115"/>
      <c r="AA1125" s="115"/>
      <c r="AB1125" s="116" t="s">
        <v>257</v>
      </c>
      <c r="AC1125" s="117" t="s">
        <v>3180</v>
      </c>
      <c r="AD1125" s="130"/>
      <c r="AE1125" s="130"/>
      <c r="AF1125" s="130"/>
      <c r="AG1125" s="130"/>
      <c r="AH1125" s="130"/>
      <c r="AI1125" s="130"/>
      <c r="AJ1125" s="116"/>
      <c r="AK1125" s="130"/>
      <c r="AL1125" s="130"/>
      <c r="AM1125" s="116" t="s">
        <v>605</v>
      </c>
      <c r="AN1125" s="116" t="s">
        <v>3181</v>
      </c>
      <c r="AO1125" s="57" t="s">
        <v>54</v>
      </c>
      <c r="AP1125" s="57" t="s">
        <v>97</v>
      </c>
      <c r="AQ1125" s="57" t="s">
        <v>3172</v>
      </c>
      <c r="AR1125" s="18" t="s">
        <v>3173</v>
      </c>
      <c r="AS1125" s="156" t="s">
        <v>53</v>
      </c>
      <c r="AT1125" s="121">
        <v>17750</v>
      </c>
      <c r="AU1125" s="121">
        <v>17750</v>
      </c>
      <c r="AV1125" s="121">
        <v>0</v>
      </c>
      <c r="AW1125" s="121">
        <v>0</v>
      </c>
      <c r="AX1125" s="121">
        <v>0</v>
      </c>
      <c r="AY1125" s="121">
        <v>0</v>
      </c>
      <c r="AZ1125" s="121">
        <v>0</v>
      </c>
      <c r="BA1125" s="121">
        <v>0</v>
      </c>
      <c r="BB1125" s="121">
        <v>17750</v>
      </c>
      <c r="BC1125" s="121">
        <v>17750</v>
      </c>
      <c r="BD1125" s="121">
        <v>0</v>
      </c>
      <c r="BE1125" s="121">
        <v>0</v>
      </c>
      <c r="BF1125" s="121">
        <v>0</v>
      </c>
      <c r="BG1125" s="121">
        <v>0</v>
      </c>
      <c r="BH1125" s="121">
        <v>0</v>
      </c>
      <c r="BI1125" s="121">
        <v>0</v>
      </c>
      <c r="BJ1125" s="121">
        <v>0</v>
      </c>
      <c r="BK1125" s="121">
        <v>0</v>
      </c>
      <c r="BL1125" s="121">
        <v>0</v>
      </c>
      <c r="BM1125" s="121">
        <v>0</v>
      </c>
      <c r="BN1125" s="121">
        <v>0</v>
      </c>
      <c r="BO1125" s="121">
        <v>0</v>
      </c>
      <c r="BP1125" s="121">
        <v>0</v>
      </c>
      <c r="BQ1125" s="121">
        <v>0</v>
      </c>
      <c r="BR1125" s="121">
        <v>0</v>
      </c>
      <c r="BS1125" s="121">
        <v>0</v>
      </c>
      <c r="BT1125" s="121">
        <v>0</v>
      </c>
      <c r="BU1125" s="121">
        <v>0</v>
      </c>
      <c r="BV1125" s="121">
        <v>0</v>
      </c>
      <c r="BW1125" s="121">
        <v>0</v>
      </c>
      <c r="BX1125" s="121">
        <v>0</v>
      </c>
      <c r="BY1125" s="121">
        <v>0</v>
      </c>
      <c r="BZ1125" s="121">
        <v>0</v>
      </c>
      <c r="CA1125" s="121">
        <v>0</v>
      </c>
      <c r="CB1125" s="121">
        <v>0</v>
      </c>
      <c r="CC1125" s="121">
        <v>0</v>
      </c>
      <c r="CD1125" s="121">
        <v>0</v>
      </c>
      <c r="CE1125" s="121">
        <v>0</v>
      </c>
      <c r="CF1125" s="121">
        <v>0</v>
      </c>
      <c r="CG1125" s="121">
        <v>0</v>
      </c>
      <c r="CH1125" s="121">
        <v>0</v>
      </c>
      <c r="CI1125" s="121">
        <v>0</v>
      </c>
      <c r="CJ1125" s="121">
        <v>0</v>
      </c>
      <c r="CK1125" s="121">
        <v>0</v>
      </c>
      <c r="CL1125" s="121">
        <v>0</v>
      </c>
      <c r="CM1125" s="121">
        <v>0</v>
      </c>
      <c r="CN1125" s="121">
        <v>0</v>
      </c>
      <c r="CO1125" s="121">
        <v>0</v>
      </c>
      <c r="CP1125" s="121">
        <v>0</v>
      </c>
      <c r="CQ1125" s="121">
        <v>0</v>
      </c>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c r="GV1125" s="2"/>
      <c r="GW1125" s="2"/>
      <c r="GX1125" s="2"/>
      <c r="GY1125" s="2"/>
      <c r="GZ1125" s="2"/>
      <c r="HA1125" s="2"/>
      <c r="HB1125" s="2"/>
      <c r="HC1125" s="2"/>
      <c r="HD1125" s="2"/>
      <c r="HE1125" s="2"/>
    </row>
    <row r="1126" spans="1:213" ht="169.5" customHeight="1">
      <c r="A1126" s="244">
        <v>624</v>
      </c>
      <c r="B1126" s="17" t="s">
        <v>3142</v>
      </c>
      <c r="C1126" s="123" t="s">
        <v>120</v>
      </c>
      <c r="D1126" s="19" t="s">
        <v>3157</v>
      </c>
      <c r="E1126" s="113" t="s">
        <v>3182</v>
      </c>
      <c r="F1126" s="114"/>
      <c r="G1126" s="114"/>
      <c r="H1126" s="115" t="s">
        <v>567</v>
      </c>
      <c r="I1126" s="114"/>
      <c r="J1126" s="115" t="s">
        <v>3183</v>
      </c>
      <c r="K1126" s="115"/>
      <c r="L1126" s="115" t="s">
        <v>2032</v>
      </c>
      <c r="M1126" s="115"/>
      <c r="N1126" s="115"/>
      <c r="O1126" s="115" t="s">
        <v>3184</v>
      </c>
      <c r="P1126" s="116" t="s">
        <v>3185</v>
      </c>
      <c r="Q1126" s="117" t="s">
        <v>3186</v>
      </c>
      <c r="R1126" s="115"/>
      <c r="S1126" s="115"/>
      <c r="T1126" s="115"/>
      <c r="U1126" s="115"/>
      <c r="V1126" s="115" t="s">
        <v>1054</v>
      </c>
      <c r="W1126" s="115" t="s">
        <v>1662</v>
      </c>
      <c r="X1126" s="115" t="s">
        <v>817</v>
      </c>
      <c r="Y1126" s="115"/>
      <c r="Z1126" s="115"/>
      <c r="AA1126" s="115"/>
      <c r="AB1126" s="116" t="s">
        <v>3187</v>
      </c>
      <c r="AC1126" s="117" t="s">
        <v>3188</v>
      </c>
      <c r="AD1126" s="130"/>
      <c r="AE1126" s="130"/>
      <c r="AF1126" s="130"/>
      <c r="AG1126" s="130"/>
      <c r="AH1126" s="130"/>
      <c r="AI1126" s="130"/>
      <c r="AJ1126" s="130"/>
      <c r="AK1126" s="130"/>
      <c r="AL1126" s="130"/>
      <c r="AM1126" s="116" t="s">
        <v>3189</v>
      </c>
      <c r="AN1126" s="116" t="s">
        <v>3190</v>
      </c>
      <c r="AO1126" s="57" t="s">
        <v>54</v>
      </c>
      <c r="AP1126" s="57" t="s">
        <v>97</v>
      </c>
      <c r="AQ1126" s="57" t="s">
        <v>3191</v>
      </c>
      <c r="AR1126" s="18" t="s">
        <v>608</v>
      </c>
      <c r="AS1126" s="156" t="s">
        <v>609</v>
      </c>
      <c r="AT1126" s="121">
        <v>26556744.719999999</v>
      </c>
      <c r="AU1126" s="121">
        <v>26556744.719999999</v>
      </c>
      <c r="AV1126" s="121">
        <v>0</v>
      </c>
      <c r="AW1126" s="121">
        <v>0</v>
      </c>
      <c r="AX1126" s="121">
        <v>0</v>
      </c>
      <c r="AY1126" s="121">
        <v>0</v>
      </c>
      <c r="AZ1126" s="121">
        <v>0</v>
      </c>
      <c r="BA1126" s="121">
        <v>0</v>
      </c>
      <c r="BB1126" s="121">
        <v>26556744.719999999</v>
      </c>
      <c r="BC1126" s="121">
        <v>26556744.719999999</v>
      </c>
      <c r="BD1126" s="121">
        <v>0</v>
      </c>
      <c r="BE1126" s="121">
        <v>0</v>
      </c>
      <c r="BF1126" s="121">
        <v>0</v>
      </c>
      <c r="BG1126" s="121">
        <v>0</v>
      </c>
      <c r="BH1126" s="121">
        <v>0</v>
      </c>
      <c r="BI1126" s="121">
        <v>0</v>
      </c>
      <c r="BJ1126" s="121">
        <v>0</v>
      </c>
      <c r="BK1126" s="121">
        <v>0</v>
      </c>
      <c r="BL1126" s="121">
        <v>0</v>
      </c>
      <c r="BM1126" s="121">
        <v>0</v>
      </c>
      <c r="BN1126" s="121">
        <v>0</v>
      </c>
      <c r="BO1126" s="121">
        <v>0</v>
      </c>
      <c r="BP1126" s="121">
        <v>0</v>
      </c>
      <c r="BQ1126" s="121">
        <v>0</v>
      </c>
      <c r="BR1126" s="121">
        <v>0</v>
      </c>
      <c r="BS1126" s="121">
        <v>0</v>
      </c>
      <c r="BT1126" s="121">
        <v>0</v>
      </c>
      <c r="BU1126" s="121">
        <v>0</v>
      </c>
      <c r="BV1126" s="121">
        <v>0</v>
      </c>
      <c r="BW1126" s="121">
        <v>0</v>
      </c>
      <c r="BX1126" s="121">
        <v>0</v>
      </c>
      <c r="BY1126" s="121">
        <v>0</v>
      </c>
      <c r="BZ1126" s="121">
        <v>0</v>
      </c>
      <c r="CA1126" s="121">
        <v>0</v>
      </c>
      <c r="CB1126" s="121">
        <v>0</v>
      </c>
      <c r="CC1126" s="121">
        <v>0</v>
      </c>
      <c r="CD1126" s="121">
        <v>0</v>
      </c>
      <c r="CE1126" s="121">
        <v>0</v>
      </c>
      <c r="CF1126" s="121">
        <v>0</v>
      </c>
      <c r="CG1126" s="121">
        <v>0</v>
      </c>
      <c r="CH1126" s="121">
        <v>0</v>
      </c>
      <c r="CI1126" s="121">
        <v>0</v>
      </c>
      <c r="CJ1126" s="121">
        <v>0</v>
      </c>
      <c r="CK1126" s="121">
        <v>0</v>
      </c>
      <c r="CL1126" s="121">
        <v>0</v>
      </c>
      <c r="CM1126" s="121">
        <v>0</v>
      </c>
      <c r="CN1126" s="121">
        <v>0</v>
      </c>
      <c r="CO1126" s="121">
        <v>0</v>
      </c>
      <c r="CP1126" s="121">
        <v>0</v>
      </c>
      <c r="CQ1126" s="121">
        <v>0</v>
      </c>
      <c r="CR1126" s="2"/>
      <c r="CS1126" s="2"/>
      <c r="CT1126" s="2"/>
      <c r="CU1126" s="2"/>
      <c r="CV1126" s="2"/>
      <c r="CW1126" s="2"/>
      <c r="CX1126" s="2"/>
      <c r="CY1126" s="2"/>
      <c r="CZ1126" s="2"/>
      <c r="DA1126" s="2"/>
      <c r="DB1126" s="2"/>
      <c r="DC1126" s="2"/>
      <c r="DD1126" s="2"/>
      <c r="DE1126" s="2"/>
      <c r="DF1126" s="2"/>
      <c r="DG1126" s="2"/>
      <c r="DH1126" s="2"/>
      <c r="DI1126" s="2"/>
      <c r="DJ1126" s="2"/>
      <c r="DK1126" s="2"/>
      <c r="DL1126" s="2"/>
      <c r="DM1126" s="2"/>
      <c r="DN1126" s="2"/>
      <c r="DO1126" s="2"/>
      <c r="DP1126" s="2"/>
      <c r="DQ1126" s="2"/>
      <c r="DR1126" s="2"/>
      <c r="DS1126" s="2"/>
      <c r="DT1126" s="2"/>
      <c r="DU1126" s="2"/>
      <c r="DV1126" s="2"/>
      <c r="DW1126" s="2"/>
      <c r="DX1126" s="2"/>
      <c r="DY1126" s="2"/>
      <c r="DZ1126" s="2"/>
      <c r="EA1126" s="2"/>
      <c r="EB1126" s="2"/>
      <c r="EC1126" s="2"/>
      <c r="ED1126" s="2"/>
      <c r="EE1126" s="2"/>
      <c r="EF1126" s="2"/>
      <c r="EG1126" s="2"/>
      <c r="EH1126" s="2"/>
      <c r="EI1126" s="2"/>
      <c r="EJ1126" s="2"/>
      <c r="EK1126" s="2"/>
      <c r="EL1126" s="2"/>
      <c r="EM1126" s="2"/>
      <c r="EN1126" s="2"/>
      <c r="EO1126" s="2"/>
      <c r="EP1126" s="2"/>
      <c r="EQ1126" s="2"/>
      <c r="ER1126" s="2"/>
      <c r="ES1126" s="2"/>
      <c r="ET1126" s="2"/>
      <c r="EU1126" s="2"/>
      <c r="EV1126" s="2"/>
      <c r="EW1126" s="2"/>
      <c r="EX1126" s="2"/>
      <c r="EY1126" s="2"/>
      <c r="EZ1126" s="2"/>
      <c r="FA1126" s="2"/>
      <c r="FB1126" s="2"/>
      <c r="FC1126" s="2"/>
      <c r="FD1126" s="2"/>
      <c r="FE1126" s="2"/>
      <c r="FF1126" s="2"/>
      <c r="FG1126" s="2"/>
      <c r="FH1126" s="2"/>
      <c r="FI1126" s="2"/>
      <c r="FJ1126" s="2"/>
      <c r="FK1126" s="2"/>
      <c r="FL1126" s="2"/>
      <c r="FM1126" s="2"/>
      <c r="FN1126" s="2"/>
      <c r="FO1126" s="2"/>
      <c r="FP1126" s="2"/>
      <c r="FQ1126" s="2"/>
      <c r="FR1126" s="2"/>
      <c r="FS1126" s="2"/>
      <c r="FT1126" s="2"/>
      <c r="FU1126" s="2"/>
      <c r="FV1126" s="2"/>
      <c r="FW1126" s="2"/>
      <c r="FX1126" s="2"/>
      <c r="FY1126" s="2"/>
      <c r="FZ1126" s="2"/>
      <c r="GA1126" s="2"/>
      <c r="GB1126" s="2"/>
      <c r="GC1126" s="2"/>
      <c r="GD1126" s="2"/>
      <c r="GE1126" s="2"/>
      <c r="GF1126" s="2"/>
      <c r="GG1126" s="2"/>
      <c r="GH1126" s="2"/>
      <c r="GI1126" s="2"/>
      <c r="GJ1126" s="2"/>
      <c r="GK1126" s="2"/>
      <c r="GL1126" s="2"/>
      <c r="GM1126" s="2"/>
      <c r="GN1126" s="2"/>
      <c r="GO1126" s="2"/>
      <c r="GP1126" s="2"/>
      <c r="GQ1126" s="2"/>
      <c r="GR1126" s="2"/>
      <c r="GS1126" s="2"/>
      <c r="GT1126" s="2"/>
      <c r="GU1126" s="2"/>
      <c r="GV1126" s="2"/>
      <c r="GW1126" s="2"/>
      <c r="GX1126" s="2"/>
      <c r="GY1126" s="2"/>
      <c r="GZ1126" s="2"/>
      <c r="HA1126" s="2"/>
      <c r="HB1126" s="2"/>
      <c r="HC1126" s="2"/>
      <c r="HD1126" s="2"/>
      <c r="HE1126" s="2"/>
    </row>
    <row r="1127" spans="1:213" ht="169.5" customHeight="1">
      <c r="A1127" s="244">
        <v>624</v>
      </c>
      <c r="B1127" s="17" t="s">
        <v>3142</v>
      </c>
      <c r="C1127" s="123" t="s">
        <v>120</v>
      </c>
      <c r="D1127" s="19" t="s">
        <v>3157</v>
      </c>
      <c r="E1127" s="113" t="s">
        <v>3182</v>
      </c>
      <c r="F1127" s="114"/>
      <c r="G1127" s="114"/>
      <c r="H1127" s="115" t="s">
        <v>567</v>
      </c>
      <c r="I1127" s="114"/>
      <c r="J1127" s="115" t="s">
        <v>3183</v>
      </c>
      <c r="K1127" s="115"/>
      <c r="L1127" s="115" t="s">
        <v>2032</v>
      </c>
      <c r="M1127" s="115"/>
      <c r="N1127" s="115"/>
      <c r="O1127" s="115" t="s">
        <v>3184</v>
      </c>
      <c r="P1127" s="116" t="s">
        <v>3185</v>
      </c>
      <c r="Q1127" s="117" t="s">
        <v>3186</v>
      </c>
      <c r="R1127" s="115"/>
      <c r="S1127" s="115"/>
      <c r="T1127" s="115"/>
      <c r="U1127" s="115"/>
      <c r="V1127" s="115" t="s">
        <v>1054</v>
      </c>
      <c r="W1127" s="115" t="s">
        <v>1662</v>
      </c>
      <c r="X1127" s="115" t="s">
        <v>817</v>
      </c>
      <c r="Y1127" s="115"/>
      <c r="Z1127" s="115"/>
      <c r="AA1127" s="115"/>
      <c r="AB1127" s="116" t="s">
        <v>3187</v>
      </c>
      <c r="AC1127" s="117" t="s">
        <v>3188</v>
      </c>
      <c r="AD1127" s="130"/>
      <c r="AE1127" s="130"/>
      <c r="AF1127" s="130"/>
      <c r="AG1127" s="130"/>
      <c r="AH1127" s="130"/>
      <c r="AI1127" s="130"/>
      <c r="AJ1127" s="130"/>
      <c r="AK1127" s="130"/>
      <c r="AL1127" s="130"/>
      <c r="AM1127" s="116" t="s">
        <v>3189</v>
      </c>
      <c r="AN1127" s="116" t="s">
        <v>3190</v>
      </c>
      <c r="AO1127" s="57" t="s">
        <v>54</v>
      </c>
      <c r="AP1127" s="57" t="s">
        <v>97</v>
      </c>
      <c r="AQ1127" s="57" t="s">
        <v>3191</v>
      </c>
      <c r="AR1127" s="18" t="s">
        <v>608</v>
      </c>
      <c r="AS1127" s="156" t="s">
        <v>610</v>
      </c>
      <c r="AT1127" s="121">
        <v>600</v>
      </c>
      <c r="AU1127" s="121">
        <v>600</v>
      </c>
      <c r="AV1127" s="121">
        <v>0</v>
      </c>
      <c r="AW1127" s="121">
        <v>0</v>
      </c>
      <c r="AX1127" s="121">
        <v>0</v>
      </c>
      <c r="AY1127" s="121">
        <v>0</v>
      </c>
      <c r="AZ1127" s="121">
        <v>0</v>
      </c>
      <c r="BA1127" s="121">
        <v>0</v>
      </c>
      <c r="BB1127" s="121">
        <v>600</v>
      </c>
      <c r="BC1127" s="121">
        <v>600</v>
      </c>
      <c r="BD1127" s="121">
        <v>0</v>
      </c>
      <c r="BE1127" s="121">
        <v>0</v>
      </c>
      <c r="BF1127" s="121">
        <v>0</v>
      </c>
      <c r="BG1127" s="121">
        <v>0</v>
      </c>
      <c r="BH1127" s="121">
        <v>0</v>
      </c>
      <c r="BI1127" s="121">
        <v>0</v>
      </c>
      <c r="BJ1127" s="121">
        <v>0</v>
      </c>
      <c r="BK1127" s="121">
        <v>0</v>
      </c>
      <c r="BL1127" s="121">
        <v>0</v>
      </c>
      <c r="BM1127" s="121">
        <v>0</v>
      </c>
      <c r="BN1127" s="121">
        <v>0</v>
      </c>
      <c r="BO1127" s="121">
        <v>0</v>
      </c>
      <c r="BP1127" s="121">
        <v>0</v>
      </c>
      <c r="BQ1127" s="121">
        <v>0</v>
      </c>
      <c r="BR1127" s="121">
        <v>0</v>
      </c>
      <c r="BS1127" s="121">
        <v>0</v>
      </c>
      <c r="BT1127" s="121">
        <v>0</v>
      </c>
      <c r="BU1127" s="121">
        <v>0</v>
      </c>
      <c r="BV1127" s="121">
        <v>0</v>
      </c>
      <c r="BW1127" s="121">
        <v>0</v>
      </c>
      <c r="BX1127" s="121">
        <v>0</v>
      </c>
      <c r="BY1127" s="121">
        <v>0</v>
      </c>
      <c r="BZ1127" s="121">
        <v>0</v>
      </c>
      <c r="CA1127" s="121">
        <v>0</v>
      </c>
      <c r="CB1127" s="121">
        <v>0</v>
      </c>
      <c r="CC1127" s="121">
        <v>0</v>
      </c>
      <c r="CD1127" s="121">
        <v>0</v>
      </c>
      <c r="CE1127" s="121">
        <v>0</v>
      </c>
      <c r="CF1127" s="121">
        <v>0</v>
      </c>
      <c r="CG1127" s="121">
        <v>0</v>
      </c>
      <c r="CH1127" s="121">
        <v>0</v>
      </c>
      <c r="CI1127" s="121">
        <v>0</v>
      </c>
      <c r="CJ1127" s="121">
        <v>0</v>
      </c>
      <c r="CK1127" s="121">
        <v>0</v>
      </c>
      <c r="CL1127" s="121">
        <v>0</v>
      </c>
      <c r="CM1127" s="121">
        <v>0</v>
      </c>
      <c r="CN1127" s="121">
        <v>0</v>
      </c>
      <c r="CO1127" s="121">
        <v>0</v>
      </c>
      <c r="CP1127" s="121">
        <v>0</v>
      </c>
      <c r="CQ1127" s="121">
        <v>0</v>
      </c>
      <c r="CR1127" s="2"/>
      <c r="CS1127" s="2"/>
      <c r="CT1127" s="2"/>
      <c r="CU1127" s="2"/>
      <c r="CV1127" s="2"/>
      <c r="CW1127" s="2"/>
      <c r="CX1127" s="2"/>
      <c r="CY1127" s="2"/>
      <c r="CZ1127" s="2"/>
      <c r="DA1127" s="2"/>
      <c r="DB1127" s="2"/>
      <c r="DC1127" s="2"/>
      <c r="DD1127" s="2"/>
      <c r="DE1127" s="2"/>
      <c r="DF1127" s="2"/>
      <c r="DG1127" s="2"/>
      <c r="DH1127" s="2"/>
      <c r="DI1127" s="2"/>
      <c r="DJ1127" s="2"/>
      <c r="DK1127" s="2"/>
      <c r="DL1127" s="2"/>
      <c r="DM1127" s="2"/>
      <c r="DN1127" s="2"/>
      <c r="DO1127" s="2"/>
      <c r="DP1127" s="2"/>
      <c r="DQ1127" s="2"/>
      <c r="DR1127" s="2"/>
      <c r="DS1127" s="2"/>
      <c r="DT1127" s="2"/>
      <c r="DU1127" s="2"/>
      <c r="DV1127" s="2"/>
      <c r="DW1127" s="2"/>
      <c r="DX1127" s="2"/>
      <c r="DY1127" s="2"/>
      <c r="DZ1127" s="2"/>
      <c r="EA1127" s="2"/>
      <c r="EB1127" s="2"/>
      <c r="EC1127" s="2"/>
      <c r="ED1127" s="2"/>
      <c r="EE1127" s="2"/>
      <c r="EF1127" s="2"/>
      <c r="EG1127" s="2"/>
      <c r="EH1127" s="2"/>
      <c r="EI1127" s="2"/>
      <c r="EJ1127" s="2"/>
      <c r="EK1127" s="2"/>
      <c r="EL1127" s="2"/>
      <c r="EM1127" s="2"/>
      <c r="EN1127" s="2"/>
      <c r="EO1127" s="2"/>
      <c r="EP1127" s="2"/>
      <c r="EQ1127" s="2"/>
      <c r="ER1127" s="2"/>
      <c r="ES1127" s="2"/>
      <c r="ET1127" s="2"/>
      <c r="EU1127" s="2"/>
      <c r="EV1127" s="2"/>
      <c r="EW1127" s="2"/>
      <c r="EX1127" s="2"/>
      <c r="EY1127" s="2"/>
      <c r="EZ1127" s="2"/>
      <c r="FA1127" s="2"/>
      <c r="FB1127" s="2"/>
      <c r="FC1127" s="2"/>
      <c r="FD1127" s="2"/>
      <c r="FE1127" s="2"/>
      <c r="FF1127" s="2"/>
      <c r="FG1127" s="2"/>
      <c r="FH1127" s="2"/>
      <c r="FI1127" s="2"/>
      <c r="FJ1127" s="2"/>
      <c r="FK1127" s="2"/>
      <c r="FL1127" s="2"/>
      <c r="FM1127" s="2"/>
      <c r="FN1127" s="2"/>
      <c r="FO1127" s="2"/>
      <c r="FP1127" s="2"/>
      <c r="FQ1127" s="2"/>
      <c r="FR1127" s="2"/>
      <c r="FS1127" s="2"/>
      <c r="FT1127" s="2"/>
      <c r="FU1127" s="2"/>
      <c r="FV1127" s="2"/>
      <c r="FW1127" s="2"/>
      <c r="FX1127" s="2"/>
      <c r="FY1127" s="2"/>
      <c r="FZ1127" s="2"/>
      <c r="GA1127" s="2"/>
      <c r="GB1127" s="2"/>
      <c r="GC1127" s="2"/>
      <c r="GD1127" s="2"/>
      <c r="GE1127" s="2"/>
      <c r="GF1127" s="2"/>
      <c r="GG1127" s="2"/>
      <c r="GH1127" s="2"/>
      <c r="GI1127" s="2"/>
      <c r="GJ1127" s="2"/>
      <c r="GK1127" s="2"/>
      <c r="GL1127" s="2"/>
      <c r="GM1127" s="2"/>
      <c r="GN1127" s="2"/>
      <c r="GO1127" s="2"/>
      <c r="GP1127" s="2"/>
      <c r="GQ1127" s="2"/>
      <c r="GR1127" s="2"/>
      <c r="GS1127" s="2"/>
      <c r="GT1127" s="2"/>
      <c r="GU1127" s="2"/>
      <c r="GV1127" s="2"/>
      <c r="GW1127" s="2"/>
      <c r="GX1127" s="2"/>
      <c r="GY1127" s="2"/>
      <c r="GZ1127" s="2"/>
      <c r="HA1127" s="2"/>
      <c r="HB1127" s="2"/>
      <c r="HC1127" s="2"/>
      <c r="HD1127" s="2"/>
      <c r="HE1127" s="2"/>
    </row>
    <row r="1128" spans="1:213" ht="169.5" customHeight="1">
      <c r="A1128" s="244">
        <v>624</v>
      </c>
      <c r="B1128" s="17" t="s">
        <v>3142</v>
      </c>
      <c r="C1128" s="123" t="s">
        <v>120</v>
      </c>
      <c r="D1128" s="19" t="s">
        <v>3157</v>
      </c>
      <c r="E1128" s="113" t="s">
        <v>3182</v>
      </c>
      <c r="F1128" s="114"/>
      <c r="G1128" s="114"/>
      <c r="H1128" s="115" t="s">
        <v>567</v>
      </c>
      <c r="I1128" s="114"/>
      <c r="J1128" s="115" t="s">
        <v>3183</v>
      </c>
      <c r="K1128" s="115"/>
      <c r="L1128" s="115" t="s">
        <v>2032</v>
      </c>
      <c r="M1128" s="115"/>
      <c r="N1128" s="115"/>
      <c r="O1128" s="115" t="s">
        <v>3184</v>
      </c>
      <c r="P1128" s="116" t="s">
        <v>3185</v>
      </c>
      <c r="Q1128" s="117" t="s">
        <v>3186</v>
      </c>
      <c r="R1128" s="115"/>
      <c r="S1128" s="115"/>
      <c r="T1128" s="115"/>
      <c r="U1128" s="115"/>
      <c r="V1128" s="115" t="s">
        <v>1054</v>
      </c>
      <c r="W1128" s="115" t="s">
        <v>1662</v>
      </c>
      <c r="X1128" s="115" t="s">
        <v>817</v>
      </c>
      <c r="Y1128" s="115"/>
      <c r="Z1128" s="115"/>
      <c r="AA1128" s="115"/>
      <c r="AB1128" s="116" t="s">
        <v>3187</v>
      </c>
      <c r="AC1128" s="117" t="s">
        <v>3188</v>
      </c>
      <c r="AD1128" s="130"/>
      <c r="AE1128" s="130"/>
      <c r="AF1128" s="130"/>
      <c r="AG1128" s="130"/>
      <c r="AH1128" s="130"/>
      <c r="AI1128" s="130"/>
      <c r="AJ1128" s="130"/>
      <c r="AK1128" s="130"/>
      <c r="AL1128" s="130"/>
      <c r="AM1128" s="116" t="s">
        <v>3189</v>
      </c>
      <c r="AN1128" s="116" t="s">
        <v>3190</v>
      </c>
      <c r="AO1128" s="57" t="s">
        <v>54</v>
      </c>
      <c r="AP1128" s="57" t="s">
        <v>97</v>
      </c>
      <c r="AQ1128" s="57" t="s">
        <v>3191</v>
      </c>
      <c r="AR1128" s="18" t="s">
        <v>608</v>
      </c>
      <c r="AS1128" s="156" t="s">
        <v>611</v>
      </c>
      <c r="AT1128" s="121">
        <v>7956309.5800000001</v>
      </c>
      <c r="AU1128" s="121">
        <v>7956309.5800000001</v>
      </c>
      <c r="AV1128" s="121">
        <v>0</v>
      </c>
      <c r="AW1128" s="121">
        <v>0</v>
      </c>
      <c r="AX1128" s="121">
        <v>0</v>
      </c>
      <c r="AY1128" s="121">
        <v>0</v>
      </c>
      <c r="AZ1128" s="121">
        <v>0</v>
      </c>
      <c r="BA1128" s="121">
        <v>0</v>
      </c>
      <c r="BB1128" s="121">
        <v>7956309.5800000001</v>
      </c>
      <c r="BC1128" s="121">
        <v>7956309.5800000001</v>
      </c>
      <c r="BD1128" s="121">
        <v>0</v>
      </c>
      <c r="BE1128" s="121">
        <v>0</v>
      </c>
      <c r="BF1128" s="121">
        <v>0</v>
      </c>
      <c r="BG1128" s="121">
        <v>0</v>
      </c>
      <c r="BH1128" s="121">
        <v>0</v>
      </c>
      <c r="BI1128" s="121">
        <v>0</v>
      </c>
      <c r="BJ1128" s="121">
        <v>0</v>
      </c>
      <c r="BK1128" s="121">
        <v>0</v>
      </c>
      <c r="BL1128" s="121">
        <v>0</v>
      </c>
      <c r="BM1128" s="121">
        <v>0</v>
      </c>
      <c r="BN1128" s="121">
        <v>0</v>
      </c>
      <c r="BO1128" s="121">
        <v>0</v>
      </c>
      <c r="BP1128" s="121">
        <v>0</v>
      </c>
      <c r="BQ1128" s="121">
        <v>0</v>
      </c>
      <c r="BR1128" s="121">
        <v>0</v>
      </c>
      <c r="BS1128" s="121">
        <v>0</v>
      </c>
      <c r="BT1128" s="121">
        <v>0</v>
      </c>
      <c r="BU1128" s="121">
        <v>0</v>
      </c>
      <c r="BV1128" s="121">
        <v>0</v>
      </c>
      <c r="BW1128" s="121">
        <v>0</v>
      </c>
      <c r="BX1128" s="121">
        <v>0</v>
      </c>
      <c r="BY1128" s="121">
        <v>0</v>
      </c>
      <c r="BZ1128" s="121">
        <v>0</v>
      </c>
      <c r="CA1128" s="121">
        <v>0</v>
      </c>
      <c r="CB1128" s="121">
        <v>0</v>
      </c>
      <c r="CC1128" s="121">
        <v>0</v>
      </c>
      <c r="CD1128" s="121">
        <v>0</v>
      </c>
      <c r="CE1128" s="121">
        <v>0</v>
      </c>
      <c r="CF1128" s="121">
        <v>0</v>
      </c>
      <c r="CG1128" s="121">
        <v>0</v>
      </c>
      <c r="CH1128" s="121">
        <v>0</v>
      </c>
      <c r="CI1128" s="121">
        <v>0</v>
      </c>
      <c r="CJ1128" s="121">
        <v>0</v>
      </c>
      <c r="CK1128" s="121">
        <v>0</v>
      </c>
      <c r="CL1128" s="121">
        <v>0</v>
      </c>
      <c r="CM1128" s="121">
        <v>0</v>
      </c>
      <c r="CN1128" s="121">
        <v>0</v>
      </c>
      <c r="CO1128" s="121">
        <v>0</v>
      </c>
      <c r="CP1128" s="121">
        <v>0</v>
      </c>
      <c r="CQ1128" s="121">
        <v>0</v>
      </c>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c r="DN1128" s="2"/>
      <c r="DO1128" s="2"/>
      <c r="DP1128" s="2"/>
      <c r="DQ1128" s="2"/>
      <c r="DR1128" s="2"/>
      <c r="DS1128" s="2"/>
      <c r="DT1128" s="2"/>
      <c r="DU1128" s="2"/>
      <c r="DV1128" s="2"/>
      <c r="DW1128" s="2"/>
      <c r="DX1128" s="2"/>
      <c r="DY1128" s="2"/>
      <c r="DZ1128" s="2"/>
      <c r="EA1128" s="2"/>
      <c r="EB1128" s="2"/>
      <c r="EC1128" s="2"/>
      <c r="ED1128" s="2"/>
      <c r="EE1128" s="2"/>
      <c r="EF1128" s="2"/>
      <c r="EG1128" s="2"/>
      <c r="EH1128" s="2"/>
      <c r="EI1128" s="2"/>
      <c r="EJ1128" s="2"/>
      <c r="EK1128" s="2"/>
      <c r="EL1128" s="2"/>
      <c r="EM1128" s="2"/>
      <c r="EN1128" s="2"/>
      <c r="EO1128" s="2"/>
      <c r="EP1128" s="2"/>
      <c r="EQ1128" s="2"/>
      <c r="ER1128" s="2"/>
      <c r="ES1128" s="2"/>
      <c r="ET1128" s="2"/>
      <c r="EU1128" s="2"/>
      <c r="EV1128" s="2"/>
      <c r="EW1128" s="2"/>
      <c r="EX1128" s="2"/>
      <c r="EY1128" s="2"/>
      <c r="EZ1128" s="2"/>
      <c r="FA1128" s="2"/>
      <c r="FB1128" s="2"/>
      <c r="FC1128" s="2"/>
      <c r="FD1128" s="2"/>
      <c r="FE1128" s="2"/>
      <c r="FF1128" s="2"/>
      <c r="FG1128" s="2"/>
      <c r="FH1128" s="2"/>
      <c r="FI1128" s="2"/>
      <c r="FJ1128" s="2"/>
      <c r="FK1128" s="2"/>
      <c r="FL1128" s="2"/>
      <c r="FM1128" s="2"/>
      <c r="FN1128" s="2"/>
      <c r="FO1128" s="2"/>
      <c r="FP1128" s="2"/>
      <c r="FQ1128" s="2"/>
      <c r="FR1128" s="2"/>
      <c r="FS1128" s="2"/>
      <c r="FT1128" s="2"/>
      <c r="FU1128" s="2"/>
      <c r="FV1128" s="2"/>
      <c r="FW1128" s="2"/>
      <c r="FX1128" s="2"/>
      <c r="FY1128" s="2"/>
      <c r="FZ1128" s="2"/>
      <c r="GA1128" s="2"/>
      <c r="GB1128" s="2"/>
      <c r="GC1128" s="2"/>
      <c r="GD1128" s="2"/>
      <c r="GE1128" s="2"/>
      <c r="GF1128" s="2"/>
      <c r="GG1128" s="2"/>
      <c r="GH1128" s="2"/>
      <c r="GI1128" s="2"/>
      <c r="GJ1128" s="2"/>
      <c r="GK1128" s="2"/>
      <c r="GL1128" s="2"/>
      <c r="GM1128" s="2"/>
      <c r="GN1128" s="2"/>
      <c r="GO1128" s="2"/>
      <c r="GP1128" s="2"/>
      <c r="GQ1128" s="2"/>
      <c r="GR1128" s="2"/>
      <c r="GS1128" s="2"/>
      <c r="GT1128" s="2"/>
      <c r="GU1128" s="2"/>
      <c r="GV1128" s="2"/>
      <c r="GW1128" s="2"/>
      <c r="GX1128" s="2"/>
      <c r="GY1128" s="2"/>
      <c r="GZ1128" s="2"/>
      <c r="HA1128" s="2"/>
      <c r="HB1128" s="2"/>
      <c r="HC1128" s="2"/>
      <c r="HD1128" s="2"/>
      <c r="HE1128" s="2"/>
    </row>
    <row r="1129" spans="1:213" ht="169.5" customHeight="1">
      <c r="A1129" s="244">
        <v>624</v>
      </c>
      <c r="B1129" s="17" t="s">
        <v>3142</v>
      </c>
      <c r="C1129" s="123" t="s">
        <v>120</v>
      </c>
      <c r="D1129" s="19" t="s">
        <v>3157</v>
      </c>
      <c r="E1129" s="113" t="s">
        <v>3182</v>
      </c>
      <c r="F1129" s="114"/>
      <c r="G1129" s="114"/>
      <c r="H1129" s="115" t="s">
        <v>567</v>
      </c>
      <c r="I1129" s="114"/>
      <c r="J1129" s="115" t="s">
        <v>3183</v>
      </c>
      <c r="K1129" s="115"/>
      <c r="L1129" s="115" t="s">
        <v>2032</v>
      </c>
      <c r="M1129" s="115"/>
      <c r="N1129" s="115"/>
      <c r="O1129" s="115" t="s">
        <v>3184</v>
      </c>
      <c r="P1129" s="116" t="s">
        <v>3185</v>
      </c>
      <c r="Q1129" s="117" t="s">
        <v>3186</v>
      </c>
      <c r="R1129" s="115"/>
      <c r="S1129" s="115"/>
      <c r="T1129" s="115"/>
      <c r="U1129" s="115"/>
      <c r="V1129" s="115" t="s">
        <v>1054</v>
      </c>
      <c r="W1129" s="115" t="s">
        <v>1662</v>
      </c>
      <c r="X1129" s="115" t="s">
        <v>817</v>
      </c>
      <c r="Y1129" s="115"/>
      <c r="Z1129" s="115"/>
      <c r="AA1129" s="115"/>
      <c r="AB1129" s="116" t="s">
        <v>3187</v>
      </c>
      <c r="AC1129" s="117" t="s">
        <v>3188</v>
      </c>
      <c r="AD1129" s="130"/>
      <c r="AE1129" s="130"/>
      <c r="AF1129" s="130"/>
      <c r="AG1129" s="130"/>
      <c r="AH1129" s="130"/>
      <c r="AI1129" s="130"/>
      <c r="AJ1129" s="130"/>
      <c r="AK1129" s="130"/>
      <c r="AL1129" s="130"/>
      <c r="AM1129" s="116" t="s">
        <v>3189</v>
      </c>
      <c r="AN1129" s="116" t="s">
        <v>3190</v>
      </c>
      <c r="AO1129" s="57" t="s">
        <v>54</v>
      </c>
      <c r="AP1129" s="57" t="s">
        <v>97</v>
      </c>
      <c r="AQ1129" s="57" t="s">
        <v>3191</v>
      </c>
      <c r="AR1129" s="18" t="s">
        <v>608</v>
      </c>
      <c r="AS1129" s="156" t="s">
        <v>53</v>
      </c>
      <c r="AT1129" s="121">
        <v>1293117.27</v>
      </c>
      <c r="AU1129" s="121">
        <v>1293117.27</v>
      </c>
      <c r="AV1129" s="121">
        <v>0</v>
      </c>
      <c r="AW1129" s="121">
        <v>0</v>
      </c>
      <c r="AX1129" s="121">
        <v>0</v>
      </c>
      <c r="AY1129" s="121">
        <v>0</v>
      </c>
      <c r="AZ1129" s="121">
        <v>0</v>
      </c>
      <c r="BA1129" s="121">
        <v>0</v>
      </c>
      <c r="BB1129" s="121">
        <v>1293117.27</v>
      </c>
      <c r="BC1129" s="121">
        <v>1293117.27</v>
      </c>
      <c r="BD1129" s="121">
        <v>0</v>
      </c>
      <c r="BE1129" s="121">
        <v>0</v>
      </c>
      <c r="BF1129" s="121">
        <v>0</v>
      </c>
      <c r="BG1129" s="121">
        <v>0</v>
      </c>
      <c r="BH1129" s="121">
        <v>0</v>
      </c>
      <c r="BI1129" s="121">
        <v>0</v>
      </c>
      <c r="BJ1129" s="121">
        <v>0</v>
      </c>
      <c r="BK1129" s="121">
        <v>0</v>
      </c>
      <c r="BL1129" s="121">
        <v>0</v>
      </c>
      <c r="BM1129" s="121">
        <v>0</v>
      </c>
      <c r="BN1129" s="121">
        <v>0</v>
      </c>
      <c r="BO1129" s="121">
        <v>0</v>
      </c>
      <c r="BP1129" s="121">
        <v>0</v>
      </c>
      <c r="BQ1129" s="121">
        <v>0</v>
      </c>
      <c r="BR1129" s="121">
        <v>0</v>
      </c>
      <c r="BS1129" s="121">
        <v>0</v>
      </c>
      <c r="BT1129" s="121">
        <v>0</v>
      </c>
      <c r="BU1129" s="121">
        <v>0</v>
      </c>
      <c r="BV1129" s="121">
        <v>0</v>
      </c>
      <c r="BW1129" s="121">
        <v>0</v>
      </c>
      <c r="BX1129" s="121">
        <v>0</v>
      </c>
      <c r="BY1129" s="121">
        <v>0</v>
      </c>
      <c r="BZ1129" s="121">
        <v>0</v>
      </c>
      <c r="CA1129" s="121">
        <v>0</v>
      </c>
      <c r="CB1129" s="121">
        <v>0</v>
      </c>
      <c r="CC1129" s="121">
        <v>0</v>
      </c>
      <c r="CD1129" s="121">
        <v>0</v>
      </c>
      <c r="CE1129" s="121">
        <v>0</v>
      </c>
      <c r="CF1129" s="121">
        <v>0</v>
      </c>
      <c r="CG1129" s="121">
        <v>0</v>
      </c>
      <c r="CH1129" s="121">
        <v>0</v>
      </c>
      <c r="CI1129" s="121">
        <v>0</v>
      </c>
      <c r="CJ1129" s="121">
        <v>0</v>
      </c>
      <c r="CK1129" s="121">
        <v>0</v>
      </c>
      <c r="CL1129" s="121">
        <v>0</v>
      </c>
      <c r="CM1129" s="121">
        <v>0</v>
      </c>
      <c r="CN1129" s="121">
        <v>0</v>
      </c>
      <c r="CO1129" s="121">
        <v>0</v>
      </c>
      <c r="CP1129" s="121">
        <v>0</v>
      </c>
      <c r="CQ1129" s="121">
        <v>0</v>
      </c>
      <c r="CR1129" s="2"/>
      <c r="CS1129" s="2"/>
      <c r="CT1129" s="2"/>
      <c r="CU1129" s="2"/>
      <c r="CV1129" s="2"/>
      <c r="CW1129" s="2"/>
      <c r="CX1129" s="2"/>
      <c r="CY1129" s="2"/>
      <c r="CZ1129" s="2"/>
      <c r="DA1129" s="2"/>
      <c r="DB1129" s="2"/>
      <c r="DC1129" s="2"/>
      <c r="DD1129" s="2"/>
      <c r="DE1129" s="2"/>
      <c r="DF1129" s="2"/>
      <c r="DG1129" s="2"/>
      <c r="DH1129" s="2"/>
      <c r="DI1129" s="2"/>
      <c r="DJ1129" s="2"/>
      <c r="DK1129" s="2"/>
      <c r="DL1129" s="2"/>
      <c r="DM1129" s="2"/>
      <c r="DN1129" s="2"/>
      <c r="DO1129" s="2"/>
      <c r="DP1129" s="2"/>
      <c r="DQ1129" s="2"/>
      <c r="DR1129" s="2"/>
      <c r="DS1129" s="2"/>
      <c r="DT1129" s="2"/>
      <c r="DU1129" s="2"/>
      <c r="DV1129" s="2"/>
      <c r="DW1129" s="2"/>
      <c r="DX1129" s="2"/>
      <c r="DY1129" s="2"/>
      <c r="DZ1129" s="2"/>
      <c r="EA1129" s="2"/>
      <c r="EB1129" s="2"/>
      <c r="EC1129" s="2"/>
      <c r="ED1129" s="2"/>
      <c r="EE1129" s="2"/>
      <c r="EF1129" s="2"/>
      <c r="EG1129" s="2"/>
      <c r="EH1129" s="2"/>
      <c r="EI1129" s="2"/>
      <c r="EJ1129" s="2"/>
      <c r="EK1129" s="2"/>
      <c r="EL1129" s="2"/>
      <c r="EM1129" s="2"/>
      <c r="EN1129" s="2"/>
      <c r="EO1129" s="2"/>
      <c r="EP1129" s="2"/>
      <c r="EQ1129" s="2"/>
      <c r="ER1129" s="2"/>
      <c r="ES1129" s="2"/>
      <c r="ET1129" s="2"/>
      <c r="EU1129" s="2"/>
      <c r="EV1129" s="2"/>
      <c r="EW1129" s="2"/>
      <c r="EX1129" s="2"/>
      <c r="EY1129" s="2"/>
      <c r="EZ1129" s="2"/>
      <c r="FA1129" s="2"/>
      <c r="FB1129" s="2"/>
      <c r="FC1129" s="2"/>
      <c r="FD1129" s="2"/>
      <c r="FE1129" s="2"/>
      <c r="FF1129" s="2"/>
      <c r="FG1129" s="2"/>
      <c r="FH1129" s="2"/>
      <c r="FI1129" s="2"/>
      <c r="FJ1129" s="2"/>
      <c r="FK1129" s="2"/>
      <c r="FL1129" s="2"/>
      <c r="FM1129" s="2"/>
      <c r="FN1129" s="2"/>
      <c r="FO1129" s="2"/>
      <c r="FP1129" s="2"/>
      <c r="FQ1129" s="2"/>
      <c r="FR1129" s="2"/>
      <c r="FS1129" s="2"/>
      <c r="FT1129" s="2"/>
      <c r="FU1129" s="2"/>
      <c r="FV1129" s="2"/>
      <c r="FW1129" s="2"/>
      <c r="FX1129" s="2"/>
      <c r="FY1129" s="2"/>
      <c r="FZ1129" s="2"/>
      <c r="GA1129" s="2"/>
      <c r="GB1129" s="2"/>
      <c r="GC1129" s="2"/>
      <c r="GD1129" s="2"/>
      <c r="GE1129" s="2"/>
      <c r="GF1129" s="2"/>
      <c r="GG1129" s="2"/>
      <c r="GH1129" s="2"/>
      <c r="GI1129" s="2"/>
      <c r="GJ1129" s="2"/>
      <c r="GK1129" s="2"/>
      <c r="GL1129" s="2"/>
      <c r="GM1129" s="2"/>
      <c r="GN1129" s="2"/>
      <c r="GO1129" s="2"/>
      <c r="GP1129" s="2"/>
      <c r="GQ1129" s="2"/>
      <c r="GR1129" s="2"/>
      <c r="GS1129" s="2"/>
      <c r="GT1129" s="2"/>
      <c r="GU1129" s="2"/>
      <c r="GV1129" s="2"/>
      <c r="GW1129" s="2"/>
      <c r="GX1129" s="2"/>
      <c r="GY1129" s="2"/>
      <c r="GZ1129" s="2"/>
      <c r="HA1129" s="2"/>
      <c r="HB1129" s="2"/>
      <c r="HC1129" s="2"/>
      <c r="HD1129" s="2"/>
      <c r="HE1129" s="2"/>
    </row>
    <row r="1130" spans="1:213" ht="106.5" customHeight="1">
      <c r="A1130" s="244" t="s">
        <v>3174</v>
      </c>
      <c r="B1130" s="17" t="s">
        <v>3142</v>
      </c>
      <c r="C1130" s="123">
        <v>402000025</v>
      </c>
      <c r="D1130" s="19" t="s">
        <v>153</v>
      </c>
      <c r="E1130" s="113" t="s">
        <v>389</v>
      </c>
      <c r="F1130" s="114"/>
      <c r="G1130" s="114"/>
      <c r="H1130" s="115" t="s">
        <v>3175</v>
      </c>
      <c r="I1130" s="114"/>
      <c r="J1130" s="115" t="s">
        <v>3176</v>
      </c>
      <c r="K1130" s="115" t="s">
        <v>2782</v>
      </c>
      <c r="L1130" s="115" t="s">
        <v>3177</v>
      </c>
      <c r="M1130" s="115"/>
      <c r="N1130" s="115" t="s">
        <v>3178</v>
      </c>
      <c r="O1130" s="115"/>
      <c r="P1130" s="116" t="s">
        <v>3179</v>
      </c>
      <c r="Q1130" s="117" t="s">
        <v>394</v>
      </c>
      <c r="R1130" s="115"/>
      <c r="S1130" s="115"/>
      <c r="T1130" s="115">
        <v>3</v>
      </c>
      <c r="U1130" s="115"/>
      <c r="V1130" s="115">
        <v>12</v>
      </c>
      <c r="W1130" s="115">
        <v>1</v>
      </c>
      <c r="X1130" s="115" t="s">
        <v>395</v>
      </c>
      <c r="Y1130" s="115"/>
      <c r="Z1130" s="115"/>
      <c r="AA1130" s="115"/>
      <c r="AB1130" s="116" t="s">
        <v>257</v>
      </c>
      <c r="AC1130" s="117" t="s">
        <v>3192</v>
      </c>
      <c r="AD1130" s="130"/>
      <c r="AE1130" s="130"/>
      <c r="AF1130" s="130"/>
      <c r="AG1130" s="130"/>
      <c r="AH1130" s="130"/>
      <c r="AI1130" s="130"/>
      <c r="AJ1130" s="116"/>
      <c r="AK1130" s="130"/>
      <c r="AL1130" s="130"/>
      <c r="AM1130" s="116" t="s">
        <v>605</v>
      </c>
      <c r="AN1130" s="116" t="s">
        <v>3181</v>
      </c>
      <c r="AO1130" s="57" t="s">
        <v>54</v>
      </c>
      <c r="AP1130" s="57" t="s">
        <v>97</v>
      </c>
      <c r="AQ1130" s="57" t="s">
        <v>3191</v>
      </c>
      <c r="AR1130" s="18" t="s">
        <v>608</v>
      </c>
      <c r="AS1130" s="156" t="s">
        <v>53</v>
      </c>
      <c r="AT1130" s="121">
        <v>44702.73</v>
      </c>
      <c r="AU1130" s="121">
        <v>44702.73</v>
      </c>
      <c r="AV1130" s="121">
        <v>0</v>
      </c>
      <c r="AW1130" s="121">
        <v>0</v>
      </c>
      <c r="AX1130" s="121">
        <v>0</v>
      </c>
      <c r="AY1130" s="121">
        <v>0</v>
      </c>
      <c r="AZ1130" s="121">
        <v>0</v>
      </c>
      <c r="BA1130" s="121">
        <v>0</v>
      </c>
      <c r="BB1130" s="121">
        <v>44702.73</v>
      </c>
      <c r="BC1130" s="121">
        <v>44702.73</v>
      </c>
      <c r="BD1130" s="121">
        <v>0</v>
      </c>
      <c r="BE1130" s="121">
        <v>0</v>
      </c>
      <c r="BF1130" s="121">
        <v>0</v>
      </c>
      <c r="BG1130" s="121">
        <v>0</v>
      </c>
      <c r="BH1130" s="121">
        <v>0</v>
      </c>
      <c r="BI1130" s="121">
        <v>0</v>
      </c>
      <c r="BJ1130" s="121">
        <v>0</v>
      </c>
      <c r="BK1130" s="121">
        <v>0</v>
      </c>
      <c r="BL1130" s="121">
        <v>0</v>
      </c>
      <c r="BM1130" s="121">
        <v>0</v>
      </c>
      <c r="BN1130" s="121">
        <v>0</v>
      </c>
      <c r="BO1130" s="121">
        <v>0</v>
      </c>
      <c r="BP1130" s="121">
        <v>0</v>
      </c>
      <c r="BQ1130" s="121">
        <v>0</v>
      </c>
      <c r="BR1130" s="121">
        <v>0</v>
      </c>
      <c r="BS1130" s="121">
        <v>0</v>
      </c>
      <c r="BT1130" s="121">
        <v>0</v>
      </c>
      <c r="BU1130" s="121">
        <v>0</v>
      </c>
      <c r="BV1130" s="121">
        <v>0</v>
      </c>
      <c r="BW1130" s="121">
        <v>0</v>
      </c>
      <c r="BX1130" s="121">
        <v>0</v>
      </c>
      <c r="BY1130" s="121">
        <v>0</v>
      </c>
      <c r="BZ1130" s="121">
        <v>0</v>
      </c>
      <c r="CA1130" s="121">
        <v>0</v>
      </c>
      <c r="CB1130" s="121">
        <v>0</v>
      </c>
      <c r="CC1130" s="121">
        <v>0</v>
      </c>
      <c r="CD1130" s="121">
        <v>0</v>
      </c>
      <c r="CE1130" s="121">
        <v>0</v>
      </c>
      <c r="CF1130" s="121">
        <v>0</v>
      </c>
      <c r="CG1130" s="121">
        <v>0</v>
      </c>
      <c r="CH1130" s="121">
        <v>0</v>
      </c>
      <c r="CI1130" s="121">
        <v>0</v>
      </c>
      <c r="CJ1130" s="121">
        <v>0</v>
      </c>
      <c r="CK1130" s="121">
        <v>0</v>
      </c>
      <c r="CL1130" s="121">
        <v>0</v>
      </c>
      <c r="CM1130" s="121">
        <v>0</v>
      </c>
      <c r="CN1130" s="121">
        <v>0</v>
      </c>
      <c r="CO1130" s="121">
        <v>0</v>
      </c>
      <c r="CP1130" s="121">
        <v>0</v>
      </c>
      <c r="CQ1130" s="121">
        <v>0</v>
      </c>
      <c r="CR1130" s="2"/>
      <c r="CS1130" s="2"/>
      <c r="CT1130" s="2"/>
      <c r="CU1130" s="2"/>
      <c r="CV1130" s="2"/>
      <c r="CW1130" s="2"/>
      <c r="CX1130" s="2"/>
      <c r="CY1130" s="2"/>
      <c r="CZ1130" s="2"/>
      <c r="DA1130" s="2"/>
      <c r="DB1130" s="2"/>
      <c r="DC1130" s="2"/>
      <c r="DD1130" s="2"/>
      <c r="DE1130" s="2"/>
      <c r="DF1130" s="2"/>
      <c r="DG1130" s="2"/>
      <c r="DH1130" s="2"/>
      <c r="DI1130" s="2"/>
      <c r="DJ1130" s="2"/>
      <c r="DK1130" s="2"/>
      <c r="DL1130" s="2"/>
      <c r="DM1130" s="2"/>
      <c r="DN1130" s="2"/>
      <c r="DO1130" s="2"/>
      <c r="DP1130" s="2"/>
      <c r="DQ1130" s="2"/>
      <c r="DR1130" s="2"/>
      <c r="DS1130" s="2"/>
      <c r="DT1130" s="2"/>
      <c r="DU1130" s="2"/>
      <c r="DV1130" s="2"/>
      <c r="DW1130" s="2"/>
      <c r="DX1130" s="2"/>
      <c r="DY1130" s="2"/>
      <c r="DZ1130" s="2"/>
      <c r="EA1130" s="2"/>
      <c r="EB1130" s="2"/>
      <c r="EC1130" s="2"/>
      <c r="ED1130" s="2"/>
      <c r="EE1130" s="2"/>
      <c r="EF1130" s="2"/>
      <c r="EG1130" s="2"/>
      <c r="EH1130" s="2"/>
      <c r="EI1130" s="2"/>
      <c r="EJ1130" s="2"/>
      <c r="EK1130" s="2"/>
      <c r="EL1130" s="2"/>
      <c r="EM1130" s="2"/>
      <c r="EN1130" s="2"/>
      <c r="EO1130" s="2"/>
      <c r="EP1130" s="2"/>
      <c r="EQ1130" s="2"/>
      <c r="ER1130" s="2"/>
      <c r="ES1130" s="2"/>
      <c r="ET1130" s="2"/>
      <c r="EU1130" s="2"/>
      <c r="EV1130" s="2"/>
      <c r="EW1130" s="2"/>
      <c r="EX1130" s="2"/>
      <c r="EY1130" s="2"/>
      <c r="EZ1130" s="2"/>
      <c r="FA1130" s="2"/>
      <c r="FB1130" s="2"/>
      <c r="FC1130" s="2"/>
      <c r="FD1130" s="2"/>
      <c r="FE1130" s="2"/>
      <c r="FF1130" s="2"/>
      <c r="FG1130" s="2"/>
      <c r="FH1130" s="2"/>
      <c r="FI1130" s="2"/>
      <c r="FJ1130" s="2"/>
      <c r="FK1130" s="2"/>
      <c r="FL1130" s="2"/>
      <c r="FM1130" s="2"/>
      <c r="FN1130" s="2"/>
      <c r="FO1130" s="2"/>
      <c r="FP1130" s="2"/>
      <c r="FQ1130" s="2"/>
      <c r="FR1130" s="2"/>
      <c r="FS1130" s="2"/>
      <c r="FT1130" s="2"/>
      <c r="FU1130" s="2"/>
      <c r="FV1130" s="2"/>
      <c r="FW1130" s="2"/>
      <c r="FX1130" s="2"/>
      <c r="FY1130" s="2"/>
      <c r="FZ1130" s="2"/>
      <c r="GA1130" s="2"/>
      <c r="GB1130" s="2"/>
      <c r="GC1130" s="2"/>
      <c r="GD1130" s="2"/>
      <c r="GE1130" s="2"/>
      <c r="GF1130" s="2"/>
      <c r="GG1130" s="2"/>
      <c r="GH1130" s="2"/>
      <c r="GI1130" s="2"/>
      <c r="GJ1130" s="2"/>
      <c r="GK1130" s="2"/>
      <c r="GL1130" s="2"/>
      <c r="GM1130" s="2"/>
      <c r="GN1130" s="2"/>
      <c r="GO1130" s="2"/>
      <c r="GP1130" s="2"/>
      <c r="GQ1130" s="2"/>
      <c r="GR1130" s="2"/>
      <c r="GS1130" s="2"/>
      <c r="GT1130" s="2"/>
      <c r="GU1130" s="2"/>
      <c r="GV1130" s="2"/>
      <c r="GW1130" s="2"/>
      <c r="GX1130" s="2"/>
      <c r="GY1130" s="2"/>
      <c r="GZ1130" s="2"/>
      <c r="HA1130" s="2"/>
      <c r="HB1130" s="2"/>
      <c r="HC1130" s="2"/>
      <c r="HD1130" s="2"/>
      <c r="HE1130" s="2"/>
    </row>
    <row r="1131" spans="1:213" ht="169.5" customHeight="1">
      <c r="A1131" s="244">
        <v>624</v>
      </c>
      <c r="B1131" s="17" t="s">
        <v>3142</v>
      </c>
      <c r="C1131" s="123" t="s">
        <v>120</v>
      </c>
      <c r="D1131" s="19" t="s">
        <v>3157</v>
      </c>
      <c r="E1131" s="113" t="s">
        <v>3182</v>
      </c>
      <c r="F1131" s="114"/>
      <c r="G1131" s="114"/>
      <c r="H1131" s="115" t="s">
        <v>567</v>
      </c>
      <c r="I1131" s="114"/>
      <c r="J1131" s="115" t="s">
        <v>3183</v>
      </c>
      <c r="K1131" s="115"/>
      <c r="L1131" s="115" t="s">
        <v>817</v>
      </c>
      <c r="M1131" s="115"/>
      <c r="N1131" s="115"/>
      <c r="O1131" s="115" t="s">
        <v>3184</v>
      </c>
      <c r="P1131" s="116" t="s">
        <v>3185</v>
      </c>
      <c r="Q1131" s="117" t="s">
        <v>3186</v>
      </c>
      <c r="R1131" s="115"/>
      <c r="S1131" s="115"/>
      <c r="T1131" s="115"/>
      <c r="U1131" s="115"/>
      <c r="V1131" s="115" t="s">
        <v>1054</v>
      </c>
      <c r="W1131" s="115" t="s">
        <v>1662</v>
      </c>
      <c r="X1131" s="115" t="s">
        <v>817</v>
      </c>
      <c r="Y1131" s="115"/>
      <c r="Z1131" s="115"/>
      <c r="AA1131" s="115"/>
      <c r="AB1131" s="116" t="s">
        <v>3187</v>
      </c>
      <c r="AC1131" s="117" t="s">
        <v>3193</v>
      </c>
      <c r="AD1131" s="130"/>
      <c r="AE1131" s="130"/>
      <c r="AF1131" s="130"/>
      <c r="AG1131" s="130"/>
      <c r="AH1131" s="130"/>
      <c r="AI1131" s="130"/>
      <c r="AJ1131" s="130"/>
      <c r="AK1131" s="130"/>
      <c r="AL1131" s="130"/>
      <c r="AM1131" s="116" t="s">
        <v>3194</v>
      </c>
      <c r="AN1131" s="116" t="s">
        <v>3195</v>
      </c>
      <c r="AO1131" s="57" t="s">
        <v>54</v>
      </c>
      <c r="AP1131" s="57" t="s">
        <v>97</v>
      </c>
      <c r="AQ1131" s="57" t="s">
        <v>3196</v>
      </c>
      <c r="AR1131" s="18" t="s">
        <v>608</v>
      </c>
      <c r="AS1131" s="156" t="s">
        <v>53</v>
      </c>
      <c r="AT1131" s="121">
        <v>79536.38</v>
      </c>
      <c r="AU1131" s="121">
        <v>79536.38</v>
      </c>
      <c r="AV1131" s="121">
        <v>0</v>
      </c>
      <c r="AW1131" s="121">
        <v>0</v>
      </c>
      <c r="AX1131" s="121">
        <v>0</v>
      </c>
      <c r="AY1131" s="121">
        <v>0</v>
      </c>
      <c r="AZ1131" s="121">
        <v>0</v>
      </c>
      <c r="BA1131" s="121">
        <v>0</v>
      </c>
      <c r="BB1131" s="121">
        <v>79536.38</v>
      </c>
      <c r="BC1131" s="121">
        <v>79536.38</v>
      </c>
      <c r="BD1131" s="121">
        <v>0</v>
      </c>
      <c r="BE1131" s="121">
        <v>0</v>
      </c>
      <c r="BF1131" s="121">
        <v>0</v>
      </c>
      <c r="BG1131" s="121">
        <v>0</v>
      </c>
      <c r="BH1131" s="121">
        <v>0</v>
      </c>
      <c r="BI1131" s="121">
        <v>0</v>
      </c>
      <c r="BJ1131" s="121">
        <v>0</v>
      </c>
      <c r="BK1131" s="121">
        <v>0</v>
      </c>
      <c r="BL1131" s="121">
        <v>0</v>
      </c>
      <c r="BM1131" s="121">
        <v>0</v>
      </c>
      <c r="BN1131" s="121">
        <v>0</v>
      </c>
      <c r="BO1131" s="121">
        <v>0</v>
      </c>
      <c r="BP1131" s="121">
        <v>0</v>
      </c>
      <c r="BQ1131" s="121">
        <v>0</v>
      </c>
      <c r="BR1131" s="121">
        <v>0</v>
      </c>
      <c r="BS1131" s="121">
        <v>0</v>
      </c>
      <c r="BT1131" s="121">
        <v>0</v>
      </c>
      <c r="BU1131" s="121">
        <v>0</v>
      </c>
      <c r="BV1131" s="121">
        <v>0</v>
      </c>
      <c r="BW1131" s="121">
        <v>0</v>
      </c>
      <c r="BX1131" s="121">
        <v>0</v>
      </c>
      <c r="BY1131" s="121">
        <v>0</v>
      </c>
      <c r="BZ1131" s="121">
        <v>0</v>
      </c>
      <c r="CA1131" s="121">
        <v>0</v>
      </c>
      <c r="CB1131" s="121">
        <v>0</v>
      </c>
      <c r="CC1131" s="121">
        <v>0</v>
      </c>
      <c r="CD1131" s="121">
        <v>0</v>
      </c>
      <c r="CE1131" s="121">
        <v>0</v>
      </c>
      <c r="CF1131" s="121">
        <v>0</v>
      </c>
      <c r="CG1131" s="121">
        <v>0</v>
      </c>
      <c r="CH1131" s="121">
        <v>0</v>
      </c>
      <c r="CI1131" s="121">
        <v>0</v>
      </c>
      <c r="CJ1131" s="121">
        <v>0</v>
      </c>
      <c r="CK1131" s="121">
        <v>0</v>
      </c>
      <c r="CL1131" s="121">
        <v>0</v>
      </c>
      <c r="CM1131" s="121">
        <v>0</v>
      </c>
      <c r="CN1131" s="121">
        <v>0</v>
      </c>
      <c r="CO1131" s="121">
        <v>0</v>
      </c>
      <c r="CP1131" s="121">
        <v>0</v>
      </c>
      <c r="CQ1131" s="121">
        <v>0</v>
      </c>
      <c r="CR1131" s="2"/>
      <c r="CS1131" s="2"/>
      <c r="CT1131" s="2"/>
      <c r="CU1131" s="2"/>
      <c r="CV1131" s="2"/>
      <c r="CW1131" s="2"/>
      <c r="CX1131" s="2"/>
      <c r="CY1131" s="2"/>
      <c r="CZ1131" s="2"/>
      <c r="DA1131" s="2"/>
      <c r="DB1131" s="2"/>
      <c r="DC1131" s="2"/>
      <c r="DD1131" s="2"/>
      <c r="DE1131" s="2"/>
      <c r="DF1131" s="2"/>
      <c r="DG1131" s="2"/>
      <c r="DH1131" s="2"/>
      <c r="DI1131" s="2"/>
      <c r="DJ1131" s="2"/>
      <c r="DK1131" s="2"/>
      <c r="DL1131" s="2"/>
      <c r="DM1131" s="2"/>
      <c r="DN1131" s="2"/>
      <c r="DO1131" s="2"/>
      <c r="DP1131" s="2"/>
      <c r="DQ1131" s="2"/>
      <c r="DR1131" s="2"/>
      <c r="DS1131" s="2"/>
      <c r="DT1131" s="2"/>
      <c r="DU1131" s="2"/>
      <c r="DV1131" s="2"/>
      <c r="DW1131" s="2"/>
      <c r="DX1131" s="2"/>
      <c r="DY1131" s="2"/>
      <c r="DZ1131" s="2"/>
      <c r="EA1131" s="2"/>
      <c r="EB1131" s="2"/>
      <c r="EC1131" s="2"/>
      <c r="ED1131" s="2"/>
      <c r="EE1131" s="2"/>
      <c r="EF1131" s="2"/>
      <c r="EG1131" s="2"/>
      <c r="EH1131" s="2"/>
      <c r="EI1131" s="2"/>
      <c r="EJ1131" s="2"/>
      <c r="EK1131" s="2"/>
      <c r="EL1131" s="2"/>
      <c r="EM1131" s="2"/>
      <c r="EN1131" s="2"/>
      <c r="EO1131" s="2"/>
      <c r="EP1131" s="2"/>
      <c r="EQ1131" s="2"/>
      <c r="ER1131" s="2"/>
      <c r="ES1131" s="2"/>
      <c r="ET1131" s="2"/>
      <c r="EU1131" s="2"/>
      <c r="EV1131" s="2"/>
      <c r="EW1131" s="2"/>
      <c r="EX1131" s="2"/>
      <c r="EY1131" s="2"/>
      <c r="EZ1131" s="2"/>
      <c r="FA1131" s="2"/>
      <c r="FB1131" s="2"/>
      <c r="FC1131" s="2"/>
      <c r="FD1131" s="2"/>
      <c r="FE1131" s="2"/>
      <c r="FF1131" s="2"/>
      <c r="FG1131" s="2"/>
      <c r="FH1131" s="2"/>
      <c r="FI1131" s="2"/>
      <c r="FJ1131" s="2"/>
      <c r="FK1131" s="2"/>
      <c r="FL1131" s="2"/>
      <c r="FM1131" s="2"/>
      <c r="FN1131" s="2"/>
      <c r="FO1131" s="2"/>
      <c r="FP1131" s="2"/>
      <c r="FQ1131" s="2"/>
      <c r="FR1131" s="2"/>
      <c r="FS1131" s="2"/>
      <c r="FT1131" s="2"/>
      <c r="FU1131" s="2"/>
      <c r="FV1131" s="2"/>
      <c r="FW1131" s="2"/>
      <c r="FX1131" s="2"/>
      <c r="FY1131" s="2"/>
      <c r="FZ1131" s="2"/>
      <c r="GA1131" s="2"/>
      <c r="GB1131" s="2"/>
      <c r="GC1131" s="2"/>
      <c r="GD1131" s="2"/>
      <c r="GE1131" s="2"/>
      <c r="GF1131" s="2"/>
      <c r="GG1131" s="2"/>
      <c r="GH1131" s="2"/>
      <c r="GI1131" s="2"/>
      <c r="GJ1131" s="2"/>
      <c r="GK1131" s="2"/>
      <c r="GL1131" s="2"/>
      <c r="GM1131" s="2"/>
      <c r="GN1131" s="2"/>
      <c r="GO1131" s="2"/>
      <c r="GP1131" s="2"/>
      <c r="GQ1131" s="2"/>
      <c r="GR1131" s="2"/>
      <c r="GS1131" s="2"/>
      <c r="GT1131" s="2"/>
      <c r="GU1131" s="2"/>
      <c r="GV1131" s="2"/>
      <c r="GW1131" s="2"/>
      <c r="GX1131" s="2"/>
      <c r="GY1131" s="2"/>
      <c r="GZ1131" s="2"/>
      <c r="HA1131" s="2"/>
      <c r="HB1131" s="2"/>
      <c r="HC1131" s="2"/>
      <c r="HD1131" s="2"/>
      <c r="HE1131" s="2"/>
    </row>
    <row r="1132" spans="1:213" ht="169.5" customHeight="1">
      <c r="A1132" s="244">
        <v>624</v>
      </c>
      <c r="B1132" s="17" t="s">
        <v>3142</v>
      </c>
      <c r="C1132" s="123" t="s">
        <v>120</v>
      </c>
      <c r="D1132" s="19" t="s">
        <v>3157</v>
      </c>
      <c r="E1132" s="113" t="s">
        <v>3182</v>
      </c>
      <c r="F1132" s="114"/>
      <c r="G1132" s="114"/>
      <c r="H1132" s="115" t="s">
        <v>567</v>
      </c>
      <c r="I1132" s="114"/>
      <c r="J1132" s="115" t="s">
        <v>3183</v>
      </c>
      <c r="K1132" s="115"/>
      <c r="L1132" s="115" t="s">
        <v>817</v>
      </c>
      <c r="M1132" s="115"/>
      <c r="N1132" s="115"/>
      <c r="O1132" s="115" t="s">
        <v>3184</v>
      </c>
      <c r="P1132" s="116" t="s">
        <v>3185</v>
      </c>
      <c r="Q1132" s="117" t="s">
        <v>3186</v>
      </c>
      <c r="R1132" s="115"/>
      <c r="S1132" s="115"/>
      <c r="T1132" s="115"/>
      <c r="U1132" s="115"/>
      <c r="V1132" s="115" t="s">
        <v>1054</v>
      </c>
      <c r="W1132" s="115" t="s">
        <v>1662</v>
      </c>
      <c r="X1132" s="115" t="s">
        <v>817</v>
      </c>
      <c r="Y1132" s="115"/>
      <c r="Z1132" s="115"/>
      <c r="AA1132" s="115"/>
      <c r="AB1132" s="116" t="s">
        <v>3187</v>
      </c>
      <c r="AC1132" s="117" t="s">
        <v>3188</v>
      </c>
      <c r="AD1132" s="130"/>
      <c r="AE1132" s="130"/>
      <c r="AF1132" s="130"/>
      <c r="AG1132" s="130"/>
      <c r="AH1132" s="130"/>
      <c r="AI1132" s="130"/>
      <c r="AJ1132" s="130"/>
      <c r="AK1132" s="130"/>
      <c r="AL1132" s="130"/>
      <c r="AM1132" s="116" t="s">
        <v>3189</v>
      </c>
      <c r="AN1132" s="116" t="s">
        <v>3190</v>
      </c>
      <c r="AO1132" s="57" t="s">
        <v>54</v>
      </c>
      <c r="AP1132" s="57" t="s">
        <v>97</v>
      </c>
      <c r="AQ1132" s="57" t="s">
        <v>3191</v>
      </c>
      <c r="AR1132" s="18" t="s">
        <v>608</v>
      </c>
      <c r="AS1132" s="156" t="s">
        <v>58</v>
      </c>
      <c r="AT1132" s="121">
        <v>7340</v>
      </c>
      <c r="AU1132" s="121">
        <v>7340</v>
      </c>
      <c r="AV1132" s="121">
        <v>0</v>
      </c>
      <c r="AW1132" s="121">
        <v>0</v>
      </c>
      <c r="AX1132" s="121">
        <v>0</v>
      </c>
      <c r="AY1132" s="121">
        <v>0</v>
      </c>
      <c r="AZ1132" s="121">
        <v>0</v>
      </c>
      <c r="BA1132" s="121">
        <v>0</v>
      </c>
      <c r="BB1132" s="121">
        <v>7340</v>
      </c>
      <c r="BC1132" s="121">
        <v>7340</v>
      </c>
      <c r="BD1132" s="121">
        <v>0</v>
      </c>
      <c r="BE1132" s="121">
        <v>0</v>
      </c>
      <c r="BF1132" s="121">
        <v>0</v>
      </c>
      <c r="BG1132" s="121">
        <v>0</v>
      </c>
      <c r="BH1132" s="121">
        <v>0</v>
      </c>
      <c r="BI1132" s="121">
        <v>0</v>
      </c>
      <c r="BJ1132" s="121">
        <v>0</v>
      </c>
      <c r="BK1132" s="121">
        <v>0</v>
      </c>
      <c r="BL1132" s="121">
        <v>0</v>
      </c>
      <c r="BM1132" s="121">
        <v>0</v>
      </c>
      <c r="BN1132" s="121">
        <v>0</v>
      </c>
      <c r="BO1132" s="121">
        <v>0</v>
      </c>
      <c r="BP1132" s="121">
        <v>0</v>
      </c>
      <c r="BQ1132" s="121">
        <v>0</v>
      </c>
      <c r="BR1132" s="121">
        <v>0</v>
      </c>
      <c r="BS1132" s="121">
        <v>0</v>
      </c>
      <c r="BT1132" s="121">
        <v>0</v>
      </c>
      <c r="BU1132" s="121">
        <v>0</v>
      </c>
      <c r="BV1132" s="121">
        <v>0</v>
      </c>
      <c r="BW1132" s="121">
        <v>0</v>
      </c>
      <c r="BX1132" s="121">
        <v>0</v>
      </c>
      <c r="BY1132" s="121">
        <v>0</v>
      </c>
      <c r="BZ1132" s="121">
        <v>0</v>
      </c>
      <c r="CA1132" s="121">
        <v>0</v>
      </c>
      <c r="CB1132" s="121">
        <v>0</v>
      </c>
      <c r="CC1132" s="121">
        <v>0</v>
      </c>
      <c r="CD1132" s="121">
        <v>0</v>
      </c>
      <c r="CE1132" s="121">
        <v>0</v>
      </c>
      <c r="CF1132" s="121">
        <v>0</v>
      </c>
      <c r="CG1132" s="121">
        <v>0</v>
      </c>
      <c r="CH1132" s="121">
        <v>0</v>
      </c>
      <c r="CI1132" s="121">
        <v>0</v>
      </c>
      <c r="CJ1132" s="121">
        <v>0</v>
      </c>
      <c r="CK1132" s="121">
        <v>0</v>
      </c>
      <c r="CL1132" s="121">
        <v>0</v>
      </c>
      <c r="CM1132" s="121">
        <v>0</v>
      </c>
      <c r="CN1132" s="121">
        <v>0</v>
      </c>
      <c r="CO1132" s="121">
        <v>0</v>
      </c>
      <c r="CP1132" s="121">
        <v>0</v>
      </c>
      <c r="CQ1132" s="121">
        <v>0</v>
      </c>
      <c r="CR1132" s="2"/>
      <c r="CS1132" s="2"/>
      <c r="CT1132" s="2"/>
      <c r="CU1132" s="2"/>
      <c r="CV1132" s="2"/>
      <c r="CW1132" s="2"/>
      <c r="CX1132" s="2"/>
      <c r="CY1132" s="2"/>
      <c r="CZ1132" s="2"/>
      <c r="DA1132" s="2"/>
      <c r="DB1132" s="2"/>
      <c r="DC1132" s="2"/>
      <c r="DD1132" s="2"/>
      <c r="DE1132" s="2"/>
      <c r="DF1132" s="2"/>
      <c r="DG1132" s="2"/>
      <c r="DH1132" s="2"/>
      <c r="DI1132" s="2"/>
      <c r="DJ1132" s="2"/>
      <c r="DK1132" s="2"/>
      <c r="DL1132" s="2"/>
      <c r="DM1132" s="2"/>
      <c r="DN1132" s="2"/>
      <c r="DO1132" s="2"/>
      <c r="DP1132" s="2"/>
      <c r="DQ1132" s="2"/>
      <c r="DR1132" s="2"/>
      <c r="DS1132" s="2"/>
      <c r="DT1132" s="2"/>
      <c r="DU1132" s="2"/>
      <c r="DV1132" s="2"/>
      <c r="DW1132" s="2"/>
      <c r="DX1132" s="2"/>
      <c r="DY1132" s="2"/>
      <c r="DZ1132" s="2"/>
      <c r="EA1132" s="2"/>
      <c r="EB1132" s="2"/>
      <c r="EC1132" s="2"/>
      <c r="ED1132" s="2"/>
      <c r="EE1132" s="2"/>
      <c r="EF1132" s="2"/>
      <c r="EG1132" s="2"/>
      <c r="EH1132" s="2"/>
      <c r="EI1132" s="2"/>
      <c r="EJ1132" s="2"/>
      <c r="EK1132" s="2"/>
      <c r="EL1132" s="2"/>
      <c r="EM1132" s="2"/>
      <c r="EN1132" s="2"/>
      <c r="EO1132" s="2"/>
      <c r="EP1132" s="2"/>
      <c r="EQ1132" s="2"/>
      <c r="ER1132" s="2"/>
      <c r="ES1132" s="2"/>
      <c r="ET1132" s="2"/>
      <c r="EU1132" s="2"/>
      <c r="EV1132" s="2"/>
      <c r="EW1132" s="2"/>
      <c r="EX1132" s="2"/>
      <c r="EY1132" s="2"/>
      <c r="EZ1132" s="2"/>
      <c r="FA1132" s="2"/>
      <c r="FB1132" s="2"/>
      <c r="FC1132" s="2"/>
      <c r="FD1132" s="2"/>
      <c r="FE1132" s="2"/>
      <c r="FF1132" s="2"/>
      <c r="FG1132" s="2"/>
      <c r="FH1132" s="2"/>
      <c r="FI1132" s="2"/>
      <c r="FJ1132" s="2"/>
      <c r="FK1132" s="2"/>
      <c r="FL1132" s="2"/>
      <c r="FM1132" s="2"/>
      <c r="FN1132" s="2"/>
      <c r="FO1132" s="2"/>
      <c r="FP1132" s="2"/>
      <c r="FQ1132" s="2"/>
      <c r="FR1132" s="2"/>
      <c r="FS1132" s="2"/>
      <c r="FT1132" s="2"/>
      <c r="FU1132" s="2"/>
      <c r="FV1132" s="2"/>
      <c r="FW1132" s="2"/>
      <c r="FX1132" s="2"/>
      <c r="FY1132" s="2"/>
      <c r="FZ1132" s="2"/>
      <c r="GA1132" s="2"/>
      <c r="GB1132" s="2"/>
      <c r="GC1132" s="2"/>
      <c r="GD1132" s="2"/>
      <c r="GE1132" s="2"/>
      <c r="GF1132" s="2"/>
      <c r="GG1132" s="2"/>
      <c r="GH1132" s="2"/>
      <c r="GI1132" s="2"/>
      <c r="GJ1132" s="2"/>
      <c r="GK1132" s="2"/>
      <c r="GL1132" s="2"/>
      <c r="GM1132" s="2"/>
      <c r="GN1132" s="2"/>
      <c r="GO1132" s="2"/>
      <c r="GP1132" s="2"/>
      <c r="GQ1132" s="2"/>
      <c r="GR1132" s="2"/>
      <c r="GS1132" s="2"/>
      <c r="GT1132" s="2"/>
      <c r="GU1132" s="2"/>
      <c r="GV1132" s="2"/>
      <c r="GW1132" s="2"/>
      <c r="GX1132" s="2"/>
      <c r="GY1132" s="2"/>
      <c r="GZ1132" s="2"/>
      <c r="HA1132" s="2"/>
      <c r="HB1132" s="2"/>
      <c r="HC1132" s="2"/>
      <c r="HD1132" s="2"/>
      <c r="HE1132" s="2"/>
    </row>
    <row r="1133" spans="1:213" ht="169.5" customHeight="1">
      <c r="A1133" s="244">
        <v>624</v>
      </c>
      <c r="B1133" s="17" t="s">
        <v>3142</v>
      </c>
      <c r="C1133" s="123" t="s">
        <v>120</v>
      </c>
      <c r="D1133" s="19" t="s">
        <v>3157</v>
      </c>
      <c r="E1133" s="113" t="s">
        <v>3197</v>
      </c>
      <c r="F1133" s="114"/>
      <c r="G1133" s="114"/>
      <c r="H1133" s="115" t="s">
        <v>3198</v>
      </c>
      <c r="I1133" s="114"/>
      <c r="J1133" s="115" t="s">
        <v>3199</v>
      </c>
      <c r="K1133" s="115"/>
      <c r="L1133" s="115" t="s">
        <v>3200</v>
      </c>
      <c r="M1133" s="115" t="s">
        <v>3201</v>
      </c>
      <c r="N1133" s="115" t="s">
        <v>3202</v>
      </c>
      <c r="O1133" s="115" t="s">
        <v>3203</v>
      </c>
      <c r="P1133" s="116" t="s">
        <v>3204</v>
      </c>
      <c r="Q1133" s="117" t="s">
        <v>3186</v>
      </c>
      <c r="R1133" s="115"/>
      <c r="S1133" s="115"/>
      <c r="T1133" s="115"/>
      <c r="U1133" s="115"/>
      <c r="V1133" s="115" t="s">
        <v>1054</v>
      </c>
      <c r="W1133" s="115" t="s">
        <v>1662</v>
      </c>
      <c r="X1133" s="115" t="s">
        <v>817</v>
      </c>
      <c r="Y1133" s="115"/>
      <c r="Z1133" s="115"/>
      <c r="AA1133" s="115"/>
      <c r="AB1133" s="116" t="s">
        <v>3187</v>
      </c>
      <c r="AC1133" s="117" t="s">
        <v>3205</v>
      </c>
      <c r="AD1133" s="130"/>
      <c r="AE1133" s="130"/>
      <c r="AF1133" s="130"/>
      <c r="AG1133" s="130"/>
      <c r="AH1133" s="130"/>
      <c r="AI1133" s="130"/>
      <c r="AJ1133" s="130"/>
      <c r="AK1133" s="130"/>
      <c r="AL1133" s="130"/>
      <c r="AM1133" s="116" t="s">
        <v>3206</v>
      </c>
      <c r="AN1133" s="116" t="s">
        <v>3207</v>
      </c>
      <c r="AO1133" s="57" t="s">
        <v>54</v>
      </c>
      <c r="AP1133" s="57" t="s">
        <v>97</v>
      </c>
      <c r="AQ1133" s="57" t="s">
        <v>3208</v>
      </c>
      <c r="AR1133" s="18" t="s">
        <v>3209</v>
      </c>
      <c r="AS1133" s="156" t="s">
        <v>53</v>
      </c>
      <c r="AT1133" s="121">
        <v>5612633.2400000002</v>
      </c>
      <c r="AU1133" s="121">
        <v>5612633.2400000002</v>
      </c>
      <c r="AV1133" s="121">
        <v>0</v>
      </c>
      <c r="AW1133" s="121">
        <v>0</v>
      </c>
      <c r="AX1133" s="121">
        <v>0</v>
      </c>
      <c r="AY1133" s="121">
        <v>0</v>
      </c>
      <c r="AZ1133" s="121">
        <v>0</v>
      </c>
      <c r="BA1133" s="121">
        <v>0</v>
      </c>
      <c r="BB1133" s="121">
        <v>5612633.2400000002</v>
      </c>
      <c r="BC1133" s="121">
        <v>5612633.2400000002</v>
      </c>
      <c r="BD1133" s="121">
        <v>0</v>
      </c>
      <c r="BE1133" s="121">
        <v>0</v>
      </c>
      <c r="BF1133" s="121">
        <v>0</v>
      </c>
      <c r="BG1133" s="121">
        <v>0</v>
      </c>
      <c r="BH1133" s="121">
        <v>0</v>
      </c>
      <c r="BI1133" s="121">
        <v>0</v>
      </c>
      <c r="BJ1133" s="121">
        <v>0</v>
      </c>
      <c r="BK1133" s="121">
        <v>0</v>
      </c>
      <c r="BL1133" s="121">
        <v>0</v>
      </c>
      <c r="BM1133" s="121">
        <v>0</v>
      </c>
      <c r="BN1133" s="121">
        <v>0</v>
      </c>
      <c r="BO1133" s="121">
        <v>0</v>
      </c>
      <c r="BP1133" s="121">
        <v>0</v>
      </c>
      <c r="BQ1133" s="121">
        <v>0</v>
      </c>
      <c r="BR1133" s="121">
        <v>0</v>
      </c>
      <c r="BS1133" s="121">
        <v>0</v>
      </c>
      <c r="BT1133" s="121">
        <v>0</v>
      </c>
      <c r="BU1133" s="121">
        <v>0</v>
      </c>
      <c r="BV1133" s="121">
        <v>0</v>
      </c>
      <c r="BW1133" s="121">
        <v>0</v>
      </c>
      <c r="BX1133" s="121">
        <v>0</v>
      </c>
      <c r="BY1133" s="121">
        <v>0</v>
      </c>
      <c r="BZ1133" s="121">
        <v>0</v>
      </c>
      <c r="CA1133" s="121">
        <v>0</v>
      </c>
      <c r="CB1133" s="121">
        <v>0</v>
      </c>
      <c r="CC1133" s="121">
        <v>0</v>
      </c>
      <c r="CD1133" s="121">
        <v>0</v>
      </c>
      <c r="CE1133" s="121">
        <v>0</v>
      </c>
      <c r="CF1133" s="121">
        <v>0</v>
      </c>
      <c r="CG1133" s="121">
        <v>0</v>
      </c>
      <c r="CH1133" s="121">
        <v>0</v>
      </c>
      <c r="CI1133" s="121">
        <v>0</v>
      </c>
      <c r="CJ1133" s="121">
        <v>0</v>
      </c>
      <c r="CK1133" s="121">
        <v>0</v>
      </c>
      <c r="CL1133" s="121">
        <v>0</v>
      </c>
      <c r="CM1133" s="121">
        <v>0</v>
      </c>
      <c r="CN1133" s="121">
        <v>0</v>
      </c>
      <c r="CO1133" s="121">
        <v>0</v>
      </c>
      <c r="CP1133" s="121">
        <v>0</v>
      </c>
      <c r="CQ1133" s="121">
        <v>0</v>
      </c>
      <c r="CR1133" s="2"/>
      <c r="CS1133" s="2"/>
      <c r="CT1133" s="2"/>
      <c r="CU1133" s="2"/>
      <c r="CV1133" s="2"/>
      <c r="CW1133" s="2"/>
      <c r="CX1133" s="2"/>
      <c r="CY1133" s="2"/>
      <c r="CZ1133" s="2"/>
      <c r="DA1133" s="2"/>
      <c r="DB1133" s="2"/>
      <c r="DC1133" s="2"/>
      <c r="DD1133" s="2"/>
      <c r="DE1133" s="2"/>
      <c r="DF1133" s="2"/>
      <c r="DG1133" s="2"/>
      <c r="DH1133" s="2"/>
      <c r="DI1133" s="2"/>
      <c r="DJ1133" s="2"/>
      <c r="DK1133" s="2"/>
      <c r="DL1133" s="2"/>
      <c r="DM1133" s="2"/>
      <c r="DN1133" s="2"/>
      <c r="DO1133" s="2"/>
      <c r="DP1133" s="2"/>
      <c r="DQ1133" s="2"/>
      <c r="DR1133" s="2"/>
      <c r="DS1133" s="2"/>
      <c r="DT1133" s="2"/>
      <c r="DU1133" s="2"/>
      <c r="DV1133" s="2"/>
      <c r="DW1133" s="2"/>
      <c r="DX1133" s="2"/>
      <c r="DY1133" s="2"/>
      <c r="DZ1133" s="2"/>
      <c r="EA1133" s="2"/>
      <c r="EB1133" s="2"/>
      <c r="EC1133" s="2"/>
      <c r="ED1133" s="2"/>
      <c r="EE1133" s="2"/>
      <c r="EF1133" s="2"/>
      <c r="EG1133" s="2"/>
      <c r="EH1133" s="2"/>
      <c r="EI1133" s="2"/>
      <c r="EJ1133" s="2"/>
      <c r="EK1133" s="2"/>
      <c r="EL1133" s="2"/>
      <c r="EM1133" s="2"/>
      <c r="EN1133" s="2"/>
      <c r="EO1133" s="2"/>
      <c r="EP1133" s="2"/>
      <c r="EQ1133" s="2"/>
      <c r="ER1133" s="2"/>
      <c r="ES1133" s="2"/>
      <c r="ET1133" s="2"/>
      <c r="EU1133" s="2"/>
      <c r="EV1133" s="2"/>
      <c r="EW1133" s="2"/>
      <c r="EX1133" s="2"/>
      <c r="EY1133" s="2"/>
      <c r="EZ1133" s="2"/>
      <c r="FA1133" s="2"/>
      <c r="FB1133" s="2"/>
      <c r="FC1133" s="2"/>
      <c r="FD1133" s="2"/>
      <c r="FE1133" s="2"/>
      <c r="FF1133" s="2"/>
      <c r="FG1133" s="2"/>
      <c r="FH1133" s="2"/>
      <c r="FI1133" s="2"/>
      <c r="FJ1133" s="2"/>
      <c r="FK1133" s="2"/>
      <c r="FL1133" s="2"/>
      <c r="FM1133" s="2"/>
      <c r="FN1133" s="2"/>
      <c r="FO1133" s="2"/>
      <c r="FP1133" s="2"/>
      <c r="FQ1133" s="2"/>
      <c r="FR1133" s="2"/>
      <c r="FS1133" s="2"/>
      <c r="FT1133" s="2"/>
      <c r="FU1133" s="2"/>
      <c r="FV1133" s="2"/>
      <c r="FW1133" s="2"/>
      <c r="FX1133" s="2"/>
      <c r="FY1133" s="2"/>
      <c r="FZ1133" s="2"/>
      <c r="GA1133" s="2"/>
      <c r="GB1133" s="2"/>
      <c r="GC1133" s="2"/>
      <c r="GD1133" s="2"/>
      <c r="GE1133" s="2"/>
      <c r="GF1133" s="2"/>
      <c r="GG1133" s="2"/>
      <c r="GH1133" s="2"/>
      <c r="GI1133" s="2"/>
      <c r="GJ1133" s="2"/>
      <c r="GK1133" s="2"/>
      <c r="GL1133" s="2"/>
      <c r="GM1133" s="2"/>
      <c r="GN1133" s="2"/>
      <c r="GO1133" s="2"/>
      <c r="GP1133" s="2"/>
      <c r="GQ1133" s="2"/>
      <c r="GR1133" s="2"/>
      <c r="GS1133" s="2"/>
      <c r="GT1133" s="2"/>
      <c r="GU1133" s="2"/>
      <c r="GV1133" s="2"/>
      <c r="GW1133" s="2"/>
      <c r="GX1133" s="2"/>
      <c r="GY1133" s="2"/>
      <c r="GZ1133" s="2"/>
      <c r="HA1133" s="2"/>
      <c r="HB1133" s="2"/>
      <c r="HC1133" s="2"/>
      <c r="HD1133" s="2"/>
      <c r="HE1133" s="2"/>
    </row>
    <row r="1134" spans="1:213" ht="169.5" customHeight="1">
      <c r="A1134" s="244">
        <v>624</v>
      </c>
      <c r="B1134" s="17" t="s">
        <v>3142</v>
      </c>
      <c r="C1134" s="123" t="s">
        <v>120</v>
      </c>
      <c r="D1134" s="19" t="s">
        <v>3157</v>
      </c>
      <c r="E1134" s="113" t="s">
        <v>3182</v>
      </c>
      <c r="F1134" s="114"/>
      <c r="G1134" s="114"/>
      <c r="H1134" s="115" t="s">
        <v>567</v>
      </c>
      <c r="I1134" s="114"/>
      <c r="J1134" s="115" t="s">
        <v>3183</v>
      </c>
      <c r="K1134" s="115"/>
      <c r="L1134" s="115" t="s">
        <v>817</v>
      </c>
      <c r="M1134" s="115"/>
      <c r="N1134" s="115"/>
      <c r="O1134" s="115" t="s">
        <v>3184</v>
      </c>
      <c r="P1134" s="116" t="s">
        <v>3185</v>
      </c>
      <c r="Q1134" s="117" t="s">
        <v>3186</v>
      </c>
      <c r="R1134" s="115"/>
      <c r="S1134" s="115"/>
      <c r="T1134" s="115"/>
      <c r="U1134" s="115"/>
      <c r="V1134" s="115" t="s">
        <v>1054</v>
      </c>
      <c r="W1134" s="115" t="s">
        <v>1662</v>
      </c>
      <c r="X1134" s="115" t="s">
        <v>817</v>
      </c>
      <c r="Y1134" s="115"/>
      <c r="Z1134" s="115"/>
      <c r="AA1134" s="115"/>
      <c r="AB1134" s="116" t="s">
        <v>3187</v>
      </c>
      <c r="AC1134" s="117" t="s">
        <v>3188</v>
      </c>
      <c r="AD1134" s="130"/>
      <c r="AE1134" s="130"/>
      <c r="AF1134" s="130"/>
      <c r="AG1134" s="130"/>
      <c r="AH1134" s="130"/>
      <c r="AI1134" s="130"/>
      <c r="AJ1134" s="130"/>
      <c r="AK1134" s="130"/>
      <c r="AL1134" s="130"/>
      <c r="AM1134" s="116" t="s">
        <v>3189</v>
      </c>
      <c r="AN1134" s="116" t="s">
        <v>3190</v>
      </c>
      <c r="AO1134" s="57" t="s">
        <v>54</v>
      </c>
      <c r="AP1134" s="57" t="s">
        <v>97</v>
      </c>
      <c r="AQ1134" s="57" t="s">
        <v>3210</v>
      </c>
      <c r="AR1134" s="18" t="s">
        <v>508</v>
      </c>
      <c r="AS1134" s="156" t="s">
        <v>53</v>
      </c>
      <c r="AT1134" s="121">
        <v>997500.1</v>
      </c>
      <c r="AU1134" s="121">
        <v>997500.1</v>
      </c>
      <c r="AV1134" s="121">
        <v>0</v>
      </c>
      <c r="AW1134" s="121">
        <v>0</v>
      </c>
      <c r="AX1134" s="121">
        <v>0</v>
      </c>
      <c r="AY1134" s="121">
        <v>0</v>
      </c>
      <c r="AZ1134" s="121">
        <v>0</v>
      </c>
      <c r="BA1134" s="121">
        <v>0</v>
      </c>
      <c r="BB1134" s="121">
        <v>997500.1</v>
      </c>
      <c r="BC1134" s="121">
        <v>997500.1</v>
      </c>
      <c r="BD1134" s="121">
        <v>0</v>
      </c>
      <c r="BE1134" s="121">
        <v>0</v>
      </c>
      <c r="BF1134" s="121">
        <v>0</v>
      </c>
      <c r="BG1134" s="121">
        <v>0</v>
      </c>
      <c r="BH1134" s="121">
        <v>0</v>
      </c>
      <c r="BI1134" s="121">
        <v>0</v>
      </c>
      <c r="BJ1134" s="121">
        <v>0</v>
      </c>
      <c r="BK1134" s="121">
        <v>0</v>
      </c>
      <c r="BL1134" s="121">
        <v>0</v>
      </c>
      <c r="BM1134" s="121">
        <v>0</v>
      </c>
      <c r="BN1134" s="121">
        <v>0</v>
      </c>
      <c r="BO1134" s="121">
        <v>0</v>
      </c>
      <c r="BP1134" s="121">
        <v>0</v>
      </c>
      <c r="BQ1134" s="121">
        <v>0</v>
      </c>
      <c r="BR1134" s="121">
        <v>0</v>
      </c>
      <c r="BS1134" s="121">
        <v>0</v>
      </c>
      <c r="BT1134" s="121">
        <v>0</v>
      </c>
      <c r="BU1134" s="121">
        <v>0</v>
      </c>
      <c r="BV1134" s="121">
        <v>0</v>
      </c>
      <c r="BW1134" s="121">
        <v>0</v>
      </c>
      <c r="BX1134" s="121">
        <v>0</v>
      </c>
      <c r="BY1134" s="121">
        <v>0</v>
      </c>
      <c r="BZ1134" s="121">
        <v>0</v>
      </c>
      <c r="CA1134" s="121">
        <v>0</v>
      </c>
      <c r="CB1134" s="121">
        <v>0</v>
      </c>
      <c r="CC1134" s="121">
        <v>0</v>
      </c>
      <c r="CD1134" s="121">
        <v>0</v>
      </c>
      <c r="CE1134" s="121">
        <v>0</v>
      </c>
      <c r="CF1134" s="121">
        <v>0</v>
      </c>
      <c r="CG1134" s="121">
        <v>0</v>
      </c>
      <c r="CH1134" s="121">
        <v>0</v>
      </c>
      <c r="CI1134" s="121">
        <v>0</v>
      </c>
      <c r="CJ1134" s="121">
        <v>0</v>
      </c>
      <c r="CK1134" s="121">
        <v>0</v>
      </c>
      <c r="CL1134" s="121">
        <v>0</v>
      </c>
      <c r="CM1134" s="121">
        <v>0</v>
      </c>
      <c r="CN1134" s="121">
        <v>0</v>
      </c>
      <c r="CO1134" s="121">
        <v>0</v>
      </c>
      <c r="CP1134" s="121">
        <v>0</v>
      </c>
      <c r="CQ1134" s="121">
        <v>0</v>
      </c>
      <c r="CR1134" s="2"/>
      <c r="CS1134" s="2"/>
      <c r="CT1134" s="2"/>
      <c r="CU1134" s="2"/>
      <c r="CV1134" s="2"/>
      <c r="CW1134" s="2"/>
      <c r="CX1134" s="2"/>
      <c r="CY1134" s="2"/>
      <c r="CZ1134" s="2"/>
      <c r="DA1134" s="2"/>
      <c r="DB1134" s="2"/>
      <c r="DC1134" s="2"/>
      <c r="DD1134" s="2"/>
      <c r="DE1134" s="2"/>
      <c r="DF1134" s="2"/>
      <c r="DG1134" s="2"/>
      <c r="DH1134" s="2"/>
      <c r="DI1134" s="2"/>
      <c r="DJ1134" s="2"/>
      <c r="DK1134" s="2"/>
      <c r="DL1134" s="2"/>
      <c r="DM1134" s="2"/>
      <c r="DN1134" s="2"/>
      <c r="DO1134" s="2"/>
      <c r="DP1134" s="2"/>
      <c r="DQ1134" s="2"/>
      <c r="DR1134" s="2"/>
      <c r="DS1134" s="2"/>
      <c r="DT1134" s="2"/>
      <c r="DU1134" s="2"/>
      <c r="DV1134" s="2"/>
      <c r="DW1134" s="2"/>
      <c r="DX1134" s="2"/>
      <c r="DY1134" s="2"/>
      <c r="DZ1134" s="2"/>
      <c r="EA1134" s="2"/>
      <c r="EB1134" s="2"/>
      <c r="EC1134" s="2"/>
      <c r="ED1134" s="2"/>
      <c r="EE1134" s="2"/>
      <c r="EF1134" s="2"/>
      <c r="EG1134" s="2"/>
      <c r="EH1134" s="2"/>
      <c r="EI1134" s="2"/>
      <c r="EJ1134" s="2"/>
      <c r="EK1134" s="2"/>
      <c r="EL1134" s="2"/>
      <c r="EM1134" s="2"/>
      <c r="EN1134" s="2"/>
      <c r="EO1134" s="2"/>
      <c r="EP1134" s="2"/>
      <c r="EQ1134" s="2"/>
      <c r="ER1134" s="2"/>
      <c r="ES1134" s="2"/>
      <c r="ET1134" s="2"/>
      <c r="EU1134" s="2"/>
      <c r="EV1134" s="2"/>
      <c r="EW1134" s="2"/>
      <c r="EX1134" s="2"/>
      <c r="EY1134" s="2"/>
      <c r="EZ1134" s="2"/>
      <c r="FA1134" s="2"/>
      <c r="FB1134" s="2"/>
      <c r="FC1134" s="2"/>
      <c r="FD1134" s="2"/>
      <c r="FE1134" s="2"/>
      <c r="FF1134" s="2"/>
      <c r="FG1134" s="2"/>
      <c r="FH1134" s="2"/>
      <c r="FI1134" s="2"/>
      <c r="FJ1134" s="2"/>
      <c r="FK1134" s="2"/>
      <c r="FL1134" s="2"/>
      <c r="FM1134" s="2"/>
      <c r="FN1134" s="2"/>
      <c r="FO1134" s="2"/>
      <c r="FP1134" s="2"/>
      <c r="FQ1134" s="2"/>
      <c r="FR1134" s="2"/>
      <c r="FS1134" s="2"/>
      <c r="FT1134" s="2"/>
      <c r="FU1134" s="2"/>
      <c r="FV1134" s="2"/>
      <c r="FW1134" s="2"/>
      <c r="FX1134" s="2"/>
      <c r="FY1134" s="2"/>
      <c r="FZ1134" s="2"/>
      <c r="GA1134" s="2"/>
      <c r="GB1134" s="2"/>
      <c r="GC1134" s="2"/>
      <c r="GD1134" s="2"/>
      <c r="GE1134" s="2"/>
      <c r="GF1134" s="2"/>
      <c r="GG1134" s="2"/>
      <c r="GH1134" s="2"/>
      <c r="GI1134" s="2"/>
      <c r="GJ1134" s="2"/>
      <c r="GK1134" s="2"/>
      <c r="GL1134" s="2"/>
      <c r="GM1134" s="2"/>
      <c r="GN1134" s="2"/>
      <c r="GO1134" s="2"/>
      <c r="GP1134" s="2"/>
      <c r="GQ1134" s="2"/>
      <c r="GR1134" s="2"/>
      <c r="GS1134" s="2"/>
      <c r="GT1134" s="2"/>
      <c r="GU1134" s="2"/>
      <c r="GV1134" s="2"/>
      <c r="GW1134" s="2"/>
      <c r="GX1134" s="2"/>
      <c r="GY1134" s="2"/>
      <c r="GZ1134" s="2"/>
      <c r="HA1134" s="2"/>
      <c r="HB1134" s="2"/>
      <c r="HC1134" s="2"/>
      <c r="HD1134" s="2"/>
      <c r="HE1134" s="2"/>
    </row>
    <row r="1135" spans="1:213" ht="169.5" customHeight="1">
      <c r="A1135" s="244">
        <v>624</v>
      </c>
      <c r="B1135" s="17" t="s">
        <v>3142</v>
      </c>
      <c r="C1135" s="123" t="s">
        <v>120</v>
      </c>
      <c r="D1135" s="19" t="s">
        <v>3157</v>
      </c>
      <c r="E1135" s="113" t="s">
        <v>3182</v>
      </c>
      <c r="F1135" s="114"/>
      <c r="G1135" s="114"/>
      <c r="H1135" s="115" t="s">
        <v>567</v>
      </c>
      <c r="I1135" s="114"/>
      <c r="J1135" s="115" t="s">
        <v>3183</v>
      </c>
      <c r="K1135" s="115"/>
      <c r="L1135" s="115" t="s">
        <v>817</v>
      </c>
      <c r="M1135" s="115"/>
      <c r="N1135" s="115"/>
      <c r="O1135" s="115" t="s">
        <v>3184</v>
      </c>
      <c r="P1135" s="116" t="s">
        <v>3185</v>
      </c>
      <c r="Q1135" s="117" t="s">
        <v>3186</v>
      </c>
      <c r="R1135" s="115"/>
      <c r="S1135" s="115"/>
      <c r="T1135" s="115"/>
      <c r="U1135" s="115"/>
      <c r="V1135" s="115" t="s">
        <v>1054</v>
      </c>
      <c r="W1135" s="115" t="s">
        <v>1662</v>
      </c>
      <c r="X1135" s="115" t="s">
        <v>817</v>
      </c>
      <c r="Y1135" s="115"/>
      <c r="Z1135" s="115"/>
      <c r="AA1135" s="115"/>
      <c r="AB1135" s="116" t="s">
        <v>3187</v>
      </c>
      <c r="AC1135" s="117" t="s">
        <v>3188</v>
      </c>
      <c r="AD1135" s="130"/>
      <c r="AE1135" s="130"/>
      <c r="AF1135" s="130"/>
      <c r="AG1135" s="130"/>
      <c r="AH1135" s="130"/>
      <c r="AI1135" s="130"/>
      <c r="AJ1135" s="130"/>
      <c r="AK1135" s="130"/>
      <c r="AL1135" s="130"/>
      <c r="AM1135" s="116" t="s">
        <v>3189</v>
      </c>
      <c r="AN1135" s="116" t="s">
        <v>3190</v>
      </c>
      <c r="AO1135" s="57" t="s">
        <v>54</v>
      </c>
      <c r="AP1135" s="57" t="s">
        <v>97</v>
      </c>
      <c r="AQ1135" s="57" t="s">
        <v>3211</v>
      </c>
      <c r="AR1135" s="18" t="s">
        <v>508</v>
      </c>
      <c r="AS1135" s="156" t="s">
        <v>53</v>
      </c>
      <c r="AT1135" s="121">
        <v>58507.33</v>
      </c>
      <c r="AU1135" s="121">
        <v>58507.33</v>
      </c>
      <c r="AV1135" s="121">
        <v>0</v>
      </c>
      <c r="AW1135" s="121">
        <v>0</v>
      </c>
      <c r="AX1135" s="121">
        <v>0</v>
      </c>
      <c r="AY1135" s="121">
        <v>0</v>
      </c>
      <c r="AZ1135" s="121">
        <v>0</v>
      </c>
      <c r="BA1135" s="121">
        <v>0</v>
      </c>
      <c r="BB1135" s="121">
        <v>58507.33</v>
      </c>
      <c r="BC1135" s="121">
        <v>58507.33</v>
      </c>
      <c r="BD1135" s="121">
        <v>0</v>
      </c>
      <c r="BE1135" s="121">
        <v>0</v>
      </c>
      <c r="BF1135" s="121">
        <v>0</v>
      </c>
      <c r="BG1135" s="121">
        <v>0</v>
      </c>
      <c r="BH1135" s="121">
        <v>0</v>
      </c>
      <c r="BI1135" s="121">
        <v>0</v>
      </c>
      <c r="BJ1135" s="121">
        <v>0</v>
      </c>
      <c r="BK1135" s="121">
        <v>0</v>
      </c>
      <c r="BL1135" s="121">
        <v>0</v>
      </c>
      <c r="BM1135" s="121">
        <v>0</v>
      </c>
      <c r="BN1135" s="121">
        <v>0</v>
      </c>
      <c r="BO1135" s="121">
        <v>0</v>
      </c>
      <c r="BP1135" s="121">
        <v>0</v>
      </c>
      <c r="BQ1135" s="121">
        <v>0</v>
      </c>
      <c r="BR1135" s="121">
        <v>0</v>
      </c>
      <c r="BS1135" s="121">
        <v>0</v>
      </c>
      <c r="BT1135" s="121">
        <v>0</v>
      </c>
      <c r="BU1135" s="121">
        <v>0</v>
      </c>
      <c r="BV1135" s="121">
        <v>0</v>
      </c>
      <c r="BW1135" s="121">
        <v>0</v>
      </c>
      <c r="BX1135" s="121">
        <v>0</v>
      </c>
      <c r="BY1135" s="121">
        <v>0</v>
      </c>
      <c r="BZ1135" s="121">
        <v>0</v>
      </c>
      <c r="CA1135" s="121">
        <v>0</v>
      </c>
      <c r="CB1135" s="121">
        <v>0</v>
      </c>
      <c r="CC1135" s="121">
        <v>0</v>
      </c>
      <c r="CD1135" s="121">
        <v>0</v>
      </c>
      <c r="CE1135" s="121">
        <v>0</v>
      </c>
      <c r="CF1135" s="121">
        <v>0</v>
      </c>
      <c r="CG1135" s="121">
        <v>0</v>
      </c>
      <c r="CH1135" s="121">
        <v>0</v>
      </c>
      <c r="CI1135" s="121">
        <v>0</v>
      </c>
      <c r="CJ1135" s="121">
        <v>0</v>
      </c>
      <c r="CK1135" s="121">
        <v>0</v>
      </c>
      <c r="CL1135" s="121">
        <v>0</v>
      </c>
      <c r="CM1135" s="121">
        <v>0</v>
      </c>
      <c r="CN1135" s="121">
        <v>0</v>
      </c>
      <c r="CO1135" s="121">
        <v>0</v>
      </c>
      <c r="CP1135" s="121">
        <v>0</v>
      </c>
      <c r="CQ1135" s="121">
        <v>0</v>
      </c>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c r="DX1135" s="2"/>
      <c r="DY1135" s="2"/>
      <c r="DZ1135" s="2"/>
      <c r="EA1135" s="2"/>
      <c r="EB1135" s="2"/>
      <c r="EC1135" s="2"/>
      <c r="ED1135" s="2"/>
      <c r="EE1135" s="2"/>
      <c r="EF1135" s="2"/>
      <c r="EG1135" s="2"/>
      <c r="EH1135" s="2"/>
      <c r="EI1135" s="2"/>
      <c r="EJ1135" s="2"/>
      <c r="EK1135" s="2"/>
      <c r="EL1135" s="2"/>
      <c r="EM1135" s="2"/>
      <c r="EN1135" s="2"/>
      <c r="EO1135" s="2"/>
      <c r="EP1135" s="2"/>
      <c r="EQ1135" s="2"/>
      <c r="ER1135" s="2"/>
      <c r="ES1135" s="2"/>
      <c r="ET1135" s="2"/>
      <c r="EU1135" s="2"/>
      <c r="EV1135" s="2"/>
      <c r="EW1135" s="2"/>
      <c r="EX1135" s="2"/>
      <c r="EY1135" s="2"/>
      <c r="EZ1135" s="2"/>
      <c r="FA1135" s="2"/>
      <c r="FB1135" s="2"/>
      <c r="FC1135" s="2"/>
      <c r="FD1135" s="2"/>
      <c r="FE1135" s="2"/>
      <c r="FF1135" s="2"/>
      <c r="FG1135" s="2"/>
      <c r="FH1135" s="2"/>
      <c r="FI1135" s="2"/>
      <c r="FJ1135" s="2"/>
      <c r="FK1135" s="2"/>
      <c r="FL1135" s="2"/>
      <c r="FM1135" s="2"/>
      <c r="FN1135" s="2"/>
      <c r="FO1135" s="2"/>
      <c r="FP1135" s="2"/>
      <c r="FQ1135" s="2"/>
      <c r="FR1135" s="2"/>
      <c r="FS1135" s="2"/>
      <c r="FT1135" s="2"/>
      <c r="FU1135" s="2"/>
      <c r="FV1135" s="2"/>
      <c r="FW1135" s="2"/>
      <c r="FX1135" s="2"/>
      <c r="FY1135" s="2"/>
      <c r="FZ1135" s="2"/>
      <c r="GA1135" s="2"/>
      <c r="GB1135" s="2"/>
      <c r="GC1135" s="2"/>
      <c r="GD1135" s="2"/>
      <c r="GE1135" s="2"/>
      <c r="GF1135" s="2"/>
      <c r="GG1135" s="2"/>
      <c r="GH1135" s="2"/>
      <c r="GI1135" s="2"/>
      <c r="GJ1135" s="2"/>
      <c r="GK1135" s="2"/>
      <c r="GL1135" s="2"/>
      <c r="GM1135" s="2"/>
      <c r="GN1135" s="2"/>
      <c r="GO1135" s="2"/>
      <c r="GP1135" s="2"/>
      <c r="GQ1135" s="2"/>
      <c r="GR1135" s="2"/>
      <c r="GS1135" s="2"/>
      <c r="GT1135" s="2"/>
      <c r="GU1135" s="2"/>
      <c r="GV1135" s="2"/>
      <c r="GW1135" s="2"/>
      <c r="GX1135" s="2"/>
      <c r="GY1135" s="2"/>
      <c r="GZ1135" s="2"/>
      <c r="HA1135" s="2"/>
      <c r="HB1135" s="2"/>
      <c r="HC1135" s="2"/>
      <c r="HD1135" s="2"/>
      <c r="HE1135" s="2"/>
    </row>
    <row r="1136" spans="1:213" ht="169.5" customHeight="1">
      <c r="A1136" s="244">
        <v>624</v>
      </c>
      <c r="B1136" s="17" t="s">
        <v>3142</v>
      </c>
      <c r="C1136" s="123" t="s">
        <v>120</v>
      </c>
      <c r="D1136" s="19" t="s">
        <v>3157</v>
      </c>
      <c r="E1136" s="113" t="s">
        <v>3182</v>
      </c>
      <c r="F1136" s="114"/>
      <c r="G1136" s="114"/>
      <c r="H1136" s="115" t="s">
        <v>567</v>
      </c>
      <c r="I1136" s="114"/>
      <c r="J1136" s="115" t="s">
        <v>3183</v>
      </c>
      <c r="K1136" s="115"/>
      <c r="L1136" s="115" t="s">
        <v>817</v>
      </c>
      <c r="M1136" s="115"/>
      <c r="N1136" s="115"/>
      <c r="O1136" s="115" t="s">
        <v>3184</v>
      </c>
      <c r="P1136" s="116" t="s">
        <v>3185</v>
      </c>
      <c r="Q1136" s="117" t="s">
        <v>3186</v>
      </c>
      <c r="R1136" s="115"/>
      <c r="S1136" s="115"/>
      <c r="T1136" s="115"/>
      <c r="U1136" s="115"/>
      <c r="V1136" s="115" t="s">
        <v>1054</v>
      </c>
      <c r="W1136" s="115" t="s">
        <v>1662</v>
      </c>
      <c r="X1136" s="115" t="s">
        <v>817</v>
      </c>
      <c r="Y1136" s="115"/>
      <c r="Z1136" s="115"/>
      <c r="AA1136" s="115"/>
      <c r="AB1136" s="116" t="s">
        <v>3187</v>
      </c>
      <c r="AC1136" s="117" t="s">
        <v>3188</v>
      </c>
      <c r="AD1136" s="130"/>
      <c r="AE1136" s="130"/>
      <c r="AF1136" s="130"/>
      <c r="AG1136" s="130"/>
      <c r="AH1136" s="130"/>
      <c r="AI1136" s="130"/>
      <c r="AJ1136" s="130"/>
      <c r="AK1136" s="130"/>
      <c r="AL1136" s="130"/>
      <c r="AM1136" s="116" t="s">
        <v>3189</v>
      </c>
      <c r="AN1136" s="116" t="s">
        <v>3190</v>
      </c>
      <c r="AO1136" s="57" t="s">
        <v>54</v>
      </c>
      <c r="AP1136" s="57" t="s">
        <v>97</v>
      </c>
      <c r="AQ1136" s="57" t="s">
        <v>3212</v>
      </c>
      <c r="AR1136" s="18" t="s">
        <v>508</v>
      </c>
      <c r="AS1136" s="156" t="s">
        <v>53</v>
      </c>
      <c r="AT1136" s="121">
        <v>738968.98</v>
      </c>
      <c r="AU1136" s="121">
        <v>737858.35</v>
      </c>
      <c r="AV1136" s="121">
        <v>0</v>
      </c>
      <c r="AW1136" s="121">
        <v>0</v>
      </c>
      <c r="AX1136" s="121">
        <v>0</v>
      </c>
      <c r="AY1136" s="121">
        <v>0</v>
      </c>
      <c r="AZ1136" s="121">
        <v>0</v>
      </c>
      <c r="BA1136" s="121">
        <v>0</v>
      </c>
      <c r="BB1136" s="121">
        <v>738968.98</v>
      </c>
      <c r="BC1136" s="121">
        <v>737858.35</v>
      </c>
      <c r="BD1136" s="121">
        <v>0</v>
      </c>
      <c r="BE1136" s="121">
        <v>0</v>
      </c>
      <c r="BF1136" s="121">
        <v>0</v>
      </c>
      <c r="BG1136" s="121">
        <v>0</v>
      </c>
      <c r="BH1136" s="121">
        <v>0</v>
      </c>
      <c r="BI1136" s="121">
        <v>0</v>
      </c>
      <c r="BJ1136" s="121">
        <v>0</v>
      </c>
      <c r="BK1136" s="121">
        <v>0</v>
      </c>
      <c r="BL1136" s="121">
        <v>0</v>
      </c>
      <c r="BM1136" s="121">
        <v>0</v>
      </c>
      <c r="BN1136" s="121">
        <v>0</v>
      </c>
      <c r="BO1136" s="121">
        <v>0</v>
      </c>
      <c r="BP1136" s="121">
        <v>0</v>
      </c>
      <c r="BQ1136" s="121">
        <v>0</v>
      </c>
      <c r="BR1136" s="121">
        <v>0</v>
      </c>
      <c r="BS1136" s="121">
        <v>0</v>
      </c>
      <c r="BT1136" s="121">
        <v>0</v>
      </c>
      <c r="BU1136" s="121">
        <v>0</v>
      </c>
      <c r="BV1136" s="121">
        <v>0</v>
      </c>
      <c r="BW1136" s="121">
        <v>0</v>
      </c>
      <c r="BX1136" s="121">
        <v>0</v>
      </c>
      <c r="BY1136" s="121">
        <v>0</v>
      </c>
      <c r="BZ1136" s="121">
        <v>0</v>
      </c>
      <c r="CA1136" s="121">
        <v>0</v>
      </c>
      <c r="CB1136" s="121">
        <v>0</v>
      </c>
      <c r="CC1136" s="121">
        <v>0</v>
      </c>
      <c r="CD1136" s="121">
        <v>0</v>
      </c>
      <c r="CE1136" s="121">
        <v>0</v>
      </c>
      <c r="CF1136" s="121">
        <v>0</v>
      </c>
      <c r="CG1136" s="121">
        <v>0</v>
      </c>
      <c r="CH1136" s="121">
        <v>0</v>
      </c>
      <c r="CI1136" s="121">
        <v>0</v>
      </c>
      <c r="CJ1136" s="121">
        <v>0</v>
      </c>
      <c r="CK1136" s="121">
        <v>0</v>
      </c>
      <c r="CL1136" s="121">
        <v>0</v>
      </c>
      <c r="CM1136" s="121">
        <v>0</v>
      </c>
      <c r="CN1136" s="121">
        <v>0</v>
      </c>
      <c r="CO1136" s="121">
        <v>0</v>
      </c>
      <c r="CP1136" s="121">
        <v>0</v>
      </c>
      <c r="CQ1136" s="121">
        <v>0</v>
      </c>
      <c r="CR1136" s="2"/>
      <c r="CS1136" s="2"/>
      <c r="CT1136" s="2"/>
      <c r="CU1136" s="2"/>
      <c r="CV1136" s="2"/>
      <c r="CW1136" s="2"/>
      <c r="CX1136" s="2"/>
      <c r="CY1136" s="2"/>
      <c r="CZ1136" s="2"/>
      <c r="DA1136" s="2"/>
      <c r="DB1136" s="2"/>
      <c r="DC1136" s="2"/>
      <c r="DD1136" s="2"/>
      <c r="DE1136" s="2"/>
      <c r="DF1136" s="2"/>
      <c r="DG1136" s="2"/>
      <c r="DH1136" s="2"/>
      <c r="DI1136" s="2"/>
      <c r="DJ1136" s="2"/>
      <c r="DK1136" s="2"/>
      <c r="DL1136" s="2"/>
      <c r="DM1136" s="2"/>
      <c r="DN1136" s="2"/>
      <c r="DO1136" s="2"/>
      <c r="DP1136" s="2"/>
      <c r="DQ1136" s="2"/>
      <c r="DR1136" s="2"/>
      <c r="DS1136" s="2"/>
      <c r="DT1136" s="2"/>
      <c r="DU1136" s="2"/>
      <c r="DV1136" s="2"/>
      <c r="DW1136" s="2"/>
      <c r="DX1136" s="2"/>
      <c r="DY1136" s="2"/>
      <c r="DZ1136" s="2"/>
      <c r="EA1136" s="2"/>
      <c r="EB1136" s="2"/>
      <c r="EC1136" s="2"/>
      <c r="ED1136" s="2"/>
      <c r="EE1136" s="2"/>
      <c r="EF1136" s="2"/>
      <c r="EG1136" s="2"/>
      <c r="EH1136" s="2"/>
      <c r="EI1136" s="2"/>
      <c r="EJ1136" s="2"/>
      <c r="EK1136" s="2"/>
      <c r="EL1136" s="2"/>
      <c r="EM1136" s="2"/>
      <c r="EN1136" s="2"/>
      <c r="EO1136" s="2"/>
      <c r="EP1136" s="2"/>
      <c r="EQ1136" s="2"/>
      <c r="ER1136" s="2"/>
      <c r="ES1136" s="2"/>
      <c r="ET1136" s="2"/>
      <c r="EU1136" s="2"/>
      <c r="EV1136" s="2"/>
      <c r="EW1136" s="2"/>
      <c r="EX1136" s="2"/>
      <c r="EY1136" s="2"/>
      <c r="EZ1136" s="2"/>
      <c r="FA1136" s="2"/>
      <c r="FB1136" s="2"/>
      <c r="FC1136" s="2"/>
      <c r="FD1136" s="2"/>
      <c r="FE1136" s="2"/>
      <c r="FF1136" s="2"/>
      <c r="FG1136" s="2"/>
      <c r="FH1136" s="2"/>
      <c r="FI1136" s="2"/>
      <c r="FJ1136" s="2"/>
      <c r="FK1136" s="2"/>
      <c r="FL1136" s="2"/>
      <c r="FM1136" s="2"/>
      <c r="FN1136" s="2"/>
      <c r="FO1136" s="2"/>
      <c r="FP1136" s="2"/>
      <c r="FQ1136" s="2"/>
      <c r="FR1136" s="2"/>
      <c r="FS1136" s="2"/>
      <c r="FT1136" s="2"/>
      <c r="FU1136" s="2"/>
      <c r="FV1136" s="2"/>
      <c r="FW1136" s="2"/>
      <c r="FX1136" s="2"/>
      <c r="FY1136" s="2"/>
      <c r="FZ1136" s="2"/>
      <c r="GA1136" s="2"/>
      <c r="GB1136" s="2"/>
      <c r="GC1136" s="2"/>
      <c r="GD1136" s="2"/>
      <c r="GE1136" s="2"/>
      <c r="GF1136" s="2"/>
      <c r="GG1136" s="2"/>
      <c r="GH1136" s="2"/>
      <c r="GI1136" s="2"/>
      <c r="GJ1136" s="2"/>
      <c r="GK1136" s="2"/>
      <c r="GL1136" s="2"/>
      <c r="GM1136" s="2"/>
      <c r="GN1136" s="2"/>
      <c r="GO1136" s="2"/>
      <c r="GP1136" s="2"/>
      <c r="GQ1136" s="2"/>
      <c r="GR1136" s="2"/>
      <c r="GS1136" s="2"/>
      <c r="GT1136" s="2"/>
      <c r="GU1136" s="2"/>
      <c r="GV1136" s="2"/>
      <c r="GW1136" s="2"/>
      <c r="GX1136" s="2"/>
      <c r="GY1136" s="2"/>
      <c r="GZ1136" s="2"/>
      <c r="HA1136" s="2"/>
      <c r="HB1136" s="2"/>
      <c r="HC1136" s="2"/>
      <c r="HD1136" s="2"/>
      <c r="HE1136" s="2"/>
    </row>
    <row r="1137" spans="1:213" ht="169.5" customHeight="1">
      <c r="A1137" s="244">
        <v>624</v>
      </c>
      <c r="B1137" s="17" t="s">
        <v>3142</v>
      </c>
      <c r="C1137" s="123" t="s">
        <v>122</v>
      </c>
      <c r="D1137" s="19" t="s">
        <v>3213</v>
      </c>
      <c r="E1137" s="113" t="s">
        <v>3214</v>
      </c>
      <c r="F1137" s="114"/>
      <c r="G1137" s="114"/>
      <c r="H1137" s="115" t="s">
        <v>3215</v>
      </c>
      <c r="I1137" s="114"/>
      <c r="J1137" s="115" t="s">
        <v>3216</v>
      </c>
      <c r="K1137" s="115" t="s">
        <v>817</v>
      </c>
      <c r="L1137" s="115" t="s">
        <v>3217</v>
      </c>
      <c r="M1137" s="115"/>
      <c r="N1137" s="115"/>
      <c r="O1137" s="115"/>
      <c r="P1137" s="116" t="s">
        <v>3218</v>
      </c>
      <c r="Q1137" s="117" t="s">
        <v>256</v>
      </c>
      <c r="R1137" s="154"/>
      <c r="S1137" s="115"/>
      <c r="T1137" s="115">
        <v>3</v>
      </c>
      <c r="U1137" s="115"/>
      <c r="V1137" s="115">
        <v>9</v>
      </c>
      <c r="W1137" s="115">
        <v>1</v>
      </c>
      <c r="X1137" s="115"/>
      <c r="Y1137" s="115"/>
      <c r="Z1137" s="115"/>
      <c r="AA1137" s="115"/>
      <c r="AB1137" s="116" t="s">
        <v>257</v>
      </c>
      <c r="AC1137" s="117" t="s">
        <v>3188</v>
      </c>
      <c r="AD1137" s="130"/>
      <c r="AE1137" s="130"/>
      <c r="AF1137" s="130"/>
      <c r="AG1137" s="130"/>
      <c r="AH1137" s="130"/>
      <c r="AI1137" s="130"/>
      <c r="AJ1137" s="130"/>
      <c r="AK1137" s="130"/>
      <c r="AL1137" s="130"/>
      <c r="AM1137" s="116" t="s">
        <v>3219</v>
      </c>
      <c r="AN1137" s="116" t="s">
        <v>3190</v>
      </c>
      <c r="AO1137" s="57" t="s">
        <v>54</v>
      </c>
      <c r="AP1137" s="57" t="s">
        <v>97</v>
      </c>
      <c r="AQ1137" s="57" t="s">
        <v>3220</v>
      </c>
      <c r="AR1137" s="18" t="s">
        <v>608</v>
      </c>
      <c r="AS1137" s="156" t="s">
        <v>609</v>
      </c>
      <c r="AT1137" s="121">
        <v>23802684.460000001</v>
      </c>
      <c r="AU1137" s="121">
        <v>23802684.460000001</v>
      </c>
      <c r="AV1137" s="121">
        <v>0</v>
      </c>
      <c r="AW1137" s="121">
        <v>0</v>
      </c>
      <c r="AX1137" s="121">
        <v>0</v>
      </c>
      <c r="AY1137" s="121">
        <v>0</v>
      </c>
      <c r="AZ1137" s="121">
        <v>0</v>
      </c>
      <c r="BA1137" s="121">
        <v>0</v>
      </c>
      <c r="BB1137" s="121">
        <v>23802684.460000001</v>
      </c>
      <c r="BC1137" s="121">
        <v>23802684.460000001</v>
      </c>
      <c r="BD1137" s="121">
        <v>0</v>
      </c>
      <c r="BE1137" s="121">
        <v>0</v>
      </c>
      <c r="BF1137" s="121">
        <v>0</v>
      </c>
      <c r="BG1137" s="121">
        <v>0</v>
      </c>
      <c r="BH1137" s="121">
        <v>0</v>
      </c>
      <c r="BI1137" s="121">
        <v>0</v>
      </c>
      <c r="BJ1137" s="121">
        <v>0</v>
      </c>
      <c r="BK1137" s="121">
        <v>0</v>
      </c>
      <c r="BL1137" s="121">
        <v>0</v>
      </c>
      <c r="BM1137" s="121">
        <v>0</v>
      </c>
      <c r="BN1137" s="121">
        <v>0</v>
      </c>
      <c r="BO1137" s="121">
        <v>0</v>
      </c>
      <c r="BP1137" s="121">
        <v>0</v>
      </c>
      <c r="BQ1137" s="121">
        <v>0</v>
      </c>
      <c r="BR1137" s="121">
        <v>0</v>
      </c>
      <c r="BS1137" s="121">
        <v>0</v>
      </c>
      <c r="BT1137" s="121">
        <v>0</v>
      </c>
      <c r="BU1137" s="121">
        <v>0</v>
      </c>
      <c r="BV1137" s="121">
        <v>0</v>
      </c>
      <c r="BW1137" s="121">
        <v>0</v>
      </c>
      <c r="BX1137" s="121">
        <v>0</v>
      </c>
      <c r="BY1137" s="121">
        <v>0</v>
      </c>
      <c r="BZ1137" s="121">
        <v>0</v>
      </c>
      <c r="CA1137" s="121">
        <v>0</v>
      </c>
      <c r="CB1137" s="121">
        <v>0</v>
      </c>
      <c r="CC1137" s="121">
        <v>0</v>
      </c>
      <c r="CD1137" s="121">
        <v>0</v>
      </c>
      <c r="CE1137" s="121">
        <v>0</v>
      </c>
      <c r="CF1137" s="121">
        <v>0</v>
      </c>
      <c r="CG1137" s="121">
        <v>0</v>
      </c>
      <c r="CH1137" s="121">
        <v>0</v>
      </c>
      <c r="CI1137" s="121">
        <v>0</v>
      </c>
      <c r="CJ1137" s="121">
        <v>0</v>
      </c>
      <c r="CK1137" s="121">
        <v>0</v>
      </c>
      <c r="CL1137" s="121">
        <v>0</v>
      </c>
      <c r="CM1137" s="121">
        <v>0</v>
      </c>
      <c r="CN1137" s="121">
        <v>0</v>
      </c>
      <c r="CO1137" s="121">
        <v>0</v>
      </c>
      <c r="CP1137" s="121">
        <v>0</v>
      </c>
      <c r="CQ1137" s="121">
        <v>0</v>
      </c>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c r="DX1137" s="2"/>
      <c r="DY1137" s="2"/>
      <c r="DZ1137" s="2"/>
      <c r="EA1137" s="2"/>
      <c r="EB1137" s="2"/>
      <c r="EC1137" s="2"/>
      <c r="ED1137" s="2"/>
      <c r="EE1137" s="2"/>
      <c r="EF1137" s="2"/>
      <c r="EG1137" s="2"/>
      <c r="EH1137" s="2"/>
      <c r="EI1137" s="2"/>
      <c r="EJ1137" s="2"/>
      <c r="EK1137" s="2"/>
      <c r="EL1137" s="2"/>
      <c r="EM1137" s="2"/>
      <c r="EN1137" s="2"/>
      <c r="EO1137" s="2"/>
      <c r="EP1137" s="2"/>
      <c r="EQ1137" s="2"/>
      <c r="ER1137" s="2"/>
      <c r="ES1137" s="2"/>
      <c r="ET1137" s="2"/>
      <c r="EU1137" s="2"/>
      <c r="EV1137" s="2"/>
      <c r="EW1137" s="2"/>
      <c r="EX1137" s="2"/>
      <c r="EY1137" s="2"/>
      <c r="EZ1137" s="2"/>
      <c r="FA1137" s="2"/>
      <c r="FB1137" s="2"/>
      <c r="FC1137" s="2"/>
      <c r="FD1137" s="2"/>
      <c r="FE1137" s="2"/>
      <c r="FF1137" s="2"/>
      <c r="FG1137" s="2"/>
      <c r="FH1137" s="2"/>
      <c r="FI1137" s="2"/>
      <c r="FJ1137" s="2"/>
      <c r="FK1137" s="2"/>
      <c r="FL1137" s="2"/>
      <c r="FM1137" s="2"/>
      <c r="FN1137" s="2"/>
      <c r="FO1137" s="2"/>
      <c r="FP1137" s="2"/>
      <c r="FQ1137" s="2"/>
      <c r="FR1137" s="2"/>
      <c r="FS1137" s="2"/>
      <c r="FT1137" s="2"/>
      <c r="FU1137" s="2"/>
      <c r="FV1137" s="2"/>
      <c r="FW1137" s="2"/>
      <c r="FX1137" s="2"/>
      <c r="FY1137" s="2"/>
      <c r="FZ1137" s="2"/>
      <c r="GA1137" s="2"/>
      <c r="GB1137" s="2"/>
      <c r="GC1137" s="2"/>
      <c r="GD1137" s="2"/>
      <c r="GE1137" s="2"/>
      <c r="GF1137" s="2"/>
      <c r="GG1137" s="2"/>
      <c r="GH1137" s="2"/>
      <c r="GI1137" s="2"/>
      <c r="GJ1137" s="2"/>
      <c r="GK1137" s="2"/>
      <c r="GL1137" s="2"/>
      <c r="GM1137" s="2"/>
      <c r="GN1137" s="2"/>
      <c r="GO1137" s="2"/>
      <c r="GP1137" s="2"/>
      <c r="GQ1137" s="2"/>
      <c r="GR1137" s="2"/>
      <c r="GS1137" s="2"/>
      <c r="GT1137" s="2"/>
      <c r="GU1137" s="2"/>
      <c r="GV1137" s="2"/>
      <c r="GW1137" s="2"/>
      <c r="GX1137" s="2"/>
      <c r="GY1137" s="2"/>
      <c r="GZ1137" s="2"/>
      <c r="HA1137" s="2"/>
      <c r="HB1137" s="2"/>
      <c r="HC1137" s="2"/>
      <c r="HD1137" s="2"/>
      <c r="HE1137" s="2"/>
    </row>
    <row r="1138" spans="1:213" ht="169.5" customHeight="1">
      <c r="A1138" s="244">
        <v>624</v>
      </c>
      <c r="B1138" s="17" t="s">
        <v>3142</v>
      </c>
      <c r="C1138" s="123" t="s">
        <v>122</v>
      </c>
      <c r="D1138" s="19" t="s">
        <v>3213</v>
      </c>
      <c r="E1138" s="113" t="s">
        <v>3214</v>
      </c>
      <c r="F1138" s="114"/>
      <c r="G1138" s="114"/>
      <c r="H1138" s="115" t="s">
        <v>3215</v>
      </c>
      <c r="I1138" s="114"/>
      <c r="J1138" s="115" t="s">
        <v>3216</v>
      </c>
      <c r="K1138" s="115" t="s">
        <v>817</v>
      </c>
      <c r="L1138" s="115" t="s">
        <v>3217</v>
      </c>
      <c r="M1138" s="115"/>
      <c r="N1138" s="115"/>
      <c r="O1138" s="115"/>
      <c r="P1138" s="116" t="s">
        <v>3221</v>
      </c>
      <c r="Q1138" s="117" t="s">
        <v>256</v>
      </c>
      <c r="R1138" s="154"/>
      <c r="S1138" s="115"/>
      <c r="T1138" s="115">
        <v>3</v>
      </c>
      <c r="U1138" s="115"/>
      <c r="V1138" s="115">
        <v>9</v>
      </c>
      <c r="W1138" s="115">
        <v>1</v>
      </c>
      <c r="X1138" s="115"/>
      <c r="Y1138" s="115"/>
      <c r="Z1138" s="115"/>
      <c r="AA1138" s="115"/>
      <c r="AB1138" s="116" t="s">
        <v>257</v>
      </c>
      <c r="AC1138" s="117" t="s">
        <v>3188</v>
      </c>
      <c r="AD1138" s="130"/>
      <c r="AE1138" s="130"/>
      <c r="AF1138" s="130"/>
      <c r="AG1138" s="130"/>
      <c r="AH1138" s="130"/>
      <c r="AI1138" s="130"/>
      <c r="AJ1138" s="130"/>
      <c r="AK1138" s="130"/>
      <c r="AL1138" s="130"/>
      <c r="AM1138" s="116" t="s">
        <v>3219</v>
      </c>
      <c r="AN1138" s="116" t="s">
        <v>3190</v>
      </c>
      <c r="AO1138" s="57" t="s">
        <v>54</v>
      </c>
      <c r="AP1138" s="57" t="s">
        <v>97</v>
      </c>
      <c r="AQ1138" s="57" t="s">
        <v>3220</v>
      </c>
      <c r="AR1138" s="18" t="s">
        <v>608</v>
      </c>
      <c r="AS1138" s="156" t="s">
        <v>611</v>
      </c>
      <c r="AT1138" s="121">
        <v>7164424.0099999998</v>
      </c>
      <c r="AU1138" s="121">
        <v>7164424.0099999998</v>
      </c>
      <c r="AV1138" s="121">
        <v>0</v>
      </c>
      <c r="AW1138" s="121">
        <v>0</v>
      </c>
      <c r="AX1138" s="121">
        <v>0</v>
      </c>
      <c r="AY1138" s="121">
        <v>0</v>
      </c>
      <c r="AZ1138" s="121">
        <v>0</v>
      </c>
      <c r="BA1138" s="121">
        <v>0</v>
      </c>
      <c r="BB1138" s="121">
        <v>7164424.0099999998</v>
      </c>
      <c r="BC1138" s="121">
        <v>7164424.0099999998</v>
      </c>
      <c r="BD1138" s="121">
        <v>0</v>
      </c>
      <c r="BE1138" s="121">
        <v>0</v>
      </c>
      <c r="BF1138" s="121">
        <v>0</v>
      </c>
      <c r="BG1138" s="121">
        <v>0</v>
      </c>
      <c r="BH1138" s="121">
        <v>0</v>
      </c>
      <c r="BI1138" s="121">
        <v>0</v>
      </c>
      <c r="BJ1138" s="121">
        <v>0</v>
      </c>
      <c r="BK1138" s="121">
        <v>0</v>
      </c>
      <c r="BL1138" s="121">
        <v>0</v>
      </c>
      <c r="BM1138" s="121">
        <v>0</v>
      </c>
      <c r="BN1138" s="121">
        <v>0</v>
      </c>
      <c r="BO1138" s="121">
        <v>0</v>
      </c>
      <c r="BP1138" s="121">
        <v>0</v>
      </c>
      <c r="BQ1138" s="121">
        <v>0</v>
      </c>
      <c r="BR1138" s="121">
        <v>0</v>
      </c>
      <c r="BS1138" s="121">
        <v>0</v>
      </c>
      <c r="BT1138" s="121">
        <v>0</v>
      </c>
      <c r="BU1138" s="121">
        <v>0</v>
      </c>
      <c r="BV1138" s="121">
        <v>0</v>
      </c>
      <c r="BW1138" s="121">
        <v>0</v>
      </c>
      <c r="BX1138" s="121">
        <v>0</v>
      </c>
      <c r="BY1138" s="121">
        <v>0</v>
      </c>
      <c r="BZ1138" s="121">
        <v>0</v>
      </c>
      <c r="CA1138" s="121">
        <v>0</v>
      </c>
      <c r="CB1138" s="121">
        <v>0</v>
      </c>
      <c r="CC1138" s="121">
        <v>0</v>
      </c>
      <c r="CD1138" s="121">
        <v>0</v>
      </c>
      <c r="CE1138" s="121">
        <v>0</v>
      </c>
      <c r="CF1138" s="121">
        <v>0</v>
      </c>
      <c r="CG1138" s="121">
        <v>0</v>
      </c>
      <c r="CH1138" s="121">
        <v>0</v>
      </c>
      <c r="CI1138" s="121">
        <v>0</v>
      </c>
      <c r="CJ1138" s="121">
        <v>0</v>
      </c>
      <c r="CK1138" s="121">
        <v>0</v>
      </c>
      <c r="CL1138" s="121">
        <v>0</v>
      </c>
      <c r="CM1138" s="121">
        <v>0</v>
      </c>
      <c r="CN1138" s="121">
        <v>0</v>
      </c>
      <c r="CO1138" s="121">
        <v>0</v>
      </c>
      <c r="CP1138" s="121">
        <v>0</v>
      </c>
      <c r="CQ1138" s="121">
        <v>0</v>
      </c>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row>
    <row r="1139" spans="1:213" ht="169.5" customHeight="1">
      <c r="A1139" s="244">
        <v>624</v>
      </c>
      <c r="B1139" s="17" t="s">
        <v>3142</v>
      </c>
      <c r="C1139" s="123" t="s">
        <v>122</v>
      </c>
      <c r="D1139" s="19" t="s">
        <v>3213</v>
      </c>
      <c r="E1139" s="113" t="s">
        <v>3214</v>
      </c>
      <c r="F1139" s="114"/>
      <c r="G1139" s="114"/>
      <c r="H1139" s="115" t="s">
        <v>3215</v>
      </c>
      <c r="I1139" s="114"/>
      <c r="J1139" s="115" t="s">
        <v>3216</v>
      </c>
      <c r="K1139" s="115" t="s">
        <v>817</v>
      </c>
      <c r="L1139" s="115" t="s">
        <v>3217</v>
      </c>
      <c r="M1139" s="115"/>
      <c r="N1139" s="115"/>
      <c r="O1139" s="115"/>
      <c r="P1139" s="116" t="s">
        <v>3222</v>
      </c>
      <c r="Q1139" s="117" t="s">
        <v>256</v>
      </c>
      <c r="R1139" s="154"/>
      <c r="S1139" s="115"/>
      <c r="T1139" s="115">
        <v>3</v>
      </c>
      <c r="U1139" s="115"/>
      <c r="V1139" s="115">
        <v>9</v>
      </c>
      <c r="W1139" s="115">
        <v>1</v>
      </c>
      <c r="X1139" s="115"/>
      <c r="Y1139" s="115"/>
      <c r="Z1139" s="115"/>
      <c r="AA1139" s="115"/>
      <c r="AB1139" s="116" t="s">
        <v>257</v>
      </c>
      <c r="AC1139" s="117" t="s">
        <v>3188</v>
      </c>
      <c r="AD1139" s="130"/>
      <c r="AE1139" s="130"/>
      <c r="AF1139" s="130"/>
      <c r="AG1139" s="130"/>
      <c r="AH1139" s="130"/>
      <c r="AI1139" s="130"/>
      <c r="AJ1139" s="130"/>
      <c r="AK1139" s="130"/>
      <c r="AL1139" s="130"/>
      <c r="AM1139" s="116" t="s">
        <v>3219</v>
      </c>
      <c r="AN1139" s="116" t="s">
        <v>3190</v>
      </c>
      <c r="AO1139" s="57" t="s">
        <v>54</v>
      </c>
      <c r="AP1139" s="57" t="s">
        <v>97</v>
      </c>
      <c r="AQ1139" s="57" t="s">
        <v>3220</v>
      </c>
      <c r="AR1139" s="18" t="s">
        <v>608</v>
      </c>
      <c r="AS1139" s="156" t="s">
        <v>53</v>
      </c>
      <c r="AT1139" s="121">
        <v>4260947.8</v>
      </c>
      <c r="AU1139" s="121">
        <v>4133653.48</v>
      </c>
      <c r="AV1139" s="121">
        <v>0</v>
      </c>
      <c r="AW1139" s="121">
        <v>0</v>
      </c>
      <c r="AX1139" s="121">
        <v>0</v>
      </c>
      <c r="AY1139" s="121">
        <v>0</v>
      </c>
      <c r="AZ1139" s="121">
        <v>0</v>
      </c>
      <c r="BA1139" s="121">
        <v>0</v>
      </c>
      <c r="BB1139" s="121">
        <v>4260947.8</v>
      </c>
      <c r="BC1139" s="121">
        <v>4133653.48</v>
      </c>
      <c r="BD1139" s="121">
        <v>0</v>
      </c>
      <c r="BE1139" s="121">
        <v>0</v>
      </c>
      <c r="BF1139" s="121">
        <v>0</v>
      </c>
      <c r="BG1139" s="121">
        <v>0</v>
      </c>
      <c r="BH1139" s="121">
        <v>0</v>
      </c>
      <c r="BI1139" s="121">
        <v>0</v>
      </c>
      <c r="BJ1139" s="121">
        <v>0</v>
      </c>
      <c r="BK1139" s="121">
        <v>0</v>
      </c>
      <c r="BL1139" s="121">
        <v>0</v>
      </c>
      <c r="BM1139" s="121">
        <v>0</v>
      </c>
      <c r="BN1139" s="121">
        <v>0</v>
      </c>
      <c r="BO1139" s="121">
        <v>0</v>
      </c>
      <c r="BP1139" s="121">
        <v>0</v>
      </c>
      <c r="BQ1139" s="121">
        <v>0</v>
      </c>
      <c r="BR1139" s="121">
        <v>0</v>
      </c>
      <c r="BS1139" s="121">
        <v>0</v>
      </c>
      <c r="BT1139" s="121">
        <v>0</v>
      </c>
      <c r="BU1139" s="121">
        <v>0</v>
      </c>
      <c r="BV1139" s="121">
        <v>0</v>
      </c>
      <c r="BW1139" s="121">
        <v>0</v>
      </c>
      <c r="BX1139" s="121">
        <v>0</v>
      </c>
      <c r="BY1139" s="121">
        <v>0</v>
      </c>
      <c r="BZ1139" s="121">
        <v>0</v>
      </c>
      <c r="CA1139" s="121">
        <v>0</v>
      </c>
      <c r="CB1139" s="121">
        <v>0</v>
      </c>
      <c r="CC1139" s="121">
        <v>0</v>
      </c>
      <c r="CD1139" s="121">
        <v>0</v>
      </c>
      <c r="CE1139" s="121">
        <v>0</v>
      </c>
      <c r="CF1139" s="121">
        <v>0</v>
      </c>
      <c r="CG1139" s="121">
        <v>0</v>
      </c>
      <c r="CH1139" s="121">
        <v>0</v>
      </c>
      <c r="CI1139" s="121">
        <v>0</v>
      </c>
      <c r="CJ1139" s="121">
        <v>0</v>
      </c>
      <c r="CK1139" s="121">
        <v>0</v>
      </c>
      <c r="CL1139" s="121">
        <v>0</v>
      </c>
      <c r="CM1139" s="121">
        <v>0</v>
      </c>
      <c r="CN1139" s="121">
        <v>0</v>
      </c>
      <c r="CO1139" s="121">
        <v>0</v>
      </c>
      <c r="CP1139" s="121">
        <v>0</v>
      </c>
      <c r="CQ1139" s="121">
        <v>0</v>
      </c>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c r="DN1139" s="2"/>
      <c r="DO1139" s="2"/>
      <c r="DP1139" s="2"/>
      <c r="DQ1139" s="2"/>
      <c r="DR1139" s="2"/>
      <c r="DS1139" s="2"/>
      <c r="DT1139" s="2"/>
      <c r="DU1139" s="2"/>
      <c r="DV1139" s="2"/>
      <c r="DW1139" s="2"/>
      <c r="DX1139" s="2"/>
      <c r="DY1139" s="2"/>
      <c r="DZ1139" s="2"/>
      <c r="EA1139" s="2"/>
      <c r="EB1139" s="2"/>
      <c r="EC1139" s="2"/>
      <c r="ED1139" s="2"/>
      <c r="EE1139" s="2"/>
      <c r="EF1139" s="2"/>
      <c r="EG1139" s="2"/>
      <c r="EH1139" s="2"/>
      <c r="EI1139" s="2"/>
      <c r="EJ1139" s="2"/>
      <c r="EK1139" s="2"/>
      <c r="EL1139" s="2"/>
      <c r="EM1139" s="2"/>
      <c r="EN1139" s="2"/>
      <c r="EO1139" s="2"/>
      <c r="EP1139" s="2"/>
      <c r="EQ1139" s="2"/>
      <c r="ER1139" s="2"/>
      <c r="ES1139" s="2"/>
      <c r="ET1139" s="2"/>
      <c r="EU1139" s="2"/>
      <c r="EV1139" s="2"/>
      <c r="EW1139" s="2"/>
      <c r="EX1139" s="2"/>
      <c r="EY1139" s="2"/>
      <c r="EZ1139" s="2"/>
      <c r="FA1139" s="2"/>
      <c r="FB1139" s="2"/>
      <c r="FC1139" s="2"/>
      <c r="FD1139" s="2"/>
      <c r="FE1139" s="2"/>
      <c r="FF1139" s="2"/>
      <c r="FG1139" s="2"/>
      <c r="FH1139" s="2"/>
      <c r="FI1139" s="2"/>
      <c r="FJ1139" s="2"/>
      <c r="FK1139" s="2"/>
      <c r="FL1139" s="2"/>
      <c r="FM1139" s="2"/>
      <c r="FN1139" s="2"/>
      <c r="FO1139" s="2"/>
      <c r="FP1139" s="2"/>
      <c r="FQ1139" s="2"/>
      <c r="FR1139" s="2"/>
      <c r="FS1139" s="2"/>
      <c r="FT1139" s="2"/>
      <c r="FU1139" s="2"/>
      <c r="FV1139" s="2"/>
      <c r="FW1139" s="2"/>
      <c r="FX1139" s="2"/>
      <c r="FY1139" s="2"/>
      <c r="FZ1139" s="2"/>
      <c r="GA1139" s="2"/>
      <c r="GB1139" s="2"/>
      <c r="GC1139" s="2"/>
      <c r="GD1139" s="2"/>
      <c r="GE1139" s="2"/>
      <c r="GF1139" s="2"/>
      <c r="GG1139" s="2"/>
      <c r="GH1139" s="2"/>
      <c r="GI1139" s="2"/>
      <c r="GJ1139" s="2"/>
      <c r="GK1139" s="2"/>
      <c r="GL1139" s="2"/>
      <c r="GM1139" s="2"/>
      <c r="GN1139" s="2"/>
      <c r="GO1139" s="2"/>
      <c r="GP1139" s="2"/>
      <c r="GQ1139" s="2"/>
      <c r="GR1139" s="2"/>
      <c r="GS1139" s="2"/>
      <c r="GT1139" s="2"/>
      <c r="GU1139" s="2"/>
      <c r="GV1139" s="2"/>
      <c r="GW1139" s="2"/>
      <c r="GX1139" s="2"/>
      <c r="GY1139" s="2"/>
      <c r="GZ1139" s="2"/>
      <c r="HA1139" s="2"/>
      <c r="HB1139" s="2"/>
      <c r="HC1139" s="2"/>
      <c r="HD1139" s="2"/>
      <c r="HE1139" s="2"/>
    </row>
    <row r="1140" spans="1:213" ht="169.5" customHeight="1">
      <c r="A1140" s="244" t="s">
        <v>3174</v>
      </c>
      <c r="B1140" s="17" t="s">
        <v>3142</v>
      </c>
      <c r="C1140" s="123">
        <v>402000025</v>
      </c>
      <c r="D1140" s="19" t="s">
        <v>153</v>
      </c>
      <c r="E1140" s="113" t="s">
        <v>389</v>
      </c>
      <c r="F1140" s="114"/>
      <c r="G1140" s="114"/>
      <c r="H1140" s="115" t="s">
        <v>3175</v>
      </c>
      <c r="I1140" s="114"/>
      <c r="J1140" s="115" t="s">
        <v>3176</v>
      </c>
      <c r="K1140" s="115" t="s">
        <v>2782</v>
      </c>
      <c r="L1140" s="115" t="s">
        <v>3177</v>
      </c>
      <c r="M1140" s="115"/>
      <c r="N1140" s="115" t="s">
        <v>3178</v>
      </c>
      <c r="O1140" s="115"/>
      <c r="P1140" s="116" t="s">
        <v>3179</v>
      </c>
      <c r="Q1140" s="117" t="s">
        <v>394</v>
      </c>
      <c r="R1140" s="115"/>
      <c r="S1140" s="115"/>
      <c r="T1140" s="115">
        <v>3</v>
      </c>
      <c r="U1140" s="115"/>
      <c r="V1140" s="115">
        <v>12</v>
      </c>
      <c r="W1140" s="115">
        <v>1</v>
      </c>
      <c r="X1140" s="115" t="s">
        <v>395</v>
      </c>
      <c r="Y1140" s="115"/>
      <c r="Z1140" s="115"/>
      <c r="AA1140" s="115"/>
      <c r="AB1140" s="116" t="s">
        <v>257</v>
      </c>
      <c r="AC1140" s="117" t="s">
        <v>3192</v>
      </c>
      <c r="AD1140" s="130"/>
      <c r="AE1140" s="130"/>
      <c r="AF1140" s="130"/>
      <c r="AG1140" s="130"/>
      <c r="AH1140" s="130"/>
      <c r="AI1140" s="130"/>
      <c r="AJ1140" s="116"/>
      <c r="AK1140" s="130"/>
      <c r="AL1140" s="130"/>
      <c r="AM1140" s="116" t="s">
        <v>605</v>
      </c>
      <c r="AN1140" s="116" t="s">
        <v>3181</v>
      </c>
      <c r="AO1140" s="57" t="s">
        <v>54</v>
      </c>
      <c r="AP1140" s="57" t="s">
        <v>97</v>
      </c>
      <c r="AQ1140" s="57" t="s">
        <v>3220</v>
      </c>
      <c r="AR1140" s="18" t="s">
        <v>608</v>
      </c>
      <c r="AS1140" s="156" t="s">
        <v>53</v>
      </c>
      <c r="AT1140" s="121">
        <v>197925.93</v>
      </c>
      <c r="AU1140" s="121">
        <v>197925.93</v>
      </c>
      <c r="AV1140" s="121">
        <v>0</v>
      </c>
      <c r="AW1140" s="121">
        <v>0</v>
      </c>
      <c r="AX1140" s="121">
        <v>0</v>
      </c>
      <c r="AY1140" s="121">
        <v>0</v>
      </c>
      <c r="AZ1140" s="121">
        <v>0</v>
      </c>
      <c r="BA1140" s="121">
        <v>0</v>
      </c>
      <c r="BB1140" s="121">
        <v>197925.93</v>
      </c>
      <c r="BC1140" s="121">
        <v>197925.93</v>
      </c>
      <c r="BD1140" s="121">
        <v>0</v>
      </c>
      <c r="BE1140" s="121">
        <v>0</v>
      </c>
      <c r="BF1140" s="121">
        <v>0</v>
      </c>
      <c r="BG1140" s="121">
        <v>0</v>
      </c>
      <c r="BH1140" s="121">
        <v>0</v>
      </c>
      <c r="BI1140" s="121">
        <v>0</v>
      </c>
      <c r="BJ1140" s="121">
        <v>0</v>
      </c>
      <c r="BK1140" s="121">
        <v>0</v>
      </c>
      <c r="BL1140" s="121">
        <v>0</v>
      </c>
      <c r="BM1140" s="121">
        <v>0</v>
      </c>
      <c r="BN1140" s="121">
        <v>0</v>
      </c>
      <c r="BO1140" s="121">
        <v>0</v>
      </c>
      <c r="BP1140" s="121">
        <v>0</v>
      </c>
      <c r="BQ1140" s="121">
        <v>0</v>
      </c>
      <c r="BR1140" s="121">
        <v>0</v>
      </c>
      <c r="BS1140" s="121">
        <v>0</v>
      </c>
      <c r="BT1140" s="121">
        <v>0</v>
      </c>
      <c r="BU1140" s="121">
        <v>0</v>
      </c>
      <c r="BV1140" s="121">
        <v>0</v>
      </c>
      <c r="BW1140" s="121">
        <v>0</v>
      </c>
      <c r="BX1140" s="121">
        <v>0</v>
      </c>
      <c r="BY1140" s="121">
        <v>0</v>
      </c>
      <c r="BZ1140" s="121">
        <v>0</v>
      </c>
      <c r="CA1140" s="121">
        <v>0</v>
      </c>
      <c r="CB1140" s="121">
        <v>0</v>
      </c>
      <c r="CC1140" s="121">
        <v>0</v>
      </c>
      <c r="CD1140" s="121">
        <v>0</v>
      </c>
      <c r="CE1140" s="121">
        <v>0</v>
      </c>
      <c r="CF1140" s="121">
        <v>0</v>
      </c>
      <c r="CG1140" s="121">
        <v>0</v>
      </c>
      <c r="CH1140" s="121">
        <v>0</v>
      </c>
      <c r="CI1140" s="121">
        <v>0</v>
      </c>
      <c r="CJ1140" s="121">
        <v>0</v>
      </c>
      <c r="CK1140" s="121">
        <v>0</v>
      </c>
      <c r="CL1140" s="121">
        <v>0</v>
      </c>
      <c r="CM1140" s="121">
        <v>0</v>
      </c>
      <c r="CN1140" s="121">
        <v>0</v>
      </c>
      <c r="CO1140" s="121">
        <v>0</v>
      </c>
      <c r="CP1140" s="121">
        <v>0</v>
      </c>
      <c r="CQ1140" s="121">
        <v>0</v>
      </c>
      <c r="CR1140" s="2"/>
      <c r="CS1140" s="2"/>
      <c r="CT1140" s="2"/>
      <c r="CU1140" s="2"/>
      <c r="CV1140" s="2"/>
      <c r="CW1140" s="2"/>
      <c r="CX1140" s="2"/>
      <c r="CY1140" s="2"/>
      <c r="CZ1140" s="2"/>
      <c r="DA1140" s="2"/>
      <c r="DB1140" s="2"/>
      <c r="DC1140" s="2"/>
      <c r="DD1140" s="2"/>
      <c r="DE1140" s="2"/>
      <c r="DF1140" s="2"/>
      <c r="DG1140" s="2"/>
      <c r="DH1140" s="2"/>
      <c r="DI1140" s="2"/>
      <c r="DJ1140" s="2"/>
      <c r="DK1140" s="2"/>
      <c r="DL1140" s="2"/>
      <c r="DM1140" s="2"/>
      <c r="DN1140" s="2"/>
      <c r="DO1140" s="2"/>
      <c r="DP1140" s="2"/>
      <c r="DQ1140" s="2"/>
      <c r="DR1140" s="2"/>
      <c r="DS1140" s="2"/>
      <c r="DT1140" s="2"/>
      <c r="DU1140" s="2"/>
      <c r="DV1140" s="2"/>
      <c r="DW1140" s="2"/>
      <c r="DX1140" s="2"/>
      <c r="DY1140" s="2"/>
      <c r="DZ1140" s="2"/>
      <c r="EA1140" s="2"/>
      <c r="EB1140" s="2"/>
      <c r="EC1140" s="2"/>
      <c r="ED1140" s="2"/>
      <c r="EE1140" s="2"/>
      <c r="EF1140" s="2"/>
      <c r="EG1140" s="2"/>
      <c r="EH1140" s="2"/>
      <c r="EI1140" s="2"/>
      <c r="EJ1140" s="2"/>
      <c r="EK1140" s="2"/>
      <c r="EL1140" s="2"/>
      <c r="EM1140" s="2"/>
      <c r="EN1140" s="2"/>
      <c r="EO1140" s="2"/>
      <c r="EP1140" s="2"/>
      <c r="EQ1140" s="2"/>
      <c r="ER1140" s="2"/>
      <c r="ES1140" s="2"/>
      <c r="ET1140" s="2"/>
      <c r="EU1140" s="2"/>
      <c r="EV1140" s="2"/>
      <c r="EW1140" s="2"/>
      <c r="EX1140" s="2"/>
      <c r="EY1140" s="2"/>
      <c r="EZ1140" s="2"/>
      <c r="FA1140" s="2"/>
      <c r="FB1140" s="2"/>
      <c r="FC1140" s="2"/>
      <c r="FD1140" s="2"/>
      <c r="FE1140" s="2"/>
      <c r="FF1140" s="2"/>
      <c r="FG1140" s="2"/>
      <c r="FH1140" s="2"/>
      <c r="FI1140" s="2"/>
      <c r="FJ1140" s="2"/>
      <c r="FK1140" s="2"/>
      <c r="FL1140" s="2"/>
      <c r="FM1140" s="2"/>
      <c r="FN1140" s="2"/>
      <c r="FO1140" s="2"/>
      <c r="FP1140" s="2"/>
      <c r="FQ1140" s="2"/>
      <c r="FR1140" s="2"/>
      <c r="FS1140" s="2"/>
      <c r="FT1140" s="2"/>
      <c r="FU1140" s="2"/>
      <c r="FV1140" s="2"/>
      <c r="FW1140" s="2"/>
      <c r="FX1140" s="2"/>
      <c r="FY1140" s="2"/>
      <c r="FZ1140" s="2"/>
      <c r="GA1140" s="2"/>
      <c r="GB1140" s="2"/>
      <c r="GC1140" s="2"/>
      <c r="GD1140" s="2"/>
      <c r="GE1140" s="2"/>
      <c r="GF1140" s="2"/>
      <c r="GG1140" s="2"/>
      <c r="GH1140" s="2"/>
      <c r="GI1140" s="2"/>
      <c r="GJ1140" s="2"/>
      <c r="GK1140" s="2"/>
      <c r="GL1140" s="2"/>
      <c r="GM1140" s="2"/>
      <c r="GN1140" s="2"/>
      <c r="GO1140" s="2"/>
      <c r="GP1140" s="2"/>
      <c r="GQ1140" s="2"/>
      <c r="GR1140" s="2"/>
      <c r="GS1140" s="2"/>
      <c r="GT1140" s="2"/>
      <c r="GU1140" s="2"/>
      <c r="GV1140" s="2"/>
      <c r="GW1140" s="2"/>
      <c r="GX1140" s="2"/>
      <c r="GY1140" s="2"/>
      <c r="GZ1140" s="2"/>
      <c r="HA1140" s="2"/>
      <c r="HB1140" s="2"/>
      <c r="HC1140" s="2"/>
      <c r="HD1140" s="2"/>
      <c r="HE1140" s="2"/>
    </row>
    <row r="1141" spans="1:213" ht="169.5" customHeight="1">
      <c r="A1141" s="244">
        <v>624</v>
      </c>
      <c r="B1141" s="17" t="s">
        <v>3142</v>
      </c>
      <c r="C1141" s="123" t="s">
        <v>122</v>
      </c>
      <c r="D1141" s="19" t="s">
        <v>3213</v>
      </c>
      <c r="E1141" s="113" t="s">
        <v>3214</v>
      </c>
      <c r="F1141" s="114"/>
      <c r="G1141" s="114"/>
      <c r="H1141" s="115" t="s">
        <v>3215</v>
      </c>
      <c r="I1141" s="114"/>
      <c r="J1141" s="115" t="s">
        <v>3216</v>
      </c>
      <c r="K1141" s="115" t="s">
        <v>3223</v>
      </c>
      <c r="L1141" s="115" t="s">
        <v>3217</v>
      </c>
      <c r="M1141" s="115"/>
      <c r="N1141" s="115"/>
      <c r="O1141" s="115"/>
      <c r="P1141" s="116" t="s">
        <v>3218</v>
      </c>
      <c r="Q1141" s="117" t="s">
        <v>256</v>
      </c>
      <c r="R1141" s="154"/>
      <c r="S1141" s="115"/>
      <c r="T1141" s="115">
        <v>3</v>
      </c>
      <c r="U1141" s="115"/>
      <c r="V1141" s="115">
        <v>9</v>
      </c>
      <c r="W1141" s="115">
        <v>1</v>
      </c>
      <c r="X1141" s="115"/>
      <c r="Y1141" s="115"/>
      <c r="Z1141" s="115"/>
      <c r="AA1141" s="115"/>
      <c r="AB1141" s="116" t="s">
        <v>257</v>
      </c>
      <c r="AC1141" s="117" t="s">
        <v>3193</v>
      </c>
      <c r="AD1141" s="130"/>
      <c r="AE1141" s="130"/>
      <c r="AF1141" s="130"/>
      <c r="AG1141" s="130"/>
      <c r="AH1141" s="130"/>
      <c r="AI1141" s="130"/>
      <c r="AJ1141" s="130"/>
      <c r="AK1141" s="130"/>
      <c r="AL1141" s="130"/>
      <c r="AM1141" s="116" t="s">
        <v>3224</v>
      </c>
      <c r="AN1141" s="116" t="s">
        <v>3195</v>
      </c>
      <c r="AO1141" s="57" t="s">
        <v>54</v>
      </c>
      <c r="AP1141" s="57" t="s">
        <v>97</v>
      </c>
      <c r="AQ1141" s="57" t="s">
        <v>3196</v>
      </c>
      <c r="AR1141" s="18" t="s">
        <v>608</v>
      </c>
      <c r="AS1141" s="156" t="s">
        <v>53</v>
      </c>
      <c r="AT1141" s="121">
        <v>555855.43000000005</v>
      </c>
      <c r="AU1141" s="121">
        <v>555855.43000000005</v>
      </c>
      <c r="AV1141" s="121">
        <v>0</v>
      </c>
      <c r="AW1141" s="121">
        <v>0</v>
      </c>
      <c r="AX1141" s="121">
        <v>0</v>
      </c>
      <c r="AY1141" s="121">
        <v>0</v>
      </c>
      <c r="AZ1141" s="121">
        <v>0</v>
      </c>
      <c r="BA1141" s="121">
        <v>0</v>
      </c>
      <c r="BB1141" s="121">
        <v>555855.43000000005</v>
      </c>
      <c r="BC1141" s="121">
        <v>555855.43000000005</v>
      </c>
      <c r="BD1141" s="121">
        <v>0</v>
      </c>
      <c r="BE1141" s="121">
        <v>0</v>
      </c>
      <c r="BF1141" s="121">
        <v>0</v>
      </c>
      <c r="BG1141" s="121">
        <v>0</v>
      </c>
      <c r="BH1141" s="121">
        <v>0</v>
      </c>
      <c r="BI1141" s="121">
        <v>0</v>
      </c>
      <c r="BJ1141" s="121">
        <v>0</v>
      </c>
      <c r="BK1141" s="121">
        <v>0</v>
      </c>
      <c r="BL1141" s="121">
        <v>0</v>
      </c>
      <c r="BM1141" s="121">
        <v>0</v>
      </c>
      <c r="BN1141" s="121">
        <v>0</v>
      </c>
      <c r="BO1141" s="121">
        <v>0</v>
      </c>
      <c r="BP1141" s="121">
        <v>0</v>
      </c>
      <c r="BQ1141" s="121">
        <v>0</v>
      </c>
      <c r="BR1141" s="121">
        <v>0</v>
      </c>
      <c r="BS1141" s="121">
        <v>0</v>
      </c>
      <c r="BT1141" s="121">
        <v>0</v>
      </c>
      <c r="BU1141" s="121">
        <v>0</v>
      </c>
      <c r="BV1141" s="121">
        <v>0</v>
      </c>
      <c r="BW1141" s="121">
        <v>0</v>
      </c>
      <c r="BX1141" s="121">
        <v>0</v>
      </c>
      <c r="BY1141" s="121">
        <v>0</v>
      </c>
      <c r="BZ1141" s="121">
        <v>0</v>
      </c>
      <c r="CA1141" s="121">
        <v>0</v>
      </c>
      <c r="CB1141" s="121">
        <v>0</v>
      </c>
      <c r="CC1141" s="121">
        <v>0</v>
      </c>
      <c r="CD1141" s="121">
        <v>0</v>
      </c>
      <c r="CE1141" s="121">
        <v>0</v>
      </c>
      <c r="CF1141" s="121">
        <v>0</v>
      </c>
      <c r="CG1141" s="121">
        <v>0</v>
      </c>
      <c r="CH1141" s="121">
        <v>0</v>
      </c>
      <c r="CI1141" s="121">
        <v>0</v>
      </c>
      <c r="CJ1141" s="121">
        <v>0</v>
      </c>
      <c r="CK1141" s="121">
        <v>0</v>
      </c>
      <c r="CL1141" s="121">
        <v>0</v>
      </c>
      <c r="CM1141" s="121">
        <v>0</v>
      </c>
      <c r="CN1141" s="121">
        <v>0</v>
      </c>
      <c r="CO1141" s="121">
        <v>0</v>
      </c>
      <c r="CP1141" s="121">
        <v>0</v>
      </c>
      <c r="CQ1141" s="121">
        <v>0</v>
      </c>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row>
    <row r="1142" spans="1:213" ht="169.5" customHeight="1">
      <c r="A1142" s="244">
        <v>624</v>
      </c>
      <c r="B1142" s="17" t="s">
        <v>3142</v>
      </c>
      <c r="C1142" s="123" t="s">
        <v>122</v>
      </c>
      <c r="D1142" s="19" t="s">
        <v>3213</v>
      </c>
      <c r="E1142" s="113" t="s">
        <v>3214</v>
      </c>
      <c r="F1142" s="114"/>
      <c r="G1142" s="114"/>
      <c r="H1142" s="115" t="s">
        <v>3215</v>
      </c>
      <c r="I1142" s="114"/>
      <c r="J1142" s="115" t="s">
        <v>3216</v>
      </c>
      <c r="K1142" s="115" t="s">
        <v>3223</v>
      </c>
      <c r="L1142" s="115" t="s">
        <v>3225</v>
      </c>
      <c r="M1142" s="115"/>
      <c r="N1142" s="115"/>
      <c r="O1142" s="115"/>
      <c r="P1142" s="116" t="s">
        <v>3222</v>
      </c>
      <c r="Q1142" s="117" t="s">
        <v>256</v>
      </c>
      <c r="R1142" s="154"/>
      <c r="S1142" s="115"/>
      <c r="T1142" s="115">
        <v>3</v>
      </c>
      <c r="U1142" s="115"/>
      <c r="V1142" s="115">
        <v>9</v>
      </c>
      <c r="W1142" s="115">
        <v>1</v>
      </c>
      <c r="X1142" s="115"/>
      <c r="Y1142" s="115"/>
      <c r="Z1142" s="115"/>
      <c r="AA1142" s="115"/>
      <c r="AB1142" s="116" t="s">
        <v>257</v>
      </c>
      <c r="AC1142" s="117" t="s">
        <v>3188</v>
      </c>
      <c r="AD1142" s="130"/>
      <c r="AE1142" s="130"/>
      <c r="AF1142" s="130"/>
      <c r="AG1142" s="130"/>
      <c r="AH1142" s="130"/>
      <c r="AI1142" s="130"/>
      <c r="AJ1142" s="130"/>
      <c r="AK1142" s="130"/>
      <c r="AL1142" s="130"/>
      <c r="AM1142" s="116" t="s">
        <v>3219</v>
      </c>
      <c r="AN1142" s="116" t="s">
        <v>3190</v>
      </c>
      <c r="AO1142" s="57" t="s">
        <v>54</v>
      </c>
      <c r="AP1142" s="57" t="s">
        <v>97</v>
      </c>
      <c r="AQ1142" s="57" t="s">
        <v>3220</v>
      </c>
      <c r="AR1142" s="18" t="s">
        <v>608</v>
      </c>
      <c r="AS1142" s="156" t="s">
        <v>193</v>
      </c>
      <c r="AT1142" s="121">
        <v>707300</v>
      </c>
      <c r="AU1142" s="121">
        <v>707300</v>
      </c>
      <c r="AV1142" s="121">
        <v>0</v>
      </c>
      <c r="AW1142" s="121">
        <v>0</v>
      </c>
      <c r="AX1142" s="121">
        <v>0</v>
      </c>
      <c r="AY1142" s="121">
        <v>0</v>
      </c>
      <c r="AZ1142" s="121">
        <v>0</v>
      </c>
      <c r="BA1142" s="121">
        <v>0</v>
      </c>
      <c r="BB1142" s="121">
        <v>707300</v>
      </c>
      <c r="BC1142" s="121">
        <v>707300</v>
      </c>
      <c r="BD1142" s="121">
        <v>0</v>
      </c>
      <c r="BE1142" s="121">
        <v>0</v>
      </c>
      <c r="BF1142" s="121">
        <v>0</v>
      </c>
      <c r="BG1142" s="121">
        <v>0</v>
      </c>
      <c r="BH1142" s="121">
        <v>0</v>
      </c>
      <c r="BI1142" s="121">
        <v>0</v>
      </c>
      <c r="BJ1142" s="121">
        <v>0</v>
      </c>
      <c r="BK1142" s="121">
        <v>0</v>
      </c>
      <c r="BL1142" s="121">
        <v>0</v>
      </c>
      <c r="BM1142" s="121">
        <v>0</v>
      </c>
      <c r="BN1142" s="121">
        <v>0</v>
      </c>
      <c r="BO1142" s="121">
        <v>0</v>
      </c>
      <c r="BP1142" s="121">
        <v>0</v>
      </c>
      <c r="BQ1142" s="121">
        <v>0</v>
      </c>
      <c r="BR1142" s="121">
        <v>0</v>
      </c>
      <c r="BS1142" s="121">
        <v>0</v>
      </c>
      <c r="BT1142" s="121">
        <v>0</v>
      </c>
      <c r="BU1142" s="121">
        <v>0</v>
      </c>
      <c r="BV1142" s="121">
        <v>0</v>
      </c>
      <c r="BW1142" s="121">
        <v>0</v>
      </c>
      <c r="BX1142" s="121">
        <v>0</v>
      </c>
      <c r="BY1142" s="121">
        <v>0</v>
      </c>
      <c r="BZ1142" s="121">
        <v>0</v>
      </c>
      <c r="CA1142" s="121">
        <v>0</v>
      </c>
      <c r="CB1142" s="121">
        <v>0</v>
      </c>
      <c r="CC1142" s="121">
        <v>0</v>
      </c>
      <c r="CD1142" s="121">
        <v>0</v>
      </c>
      <c r="CE1142" s="121">
        <v>0</v>
      </c>
      <c r="CF1142" s="121">
        <v>0</v>
      </c>
      <c r="CG1142" s="121">
        <v>0</v>
      </c>
      <c r="CH1142" s="121">
        <v>0</v>
      </c>
      <c r="CI1142" s="121">
        <v>0</v>
      </c>
      <c r="CJ1142" s="121">
        <v>0</v>
      </c>
      <c r="CK1142" s="121">
        <v>0</v>
      </c>
      <c r="CL1142" s="121">
        <v>0</v>
      </c>
      <c r="CM1142" s="121">
        <v>0</v>
      </c>
      <c r="CN1142" s="121">
        <v>0</v>
      </c>
      <c r="CO1142" s="121">
        <v>0</v>
      </c>
      <c r="CP1142" s="121">
        <v>0</v>
      </c>
      <c r="CQ1142" s="121">
        <v>0</v>
      </c>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row>
    <row r="1143" spans="1:213" ht="169.5" customHeight="1">
      <c r="A1143" s="244">
        <v>624</v>
      </c>
      <c r="B1143" s="17" t="s">
        <v>3142</v>
      </c>
      <c r="C1143" s="123" t="s">
        <v>122</v>
      </c>
      <c r="D1143" s="19" t="s">
        <v>3213</v>
      </c>
      <c r="E1143" s="113" t="s">
        <v>3214</v>
      </c>
      <c r="F1143" s="114"/>
      <c r="G1143" s="114"/>
      <c r="H1143" s="115" t="s">
        <v>3215</v>
      </c>
      <c r="I1143" s="114"/>
      <c r="J1143" s="115" t="s">
        <v>3216</v>
      </c>
      <c r="K1143" s="115" t="s">
        <v>3223</v>
      </c>
      <c r="L1143" s="115" t="s">
        <v>3217</v>
      </c>
      <c r="M1143" s="115"/>
      <c r="N1143" s="115"/>
      <c r="O1143" s="115"/>
      <c r="P1143" s="116" t="s">
        <v>3226</v>
      </c>
      <c r="Q1143" s="117" t="s">
        <v>256</v>
      </c>
      <c r="R1143" s="154"/>
      <c r="S1143" s="115"/>
      <c r="T1143" s="115">
        <v>3</v>
      </c>
      <c r="U1143" s="115"/>
      <c r="V1143" s="115">
        <v>9</v>
      </c>
      <c r="W1143" s="115">
        <v>1</v>
      </c>
      <c r="X1143" s="115"/>
      <c r="Y1143" s="115"/>
      <c r="Z1143" s="115"/>
      <c r="AA1143" s="115"/>
      <c r="AB1143" s="116" t="s">
        <v>257</v>
      </c>
      <c r="AC1143" s="117" t="s">
        <v>3188</v>
      </c>
      <c r="AD1143" s="130"/>
      <c r="AE1143" s="130"/>
      <c r="AF1143" s="130"/>
      <c r="AG1143" s="130"/>
      <c r="AH1143" s="130"/>
      <c r="AI1143" s="130"/>
      <c r="AJ1143" s="130"/>
      <c r="AK1143" s="130"/>
      <c r="AL1143" s="130"/>
      <c r="AM1143" s="116" t="s">
        <v>3219</v>
      </c>
      <c r="AN1143" s="116" t="s">
        <v>3190</v>
      </c>
      <c r="AO1143" s="57" t="s">
        <v>54</v>
      </c>
      <c r="AP1143" s="57" t="s">
        <v>97</v>
      </c>
      <c r="AQ1143" s="57" t="s">
        <v>3220</v>
      </c>
      <c r="AR1143" s="18" t="s">
        <v>608</v>
      </c>
      <c r="AS1143" s="156" t="s">
        <v>58</v>
      </c>
      <c r="AT1143" s="121">
        <v>56000</v>
      </c>
      <c r="AU1143" s="121">
        <v>56000</v>
      </c>
      <c r="AV1143" s="121">
        <v>0</v>
      </c>
      <c r="AW1143" s="121">
        <v>0</v>
      </c>
      <c r="AX1143" s="121">
        <v>0</v>
      </c>
      <c r="AY1143" s="121">
        <v>0</v>
      </c>
      <c r="AZ1143" s="121">
        <v>0</v>
      </c>
      <c r="BA1143" s="121">
        <v>0</v>
      </c>
      <c r="BB1143" s="121">
        <v>56000</v>
      </c>
      <c r="BC1143" s="121">
        <v>56000</v>
      </c>
      <c r="BD1143" s="121">
        <v>0</v>
      </c>
      <c r="BE1143" s="121">
        <v>0</v>
      </c>
      <c r="BF1143" s="121">
        <v>0</v>
      </c>
      <c r="BG1143" s="121">
        <v>0</v>
      </c>
      <c r="BH1143" s="121">
        <v>0</v>
      </c>
      <c r="BI1143" s="121">
        <v>0</v>
      </c>
      <c r="BJ1143" s="121">
        <v>0</v>
      </c>
      <c r="BK1143" s="121">
        <v>0</v>
      </c>
      <c r="BL1143" s="121">
        <v>0</v>
      </c>
      <c r="BM1143" s="121">
        <v>0</v>
      </c>
      <c r="BN1143" s="121">
        <v>0</v>
      </c>
      <c r="BO1143" s="121">
        <v>0</v>
      </c>
      <c r="BP1143" s="121">
        <v>0</v>
      </c>
      <c r="BQ1143" s="121">
        <v>0</v>
      </c>
      <c r="BR1143" s="121">
        <v>0</v>
      </c>
      <c r="BS1143" s="121">
        <v>0</v>
      </c>
      <c r="BT1143" s="121">
        <v>0</v>
      </c>
      <c r="BU1143" s="121">
        <v>0</v>
      </c>
      <c r="BV1143" s="121">
        <v>0</v>
      </c>
      <c r="BW1143" s="121">
        <v>0</v>
      </c>
      <c r="BX1143" s="121">
        <v>0</v>
      </c>
      <c r="BY1143" s="121">
        <v>0</v>
      </c>
      <c r="BZ1143" s="121">
        <v>0</v>
      </c>
      <c r="CA1143" s="121">
        <v>0</v>
      </c>
      <c r="CB1143" s="121">
        <v>0</v>
      </c>
      <c r="CC1143" s="121">
        <v>0</v>
      </c>
      <c r="CD1143" s="121">
        <v>0</v>
      </c>
      <c r="CE1143" s="121">
        <v>0</v>
      </c>
      <c r="CF1143" s="121">
        <v>0</v>
      </c>
      <c r="CG1143" s="121">
        <v>0</v>
      </c>
      <c r="CH1143" s="121">
        <v>0</v>
      </c>
      <c r="CI1143" s="121">
        <v>0</v>
      </c>
      <c r="CJ1143" s="121">
        <v>0</v>
      </c>
      <c r="CK1143" s="121">
        <v>0</v>
      </c>
      <c r="CL1143" s="121">
        <v>0</v>
      </c>
      <c r="CM1143" s="121">
        <v>0</v>
      </c>
      <c r="CN1143" s="121">
        <v>0</v>
      </c>
      <c r="CO1143" s="121">
        <v>0</v>
      </c>
      <c r="CP1143" s="121">
        <v>0</v>
      </c>
      <c r="CQ1143" s="121">
        <v>0</v>
      </c>
      <c r="CR1143" s="2"/>
      <c r="CS1143" s="2"/>
      <c r="CT1143" s="2"/>
      <c r="CU1143" s="2"/>
      <c r="CV1143" s="2"/>
      <c r="CW1143" s="2"/>
      <c r="CX1143" s="2"/>
      <c r="CY1143" s="2"/>
      <c r="CZ1143" s="2"/>
      <c r="DA1143" s="2"/>
      <c r="DB1143" s="2"/>
      <c r="DC1143" s="2"/>
      <c r="DD1143" s="2"/>
      <c r="DE1143" s="2"/>
      <c r="DF1143" s="2"/>
      <c r="DG1143" s="2"/>
      <c r="DH1143" s="2"/>
      <c r="DI1143" s="2"/>
      <c r="DJ1143" s="2"/>
      <c r="DK1143" s="2"/>
      <c r="DL1143" s="2"/>
      <c r="DM1143" s="2"/>
      <c r="DN1143" s="2"/>
      <c r="DO1143" s="2"/>
      <c r="DP1143" s="2"/>
      <c r="DQ1143" s="2"/>
      <c r="DR1143" s="2"/>
      <c r="DS1143" s="2"/>
      <c r="DT1143" s="2"/>
      <c r="DU1143" s="2"/>
      <c r="DV1143" s="2"/>
      <c r="DW1143" s="2"/>
      <c r="DX1143" s="2"/>
      <c r="DY1143" s="2"/>
      <c r="DZ1143" s="2"/>
      <c r="EA1143" s="2"/>
      <c r="EB1143" s="2"/>
      <c r="EC1143" s="2"/>
      <c r="ED1143" s="2"/>
      <c r="EE1143" s="2"/>
      <c r="EF1143" s="2"/>
      <c r="EG1143" s="2"/>
      <c r="EH1143" s="2"/>
      <c r="EI1143" s="2"/>
      <c r="EJ1143" s="2"/>
      <c r="EK1143" s="2"/>
      <c r="EL1143" s="2"/>
      <c r="EM1143" s="2"/>
      <c r="EN1143" s="2"/>
      <c r="EO1143" s="2"/>
      <c r="EP1143" s="2"/>
      <c r="EQ1143" s="2"/>
      <c r="ER1143" s="2"/>
      <c r="ES1143" s="2"/>
      <c r="ET1143" s="2"/>
      <c r="EU1143" s="2"/>
      <c r="EV1143" s="2"/>
      <c r="EW1143" s="2"/>
      <c r="EX1143" s="2"/>
      <c r="EY1143" s="2"/>
      <c r="EZ1143" s="2"/>
      <c r="FA1143" s="2"/>
      <c r="FB1143" s="2"/>
      <c r="FC1143" s="2"/>
      <c r="FD1143" s="2"/>
      <c r="FE1143" s="2"/>
      <c r="FF1143" s="2"/>
      <c r="FG1143" s="2"/>
      <c r="FH1143" s="2"/>
      <c r="FI1143" s="2"/>
      <c r="FJ1143" s="2"/>
      <c r="FK1143" s="2"/>
      <c r="FL1143" s="2"/>
      <c r="FM1143" s="2"/>
      <c r="FN1143" s="2"/>
      <c r="FO1143" s="2"/>
      <c r="FP1143" s="2"/>
      <c r="FQ1143" s="2"/>
      <c r="FR1143" s="2"/>
      <c r="FS1143" s="2"/>
      <c r="FT1143" s="2"/>
      <c r="FU1143" s="2"/>
      <c r="FV1143" s="2"/>
      <c r="FW1143" s="2"/>
      <c r="FX1143" s="2"/>
      <c r="FY1143" s="2"/>
      <c r="FZ1143" s="2"/>
      <c r="GA1143" s="2"/>
      <c r="GB1143" s="2"/>
      <c r="GC1143" s="2"/>
      <c r="GD1143" s="2"/>
      <c r="GE1143" s="2"/>
      <c r="GF1143" s="2"/>
      <c r="GG1143" s="2"/>
      <c r="GH1143" s="2"/>
      <c r="GI1143" s="2"/>
      <c r="GJ1143" s="2"/>
      <c r="GK1143" s="2"/>
      <c r="GL1143" s="2"/>
      <c r="GM1143" s="2"/>
      <c r="GN1143" s="2"/>
      <c r="GO1143" s="2"/>
      <c r="GP1143" s="2"/>
      <c r="GQ1143" s="2"/>
      <c r="GR1143" s="2"/>
      <c r="GS1143" s="2"/>
      <c r="GT1143" s="2"/>
      <c r="GU1143" s="2"/>
      <c r="GV1143" s="2"/>
      <c r="GW1143" s="2"/>
      <c r="GX1143" s="2"/>
      <c r="GY1143" s="2"/>
      <c r="GZ1143" s="2"/>
      <c r="HA1143" s="2"/>
      <c r="HB1143" s="2"/>
      <c r="HC1143" s="2"/>
      <c r="HD1143" s="2"/>
      <c r="HE1143" s="2"/>
    </row>
    <row r="1144" spans="1:213" ht="169.5" customHeight="1">
      <c r="A1144" s="244">
        <v>624</v>
      </c>
      <c r="B1144" s="17" t="s">
        <v>3142</v>
      </c>
      <c r="C1144" s="123">
        <v>402000001</v>
      </c>
      <c r="D1144" s="19" t="s">
        <v>48</v>
      </c>
      <c r="E1144" s="113" t="s">
        <v>890</v>
      </c>
      <c r="F1144" s="157"/>
      <c r="G1144" s="114"/>
      <c r="H1144" s="115">
        <v>6</v>
      </c>
      <c r="I1144" s="114"/>
      <c r="J1144" s="115">
        <v>23</v>
      </c>
      <c r="K1144" s="115">
        <v>3</v>
      </c>
      <c r="L1144" s="115"/>
      <c r="M1144" s="115"/>
      <c r="N1144" s="115"/>
      <c r="O1144" s="115"/>
      <c r="P1144" s="116" t="s">
        <v>422</v>
      </c>
      <c r="Q1144" s="117" t="s">
        <v>3227</v>
      </c>
      <c r="R1144" s="154"/>
      <c r="S1144" s="115"/>
      <c r="T1144" s="115"/>
      <c r="U1144" s="115"/>
      <c r="V1144" s="115">
        <v>11</v>
      </c>
      <c r="W1144" s="115">
        <v>1</v>
      </c>
      <c r="X1144" s="115" t="s">
        <v>64</v>
      </c>
      <c r="Y1144" s="115"/>
      <c r="Z1144" s="115"/>
      <c r="AA1144" s="115"/>
      <c r="AB1144" s="116" t="s">
        <v>3228</v>
      </c>
      <c r="AC1144" s="117" t="s">
        <v>3229</v>
      </c>
      <c r="AD1144" s="130"/>
      <c r="AE1144" s="130"/>
      <c r="AF1144" s="130"/>
      <c r="AG1144" s="130"/>
      <c r="AH1144" s="130"/>
      <c r="AI1144" s="130"/>
      <c r="AJ1144" s="130"/>
      <c r="AK1144" s="130"/>
      <c r="AL1144" s="130"/>
      <c r="AM1144" s="181" t="s">
        <v>3230</v>
      </c>
      <c r="AN1144" s="181" t="s">
        <v>162</v>
      </c>
      <c r="AO1144" s="57" t="s">
        <v>54</v>
      </c>
      <c r="AP1144" s="57" t="s">
        <v>97</v>
      </c>
      <c r="AQ1144" s="57" t="s">
        <v>3231</v>
      </c>
      <c r="AR1144" s="18" t="s">
        <v>55</v>
      </c>
      <c r="AS1144" s="156" t="s">
        <v>56</v>
      </c>
      <c r="AT1144" s="121">
        <v>260640.29</v>
      </c>
      <c r="AU1144" s="121">
        <v>260640.29</v>
      </c>
      <c r="AV1144" s="121">
        <v>0</v>
      </c>
      <c r="AW1144" s="121">
        <v>0</v>
      </c>
      <c r="AX1144" s="121">
        <v>0</v>
      </c>
      <c r="AY1144" s="121">
        <v>0</v>
      </c>
      <c r="AZ1144" s="121">
        <v>0</v>
      </c>
      <c r="BA1144" s="121">
        <v>0</v>
      </c>
      <c r="BB1144" s="121">
        <v>260640.29</v>
      </c>
      <c r="BC1144" s="121">
        <v>260640.29</v>
      </c>
      <c r="BD1144" s="121">
        <v>0</v>
      </c>
      <c r="BE1144" s="121">
        <v>0</v>
      </c>
      <c r="BF1144" s="121">
        <v>0</v>
      </c>
      <c r="BG1144" s="121">
        <v>0</v>
      </c>
      <c r="BH1144" s="121">
        <v>0</v>
      </c>
      <c r="BI1144" s="121">
        <v>0</v>
      </c>
      <c r="BJ1144" s="121">
        <v>0</v>
      </c>
      <c r="BK1144" s="121">
        <v>0</v>
      </c>
      <c r="BL1144" s="121">
        <v>0</v>
      </c>
      <c r="BM1144" s="121">
        <v>0</v>
      </c>
      <c r="BN1144" s="121">
        <v>0</v>
      </c>
      <c r="BO1144" s="121">
        <v>0</v>
      </c>
      <c r="BP1144" s="121">
        <v>0</v>
      </c>
      <c r="BQ1144" s="121">
        <v>0</v>
      </c>
      <c r="BR1144" s="121">
        <v>0</v>
      </c>
      <c r="BS1144" s="121">
        <v>0</v>
      </c>
      <c r="BT1144" s="121">
        <v>0</v>
      </c>
      <c r="BU1144" s="121">
        <v>0</v>
      </c>
      <c r="BV1144" s="121">
        <v>0</v>
      </c>
      <c r="BW1144" s="121">
        <v>0</v>
      </c>
      <c r="BX1144" s="121">
        <v>0</v>
      </c>
      <c r="BY1144" s="121">
        <v>0</v>
      </c>
      <c r="BZ1144" s="121">
        <v>0</v>
      </c>
      <c r="CA1144" s="121">
        <v>0</v>
      </c>
      <c r="CB1144" s="121">
        <v>0</v>
      </c>
      <c r="CC1144" s="121">
        <v>0</v>
      </c>
      <c r="CD1144" s="121">
        <v>0</v>
      </c>
      <c r="CE1144" s="121">
        <v>0</v>
      </c>
      <c r="CF1144" s="121">
        <v>0</v>
      </c>
      <c r="CG1144" s="121">
        <v>0</v>
      </c>
      <c r="CH1144" s="121">
        <v>0</v>
      </c>
      <c r="CI1144" s="121">
        <v>0</v>
      </c>
      <c r="CJ1144" s="121">
        <v>0</v>
      </c>
      <c r="CK1144" s="121">
        <v>0</v>
      </c>
      <c r="CL1144" s="121">
        <v>0</v>
      </c>
      <c r="CM1144" s="121">
        <v>0</v>
      </c>
      <c r="CN1144" s="121">
        <v>0</v>
      </c>
      <c r="CO1144" s="121">
        <v>0</v>
      </c>
      <c r="CP1144" s="121">
        <v>0</v>
      </c>
      <c r="CQ1144" s="121">
        <v>0</v>
      </c>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c r="DN1144" s="2"/>
      <c r="DO1144" s="2"/>
      <c r="DP1144" s="2"/>
      <c r="DQ1144" s="2"/>
      <c r="DR1144" s="2"/>
      <c r="DS1144" s="2"/>
      <c r="DT1144" s="2"/>
      <c r="DU1144" s="2"/>
      <c r="DV1144" s="2"/>
      <c r="DW1144" s="2"/>
      <c r="DX1144" s="2"/>
      <c r="DY1144" s="2"/>
      <c r="DZ1144" s="2"/>
      <c r="EA1144" s="2"/>
      <c r="EB1144" s="2"/>
      <c r="EC1144" s="2"/>
      <c r="ED1144" s="2"/>
      <c r="EE1144" s="2"/>
      <c r="EF1144" s="2"/>
      <c r="EG1144" s="2"/>
      <c r="EH1144" s="2"/>
      <c r="EI1144" s="2"/>
      <c r="EJ1144" s="2"/>
      <c r="EK1144" s="2"/>
      <c r="EL1144" s="2"/>
      <c r="EM1144" s="2"/>
      <c r="EN1144" s="2"/>
      <c r="EO1144" s="2"/>
      <c r="EP1144" s="2"/>
      <c r="EQ1144" s="2"/>
      <c r="ER1144" s="2"/>
      <c r="ES1144" s="2"/>
      <c r="ET1144" s="2"/>
      <c r="EU1144" s="2"/>
      <c r="EV1144" s="2"/>
      <c r="EW1144" s="2"/>
      <c r="EX1144" s="2"/>
      <c r="EY1144" s="2"/>
      <c r="EZ1144" s="2"/>
      <c r="FA1144" s="2"/>
      <c r="FB1144" s="2"/>
      <c r="FC1144" s="2"/>
      <c r="FD1144" s="2"/>
      <c r="FE1144" s="2"/>
      <c r="FF1144" s="2"/>
      <c r="FG1144" s="2"/>
      <c r="FH1144" s="2"/>
      <c r="FI1144" s="2"/>
      <c r="FJ1144" s="2"/>
      <c r="FK1144" s="2"/>
      <c r="FL1144" s="2"/>
      <c r="FM1144" s="2"/>
      <c r="FN1144" s="2"/>
      <c r="FO1144" s="2"/>
      <c r="FP1144" s="2"/>
      <c r="FQ1144" s="2"/>
      <c r="FR1144" s="2"/>
      <c r="FS1144" s="2"/>
      <c r="FT1144" s="2"/>
      <c r="FU1144" s="2"/>
      <c r="FV1144" s="2"/>
      <c r="FW1144" s="2"/>
      <c r="FX1144" s="2"/>
      <c r="FY1144" s="2"/>
      <c r="FZ1144" s="2"/>
      <c r="GA1144" s="2"/>
      <c r="GB1144" s="2"/>
      <c r="GC1144" s="2"/>
      <c r="GD1144" s="2"/>
      <c r="GE1144" s="2"/>
      <c r="GF1144" s="2"/>
      <c r="GG1144" s="2"/>
      <c r="GH1144" s="2"/>
      <c r="GI1144" s="2"/>
      <c r="GJ1144" s="2"/>
      <c r="GK1144" s="2"/>
      <c r="GL1144" s="2"/>
      <c r="GM1144" s="2"/>
      <c r="GN1144" s="2"/>
      <c r="GO1144" s="2"/>
      <c r="GP1144" s="2"/>
      <c r="GQ1144" s="2"/>
      <c r="GR1144" s="2"/>
      <c r="GS1144" s="2"/>
      <c r="GT1144" s="2"/>
      <c r="GU1144" s="2"/>
      <c r="GV1144" s="2"/>
      <c r="GW1144" s="2"/>
      <c r="GX1144" s="2"/>
      <c r="GY1144" s="2"/>
      <c r="GZ1144" s="2"/>
      <c r="HA1144" s="2"/>
      <c r="HB1144" s="2"/>
      <c r="HC1144" s="2"/>
      <c r="HD1144" s="2"/>
      <c r="HE1144" s="2"/>
    </row>
    <row r="1145" spans="1:213" ht="169.5" customHeight="1">
      <c r="A1145" s="244">
        <v>624</v>
      </c>
      <c r="B1145" s="17" t="s">
        <v>3142</v>
      </c>
      <c r="C1145" s="123">
        <v>402000001</v>
      </c>
      <c r="D1145" s="19" t="s">
        <v>48</v>
      </c>
      <c r="E1145" s="113" t="s">
        <v>890</v>
      </c>
      <c r="F1145" s="157"/>
      <c r="G1145" s="157"/>
      <c r="H1145" s="154">
        <v>6</v>
      </c>
      <c r="I1145" s="157"/>
      <c r="J1145" s="154">
        <v>23</v>
      </c>
      <c r="K1145" s="154">
        <v>3</v>
      </c>
      <c r="L1145" s="154"/>
      <c r="M1145" s="154"/>
      <c r="N1145" s="154"/>
      <c r="O1145" s="154"/>
      <c r="P1145" s="116" t="s">
        <v>422</v>
      </c>
      <c r="Q1145" s="117" t="s">
        <v>3227</v>
      </c>
      <c r="R1145" s="154"/>
      <c r="S1145" s="115"/>
      <c r="T1145" s="115"/>
      <c r="U1145" s="115"/>
      <c r="V1145" s="115">
        <v>11</v>
      </c>
      <c r="W1145" s="115">
        <v>1</v>
      </c>
      <c r="X1145" s="115" t="s">
        <v>64</v>
      </c>
      <c r="Y1145" s="115"/>
      <c r="Z1145" s="115"/>
      <c r="AA1145" s="115"/>
      <c r="AB1145" s="116" t="s">
        <v>3228</v>
      </c>
      <c r="AC1145" s="117" t="s">
        <v>891</v>
      </c>
      <c r="AD1145" s="130"/>
      <c r="AE1145" s="130"/>
      <c r="AF1145" s="130"/>
      <c r="AG1145" s="130"/>
      <c r="AH1145" s="130"/>
      <c r="AI1145" s="130"/>
      <c r="AJ1145" s="130"/>
      <c r="AK1145" s="130"/>
      <c r="AL1145" s="130"/>
      <c r="AM1145" s="181" t="s">
        <v>3230</v>
      </c>
      <c r="AN1145" s="116" t="s">
        <v>162</v>
      </c>
      <c r="AO1145" s="57" t="s">
        <v>54</v>
      </c>
      <c r="AP1145" s="57" t="s">
        <v>97</v>
      </c>
      <c r="AQ1145" s="57" t="s">
        <v>3231</v>
      </c>
      <c r="AR1145" s="18" t="s">
        <v>55</v>
      </c>
      <c r="AS1145" s="156" t="s">
        <v>57</v>
      </c>
      <c r="AT1145" s="121">
        <v>84167.5</v>
      </c>
      <c r="AU1145" s="121">
        <v>78713.36</v>
      </c>
      <c r="AV1145" s="121">
        <v>0</v>
      </c>
      <c r="AW1145" s="121">
        <v>0</v>
      </c>
      <c r="AX1145" s="121">
        <v>0</v>
      </c>
      <c r="AY1145" s="121">
        <v>0</v>
      </c>
      <c r="AZ1145" s="121">
        <v>0</v>
      </c>
      <c r="BA1145" s="121">
        <v>0</v>
      </c>
      <c r="BB1145" s="121">
        <v>84167.5</v>
      </c>
      <c r="BC1145" s="121">
        <v>78713.36</v>
      </c>
      <c r="BD1145" s="121">
        <v>0</v>
      </c>
      <c r="BE1145" s="121">
        <v>0</v>
      </c>
      <c r="BF1145" s="121">
        <v>0</v>
      </c>
      <c r="BG1145" s="121">
        <v>0</v>
      </c>
      <c r="BH1145" s="121">
        <v>0</v>
      </c>
      <c r="BI1145" s="121">
        <v>0</v>
      </c>
      <c r="BJ1145" s="121">
        <v>0</v>
      </c>
      <c r="BK1145" s="121">
        <v>0</v>
      </c>
      <c r="BL1145" s="121">
        <v>0</v>
      </c>
      <c r="BM1145" s="121">
        <v>0</v>
      </c>
      <c r="BN1145" s="121">
        <v>0</v>
      </c>
      <c r="BO1145" s="121">
        <v>0</v>
      </c>
      <c r="BP1145" s="121">
        <v>0</v>
      </c>
      <c r="BQ1145" s="121">
        <v>0</v>
      </c>
      <c r="BR1145" s="121">
        <v>0</v>
      </c>
      <c r="BS1145" s="121">
        <v>0</v>
      </c>
      <c r="BT1145" s="121">
        <v>0</v>
      </c>
      <c r="BU1145" s="121">
        <v>0</v>
      </c>
      <c r="BV1145" s="121">
        <v>0</v>
      </c>
      <c r="BW1145" s="121">
        <v>0</v>
      </c>
      <c r="BX1145" s="121">
        <v>0</v>
      </c>
      <c r="BY1145" s="121">
        <v>0</v>
      </c>
      <c r="BZ1145" s="121">
        <v>0</v>
      </c>
      <c r="CA1145" s="121">
        <v>0</v>
      </c>
      <c r="CB1145" s="121">
        <v>0</v>
      </c>
      <c r="CC1145" s="121">
        <v>0</v>
      </c>
      <c r="CD1145" s="121">
        <v>0</v>
      </c>
      <c r="CE1145" s="121">
        <v>0</v>
      </c>
      <c r="CF1145" s="121">
        <v>0</v>
      </c>
      <c r="CG1145" s="121">
        <v>0</v>
      </c>
      <c r="CH1145" s="121">
        <v>0</v>
      </c>
      <c r="CI1145" s="121">
        <v>0</v>
      </c>
      <c r="CJ1145" s="121">
        <v>0</v>
      </c>
      <c r="CK1145" s="121">
        <v>0</v>
      </c>
      <c r="CL1145" s="121">
        <v>0</v>
      </c>
      <c r="CM1145" s="121">
        <v>0</v>
      </c>
      <c r="CN1145" s="121">
        <v>0</v>
      </c>
      <c r="CO1145" s="121">
        <v>0</v>
      </c>
      <c r="CP1145" s="121">
        <v>0</v>
      </c>
      <c r="CQ1145" s="121">
        <v>0</v>
      </c>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row>
    <row r="1146" spans="1:213" ht="169.5" customHeight="1">
      <c r="A1146" s="244">
        <v>624</v>
      </c>
      <c r="B1146" s="17" t="s">
        <v>3142</v>
      </c>
      <c r="C1146" s="123">
        <v>402000001</v>
      </c>
      <c r="D1146" s="19" t="s">
        <v>48</v>
      </c>
      <c r="E1146" s="113" t="s">
        <v>381</v>
      </c>
      <c r="F1146" s="157"/>
      <c r="G1146" s="157"/>
      <c r="H1146" s="154">
        <v>3</v>
      </c>
      <c r="I1146" s="157"/>
      <c r="J1146" s="154">
        <v>17</v>
      </c>
      <c r="K1146" s="154">
        <v>1</v>
      </c>
      <c r="L1146" s="154">
        <v>3</v>
      </c>
      <c r="M1146" s="154"/>
      <c r="N1146" s="154"/>
      <c r="O1146" s="154"/>
      <c r="P1146" s="116" t="s">
        <v>255</v>
      </c>
      <c r="Q1146" s="117" t="s">
        <v>256</v>
      </c>
      <c r="R1146" s="154"/>
      <c r="S1146" s="154"/>
      <c r="T1146" s="154">
        <v>3</v>
      </c>
      <c r="U1146" s="154"/>
      <c r="V1146" s="154">
        <v>12</v>
      </c>
      <c r="W1146" s="154">
        <v>1</v>
      </c>
      <c r="X1146" s="154">
        <v>3</v>
      </c>
      <c r="Y1146" s="154"/>
      <c r="Z1146" s="154"/>
      <c r="AA1146" s="154"/>
      <c r="AB1146" s="116" t="s">
        <v>257</v>
      </c>
      <c r="AC1146" s="117" t="s">
        <v>3232</v>
      </c>
      <c r="AD1146" s="130"/>
      <c r="AE1146" s="130"/>
      <c r="AF1146" s="130"/>
      <c r="AG1146" s="130"/>
      <c r="AH1146" s="155"/>
      <c r="AI1146" s="130"/>
      <c r="AJ1146" s="155"/>
      <c r="AK1146" s="155"/>
      <c r="AL1146" s="130"/>
      <c r="AM1146" s="116" t="s">
        <v>3233</v>
      </c>
      <c r="AN1146" s="116" t="s">
        <v>163</v>
      </c>
      <c r="AO1146" s="57" t="s">
        <v>54</v>
      </c>
      <c r="AP1146" s="57" t="s">
        <v>97</v>
      </c>
      <c r="AQ1146" s="57" t="s">
        <v>3231</v>
      </c>
      <c r="AR1146" s="18" t="s">
        <v>55</v>
      </c>
      <c r="AS1146" s="156" t="s">
        <v>53</v>
      </c>
      <c r="AT1146" s="121">
        <v>1221936.54</v>
      </c>
      <c r="AU1146" s="121">
        <v>1197328.6000000001</v>
      </c>
      <c r="AV1146" s="121">
        <v>0</v>
      </c>
      <c r="AW1146" s="121">
        <v>0</v>
      </c>
      <c r="AX1146" s="121">
        <v>0</v>
      </c>
      <c r="AY1146" s="121">
        <v>0</v>
      </c>
      <c r="AZ1146" s="121">
        <v>0</v>
      </c>
      <c r="BA1146" s="121">
        <v>0</v>
      </c>
      <c r="BB1146" s="121">
        <v>1221936.54</v>
      </c>
      <c r="BC1146" s="121">
        <v>1197328.6000000001</v>
      </c>
      <c r="BD1146" s="121">
        <v>0</v>
      </c>
      <c r="BE1146" s="121">
        <v>0</v>
      </c>
      <c r="BF1146" s="121">
        <v>0</v>
      </c>
      <c r="BG1146" s="121">
        <v>0</v>
      </c>
      <c r="BH1146" s="121">
        <v>0</v>
      </c>
      <c r="BI1146" s="121">
        <v>0</v>
      </c>
      <c r="BJ1146" s="121">
        <v>0</v>
      </c>
      <c r="BK1146" s="121">
        <v>0</v>
      </c>
      <c r="BL1146" s="121">
        <v>0</v>
      </c>
      <c r="BM1146" s="121">
        <v>0</v>
      </c>
      <c r="BN1146" s="121">
        <v>0</v>
      </c>
      <c r="BO1146" s="121">
        <v>0</v>
      </c>
      <c r="BP1146" s="121">
        <v>0</v>
      </c>
      <c r="BQ1146" s="121">
        <v>0</v>
      </c>
      <c r="BR1146" s="121">
        <v>0</v>
      </c>
      <c r="BS1146" s="121">
        <v>0</v>
      </c>
      <c r="BT1146" s="121">
        <v>0</v>
      </c>
      <c r="BU1146" s="121">
        <v>0</v>
      </c>
      <c r="BV1146" s="121">
        <v>0</v>
      </c>
      <c r="BW1146" s="121">
        <v>0</v>
      </c>
      <c r="BX1146" s="121">
        <v>0</v>
      </c>
      <c r="BY1146" s="121">
        <v>0</v>
      </c>
      <c r="BZ1146" s="121">
        <v>0</v>
      </c>
      <c r="CA1146" s="121">
        <v>0</v>
      </c>
      <c r="CB1146" s="121">
        <v>0</v>
      </c>
      <c r="CC1146" s="121">
        <v>0</v>
      </c>
      <c r="CD1146" s="121">
        <v>0</v>
      </c>
      <c r="CE1146" s="121">
        <v>0</v>
      </c>
      <c r="CF1146" s="121">
        <v>0</v>
      </c>
      <c r="CG1146" s="121">
        <v>0</v>
      </c>
      <c r="CH1146" s="121">
        <v>0</v>
      </c>
      <c r="CI1146" s="121">
        <v>0</v>
      </c>
      <c r="CJ1146" s="121">
        <v>0</v>
      </c>
      <c r="CK1146" s="121">
        <v>0</v>
      </c>
      <c r="CL1146" s="121">
        <v>0</v>
      </c>
      <c r="CM1146" s="121">
        <v>0</v>
      </c>
      <c r="CN1146" s="121">
        <v>0</v>
      </c>
      <c r="CO1146" s="121">
        <v>0</v>
      </c>
      <c r="CP1146" s="121">
        <v>0</v>
      </c>
      <c r="CQ1146" s="121">
        <v>0</v>
      </c>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c r="DX1146" s="2"/>
      <c r="DY1146" s="2"/>
      <c r="DZ1146" s="2"/>
      <c r="EA1146" s="2"/>
      <c r="EB1146" s="2"/>
      <c r="EC1146" s="2"/>
      <c r="ED1146" s="2"/>
      <c r="EE1146" s="2"/>
      <c r="EF1146" s="2"/>
      <c r="EG1146" s="2"/>
      <c r="EH1146" s="2"/>
      <c r="EI1146" s="2"/>
      <c r="EJ1146" s="2"/>
      <c r="EK1146" s="2"/>
      <c r="EL1146" s="2"/>
      <c r="EM1146" s="2"/>
      <c r="EN1146" s="2"/>
      <c r="EO1146" s="2"/>
      <c r="EP1146" s="2"/>
      <c r="EQ1146" s="2"/>
      <c r="ER1146" s="2"/>
      <c r="ES1146" s="2"/>
      <c r="ET1146" s="2"/>
      <c r="EU1146" s="2"/>
      <c r="EV1146" s="2"/>
      <c r="EW1146" s="2"/>
      <c r="EX1146" s="2"/>
      <c r="EY1146" s="2"/>
      <c r="EZ1146" s="2"/>
      <c r="FA1146" s="2"/>
      <c r="FB1146" s="2"/>
      <c r="FC1146" s="2"/>
      <c r="FD1146" s="2"/>
      <c r="FE1146" s="2"/>
      <c r="FF1146" s="2"/>
      <c r="FG1146" s="2"/>
      <c r="FH1146" s="2"/>
      <c r="FI1146" s="2"/>
      <c r="FJ1146" s="2"/>
      <c r="FK1146" s="2"/>
      <c r="FL1146" s="2"/>
      <c r="FM1146" s="2"/>
      <c r="FN1146" s="2"/>
      <c r="FO1146" s="2"/>
      <c r="FP1146" s="2"/>
      <c r="FQ1146" s="2"/>
      <c r="FR1146" s="2"/>
      <c r="FS1146" s="2"/>
      <c r="FT1146" s="2"/>
      <c r="FU1146" s="2"/>
      <c r="FV1146" s="2"/>
      <c r="FW1146" s="2"/>
      <c r="FX1146" s="2"/>
      <c r="FY1146" s="2"/>
      <c r="FZ1146" s="2"/>
      <c r="GA1146" s="2"/>
      <c r="GB1146" s="2"/>
      <c r="GC1146" s="2"/>
      <c r="GD1146" s="2"/>
      <c r="GE1146" s="2"/>
      <c r="GF1146" s="2"/>
      <c r="GG1146" s="2"/>
      <c r="GH1146" s="2"/>
      <c r="GI1146" s="2"/>
      <c r="GJ1146" s="2"/>
      <c r="GK1146" s="2"/>
      <c r="GL1146" s="2"/>
      <c r="GM1146" s="2"/>
      <c r="GN1146" s="2"/>
      <c r="GO1146" s="2"/>
      <c r="GP1146" s="2"/>
      <c r="GQ1146" s="2"/>
      <c r="GR1146" s="2"/>
      <c r="GS1146" s="2"/>
      <c r="GT1146" s="2"/>
      <c r="GU1146" s="2"/>
      <c r="GV1146" s="2"/>
      <c r="GW1146" s="2"/>
      <c r="GX1146" s="2"/>
      <c r="GY1146" s="2"/>
      <c r="GZ1146" s="2"/>
      <c r="HA1146" s="2"/>
      <c r="HB1146" s="2"/>
      <c r="HC1146" s="2"/>
      <c r="HD1146" s="2"/>
      <c r="HE1146" s="2"/>
    </row>
    <row r="1147" spans="1:213" ht="109.5" customHeight="1">
      <c r="A1147" s="244" t="s">
        <v>3174</v>
      </c>
      <c r="B1147" s="17" t="s">
        <v>3142</v>
      </c>
      <c r="C1147" s="123">
        <v>402000025</v>
      </c>
      <c r="D1147" s="19" t="s">
        <v>153</v>
      </c>
      <c r="E1147" s="113" t="s">
        <v>389</v>
      </c>
      <c r="F1147" s="114"/>
      <c r="G1147" s="114"/>
      <c r="H1147" s="115" t="s">
        <v>3175</v>
      </c>
      <c r="I1147" s="114"/>
      <c r="J1147" s="115" t="s">
        <v>3176</v>
      </c>
      <c r="K1147" s="115" t="s">
        <v>2782</v>
      </c>
      <c r="L1147" s="115" t="s">
        <v>3177</v>
      </c>
      <c r="M1147" s="115"/>
      <c r="N1147" s="115" t="s">
        <v>3178</v>
      </c>
      <c r="O1147" s="115"/>
      <c r="P1147" s="116" t="s">
        <v>3179</v>
      </c>
      <c r="Q1147" s="117" t="s">
        <v>394</v>
      </c>
      <c r="R1147" s="115"/>
      <c r="S1147" s="115"/>
      <c r="T1147" s="115">
        <v>3</v>
      </c>
      <c r="U1147" s="115"/>
      <c r="V1147" s="115">
        <v>12</v>
      </c>
      <c r="W1147" s="115">
        <v>1</v>
      </c>
      <c r="X1147" s="115" t="s">
        <v>395</v>
      </c>
      <c r="Y1147" s="115"/>
      <c r="Z1147" s="115"/>
      <c r="AA1147" s="115"/>
      <c r="AB1147" s="116" t="s">
        <v>257</v>
      </c>
      <c r="AC1147" s="117" t="s">
        <v>3180</v>
      </c>
      <c r="AD1147" s="130"/>
      <c r="AE1147" s="130"/>
      <c r="AF1147" s="130"/>
      <c r="AG1147" s="130"/>
      <c r="AH1147" s="130"/>
      <c r="AI1147" s="130"/>
      <c r="AJ1147" s="116"/>
      <c r="AK1147" s="130"/>
      <c r="AL1147" s="130"/>
      <c r="AM1147" s="116" t="s">
        <v>605</v>
      </c>
      <c r="AN1147" s="116" t="s">
        <v>3181</v>
      </c>
      <c r="AO1147" s="57" t="s">
        <v>54</v>
      </c>
      <c r="AP1147" s="57" t="s">
        <v>97</v>
      </c>
      <c r="AQ1147" s="57" t="s">
        <v>3231</v>
      </c>
      <c r="AR1147" s="18" t="s">
        <v>55</v>
      </c>
      <c r="AS1147" s="156" t="s">
        <v>53</v>
      </c>
      <c r="AT1147" s="121">
        <v>15743.46</v>
      </c>
      <c r="AU1147" s="121">
        <v>15743.46</v>
      </c>
      <c r="AV1147" s="121">
        <v>0</v>
      </c>
      <c r="AW1147" s="121">
        <v>0</v>
      </c>
      <c r="AX1147" s="121">
        <v>0</v>
      </c>
      <c r="AY1147" s="121">
        <v>0</v>
      </c>
      <c r="AZ1147" s="121">
        <v>0</v>
      </c>
      <c r="BA1147" s="121">
        <v>0</v>
      </c>
      <c r="BB1147" s="121">
        <v>15743.46</v>
      </c>
      <c r="BC1147" s="121">
        <v>15743.46</v>
      </c>
      <c r="BD1147" s="121">
        <v>0</v>
      </c>
      <c r="BE1147" s="121">
        <v>0</v>
      </c>
      <c r="BF1147" s="121">
        <v>0</v>
      </c>
      <c r="BG1147" s="121">
        <v>0</v>
      </c>
      <c r="BH1147" s="121">
        <v>0</v>
      </c>
      <c r="BI1147" s="121">
        <v>0</v>
      </c>
      <c r="BJ1147" s="121">
        <v>0</v>
      </c>
      <c r="BK1147" s="121">
        <v>0</v>
      </c>
      <c r="BL1147" s="121">
        <v>0</v>
      </c>
      <c r="BM1147" s="121">
        <v>0</v>
      </c>
      <c r="BN1147" s="121">
        <v>0</v>
      </c>
      <c r="BO1147" s="121">
        <v>0</v>
      </c>
      <c r="BP1147" s="121">
        <v>0</v>
      </c>
      <c r="BQ1147" s="121">
        <v>0</v>
      </c>
      <c r="BR1147" s="121">
        <v>0</v>
      </c>
      <c r="BS1147" s="121">
        <v>0</v>
      </c>
      <c r="BT1147" s="121">
        <v>0</v>
      </c>
      <c r="BU1147" s="121">
        <v>0</v>
      </c>
      <c r="BV1147" s="121">
        <v>0</v>
      </c>
      <c r="BW1147" s="121">
        <v>0</v>
      </c>
      <c r="BX1147" s="121">
        <v>0</v>
      </c>
      <c r="BY1147" s="121">
        <v>0</v>
      </c>
      <c r="BZ1147" s="121">
        <v>0</v>
      </c>
      <c r="CA1147" s="121">
        <v>0</v>
      </c>
      <c r="CB1147" s="121">
        <v>0</v>
      </c>
      <c r="CC1147" s="121">
        <v>0</v>
      </c>
      <c r="CD1147" s="121">
        <v>0</v>
      </c>
      <c r="CE1147" s="121">
        <v>0</v>
      </c>
      <c r="CF1147" s="121">
        <v>0</v>
      </c>
      <c r="CG1147" s="121">
        <v>0</v>
      </c>
      <c r="CH1147" s="121">
        <v>0</v>
      </c>
      <c r="CI1147" s="121">
        <v>0</v>
      </c>
      <c r="CJ1147" s="121">
        <v>0</v>
      </c>
      <c r="CK1147" s="121">
        <v>0</v>
      </c>
      <c r="CL1147" s="121">
        <v>0</v>
      </c>
      <c r="CM1147" s="121">
        <v>0</v>
      </c>
      <c r="CN1147" s="121">
        <v>0</v>
      </c>
      <c r="CO1147" s="121">
        <v>0</v>
      </c>
      <c r="CP1147" s="121">
        <v>0</v>
      </c>
      <c r="CQ1147" s="121">
        <v>0</v>
      </c>
      <c r="CR1147" s="2"/>
      <c r="CS1147" s="2"/>
      <c r="CT1147" s="2"/>
      <c r="CU1147" s="2"/>
      <c r="CV1147" s="2"/>
      <c r="CW1147" s="2"/>
      <c r="CX1147" s="2"/>
      <c r="CY1147" s="2"/>
      <c r="CZ1147" s="2"/>
      <c r="DA1147" s="2"/>
      <c r="DB1147" s="2"/>
      <c r="DC1147" s="2"/>
      <c r="DD1147" s="2"/>
      <c r="DE1147" s="2"/>
      <c r="DF1147" s="2"/>
      <c r="DG1147" s="2"/>
      <c r="DH1147" s="2"/>
      <c r="DI1147" s="2"/>
      <c r="DJ1147" s="2"/>
      <c r="DK1147" s="2"/>
      <c r="DL1147" s="2"/>
      <c r="DM1147" s="2"/>
      <c r="DN1147" s="2"/>
      <c r="DO1147" s="2"/>
      <c r="DP1147" s="2"/>
      <c r="DQ1147" s="2"/>
      <c r="DR1147" s="2"/>
      <c r="DS1147" s="2"/>
      <c r="DT1147" s="2"/>
      <c r="DU1147" s="2"/>
      <c r="DV1147" s="2"/>
      <c r="DW1147" s="2"/>
      <c r="DX1147" s="2"/>
      <c r="DY1147" s="2"/>
      <c r="DZ1147" s="2"/>
      <c r="EA1147" s="2"/>
      <c r="EB1147" s="2"/>
      <c r="EC1147" s="2"/>
      <c r="ED1147" s="2"/>
      <c r="EE1147" s="2"/>
      <c r="EF1147" s="2"/>
      <c r="EG1147" s="2"/>
      <c r="EH1147" s="2"/>
      <c r="EI1147" s="2"/>
      <c r="EJ1147" s="2"/>
      <c r="EK1147" s="2"/>
      <c r="EL1147" s="2"/>
      <c r="EM1147" s="2"/>
      <c r="EN1147" s="2"/>
      <c r="EO1147" s="2"/>
      <c r="EP1147" s="2"/>
      <c r="EQ1147" s="2"/>
      <c r="ER1147" s="2"/>
      <c r="ES1147" s="2"/>
      <c r="ET1147" s="2"/>
      <c r="EU1147" s="2"/>
      <c r="EV1147" s="2"/>
      <c r="EW1147" s="2"/>
      <c r="EX1147" s="2"/>
      <c r="EY1147" s="2"/>
      <c r="EZ1147" s="2"/>
      <c r="FA1147" s="2"/>
      <c r="FB1147" s="2"/>
      <c r="FC1147" s="2"/>
      <c r="FD1147" s="2"/>
      <c r="FE1147" s="2"/>
      <c r="FF1147" s="2"/>
      <c r="FG1147" s="2"/>
      <c r="FH1147" s="2"/>
      <c r="FI1147" s="2"/>
      <c r="FJ1147" s="2"/>
      <c r="FK1147" s="2"/>
      <c r="FL1147" s="2"/>
      <c r="FM1147" s="2"/>
      <c r="FN1147" s="2"/>
      <c r="FO1147" s="2"/>
      <c r="FP1147" s="2"/>
      <c r="FQ1147" s="2"/>
      <c r="FR1147" s="2"/>
      <c r="FS1147" s="2"/>
      <c r="FT1147" s="2"/>
      <c r="FU1147" s="2"/>
      <c r="FV1147" s="2"/>
      <c r="FW1147" s="2"/>
      <c r="FX1147" s="2"/>
      <c r="FY1147" s="2"/>
      <c r="FZ1147" s="2"/>
      <c r="GA1147" s="2"/>
      <c r="GB1147" s="2"/>
      <c r="GC1147" s="2"/>
      <c r="GD1147" s="2"/>
      <c r="GE1147" s="2"/>
      <c r="GF1147" s="2"/>
      <c r="GG1147" s="2"/>
      <c r="GH1147" s="2"/>
      <c r="GI1147" s="2"/>
      <c r="GJ1147" s="2"/>
      <c r="GK1147" s="2"/>
      <c r="GL1147" s="2"/>
      <c r="GM1147" s="2"/>
      <c r="GN1147" s="2"/>
      <c r="GO1147" s="2"/>
      <c r="GP1147" s="2"/>
      <c r="GQ1147" s="2"/>
      <c r="GR1147" s="2"/>
      <c r="GS1147" s="2"/>
      <c r="GT1147" s="2"/>
      <c r="GU1147" s="2"/>
      <c r="GV1147" s="2"/>
      <c r="GW1147" s="2"/>
      <c r="GX1147" s="2"/>
      <c r="GY1147" s="2"/>
      <c r="GZ1147" s="2"/>
      <c r="HA1147" s="2"/>
      <c r="HB1147" s="2"/>
      <c r="HC1147" s="2"/>
      <c r="HD1147" s="2"/>
      <c r="HE1147" s="2"/>
    </row>
    <row r="1148" spans="1:213" ht="169.5" customHeight="1">
      <c r="A1148" s="244">
        <v>624</v>
      </c>
      <c r="B1148" s="17" t="s">
        <v>3142</v>
      </c>
      <c r="C1148" s="123">
        <v>402000001</v>
      </c>
      <c r="D1148" s="19" t="s">
        <v>48</v>
      </c>
      <c r="E1148" s="113" t="s">
        <v>890</v>
      </c>
      <c r="F1148" s="157"/>
      <c r="G1148" s="157"/>
      <c r="H1148" s="115">
        <v>6</v>
      </c>
      <c r="I1148" s="114"/>
      <c r="J1148" s="115">
        <v>22</v>
      </c>
      <c r="K1148" s="115">
        <v>1</v>
      </c>
      <c r="L1148" s="115"/>
      <c r="M1148" s="154"/>
      <c r="N1148" s="154"/>
      <c r="O1148" s="154"/>
      <c r="P1148" s="116" t="s">
        <v>422</v>
      </c>
      <c r="Q1148" s="117" t="s">
        <v>3227</v>
      </c>
      <c r="R1148" s="115"/>
      <c r="S1148" s="115"/>
      <c r="T1148" s="115"/>
      <c r="U1148" s="115"/>
      <c r="V1148" s="115" t="s">
        <v>985</v>
      </c>
      <c r="W1148" s="115"/>
      <c r="X1148" s="115"/>
      <c r="Y1148" s="115"/>
      <c r="Z1148" s="115"/>
      <c r="AA1148" s="115"/>
      <c r="AB1148" s="116" t="s">
        <v>3228</v>
      </c>
      <c r="AC1148" s="117" t="s">
        <v>3234</v>
      </c>
      <c r="AD1148" s="130"/>
      <c r="AE1148" s="130"/>
      <c r="AF1148" s="130"/>
      <c r="AG1148" s="130"/>
      <c r="AH1148" s="130"/>
      <c r="AI1148" s="130"/>
      <c r="AJ1148" s="116" t="s">
        <v>3235</v>
      </c>
      <c r="AK1148" s="130"/>
      <c r="AL1148" s="130"/>
      <c r="AM1148" s="181"/>
      <c r="AN1148" s="181" t="s">
        <v>3236</v>
      </c>
      <c r="AO1148" s="57" t="s">
        <v>54</v>
      </c>
      <c r="AP1148" s="57" t="s">
        <v>97</v>
      </c>
      <c r="AQ1148" s="57" t="s">
        <v>3237</v>
      </c>
      <c r="AR1148" s="18" t="s">
        <v>75</v>
      </c>
      <c r="AS1148" s="156" t="s">
        <v>57</v>
      </c>
      <c r="AT1148" s="121">
        <v>3177274.62</v>
      </c>
      <c r="AU1148" s="121">
        <v>3177274.62</v>
      </c>
      <c r="AV1148" s="121">
        <v>0</v>
      </c>
      <c r="AW1148" s="121">
        <v>0</v>
      </c>
      <c r="AX1148" s="121">
        <v>0</v>
      </c>
      <c r="AY1148" s="121">
        <v>0</v>
      </c>
      <c r="AZ1148" s="121">
        <v>0</v>
      </c>
      <c r="BA1148" s="121">
        <v>0</v>
      </c>
      <c r="BB1148" s="121">
        <v>3177274.62</v>
      </c>
      <c r="BC1148" s="121">
        <v>3177274.62</v>
      </c>
      <c r="BD1148" s="121">
        <v>0</v>
      </c>
      <c r="BE1148" s="121">
        <v>0</v>
      </c>
      <c r="BF1148" s="121">
        <v>0</v>
      </c>
      <c r="BG1148" s="121">
        <v>0</v>
      </c>
      <c r="BH1148" s="121">
        <v>0</v>
      </c>
      <c r="BI1148" s="121">
        <v>0</v>
      </c>
      <c r="BJ1148" s="121">
        <v>0</v>
      </c>
      <c r="BK1148" s="121">
        <v>0</v>
      </c>
      <c r="BL1148" s="121">
        <v>0</v>
      </c>
      <c r="BM1148" s="121">
        <v>0</v>
      </c>
      <c r="BN1148" s="121">
        <v>0</v>
      </c>
      <c r="BO1148" s="121">
        <v>0</v>
      </c>
      <c r="BP1148" s="121">
        <v>0</v>
      </c>
      <c r="BQ1148" s="121">
        <v>0</v>
      </c>
      <c r="BR1148" s="121">
        <v>0</v>
      </c>
      <c r="BS1148" s="121">
        <v>0</v>
      </c>
      <c r="BT1148" s="121">
        <v>0</v>
      </c>
      <c r="BU1148" s="121">
        <v>0</v>
      </c>
      <c r="BV1148" s="121">
        <v>0</v>
      </c>
      <c r="BW1148" s="121">
        <v>0</v>
      </c>
      <c r="BX1148" s="121">
        <v>0</v>
      </c>
      <c r="BY1148" s="121">
        <v>0</v>
      </c>
      <c r="BZ1148" s="121">
        <v>0</v>
      </c>
      <c r="CA1148" s="121">
        <v>0</v>
      </c>
      <c r="CB1148" s="121">
        <v>0</v>
      </c>
      <c r="CC1148" s="121">
        <v>0</v>
      </c>
      <c r="CD1148" s="121">
        <v>0</v>
      </c>
      <c r="CE1148" s="121">
        <v>0</v>
      </c>
      <c r="CF1148" s="121">
        <v>0</v>
      </c>
      <c r="CG1148" s="121">
        <v>0</v>
      </c>
      <c r="CH1148" s="121">
        <v>0</v>
      </c>
      <c r="CI1148" s="121">
        <v>0</v>
      </c>
      <c r="CJ1148" s="121">
        <v>0</v>
      </c>
      <c r="CK1148" s="121">
        <v>0</v>
      </c>
      <c r="CL1148" s="121">
        <v>0</v>
      </c>
      <c r="CM1148" s="121">
        <v>0</v>
      </c>
      <c r="CN1148" s="121">
        <v>0</v>
      </c>
      <c r="CO1148" s="121">
        <v>0</v>
      </c>
      <c r="CP1148" s="121">
        <v>0</v>
      </c>
      <c r="CQ1148" s="121">
        <v>0</v>
      </c>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c r="DN1148" s="2"/>
      <c r="DO1148" s="2"/>
      <c r="DP1148" s="2"/>
      <c r="DQ1148" s="2"/>
      <c r="DR1148" s="2"/>
      <c r="DS1148" s="2"/>
      <c r="DT1148" s="2"/>
      <c r="DU1148" s="2"/>
      <c r="DV1148" s="2"/>
      <c r="DW1148" s="2"/>
      <c r="DX1148" s="2"/>
      <c r="DY1148" s="2"/>
      <c r="DZ1148" s="2"/>
      <c r="EA1148" s="2"/>
      <c r="EB1148" s="2"/>
      <c r="EC1148" s="2"/>
      <c r="ED1148" s="2"/>
      <c r="EE1148" s="2"/>
      <c r="EF1148" s="2"/>
      <c r="EG1148" s="2"/>
      <c r="EH1148" s="2"/>
      <c r="EI1148" s="2"/>
      <c r="EJ1148" s="2"/>
      <c r="EK1148" s="2"/>
      <c r="EL1148" s="2"/>
      <c r="EM1148" s="2"/>
      <c r="EN1148" s="2"/>
      <c r="EO1148" s="2"/>
      <c r="EP1148" s="2"/>
      <c r="EQ1148" s="2"/>
      <c r="ER1148" s="2"/>
      <c r="ES1148" s="2"/>
      <c r="ET1148" s="2"/>
      <c r="EU1148" s="2"/>
      <c r="EV1148" s="2"/>
      <c r="EW1148" s="2"/>
      <c r="EX1148" s="2"/>
      <c r="EY1148" s="2"/>
      <c r="EZ1148" s="2"/>
      <c r="FA1148" s="2"/>
      <c r="FB1148" s="2"/>
      <c r="FC1148" s="2"/>
      <c r="FD1148" s="2"/>
      <c r="FE1148" s="2"/>
      <c r="FF1148" s="2"/>
      <c r="FG1148" s="2"/>
      <c r="FH1148" s="2"/>
      <c r="FI1148" s="2"/>
      <c r="FJ1148" s="2"/>
      <c r="FK1148" s="2"/>
      <c r="FL1148" s="2"/>
      <c r="FM1148" s="2"/>
      <c r="FN1148" s="2"/>
      <c r="FO1148" s="2"/>
      <c r="FP1148" s="2"/>
      <c r="FQ1148" s="2"/>
      <c r="FR1148" s="2"/>
      <c r="FS1148" s="2"/>
      <c r="FT1148" s="2"/>
      <c r="FU1148" s="2"/>
      <c r="FV1148" s="2"/>
      <c r="FW1148" s="2"/>
      <c r="FX1148" s="2"/>
      <c r="FY1148" s="2"/>
      <c r="FZ1148" s="2"/>
      <c r="GA1148" s="2"/>
      <c r="GB1148" s="2"/>
      <c r="GC1148" s="2"/>
      <c r="GD1148" s="2"/>
      <c r="GE1148" s="2"/>
      <c r="GF1148" s="2"/>
      <c r="GG1148" s="2"/>
      <c r="GH1148" s="2"/>
      <c r="GI1148" s="2"/>
      <c r="GJ1148" s="2"/>
      <c r="GK1148" s="2"/>
      <c r="GL1148" s="2"/>
      <c r="GM1148" s="2"/>
      <c r="GN1148" s="2"/>
      <c r="GO1148" s="2"/>
      <c r="GP1148" s="2"/>
      <c r="GQ1148" s="2"/>
      <c r="GR1148" s="2"/>
      <c r="GS1148" s="2"/>
      <c r="GT1148" s="2"/>
      <c r="GU1148" s="2"/>
      <c r="GV1148" s="2"/>
      <c r="GW1148" s="2"/>
      <c r="GX1148" s="2"/>
      <c r="GY1148" s="2"/>
      <c r="GZ1148" s="2"/>
      <c r="HA1148" s="2"/>
      <c r="HB1148" s="2"/>
      <c r="HC1148" s="2"/>
      <c r="HD1148" s="2"/>
      <c r="HE1148" s="2"/>
    </row>
    <row r="1149" spans="1:213" ht="169.5" customHeight="1">
      <c r="A1149" s="244">
        <v>624</v>
      </c>
      <c r="B1149" s="17" t="s">
        <v>3142</v>
      </c>
      <c r="C1149" s="123">
        <v>402000001</v>
      </c>
      <c r="D1149" s="19" t="s">
        <v>48</v>
      </c>
      <c r="E1149" s="113" t="s">
        <v>381</v>
      </c>
      <c r="F1149" s="157"/>
      <c r="G1149" s="157"/>
      <c r="H1149" s="154">
        <v>3</v>
      </c>
      <c r="I1149" s="157"/>
      <c r="J1149" s="154">
        <v>17</v>
      </c>
      <c r="K1149" s="154">
        <v>1</v>
      </c>
      <c r="L1149" s="154">
        <v>3</v>
      </c>
      <c r="M1149" s="154"/>
      <c r="N1149" s="154"/>
      <c r="O1149" s="154"/>
      <c r="P1149" s="116" t="s">
        <v>255</v>
      </c>
      <c r="Q1149" s="117" t="s">
        <v>256</v>
      </c>
      <c r="R1149" s="115"/>
      <c r="S1149" s="115"/>
      <c r="T1149" s="115">
        <v>3</v>
      </c>
      <c r="U1149" s="115"/>
      <c r="V1149" s="115">
        <v>9</v>
      </c>
      <c r="W1149" s="115">
        <v>1</v>
      </c>
      <c r="X1149" s="115"/>
      <c r="Y1149" s="115"/>
      <c r="Z1149" s="115"/>
      <c r="AA1149" s="115"/>
      <c r="AB1149" s="116" t="s">
        <v>257</v>
      </c>
      <c r="AC1149" s="117" t="s">
        <v>3238</v>
      </c>
      <c r="AD1149" s="130"/>
      <c r="AE1149" s="130"/>
      <c r="AF1149" s="130"/>
      <c r="AG1149" s="130"/>
      <c r="AH1149" s="130"/>
      <c r="AI1149" s="130"/>
      <c r="AJ1149" s="116" t="s">
        <v>3235</v>
      </c>
      <c r="AK1149" s="130"/>
      <c r="AL1149" s="130"/>
      <c r="AM1149" s="181"/>
      <c r="AN1149" s="181" t="s">
        <v>3236</v>
      </c>
      <c r="AO1149" s="57" t="s">
        <v>54</v>
      </c>
      <c r="AP1149" s="57" t="s">
        <v>97</v>
      </c>
      <c r="AQ1149" s="57" t="s">
        <v>3237</v>
      </c>
      <c r="AR1149" s="18" t="s">
        <v>75</v>
      </c>
      <c r="AS1149" s="156" t="s">
        <v>57</v>
      </c>
      <c r="AT1149" s="121">
        <v>703464</v>
      </c>
      <c r="AU1149" s="121">
        <v>703464</v>
      </c>
      <c r="AV1149" s="121">
        <v>0</v>
      </c>
      <c r="AW1149" s="121">
        <v>0</v>
      </c>
      <c r="AX1149" s="121">
        <v>0</v>
      </c>
      <c r="AY1149" s="121">
        <v>0</v>
      </c>
      <c r="AZ1149" s="121">
        <v>0</v>
      </c>
      <c r="BA1149" s="121">
        <v>0</v>
      </c>
      <c r="BB1149" s="121">
        <v>703464</v>
      </c>
      <c r="BC1149" s="121">
        <v>703464</v>
      </c>
      <c r="BD1149" s="121">
        <v>0</v>
      </c>
      <c r="BE1149" s="121">
        <v>0</v>
      </c>
      <c r="BF1149" s="121">
        <v>0</v>
      </c>
      <c r="BG1149" s="121">
        <v>0</v>
      </c>
      <c r="BH1149" s="121">
        <v>0</v>
      </c>
      <c r="BI1149" s="121">
        <v>0</v>
      </c>
      <c r="BJ1149" s="121">
        <v>0</v>
      </c>
      <c r="BK1149" s="121">
        <v>0</v>
      </c>
      <c r="BL1149" s="121">
        <v>0</v>
      </c>
      <c r="BM1149" s="121">
        <v>0</v>
      </c>
      <c r="BN1149" s="121">
        <v>0</v>
      </c>
      <c r="BO1149" s="121">
        <v>0</v>
      </c>
      <c r="BP1149" s="121">
        <v>0</v>
      </c>
      <c r="BQ1149" s="121">
        <v>0</v>
      </c>
      <c r="BR1149" s="121">
        <v>0</v>
      </c>
      <c r="BS1149" s="121">
        <v>0</v>
      </c>
      <c r="BT1149" s="121">
        <v>0</v>
      </c>
      <c r="BU1149" s="121">
        <v>0</v>
      </c>
      <c r="BV1149" s="121">
        <v>0</v>
      </c>
      <c r="BW1149" s="121">
        <v>0</v>
      </c>
      <c r="BX1149" s="121">
        <v>0</v>
      </c>
      <c r="BY1149" s="121">
        <v>0</v>
      </c>
      <c r="BZ1149" s="121">
        <v>0</v>
      </c>
      <c r="CA1149" s="121">
        <v>0</v>
      </c>
      <c r="CB1149" s="121">
        <v>0</v>
      </c>
      <c r="CC1149" s="121">
        <v>0</v>
      </c>
      <c r="CD1149" s="121">
        <v>0</v>
      </c>
      <c r="CE1149" s="121">
        <v>0</v>
      </c>
      <c r="CF1149" s="121">
        <v>0</v>
      </c>
      <c r="CG1149" s="121">
        <v>0</v>
      </c>
      <c r="CH1149" s="121">
        <v>0</v>
      </c>
      <c r="CI1149" s="121">
        <v>0</v>
      </c>
      <c r="CJ1149" s="121">
        <v>0</v>
      </c>
      <c r="CK1149" s="121">
        <v>0</v>
      </c>
      <c r="CL1149" s="121">
        <v>0</v>
      </c>
      <c r="CM1149" s="121">
        <v>0</v>
      </c>
      <c r="CN1149" s="121">
        <v>0</v>
      </c>
      <c r="CO1149" s="121">
        <v>0</v>
      </c>
      <c r="CP1149" s="121">
        <v>0</v>
      </c>
      <c r="CQ1149" s="121">
        <v>0</v>
      </c>
      <c r="CR1149" s="2"/>
      <c r="CS1149" s="2"/>
      <c r="CT1149" s="2"/>
      <c r="CU1149" s="2"/>
      <c r="CV1149" s="2"/>
      <c r="CW1149" s="2"/>
      <c r="CX1149" s="2"/>
      <c r="CY1149" s="2"/>
      <c r="CZ1149" s="2"/>
      <c r="DA1149" s="2"/>
      <c r="DB1149" s="2"/>
      <c r="DC1149" s="2"/>
      <c r="DD1149" s="2"/>
      <c r="DE1149" s="2"/>
      <c r="DF1149" s="2"/>
      <c r="DG1149" s="2"/>
      <c r="DH1149" s="2"/>
      <c r="DI1149" s="2"/>
      <c r="DJ1149" s="2"/>
      <c r="DK1149" s="2"/>
      <c r="DL1149" s="2"/>
      <c r="DM1149" s="2"/>
      <c r="DN1149" s="2"/>
      <c r="DO1149" s="2"/>
      <c r="DP1149" s="2"/>
      <c r="DQ1149" s="2"/>
      <c r="DR1149" s="2"/>
      <c r="DS1149" s="2"/>
      <c r="DT1149" s="2"/>
      <c r="DU1149" s="2"/>
      <c r="DV1149" s="2"/>
      <c r="DW1149" s="2"/>
      <c r="DX1149" s="2"/>
      <c r="DY1149" s="2"/>
      <c r="DZ1149" s="2"/>
      <c r="EA1149" s="2"/>
      <c r="EB1149" s="2"/>
      <c r="EC1149" s="2"/>
      <c r="ED1149" s="2"/>
      <c r="EE1149" s="2"/>
      <c r="EF1149" s="2"/>
      <c r="EG1149" s="2"/>
      <c r="EH1149" s="2"/>
      <c r="EI1149" s="2"/>
      <c r="EJ1149" s="2"/>
      <c r="EK1149" s="2"/>
      <c r="EL1149" s="2"/>
      <c r="EM1149" s="2"/>
      <c r="EN1149" s="2"/>
      <c r="EO1149" s="2"/>
      <c r="EP1149" s="2"/>
      <c r="EQ1149" s="2"/>
      <c r="ER1149" s="2"/>
      <c r="ES1149" s="2"/>
      <c r="ET1149" s="2"/>
      <c r="EU1149" s="2"/>
      <c r="EV1149" s="2"/>
      <c r="EW1149" s="2"/>
      <c r="EX1149" s="2"/>
      <c r="EY1149" s="2"/>
      <c r="EZ1149" s="2"/>
      <c r="FA1149" s="2"/>
      <c r="FB1149" s="2"/>
      <c r="FC1149" s="2"/>
      <c r="FD1149" s="2"/>
      <c r="FE1149" s="2"/>
      <c r="FF1149" s="2"/>
      <c r="FG1149" s="2"/>
      <c r="FH1149" s="2"/>
      <c r="FI1149" s="2"/>
      <c r="FJ1149" s="2"/>
      <c r="FK1149" s="2"/>
      <c r="FL1149" s="2"/>
      <c r="FM1149" s="2"/>
      <c r="FN1149" s="2"/>
      <c r="FO1149" s="2"/>
      <c r="FP1149" s="2"/>
      <c r="FQ1149" s="2"/>
      <c r="FR1149" s="2"/>
      <c r="FS1149" s="2"/>
      <c r="FT1149" s="2"/>
      <c r="FU1149" s="2"/>
      <c r="FV1149" s="2"/>
      <c r="FW1149" s="2"/>
      <c r="FX1149" s="2"/>
      <c r="FY1149" s="2"/>
      <c r="FZ1149" s="2"/>
      <c r="GA1149" s="2"/>
      <c r="GB1149" s="2"/>
      <c r="GC1149" s="2"/>
      <c r="GD1149" s="2"/>
      <c r="GE1149" s="2"/>
      <c r="GF1149" s="2"/>
      <c r="GG1149" s="2"/>
      <c r="GH1149" s="2"/>
      <c r="GI1149" s="2"/>
      <c r="GJ1149" s="2"/>
      <c r="GK1149" s="2"/>
      <c r="GL1149" s="2"/>
      <c r="GM1149" s="2"/>
      <c r="GN1149" s="2"/>
      <c r="GO1149" s="2"/>
      <c r="GP1149" s="2"/>
      <c r="GQ1149" s="2"/>
      <c r="GR1149" s="2"/>
      <c r="GS1149" s="2"/>
      <c r="GT1149" s="2"/>
      <c r="GU1149" s="2"/>
      <c r="GV1149" s="2"/>
      <c r="GW1149" s="2"/>
      <c r="GX1149" s="2"/>
      <c r="GY1149" s="2"/>
      <c r="GZ1149" s="2"/>
      <c r="HA1149" s="2"/>
      <c r="HB1149" s="2"/>
      <c r="HC1149" s="2"/>
      <c r="HD1149" s="2"/>
      <c r="HE1149" s="2"/>
    </row>
    <row r="1150" spans="1:213" ht="169.5" customHeight="1">
      <c r="A1150" s="244">
        <v>624</v>
      </c>
      <c r="B1150" s="17" t="s">
        <v>3142</v>
      </c>
      <c r="C1150" s="123">
        <v>402000001</v>
      </c>
      <c r="D1150" s="19" t="s">
        <v>48</v>
      </c>
      <c r="E1150" s="113" t="s">
        <v>890</v>
      </c>
      <c r="F1150" s="157"/>
      <c r="G1150" s="114"/>
      <c r="H1150" s="115">
        <v>7</v>
      </c>
      <c r="I1150" s="114"/>
      <c r="J1150" s="115">
        <v>26</v>
      </c>
      <c r="K1150" s="115"/>
      <c r="L1150" s="115"/>
      <c r="M1150" s="154"/>
      <c r="N1150" s="154"/>
      <c r="O1150" s="154"/>
      <c r="P1150" s="116" t="s">
        <v>422</v>
      </c>
      <c r="Q1150" s="117" t="s">
        <v>643</v>
      </c>
      <c r="R1150" s="154"/>
      <c r="S1150" s="154"/>
      <c r="T1150" s="154"/>
      <c r="U1150" s="154"/>
      <c r="V1150" s="154">
        <v>13</v>
      </c>
      <c r="W1150" s="115" t="s">
        <v>64</v>
      </c>
      <c r="X1150" s="154"/>
      <c r="Y1150" s="154"/>
      <c r="Z1150" s="154"/>
      <c r="AA1150" s="154"/>
      <c r="AB1150" s="116" t="s">
        <v>424</v>
      </c>
      <c r="AC1150" s="117" t="s">
        <v>3239</v>
      </c>
      <c r="AD1150" s="116"/>
      <c r="AE1150" s="116"/>
      <c r="AF1150" s="116"/>
      <c r="AG1150" s="116"/>
      <c r="AH1150" s="116"/>
      <c r="AI1150" s="116"/>
      <c r="AJ1150" s="116"/>
      <c r="AK1150" s="116"/>
      <c r="AL1150" s="116"/>
      <c r="AM1150" s="116" t="s">
        <v>426</v>
      </c>
      <c r="AN1150" s="116" t="s">
        <v>3240</v>
      </c>
      <c r="AO1150" s="57" t="s">
        <v>51</v>
      </c>
      <c r="AP1150" s="57" t="s">
        <v>52</v>
      </c>
      <c r="AQ1150" s="57" t="s">
        <v>3241</v>
      </c>
      <c r="AR1150" s="18" t="s">
        <v>65</v>
      </c>
      <c r="AS1150" s="156" t="s">
        <v>60</v>
      </c>
      <c r="AT1150" s="121">
        <v>210975</v>
      </c>
      <c r="AU1150" s="121">
        <v>210975</v>
      </c>
      <c r="AV1150" s="121">
        <v>0</v>
      </c>
      <c r="AW1150" s="121">
        <v>0</v>
      </c>
      <c r="AX1150" s="121">
        <v>0</v>
      </c>
      <c r="AY1150" s="121">
        <v>0</v>
      </c>
      <c r="AZ1150" s="121">
        <v>0</v>
      </c>
      <c r="BA1150" s="121">
        <v>0</v>
      </c>
      <c r="BB1150" s="121">
        <v>210975</v>
      </c>
      <c r="BC1150" s="121">
        <v>210975</v>
      </c>
      <c r="BD1150" s="121">
        <v>0</v>
      </c>
      <c r="BE1150" s="121">
        <v>0</v>
      </c>
      <c r="BF1150" s="121">
        <v>0</v>
      </c>
      <c r="BG1150" s="121">
        <v>0</v>
      </c>
      <c r="BH1150" s="121">
        <v>0</v>
      </c>
      <c r="BI1150" s="121">
        <v>0</v>
      </c>
      <c r="BJ1150" s="121">
        <v>0</v>
      </c>
      <c r="BK1150" s="121">
        <v>0</v>
      </c>
      <c r="BL1150" s="121">
        <v>0</v>
      </c>
      <c r="BM1150" s="121">
        <v>0</v>
      </c>
      <c r="BN1150" s="121">
        <v>0</v>
      </c>
      <c r="BO1150" s="121">
        <v>0</v>
      </c>
      <c r="BP1150" s="121">
        <v>0</v>
      </c>
      <c r="BQ1150" s="121">
        <v>0</v>
      </c>
      <c r="BR1150" s="121">
        <v>0</v>
      </c>
      <c r="BS1150" s="121">
        <v>0</v>
      </c>
      <c r="BT1150" s="121">
        <v>0</v>
      </c>
      <c r="BU1150" s="121">
        <v>0</v>
      </c>
      <c r="BV1150" s="121">
        <v>0</v>
      </c>
      <c r="BW1150" s="121">
        <v>0</v>
      </c>
      <c r="BX1150" s="121">
        <v>0</v>
      </c>
      <c r="BY1150" s="121">
        <v>0</v>
      </c>
      <c r="BZ1150" s="121">
        <v>0</v>
      </c>
      <c r="CA1150" s="121">
        <v>0</v>
      </c>
      <c r="CB1150" s="121">
        <v>0</v>
      </c>
      <c r="CC1150" s="121">
        <v>0</v>
      </c>
      <c r="CD1150" s="121">
        <v>0</v>
      </c>
      <c r="CE1150" s="121">
        <v>0</v>
      </c>
      <c r="CF1150" s="121">
        <v>0</v>
      </c>
      <c r="CG1150" s="121">
        <v>0</v>
      </c>
      <c r="CH1150" s="121">
        <v>0</v>
      </c>
      <c r="CI1150" s="121">
        <v>0</v>
      </c>
      <c r="CJ1150" s="121">
        <v>0</v>
      </c>
      <c r="CK1150" s="121">
        <v>0</v>
      </c>
      <c r="CL1150" s="121">
        <v>0</v>
      </c>
      <c r="CM1150" s="121">
        <v>0</v>
      </c>
      <c r="CN1150" s="121">
        <v>0</v>
      </c>
      <c r="CO1150" s="121">
        <v>0</v>
      </c>
      <c r="CP1150" s="121">
        <v>0</v>
      </c>
      <c r="CQ1150" s="121">
        <v>0</v>
      </c>
      <c r="CR1150" s="2"/>
      <c r="CS1150" s="2"/>
      <c r="CT1150" s="2"/>
      <c r="CU1150" s="2"/>
      <c r="CV1150" s="2"/>
      <c r="CW1150" s="2"/>
      <c r="CX1150" s="2"/>
      <c r="CY1150" s="2"/>
      <c r="CZ1150" s="2"/>
      <c r="DA1150" s="2"/>
      <c r="DB1150" s="2"/>
      <c r="DC1150" s="2"/>
      <c r="DD1150" s="2"/>
      <c r="DE1150" s="2"/>
      <c r="DF1150" s="2"/>
      <c r="DG1150" s="2"/>
      <c r="DH1150" s="2"/>
      <c r="DI1150" s="2"/>
      <c r="DJ1150" s="2"/>
      <c r="DK1150" s="2"/>
      <c r="DL1150" s="2"/>
      <c r="DM1150" s="2"/>
      <c r="DN1150" s="2"/>
      <c r="DO1150" s="2"/>
      <c r="DP1150" s="2"/>
      <c r="DQ1150" s="2"/>
      <c r="DR1150" s="2"/>
      <c r="DS1150" s="2"/>
      <c r="DT1150" s="2"/>
      <c r="DU1150" s="2"/>
      <c r="DV1150" s="2"/>
      <c r="DW1150" s="2"/>
      <c r="DX1150" s="2"/>
      <c r="DY1150" s="2"/>
      <c r="DZ1150" s="2"/>
      <c r="EA1150" s="2"/>
      <c r="EB1150" s="2"/>
      <c r="EC1150" s="2"/>
      <c r="ED1150" s="2"/>
      <c r="EE1150" s="2"/>
      <c r="EF1150" s="2"/>
      <c r="EG1150" s="2"/>
      <c r="EH1150" s="2"/>
      <c r="EI1150" s="2"/>
      <c r="EJ1150" s="2"/>
      <c r="EK1150" s="2"/>
      <c r="EL1150" s="2"/>
      <c r="EM1150" s="2"/>
      <c r="EN1150" s="2"/>
      <c r="EO1150" s="2"/>
      <c r="EP1150" s="2"/>
      <c r="EQ1150" s="2"/>
      <c r="ER1150" s="2"/>
      <c r="ES1150" s="2"/>
      <c r="ET1150" s="2"/>
      <c r="EU1150" s="2"/>
      <c r="EV1150" s="2"/>
      <c r="EW1150" s="2"/>
      <c r="EX1150" s="2"/>
      <c r="EY1150" s="2"/>
      <c r="EZ1150" s="2"/>
      <c r="FA1150" s="2"/>
      <c r="FB1150" s="2"/>
      <c r="FC1150" s="2"/>
      <c r="FD1150" s="2"/>
      <c r="FE1150" s="2"/>
      <c r="FF1150" s="2"/>
      <c r="FG1150" s="2"/>
      <c r="FH1150" s="2"/>
      <c r="FI1150" s="2"/>
      <c r="FJ1150" s="2"/>
      <c r="FK1150" s="2"/>
      <c r="FL1150" s="2"/>
      <c r="FM1150" s="2"/>
      <c r="FN1150" s="2"/>
      <c r="FO1150" s="2"/>
      <c r="FP1150" s="2"/>
      <c r="FQ1150" s="2"/>
      <c r="FR1150" s="2"/>
      <c r="FS1150" s="2"/>
      <c r="FT1150" s="2"/>
      <c r="FU1150" s="2"/>
      <c r="FV1150" s="2"/>
      <c r="FW1150" s="2"/>
      <c r="FX1150" s="2"/>
      <c r="FY1150" s="2"/>
      <c r="FZ1150" s="2"/>
      <c r="GA1150" s="2"/>
      <c r="GB1150" s="2"/>
      <c r="GC1150" s="2"/>
      <c r="GD1150" s="2"/>
      <c r="GE1150" s="2"/>
      <c r="GF1150" s="2"/>
      <c r="GG1150" s="2"/>
      <c r="GH1150" s="2"/>
      <c r="GI1150" s="2"/>
      <c r="GJ1150" s="2"/>
      <c r="GK1150" s="2"/>
      <c r="GL1150" s="2"/>
      <c r="GM1150" s="2"/>
      <c r="GN1150" s="2"/>
      <c r="GO1150" s="2"/>
      <c r="GP1150" s="2"/>
      <c r="GQ1150" s="2"/>
      <c r="GR1150" s="2"/>
      <c r="GS1150" s="2"/>
      <c r="GT1150" s="2"/>
      <c r="GU1150" s="2"/>
      <c r="GV1150" s="2"/>
      <c r="GW1150" s="2"/>
      <c r="GX1150" s="2"/>
      <c r="GY1150" s="2"/>
      <c r="GZ1150" s="2"/>
      <c r="HA1150" s="2"/>
      <c r="HB1150" s="2"/>
      <c r="HC1150" s="2"/>
      <c r="HD1150" s="2"/>
      <c r="HE1150" s="2"/>
    </row>
    <row r="1151" spans="1:213" ht="169.5" customHeight="1">
      <c r="A1151" s="244">
        <v>624</v>
      </c>
      <c r="B1151" s="17" t="s">
        <v>3142</v>
      </c>
      <c r="C1151" s="123">
        <v>402000001</v>
      </c>
      <c r="D1151" s="19" t="s">
        <v>48</v>
      </c>
      <c r="E1151" s="113" t="s">
        <v>890</v>
      </c>
      <c r="F1151" s="157"/>
      <c r="G1151" s="114"/>
      <c r="H1151" s="115" t="s">
        <v>512</v>
      </c>
      <c r="I1151" s="114"/>
      <c r="J1151" s="115" t="s">
        <v>513</v>
      </c>
      <c r="K1151" s="115"/>
      <c r="L1151" s="115"/>
      <c r="M1151" s="154"/>
      <c r="N1151" s="154"/>
      <c r="O1151" s="154"/>
      <c r="P1151" s="116" t="s">
        <v>422</v>
      </c>
      <c r="Q1151" s="117" t="s">
        <v>643</v>
      </c>
      <c r="R1151" s="154"/>
      <c r="S1151" s="154"/>
      <c r="T1151" s="154"/>
      <c r="U1151" s="154"/>
      <c r="V1151" s="154" t="s">
        <v>52</v>
      </c>
      <c r="W1151" s="115" t="s">
        <v>64</v>
      </c>
      <c r="X1151" s="154"/>
      <c r="Y1151" s="154"/>
      <c r="Z1151" s="154"/>
      <c r="AA1151" s="154"/>
      <c r="AB1151" s="116" t="s">
        <v>424</v>
      </c>
      <c r="AC1151" s="117" t="s">
        <v>3239</v>
      </c>
      <c r="AD1151" s="116"/>
      <c r="AE1151" s="116"/>
      <c r="AF1151" s="116"/>
      <c r="AG1151" s="116"/>
      <c r="AH1151" s="116"/>
      <c r="AI1151" s="116"/>
      <c r="AJ1151" s="116"/>
      <c r="AK1151" s="116"/>
      <c r="AL1151" s="116"/>
      <c r="AM1151" s="116" t="s">
        <v>426</v>
      </c>
      <c r="AN1151" s="116" t="s">
        <v>3242</v>
      </c>
      <c r="AO1151" s="57" t="s">
        <v>51</v>
      </c>
      <c r="AP1151" s="57" t="s">
        <v>52</v>
      </c>
      <c r="AQ1151" s="57" t="s">
        <v>3241</v>
      </c>
      <c r="AR1151" s="18" t="s">
        <v>65</v>
      </c>
      <c r="AS1151" s="156" t="s">
        <v>57</v>
      </c>
      <c r="AT1151" s="121">
        <v>63714.45</v>
      </c>
      <c r="AU1151" s="121">
        <v>63714.45</v>
      </c>
      <c r="AV1151" s="121">
        <v>0</v>
      </c>
      <c r="AW1151" s="121">
        <v>0</v>
      </c>
      <c r="AX1151" s="121">
        <v>0</v>
      </c>
      <c r="AY1151" s="121">
        <v>0</v>
      </c>
      <c r="AZ1151" s="121">
        <v>0</v>
      </c>
      <c r="BA1151" s="121">
        <v>0</v>
      </c>
      <c r="BB1151" s="121">
        <v>63714.45</v>
      </c>
      <c r="BC1151" s="121">
        <v>63714.45</v>
      </c>
      <c r="BD1151" s="121">
        <v>0</v>
      </c>
      <c r="BE1151" s="121">
        <v>0</v>
      </c>
      <c r="BF1151" s="121">
        <v>0</v>
      </c>
      <c r="BG1151" s="121">
        <v>0</v>
      </c>
      <c r="BH1151" s="121">
        <v>0</v>
      </c>
      <c r="BI1151" s="121">
        <v>0</v>
      </c>
      <c r="BJ1151" s="121">
        <v>0</v>
      </c>
      <c r="BK1151" s="121">
        <v>0</v>
      </c>
      <c r="BL1151" s="121">
        <v>0</v>
      </c>
      <c r="BM1151" s="121">
        <v>0</v>
      </c>
      <c r="BN1151" s="121">
        <v>0</v>
      </c>
      <c r="BO1151" s="121">
        <v>0</v>
      </c>
      <c r="BP1151" s="121">
        <v>0</v>
      </c>
      <c r="BQ1151" s="121">
        <v>0</v>
      </c>
      <c r="BR1151" s="121">
        <v>0</v>
      </c>
      <c r="BS1151" s="121">
        <v>0</v>
      </c>
      <c r="BT1151" s="121">
        <v>0</v>
      </c>
      <c r="BU1151" s="121">
        <v>0</v>
      </c>
      <c r="BV1151" s="121">
        <v>0</v>
      </c>
      <c r="BW1151" s="121">
        <v>0</v>
      </c>
      <c r="BX1151" s="121">
        <v>0</v>
      </c>
      <c r="BY1151" s="121">
        <v>0</v>
      </c>
      <c r="BZ1151" s="121">
        <v>0</v>
      </c>
      <c r="CA1151" s="121">
        <v>0</v>
      </c>
      <c r="CB1151" s="121">
        <v>0</v>
      </c>
      <c r="CC1151" s="121">
        <v>0</v>
      </c>
      <c r="CD1151" s="121">
        <v>0</v>
      </c>
      <c r="CE1151" s="121">
        <v>0</v>
      </c>
      <c r="CF1151" s="121">
        <v>0</v>
      </c>
      <c r="CG1151" s="121">
        <v>0</v>
      </c>
      <c r="CH1151" s="121">
        <v>0</v>
      </c>
      <c r="CI1151" s="121">
        <v>0</v>
      </c>
      <c r="CJ1151" s="121">
        <v>0</v>
      </c>
      <c r="CK1151" s="121">
        <v>0</v>
      </c>
      <c r="CL1151" s="121">
        <v>0</v>
      </c>
      <c r="CM1151" s="121">
        <v>0</v>
      </c>
      <c r="CN1151" s="121">
        <v>0</v>
      </c>
      <c r="CO1151" s="121">
        <v>0</v>
      </c>
      <c r="CP1151" s="121">
        <v>0</v>
      </c>
      <c r="CQ1151" s="121">
        <v>0</v>
      </c>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row>
    <row r="1152" spans="1:213" ht="146.25" customHeight="1">
      <c r="A1152" s="244">
        <v>624</v>
      </c>
      <c r="B1152" s="17" t="s">
        <v>3142</v>
      </c>
      <c r="C1152" s="123">
        <v>402000002</v>
      </c>
      <c r="D1152" s="19" t="s">
        <v>49</v>
      </c>
      <c r="E1152" s="113" t="s">
        <v>890</v>
      </c>
      <c r="F1152" s="157"/>
      <c r="G1152" s="157"/>
      <c r="H1152" s="154">
        <v>6</v>
      </c>
      <c r="I1152" s="157"/>
      <c r="J1152" s="154">
        <v>22</v>
      </c>
      <c r="K1152" s="154">
        <v>1</v>
      </c>
      <c r="L1152" s="154"/>
      <c r="M1152" s="154"/>
      <c r="N1152" s="154"/>
      <c r="O1152" s="154"/>
      <c r="P1152" s="116" t="s">
        <v>422</v>
      </c>
      <c r="Q1152" s="117" t="s">
        <v>3243</v>
      </c>
      <c r="R1152" s="154"/>
      <c r="S1152" s="115"/>
      <c r="T1152" s="115"/>
      <c r="U1152" s="115"/>
      <c r="V1152" s="115" t="s">
        <v>985</v>
      </c>
      <c r="W1152" s="115"/>
      <c r="X1152" s="115"/>
      <c r="Y1152" s="115"/>
      <c r="Z1152" s="115"/>
      <c r="AA1152" s="115"/>
      <c r="AB1152" s="116" t="s">
        <v>3244</v>
      </c>
      <c r="AC1152" s="117" t="s">
        <v>3245</v>
      </c>
      <c r="AD1152" s="130"/>
      <c r="AE1152" s="130"/>
      <c r="AF1152" s="130"/>
      <c r="AG1152" s="130"/>
      <c r="AH1152" s="130"/>
      <c r="AI1152" s="130"/>
      <c r="AJ1152" s="131">
        <v>1</v>
      </c>
      <c r="AK1152" s="130"/>
      <c r="AL1152" s="130"/>
      <c r="AM1152" s="181"/>
      <c r="AN1152" s="181" t="s">
        <v>206</v>
      </c>
      <c r="AO1152" s="57" t="s">
        <v>54</v>
      </c>
      <c r="AP1152" s="57" t="s">
        <v>97</v>
      </c>
      <c r="AQ1152" s="57" t="s">
        <v>3237</v>
      </c>
      <c r="AR1152" s="18" t="s">
        <v>75</v>
      </c>
      <c r="AS1152" s="156" t="s">
        <v>60</v>
      </c>
      <c r="AT1152" s="121">
        <v>10735210.4</v>
      </c>
      <c r="AU1152" s="121">
        <v>10735210.4</v>
      </c>
      <c r="AV1152" s="121">
        <v>0</v>
      </c>
      <c r="AW1152" s="121">
        <v>0</v>
      </c>
      <c r="AX1152" s="121">
        <v>0</v>
      </c>
      <c r="AY1152" s="121">
        <v>0</v>
      </c>
      <c r="AZ1152" s="121">
        <v>0</v>
      </c>
      <c r="BA1152" s="121">
        <v>0</v>
      </c>
      <c r="BB1152" s="121">
        <v>10735210.4</v>
      </c>
      <c r="BC1152" s="121">
        <v>10735210.4</v>
      </c>
      <c r="BD1152" s="121">
        <v>0</v>
      </c>
      <c r="BE1152" s="121">
        <v>0</v>
      </c>
      <c r="BF1152" s="121">
        <v>0</v>
      </c>
      <c r="BG1152" s="121">
        <v>0</v>
      </c>
      <c r="BH1152" s="121">
        <v>0</v>
      </c>
      <c r="BI1152" s="121">
        <v>0</v>
      </c>
      <c r="BJ1152" s="121">
        <v>0</v>
      </c>
      <c r="BK1152" s="121">
        <v>0</v>
      </c>
      <c r="BL1152" s="121">
        <v>0</v>
      </c>
      <c r="BM1152" s="121">
        <v>0</v>
      </c>
      <c r="BN1152" s="121">
        <v>0</v>
      </c>
      <c r="BO1152" s="121">
        <v>0</v>
      </c>
      <c r="BP1152" s="121">
        <v>0</v>
      </c>
      <c r="BQ1152" s="121">
        <v>0</v>
      </c>
      <c r="BR1152" s="121">
        <v>0</v>
      </c>
      <c r="BS1152" s="121">
        <v>0</v>
      </c>
      <c r="BT1152" s="121">
        <v>0</v>
      </c>
      <c r="BU1152" s="121">
        <v>0</v>
      </c>
      <c r="BV1152" s="121">
        <v>0</v>
      </c>
      <c r="BW1152" s="121">
        <v>0</v>
      </c>
      <c r="BX1152" s="121">
        <v>0</v>
      </c>
      <c r="BY1152" s="121">
        <v>0</v>
      </c>
      <c r="BZ1152" s="121">
        <v>0</v>
      </c>
      <c r="CA1152" s="121">
        <v>0</v>
      </c>
      <c r="CB1152" s="121">
        <v>0</v>
      </c>
      <c r="CC1152" s="121">
        <v>0</v>
      </c>
      <c r="CD1152" s="121">
        <v>0</v>
      </c>
      <c r="CE1152" s="121">
        <v>0</v>
      </c>
      <c r="CF1152" s="121">
        <v>0</v>
      </c>
      <c r="CG1152" s="121">
        <v>0</v>
      </c>
      <c r="CH1152" s="121">
        <v>0</v>
      </c>
      <c r="CI1152" s="121">
        <v>0</v>
      </c>
      <c r="CJ1152" s="121">
        <v>0</v>
      </c>
      <c r="CK1152" s="121">
        <v>0</v>
      </c>
      <c r="CL1152" s="121">
        <v>0</v>
      </c>
      <c r="CM1152" s="121">
        <v>0</v>
      </c>
      <c r="CN1152" s="121">
        <v>0</v>
      </c>
      <c r="CO1152" s="121">
        <v>0</v>
      </c>
      <c r="CP1152" s="121">
        <v>0</v>
      </c>
      <c r="CQ1152" s="121">
        <v>0</v>
      </c>
      <c r="CR1152" s="2"/>
      <c r="CS1152" s="2"/>
      <c r="CT1152" s="2"/>
      <c r="CU1152" s="2"/>
      <c r="CV1152" s="2"/>
      <c r="CW1152" s="2"/>
      <c r="CX1152" s="2"/>
      <c r="CY1152" s="2"/>
      <c r="CZ1152" s="2"/>
      <c r="DA1152" s="2"/>
      <c r="DB1152" s="2"/>
      <c r="DC1152" s="2"/>
      <c r="DD1152" s="2"/>
      <c r="DE1152" s="2"/>
      <c r="DF1152" s="2"/>
      <c r="DG1152" s="2"/>
      <c r="DH1152" s="2"/>
      <c r="DI1152" s="2"/>
      <c r="DJ1152" s="2"/>
      <c r="DK1152" s="2"/>
      <c r="DL1152" s="2"/>
      <c r="DM1152" s="2"/>
      <c r="DN1152" s="2"/>
      <c r="DO1152" s="2"/>
      <c r="DP1152" s="2"/>
      <c r="DQ1152" s="2"/>
      <c r="DR1152" s="2"/>
      <c r="DS1152" s="2"/>
      <c r="DT1152" s="2"/>
      <c r="DU1152" s="2"/>
      <c r="DV1152" s="2"/>
      <c r="DW1152" s="2"/>
      <c r="DX1152" s="2"/>
      <c r="DY1152" s="2"/>
      <c r="DZ1152" s="2"/>
      <c r="EA1152" s="2"/>
      <c r="EB1152" s="2"/>
      <c r="EC1152" s="2"/>
      <c r="ED1152" s="2"/>
      <c r="EE1152" s="2"/>
      <c r="EF1152" s="2"/>
      <c r="EG1152" s="2"/>
      <c r="EH1152" s="2"/>
      <c r="EI1152" s="2"/>
      <c r="EJ1152" s="2"/>
      <c r="EK1152" s="2"/>
      <c r="EL1152" s="2"/>
      <c r="EM1152" s="2"/>
      <c r="EN1152" s="2"/>
      <c r="EO1152" s="2"/>
      <c r="EP1152" s="2"/>
      <c r="EQ1152" s="2"/>
      <c r="ER1152" s="2"/>
      <c r="ES1152" s="2"/>
      <c r="ET1152" s="2"/>
      <c r="EU1152" s="2"/>
      <c r="EV1152" s="2"/>
      <c r="EW1152" s="2"/>
      <c r="EX1152" s="2"/>
      <c r="EY1152" s="2"/>
      <c r="EZ1152" s="2"/>
      <c r="FA1152" s="2"/>
      <c r="FB1152" s="2"/>
      <c r="FC1152" s="2"/>
      <c r="FD1152" s="2"/>
      <c r="FE1152" s="2"/>
      <c r="FF1152" s="2"/>
      <c r="FG1152" s="2"/>
      <c r="FH1152" s="2"/>
      <c r="FI1152" s="2"/>
      <c r="FJ1152" s="2"/>
      <c r="FK1152" s="2"/>
      <c r="FL1152" s="2"/>
      <c r="FM1152" s="2"/>
      <c r="FN1152" s="2"/>
      <c r="FO1152" s="2"/>
      <c r="FP1152" s="2"/>
      <c r="FQ1152" s="2"/>
      <c r="FR1152" s="2"/>
      <c r="FS1152" s="2"/>
      <c r="FT1152" s="2"/>
      <c r="FU1152" s="2"/>
      <c r="FV1152" s="2"/>
      <c r="FW1152" s="2"/>
      <c r="FX1152" s="2"/>
      <c r="FY1152" s="2"/>
      <c r="FZ1152" s="2"/>
      <c r="GA1152" s="2"/>
      <c r="GB1152" s="2"/>
      <c r="GC1152" s="2"/>
      <c r="GD1152" s="2"/>
      <c r="GE1152" s="2"/>
      <c r="GF1152" s="2"/>
      <c r="GG1152" s="2"/>
      <c r="GH1152" s="2"/>
      <c r="GI1152" s="2"/>
      <c r="GJ1152" s="2"/>
      <c r="GK1152" s="2"/>
      <c r="GL1152" s="2"/>
      <c r="GM1152" s="2"/>
      <c r="GN1152" s="2"/>
      <c r="GO1152" s="2"/>
      <c r="GP1152" s="2"/>
      <c r="GQ1152" s="2"/>
      <c r="GR1152" s="2"/>
      <c r="GS1152" s="2"/>
      <c r="GT1152" s="2"/>
      <c r="GU1152" s="2"/>
      <c r="GV1152" s="2"/>
      <c r="GW1152" s="2"/>
      <c r="GX1152" s="2"/>
      <c r="GY1152" s="2"/>
      <c r="GZ1152" s="2"/>
      <c r="HA1152" s="2"/>
      <c r="HB1152" s="2"/>
      <c r="HC1152" s="2"/>
      <c r="HD1152" s="2"/>
      <c r="HE1152" s="2"/>
    </row>
    <row r="1153" spans="1:213" ht="154.5" customHeight="1">
      <c r="A1153" s="244">
        <v>624</v>
      </c>
      <c r="B1153" s="17" t="s">
        <v>3142</v>
      </c>
      <c r="C1153" s="123">
        <v>402000002</v>
      </c>
      <c r="D1153" s="19" t="s">
        <v>49</v>
      </c>
      <c r="E1153" s="113" t="s">
        <v>381</v>
      </c>
      <c r="F1153" s="157"/>
      <c r="G1153" s="157"/>
      <c r="H1153" s="154">
        <v>3</v>
      </c>
      <c r="I1153" s="157"/>
      <c r="J1153" s="154">
        <v>17</v>
      </c>
      <c r="K1153" s="154">
        <v>1</v>
      </c>
      <c r="L1153" s="154">
        <v>3</v>
      </c>
      <c r="M1153" s="154"/>
      <c r="N1153" s="154"/>
      <c r="O1153" s="154"/>
      <c r="P1153" s="116" t="s">
        <v>255</v>
      </c>
      <c r="Q1153" s="117" t="s">
        <v>256</v>
      </c>
      <c r="R1153" s="154"/>
      <c r="S1153" s="115"/>
      <c r="T1153" s="115">
        <v>3</v>
      </c>
      <c r="U1153" s="115"/>
      <c r="V1153" s="115">
        <v>9</v>
      </c>
      <c r="W1153" s="115">
        <v>1</v>
      </c>
      <c r="X1153" s="115"/>
      <c r="Y1153" s="115"/>
      <c r="Z1153" s="115"/>
      <c r="AA1153" s="115"/>
      <c r="AB1153" s="116" t="s">
        <v>257</v>
      </c>
      <c r="AC1153" s="117" t="s">
        <v>3246</v>
      </c>
      <c r="AD1153" s="130"/>
      <c r="AE1153" s="130"/>
      <c r="AF1153" s="130"/>
      <c r="AG1153" s="130"/>
      <c r="AH1153" s="130"/>
      <c r="AI1153" s="130"/>
      <c r="AJ1153" s="116" t="s">
        <v>1779</v>
      </c>
      <c r="AK1153" s="130"/>
      <c r="AL1153" s="130"/>
      <c r="AM1153" s="181"/>
      <c r="AN1153" s="181" t="s">
        <v>3247</v>
      </c>
      <c r="AO1153" s="57" t="s">
        <v>54</v>
      </c>
      <c r="AP1153" s="57" t="s">
        <v>97</v>
      </c>
      <c r="AQ1153" s="57" t="s">
        <v>3237</v>
      </c>
      <c r="AR1153" s="18" t="s">
        <v>75</v>
      </c>
      <c r="AS1153" s="156" t="s">
        <v>60</v>
      </c>
      <c r="AT1153" s="121">
        <v>2329350.98</v>
      </c>
      <c r="AU1153" s="121">
        <v>2329350.98</v>
      </c>
      <c r="AV1153" s="121">
        <v>0</v>
      </c>
      <c r="AW1153" s="121">
        <v>0</v>
      </c>
      <c r="AX1153" s="121">
        <v>0</v>
      </c>
      <c r="AY1153" s="121">
        <v>0</v>
      </c>
      <c r="AZ1153" s="121">
        <v>0</v>
      </c>
      <c r="BA1153" s="121">
        <v>0</v>
      </c>
      <c r="BB1153" s="121">
        <v>2329350.98</v>
      </c>
      <c r="BC1153" s="121">
        <v>2329350.98</v>
      </c>
      <c r="BD1153" s="121">
        <v>0</v>
      </c>
      <c r="BE1153" s="121">
        <v>0</v>
      </c>
      <c r="BF1153" s="121">
        <v>0</v>
      </c>
      <c r="BG1153" s="121">
        <v>0</v>
      </c>
      <c r="BH1153" s="121">
        <v>0</v>
      </c>
      <c r="BI1153" s="121">
        <v>0</v>
      </c>
      <c r="BJ1153" s="121">
        <v>0</v>
      </c>
      <c r="BK1153" s="121">
        <v>0</v>
      </c>
      <c r="BL1153" s="121">
        <v>0</v>
      </c>
      <c r="BM1153" s="121">
        <v>0</v>
      </c>
      <c r="BN1153" s="121">
        <v>0</v>
      </c>
      <c r="BO1153" s="121">
        <v>0</v>
      </c>
      <c r="BP1153" s="121">
        <v>0</v>
      </c>
      <c r="BQ1153" s="121">
        <v>0</v>
      </c>
      <c r="BR1153" s="121">
        <v>0</v>
      </c>
      <c r="BS1153" s="121">
        <v>0</v>
      </c>
      <c r="BT1153" s="121">
        <v>0</v>
      </c>
      <c r="BU1153" s="121">
        <v>0</v>
      </c>
      <c r="BV1153" s="121">
        <v>0</v>
      </c>
      <c r="BW1153" s="121">
        <v>0</v>
      </c>
      <c r="BX1153" s="121">
        <v>0</v>
      </c>
      <c r="BY1153" s="121">
        <v>0</v>
      </c>
      <c r="BZ1153" s="121">
        <v>0</v>
      </c>
      <c r="CA1153" s="121">
        <v>0</v>
      </c>
      <c r="CB1153" s="121">
        <v>0</v>
      </c>
      <c r="CC1153" s="121">
        <v>0</v>
      </c>
      <c r="CD1153" s="121">
        <v>0</v>
      </c>
      <c r="CE1153" s="121">
        <v>0</v>
      </c>
      <c r="CF1153" s="121">
        <v>0</v>
      </c>
      <c r="CG1153" s="121">
        <v>0</v>
      </c>
      <c r="CH1153" s="121">
        <v>0</v>
      </c>
      <c r="CI1153" s="121">
        <v>0</v>
      </c>
      <c r="CJ1153" s="121">
        <v>0</v>
      </c>
      <c r="CK1153" s="121">
        <v>0</v>
      </c>
      <c r="CL1153" s="121">
        <v>0</v>
      </c>
      <c r="CM1153" s="121">
        <v>0</v>
      </c>
      <c r="CN1153" s="121">
        <v>0</v>
      </c>
      <c r="CO1153" s="121">
        <v>0</v>
      </c>
      <c r="CP1153" s="121">
        <v>0</v>
      </c>
      <c r="CQ1153" s="121">
        <v>0</v>
      </c>
      <c r="CR1153" s="2"/>
      <c r="CS1153" s="2"/>
      <c r="CT1153" s="2"/>
      <c r="CU1153" s="2"/>
      <c r="CV1153" s="2"/>
      <c r="CW1153" s="2"/>
      <c r="CX1153" s="2"/>
      <c r="CY1153" s="2"/>
      <c r="CZ1153" s="2"/>
      <c r="DA1153" s="2"/>
      <c r="DB1153" s="2"/>
      <c r="DC1153" s="2"/>
      <c r="DD1153" s="2"/>
      <c r="DE1153" s="2"/>
      <c r="DF1153" s="2"/>
      <c r="DG1153" s="2"/>
      <c r="DH1153" s="2"/>
      <c r="DI1153" s="2"/>
      <c r="DJ1153" s="2"/>
      <c r="DK1153" s="2"/>
      <c r="DL1153" s="2"/>
      <c r="DM1153" s="2"/>
      <c r="DN1153" s="2"/>
      <c r="DO1153" s="2"/>
      <c r="DP1153" s="2"/>
      <c r="DQ1153" s="2"/>
      <c r="DR1153" s="2"/>
      <c r="DS1153" s="2"/>
      <c r="DT1153" s="2"/>
      <c r="DU1153" s="2"/>
      <c r="DV1153" s="2"/>
      <c r="DW1153" s="2"/>
      <c r="DX1153" s="2"/>
      <c r="DY1153" s="2"/>
      <c r="DZ1153" s="2"/>
      <c r="EA1153" s="2"/>
      <c r="EB1153" s="2"/>
      <c r="EC1153" s="2"/>
      <c r="ED1153" s="2"/>
      <c r="EE1153" s="2"/>
      <c r="EF1153" s="2"/>
      <c r="EG1153" s="2"/>
      <c r="EH1153" s="2"/>
      <c r="EI1153" s="2"/>
      <c r="EJ1153" s="2"/>
      <c r="EK1153" s="2"/>
      <c r="EL1153" s="2"/>
      <c r="EM1153" s="2"/>
      <c r="EN1153" s="2"/>
      <c r="EO1153" s="2"/>
      <c r="EP1153" s="2"/>
      <c r="EQ1153" s="2"/>
      <c r="ER1153" s="2"/>
      <c r="ES1153" s="2"/>
      <c r="ET1153" s="2"/>
      <c r="EU1153" s="2"/>
      <c r="EV1153" s="2"/>
      <c r="EW1153" s="2"/>
      <c r="EX1153" s="2"/>
      <c r="EY1153" s="2"/>
      <c r="EZ1153" s="2"/>
      <c r="FA1153" s="2"/>
      <c r="FB1153" s="2"/>
      <c r="FC1153" s="2"/>
      <c r="FD1153" s="2"/>
      <c r="FE1153" s="2"/>
      <c r="FF1153" s="2"/>
      <c r="FG1153" s="2"/>
      <c r="FH1153" s="2"/>
      <c r="FI1153" s="2"/>
      <c r="FJ1153" s="2"/>
      <c r="FK1153" s="2"/>
      <c r="FL1153" s="2"/>
      <c r="FM1153" s="2"/>
      <c r="FN1153" s="2"/>
      <c r="FO1153" s="2"/>
      <c r="FP1153" s="2"/>
      <c r="FQ1153" s="2"/>
      <c r="FR1153" s="2"/>
      <c r="FS1153" s="2"/>
      <c r="FT1153" s="2"/>
      <c r="FU1153" s="2"/>
      <c r="FV1153" s="2"/>
      <c r="FW1153" s="2"/>
      <c r="FX1153" s="2"/>
      <c r="FY1153" s="2"/>
      <c r="FZ1153" s="2"/>
      <c r="GA1153" s="2"/>
      <c r="GB1153" s="2"/>
      <c r="GC1153" s="2"/>
      <c r="GD1153" s="2"/>
      <c r="GE1153" s="2"/>
      <c r="GF1153" s="2"/>
      <c r="GG1153" s="2"/>
      <c r="GH1153" s="2"/>
      <c r="GI1153" s="2"/>
      <c r="GJ1153" s="2"/>
      <c r="GK1153" s="2"/>
      <c r="GL1153" s="2"/>
      <c r="GM1153" s="2"/>
      <c r="GN1153" s="2"/>
      <c r="GO1153" s="2"/>
      <c r="GP1153" s="2"/>
      <c r="GQ1153" s="2"/>
      <c r="GR1153" s="2"/>
      <c r="GS1153" s="2"/>
      <c r="GT1153" s="2"/>
      <c r="GU1153" s="2"/>
      <c r="GV1153" s="2"/>
      <c r="GW1153" s="2"/>
      <c r="GX1153" s="2"/>
      <c r="GY1153" s="2"/>
      <c r="GZ1153" s="2"/>
      <c r="HA1153" s="2"/>
      <c r="HB1153" s="2"/>
      <c r="HC1153" s="2"/>
      <c r="HD1153" s="2"/>
      <c r="HE1153" s="2"/>
    </row>
    <row r="1154" spans="1:213" ht="169.5" customHeight="1">
      <c r="A1154" s="244">
        <v>624</v>
      </c>
      <c r="B1154" s="17" t="s">
        <v>3142</v>
      </c>
      <c r="C1154" s="123">
        <v>401000050</v>
      </c>
      <c r="D1154" s="19" t="s">
        <v>3248</v>
      </c>
      <c r="E1154" s="113" t="s">
        <v>3158</v>
      </c>
      <c r="F1154" s="114"/>
      <c r="G1154" s="114"/>
      <c r="H1154" s="115" t="s">
        <v>3249</v>
      </c>
      <c r="I1154" s="114"/>
      <c r="J1154" s="115" t="s">
        <v>3160</v>
      </c>
      <c r="K1154" s="115" t="s">
        <v>3250</v>
      </c>
      <c r="L1154" s="115" t="s">
        <v>3251</v>
      </c>
      <c r="M1154" s="115"/>
      <c r="N1154" s="115"/>
      <c r="O1154" s="115"/>
      <c r="P1154" s="116" t="s">
        <v>3252</v>
      </c>
      <c r="Q1154" s="117" t="s">
        <v>3164</v>
      </c>
      <c r="R1154" s="115"/>
      <c r="S1154" s="115"/>
      <c r="T1154" s="115" t="s">
        <v>1292</v>
      </c>
      <c r="U1154" s="115"/>
      <c r="V1154" s="115" t="s">
        <v>3165</v>
      </c>
      <c r="W1154" s="115" t="s">
        <v>3166</v>
      </c>
      <c r="X1154" s="115" t="s">
        <v>3253</v>
      </c>
      <c r="Y1154" s="115"/>
      <c r="Z1154" s="115"/>
      <c r="AA1154" s="115"/>
      <c r="AB1154" s="116" t="s">
        <v>3254</v>
      </c>
      <c r="AC1154" s="117" t="s">
        <v>3255</v>
      </c>
      <c r="AD1154" s="130"/>
      <c r="AE1154" s="130"/>
      <c r="AF1154" s="130"/>
      <c r="AG1154" s="130"/>
      <c r="AH1154" s="130"/>
      <c r="AI1154" s="130"/>
      <c r="AJ1154" s="116"/>
      <c r="AK1154" s="130"/>
      <c r="AL1154" s="130"/>
      <c r="AM1154" s="181" t="s">
        <v>3256</v>
      </c>
      <c r="AN1154" s="181" t="s">
        <v>3257</v>
      </c>
      <c r="AO1154" s="57" t="s">
        <v>54</v>
      </c>
      <c r="AP1154" s="57" t="s">
        <v>87</v>
      </c>
      <c r="AQ1154" s="57" t="s">
        <v>3258</v>
      </c>
      <c r="AR1154" s="18" t="s">
        <v>3259</v>
      </c>
      <c r="AS1154" s="156" t="s">
        <v>53</v>
      </c>
      <c r="AT1154" s="121">
        <v>0</v>
      </c>
      <c r="AU1154" s="121">
        <v>0</v>
      </c>
      <c r="AV1154" s="121">
        <v>0</v>
      </c>
      <c r="AW1154" s="121">
        <v>0</v>
      </c>
      <c r="AX1154" s="121">
        <v>0</v>
      </c>
      <c r="AY1154" s="121">
        <v>0</v>
      </c>
      <c r="AZ1154" s="121">
        <v>0</v>
      </c>
      <c r="BA1154" s="121">
        <v>0</v>
      </c>
      <c r="BB1154" s="121">
        <v>0</v>
      </c>
      <c r="BC1154" s="121">
        <v>0</v>
      </c>
      <c r="BD1154" s="121">
        <v>22950</v>
      </c>
      <c r="BE1154" s="121">
        <v>0</v>
      </c>
      <c r="BF1154" s="121">
        <v>0</v>
      </c>
      <c r="BG1154" s="121">
        <v>0</v>
      </c>
      <c r="BH1154" s="121">
        <v>22950</v>
      </c>
      <c r="BI1154" s="121">
        <v>22950</v>
      </c>
      <c r="BJ1154" s="121">
        <v>0</v>
      </c>
      <c r="BK1154" s="121">
        <v>0</v>
      </c>
      <c r="BL1154" s="121">
        <v>0</v>
      </c>
      <c r="BM1154" s="121">
        <v>22950</v>
      </c>
      <c r="BN1154" s="121">
        <v>22950</v>
      </c>
      <c r="BO1154" s="121">
        <v>0</v>
      </c>
      <c r="BP1154" s="121">
        <v>0</v>
      </c>
      <c r="BQ1154" s="121">
        <v>0</v>
      </c>
      <c r="BR1154" s="121">
        <v>22950</v>
      </c>
      <c r="BS1154" s="121">
        <v>22950</v>
      </c>
      <c r="BT1154" s="121">
        <v>0</v>
      </c>
      <c r="BU1154" s="121">
        <v>0</v>
      </c>
      <c r="BV1154" s="121">
        <v>0</v>
      </c>
      <c r="BW1154" s="121">
        <v>22950</v>
      </c>
      <c r="BX1154" s="121">
        <v>22950</v>
      </c>
      <c r="BY1154" s="121">
        <v>0</v>
      </c>
      <c r="BZ1154" s="121">
        <v>0</v>
      </c>
      <c r="CA1154" s="121">
        <v>0</v>
      </c>
      <c r="CB1154" s="121">
        <v>22950</v>
      </c>
      <c r="CC1154" s="121">
        <v>22950</v>
      </c>
      <c r="CD1154" s="121">
        <v>0</v>
      </c>
      <c r="CE1154" s="121">
        <v>0</v>
      </c>
      <c r="CF1154" s="121">
        <v>0</v>
      </c>
      <c r="CG1154" s="121">
        <v>22950</v>
      </c>
      <c r="CH1154" s="121">
        <v>22950</v>
      </c>
      <c r="CI1154" s="121">
        <v>0</v>
      </c>
      <c r="CJ1154" s="121">
        <v>0</v>
      </c>
      <c r="CK1154" s="121">
        <v>0</v>
      </c>
      <c r="CL1154" s="121">
        <v>22950</v>
      </c>
      <c r="CM1154" s="121">
        <v>22950</v>
      </c>
      <c r="CN1154" s="121">
        <v>0</v>
      </c>
      <c r="CO1154" s="121">
        <v>0</v>
      </c>
      <c r="CP1154" s="121">
        <v>0</v>
      </c>
      <c r="CQ1154" s="121">
        <v>22950</v>
      </c>
      <c r="CR1154" s="2"/>
      <c r="CS1154" s="2"/>
      <c r="CT1154" s="2"/>
      <c r="CU1154" s="2"/>
      <c r="CV1154" s="2"/>
      <c r="CW1154" s="2"/>
      <c r="CX1154" s="2"/>
      <c r="CY1154" s="2"/>
      <c r="CZ1154" s="2"/>
      <c r="DA1154" s="2"/>
      <c r="DB1154" s="2"/>
      <c r="DC1154" s="2"/>
      <c r="DD1154" s="2"/>
      <c r="DE1154" s="2"/>
      <c r="DF1154" s="2"/>
      <c r="DG1154" s="2"/>
      <c r="DH1154" s="2"/>
      <c r="DI1154" s="2"/>
      <c r="DJ1154" s="2"/>
      <c r="DK1154" s="2"/>
      <c r="DL1154" s="2"/>
      <c r="DM1154" s="2"/>
      <c r="DN1154" s="2"/>
      <c r="DO1154" s="2"/>
      <c r="DP1154" s="2"/>
      <c r="DQ1154" s="2"/>
      <c r="DR1154" s="2"/>
      <c r="DS1154" s="2"/>
      <c r="DT1154" s="2"/>
      <c r="DU1154" s="2"/>
      <c r="DV1154" s="2"/>
      <c r="DW1154" s="2"/>
      <c r="DX1154" s="2"/>
      <c r="DY1154" s="2"/>
      <c r="DZ1154" s="2"/>
      <c r="EA1154" s="2"/>
      <c r="EB1154" s="2"/>
      <c r="EC1154" s="2"/>
      <c r="ED1154" s="2"/>
      <c r="EE1154" s="2"/>
      <c r="EF1154" s="2"/>
      <c r="EG1154" s="2"/>
      <c r="EH1154" s="2"/>
      <c r="EI1154" s="2"/>
      <c r="EJ1154" s="2"/>
      <c r="EK1154" s="2"/>
      <c r="EL1154" s="2"/>
      <c r="EM1154" s="2"/>
      <c r="EN1154" s="2"/>
      <c r="EO1154" s="2"/>
      <c r="EP1154" s="2"/>
      <c r="EQ1154" s="2"/>
      <c r="ER1154" s="2"/>
      <c r="ES1154" s="2"/>
      <c r="ET1154" s="2"/>
      <c r="EU1154" s="2"/>
      <c r="EV1154" s="2"/>
      <c r="EW1154" s="2"/>
      <c r="EX1154" s="2"/>
      <c r="EY1154" s="2"/>
      <c r="EZ1154" s="2"/>
      <c r="FA1154" s="2"/>
      <c r="FB1154" s="2"/>
      <c r="FC1154" s="2"/>
      <c r="FD1154" s="2"/>
      <c r="FE1154" s="2"/>
      <c r="FF1154" s="2"/>
      <c r="FG1154" s="2"/>
      <c r="FH1154" s="2"/>
      <c r="FI1154" s="2"/>
      <c r="FJ1154" s="2"/>
      <c r="FK1154" s="2"/>
      <c r="FL1154" s="2"/>
      <c r="FM1154" s="2"/>
      <c r="FN1154" s="2"/>
      <c r="FO1154" s="2"/>
      <c r="FP1154" s="2"/>
      <c r="FQ1154" s="2"/>
      <c r="FR1154" s="2"/>
      <c r="FS1154" s="2"/>
      <c r="FT1154" s="2"/>
      <c r="FU1154" s="2"/>
      <c r="FV1154" s="2"/>
      <c r="FW1154" s="2"/>
      <c r="FX1154" s="2"/>
      <c r="FY1154" s="2"/>
      <c r="FZ1154" s="2"/>
      <c r="GA1154" s="2"/>
      <c r="GB1154" s="2"/>
      <c r="GC1154" s="2"/>
      <c r="GD1154" s="2"/>
      <c r="GE1154" s="2"/>
      <c r="GF1154" s="2"/>
      <c r="GG1154" s="2"/>
      <c r="GH1154" s="2"/>
      <c r="GI1154" s="2"/>
      <c r="GJ1154" s="2"/>
      <c r="GK1154" s="2"/>
      <c r="GL1154" s="2"/>
      <c r="GM1154" s="2"/>
      <c r="GN1154" s="2"/>
      <c r="GO1154" s="2"/>
      <c r="GP1154" s="2"/>
      <c r="GQ1154" s="2"/>
      <c r="GR1154" s="2"/>
      <c r="GS1154" s="2"/>
      <c r="GT1154" s="2"/>
      <c r="GU1154" s="2"/>
      <c r="GV1154" s="2"/>
      <c r="GW1154" s="2"/>
      <c r="GX1154" s="2"/>
      <c r="GY1154" s="2"/>
      <c r="GZ1154" s="2"/>
      <c r="HA1154" s="2"/>
      <c r="HB1154" s="2"/>
      <c r="HC1154" s="2"/>
      <c r="HD1154" s="2"/>
      <c r="HE1154" s="2"/>
    </row>
    <row r="1155" spans="1:213" ht="169.5" customHeight="1">
      <c r="A1155" s="244">
        <v>624</v>
      </c>
      <c r="B1155" s="17" t="s">
        <v>3142</v>
      </c>
      <c r="C1155" s="123" t="s">
        <v>120</v>
      </c>
      <c r="D1155" s="19" t="s">
        <v>3157</v>
      </c>
      <c r="E1155" s="113" t="s">
        <v>3158</v>
      </c>
      <c r="F1155" s="114"/>
      <c r="G1155" s="114"/>
      <c r="H1155" s="115" t="s">
        <v>3159</v>
      </c>
      <c r="I1155" s="114"/>
      <c r="J1155" s="115" t="s">
        <v>3160</v>
      </c>
      <c r="K1155" s="115" t="s">
        <v>3250</v>
      </c>
      <c r="L1155" s="115" t="s">
        <v>3260</v>
      </c>
      <c r="M1155" s="115"/>
      <c r="N1155" s="115"/>
      <c r="O1155" s="115"/>
      <c r="P1155" s="116" t="s">
        <v>3261</v>
      </c>
      <c r="Q1155" s="117" t="s">
        <v>3164</v>
      </c>
      <c r="R1155" s="115"/>
      <c r="S1155" s="115"/>
      <c r="T1155" s="115" t="s">
        <v>1292</v>
      </c>
      <c r="U1155" s="115"/>
      <c r="V1155" s="115" t="s">
        <v>3165</v>
      </c>
      <c r="W1155" s="115" t="s">
        <v>3166</v>
      </c>
      <c r="X1155" s="115" t="s">
        <v>3167</v>
      </c>
      <c r="Y1155" s="115"/>
      <c r="Z1155" s="115"/>
      <c r="AA1155" s="115" t="s">
        <v>2262</v>
      </c>
      <c r="AB1155" s="116" t="s">
        <v>3168</v>
      </c>
      <c r="AC1155" s="117" t="s">
        <v>3169</v>
      </c>
      <c r="AD1155" s="130"/>
      <c r="AE1155" s="130"/>
      <c r="AF1155" s="130"/>
      <c r="AG1155" s="130"/>
      <c r="AH1155" s="130"/>
      <c r="AI1155" s="130"/>
      <c r="AJ1155" s="116"/>
      <c r="AK1155" s="130"/>
      <c r="AL1155" s="130"/>
      <c r="AM1155" s="116" t="s">
        <v>3170</v>
      </c>
      <c r="AN1155" s="116" t="s">
        <v>3171</v>
      </c>
      <c r="AO1155" s="57" t="s">
        <v>54</v>
      </c>
      <c r="AP1155" s="57" t="s">
        <v>87</v>
      </c>
      <c r="AQ1155" s="57" t="s">
        <v>3172</v>
      </c>
      <c r="AR1155" s="18" t="s">
        <v>3173</v>
      </c>
      <c r="AS1155" s="156" t="s">
        <v>53</v>
      </c>
      <c r="AT1155" s="121">
        <v>0</v>
      </c>
      <c r="AU1155" s="121">
        <v>0</v>
      </c>
      <c r="AV1155" s="121">
        <v>0</v>
      </c>
      <c r="AW1155" s="121">
        <v>0</v>
      </c>
      <c r="AX1155" s="121">
        <v>0</v>
      </c>
      <c r="AY1155" s="121">
        <v>0</v>
      </c>
      <c r="AZ1155" s="121">
        <v>0</v>
      </c>
      <c r="BA1155" s="121">
        <v>0</v>
      </c>
      <c r="BB1155" s="121">
        <v>0</v>
      </c>
      <c r="BC1155" s="121">
        <v>0</v>
      </c>
      <c r="BD1155" s="121">
        <v>100000</v>
      </c>
      <c r="BE1155" s="121">
        <v>0</v>
      </c>
      <c r="BF1155" s="121">
        <v>0</v>
      </c>
      <c r="BG1155" s="121">
        <v>0</v>
      </c>
      <c r="BH1155" s="121">
        <v>100000</v>
      </c>
      <c r="BI1155" s="121">
        <v>100000</v>
      </c>
      <c r="BJ1155" s="121">
        <v>0</v>
      </c>
      <c r="BK1155" s="121">
        <v>0</v>
      </c>
      <c r="BL1155" s="121">
        <v>0</v>
      </c>
      <c r="BM1155" s="121">
        <v>100000</v>
      </c>
      <c r="BN1155" s="121">
        <v>100000</v>
      </c>
      <c r="BO1155" s="121">
        <v>0</v>
      </c>
      <c r="BP1155" s="121">
        <v>0</v>
      </c>
      <c r="BQ1155" s="121">
        <v>0</v>
      </c>
      <c r="BR1155" s="121">
        <v>100000</v>
      </c>
      <c r="BS1155" s="121">
        <v>100000</v>
      </c>
      <c r="BT1155" s="121">
        <v>0</v>
      </c>
      <c r="BU1155" s="121">
        <v>0</v>
      </c>
      <c r="BV1155" s="121">
        <v>0</v>
      </c>
      <c r="BW1155" s="121">
        <v>100000</v>
      </c>
      <c r="BX1155" s="121">
        <v>100000</v>
      </c>
      <c r="BY1155" s="121">
        <v>0</v>
      </c>
      <c r="BZ1155" s="121">
        <v>0</v>
      </c>
      <c r="CA1155" s="121">
        <v>0</v>
      </c>
      <c r="CB1155" s="121">
        <v>100000</v>
      </c>
      <c r="CC1155" s="121">
        <v>100000</v>
      </c>
      <c r="CD1155" s="121">
        <v>0</v>
      </c>
      <c r="CE1155" s="121">
        <v>0</v>
      </c>
      <c r="CF1155" s="121">
        <v>0</v>
      </c>
      <c r="CG1155" s="121">
        <v>100000</v>
      </c>
      <c r="CH1155" s="121">
        <v>100000</v>
      </c>
      <c r="CI1155" s="121">
        <v>0</v>
      </c>
      <c r="CJ1155" s="121">
        <v>0</v>
      </c>
      <c r="CK1155" s="121">
        <v>0</v>
      </c>
      <c r="CL1155" s="121">
        <v>100000</v>
      </c>
      <c r="CM1155" s="121">
        <v>100000</v>
      </c>
      <c r="CN1155" s="121">
        <v>0</v>
      </c>
      <c r="CO1155" s="121">
        <v>0</v>
      </c>
      <c r="CP1155" s="121">
        <v>0</v>
      </c>
      <c r="CQ1155" s="121">
        <v>100000</v>
      </c>
      <c r="CR1155" s="2"/>
      <c r="CS1155" s="2"/>
      <c r="CT1155" s="2"/>
      <c r="CU1155" s="2"/>
      <c r="CV1155" s="2"/>
      <c r="CW1155" s="2"/>
      <c r="CX1155" s="2"/>
      <c r="CY1155" s="2"/>
      <c r="CZ1155" s="2"/>
      <c r="DA1155" s="2"/>
      <c r="DB1155" s="2"/>
      <c r="DC1155" s="2"/>
      <c r="DD1155" s="2"/>
      <c r="DE1155" s="2"/>
      <c r="DF1155" s="2"/>
      <c r="DG1155" s="2"/>
      <c r="DH1155" s="2"/>
      <c r="DI1155" s="2"/>
      <c r="DJ1155" s="2"/>
      <c r="DK1155" s="2"/>
      <c r="DL1155" s="2"/>
      <c r="DM1155" s="2"/>
      <c r="DN1155" s="2"/>
      <c r="DO1155" s="2"/>
      <c r="DP1155" s="2"/>
      <c r="DQ1155" s="2"/>
      <c r="DR1155" s="2"/>
      <c r="DS1155" s="2"/>
      <c r="DT1155" s="2"/>
      <c r="DU1155" s="2"/>
      <c r="DV1155" s="2"/>
      <c r="DW1155" s="2"/>
      <c r="DX1155" s="2"/>
      <c r="DY1155" s="2"/>
      <c r="DZ1155" s="2"/>
      <c r="EA1155" s="2"/>
      <c r="EB1155" s="2"/>
      <c r="EC1155" s="2"/>
      <c r="ED1155" s="2"/>
      <c r="EE1155" s="2"/>
      <c r="EF1155" s="2"/>
      <c r="EG1155" s="2"/>
      <c r="EH1155" s="2"/>
      <c r="EI1155" s="2"/>
      <c r="EJ1155" s="2"/>
      <c r="EK1155" s="2"/>
      <c r="EL1155" s="2"/>
      <c r="EM1155" s="2"/>
      <c r="EN1155" s="2"/>
      <c r="EO1155" s="2"/>
      <c r="EP1155" s="2"/>
      <c r="EQ1155" s="2"/>
      <c r="ER1155" s="2"/>
      <c r="ES1155" s="2"/>
      <c r="ET1155" s="2"/>
      <c r="EU1155" s="2"/>
      <c r="EV1155" s="2"/>
      <c r="EW1155" s="2"/>
      <c r="EX1155" s="2"/>
      <c r="EY1155" s="2"/>
      <c r="EZ1155" s="2"/>
      <c r="FA1155" s="2"/>
      <c r="FB1155" s="2"/>
      <c r="FC1155" s="2"/>
      <c r="FD1155" s="2"/>
      <c r="FE1155" s="2"/>
      <c r="FF1155" s="2"/>
      <c r="FG1155" s="2"/>
      <c r="FH1155" s="2"/>
      <c r="FI1155" s="2"/>
      <c r="FJ1155" s="2"/>
      <c r="FK1155" s="2"/>
      <c r="FL1155" s="2"/>
      <c r="FM1155" s="2"/>
      <c r="FN1155" s="2"/>
      <c r="FO1155" s="2"/>
      <c r="FP1155" s="2"/>
      <c r="FQ1155" s="2"/>
      <c r="FR1155" s="2"/>
      <c r="FS1155" s="2"/>
      <c r="FT1155" s="2"/>
      <c r="FU1155" s="2"/>
      <c r="FV1155" s="2"/>
      <c r="FW1155" s="2"/>
      <c r="FX1155" s="2"/>
      <c r="FY1155" s="2"/>
      <c r="FZ1155" s="2"/>
      <c r="GA1155" s="2"/>
      <c r="GB1155" s="2"/>
      <c r="GC1155" s="2"/>
      <c r="GD1155" s="2"/>
      <c r="GE1155" s="2"/>
      <c r="GF1155" s="2"/>
      <c r="GG1155" s="2"/>
      <c r="GH1155" s="2"/>
      <c r="GI1155" s="2"/>
      <c r="GJ1155" s="2"/>
      <c r="GK1155" s="2"/>
      <c r="GL1155" s="2"/>
      <c r="GM1155" s="2"/>
      <c r="GN1155" s="2"/>
      <c r="GO1155" s="2"/>
      <c r="GP1155" s="2"/>
      <c r="GQ1155" s="2"/>
      <c r="GR1155" s="2"/>
      <c r="GS1155" s="2"/>
      <c r="GT1155" s="2"/>
      <c r="GU1155" s="2"/>
      <c r="GV1155" s="2"/>
      <c r="GW1155" s="2"/>
      <c r="GX1155" s="2"/>
      <c r="GY1155" s="2"/>
      <c r="GZ1155" s="2"/>
      <c r="HA1155" s="2"/>
      <c r="HB1155" s="2"/>
      <c r="HC1155" s="2"/>
      <c r="HD1155" s="2"/>
      <c r="HE1155" s="2"/>
    </row>
    <row r="1156" spans="1:213" ht="169.5" customHeight="1">
      <c r="A1156" s="244">
        <v>624</v>
      </c>
      <c r="B1156" s="17" t="s">
        <v>3142</v>
      </c>
      <c r="C1156" s="123" t="s">
        <v>122</v>
      </c>
      <c r="D1156" s="19" t="s">
        <v>3213</v>
      </c>
      <c r="E1156" s="113" t="s">
        <v>3214</v>
      </c>
      <c r="F1156" s="114"/>
      <c r="G1156" s="114"/>
      <c r="H1156" s="115" t="s">
        <v>3215</v>
      </c>
      <c r="I1156" s="114"/>
      <c r="J1156" s="115" t="s">
        <v>3216</v>
      </c>
      <c r="K1156" s="115" t="s">
        <v>3223</v>
      </c>
      <c r="L1156" s="115" t="s">
        <v>3217</v>
      </c>
      <c r="M1156" s="115"/>
      <c r="N1156" s="115"/>
      <c r="O1156" s="115"/>
      <c r="P1156" s="116" t="s">
        <v>3221</v>
      </c>
      <c r="Q1156" s="117" t="s">
        <v>256</v>
      </c>
      <c r="R1156" s="154"/>
      <c r="S1156" s="115"/>
      <c r="T1156" s="115">
        <v>3</v>
      </c>
      <c r="U1156" s="115"/>
      <c r="V1156" s="115">
        <v>9</v>
      </c>
      <c r="W1156" s="115">
        <v>1</v>
      </c>
      <c r="X1156" s="115"/>
      <c r="Y1156" s="115"/>
      <c r="Z1156" s="115"/>
      <c r="AA1156" s="115"/>
      <c r="AB1156" s="116" t="s">
        <v>257</v>
      </c>
      <c r="AC1156" s="117" t="s">
        <v>3188</v>
      </c>
      <c r="AD1156" s="130"/>
      <c r="AE1156" s="130"/>
      <c r="AF1156" s="130"/>
      <c r="AG1156" s="130"/>
      <c r="AH1156" s="130"/>
      <c r="AI1156" s="130"/>
      <c r="AJ1156" s="130"/>
      <c r="AK1156" s="130"/>
      <c r="AL1156" s="130"/>
      <c r="AM1156" s="116" t="s">
        <v>3219</v>
      </c>
      <c r="AN1156" s="116" t="s">
        <v>3190</v>
      </c>
      <c r="AO1156" s="57" t="s">
        <v>54</v>
      </c>
      <c r="AP1156" s="57" t="s">
        <v>87</v>
      </c>
      <c r="AQ1156" s="57" t="s">
        <v>3220</v>
      </c>
      <c r="AR1156" s="18" t="s">
        <v>608</v>
      </c>
      <c r="AS1156" s="156" t="s">
        <v>609</v>
      </c>
      <c r="AT1156" s="121">
        <v>0</v>
      </c>
      <c r="AU1156" s="121">
        <v>0</v>
      </c>
      <c r="AV1156" s="121">
        <v>0</v>
      </c>
      <c r="AW1156" s="121">
        <v>0</v>
      </c>
      <c r="AX1156" s="121">
        <v>0</v>
      </c>
      <c r="AY1156" s="121">
        <v>0</v>
      </c>
      <c r="AZ1156" s="121">
        <v>0</v>
      </c>
      <c r="BA1156" s="121">
        <v>0</v>
      </c>
      <c r="BB1156" s="121">
        <v>0</v>
      </c>
      <c r="BC1156" s="121">
        <v>0</v>
      </c>
      <c r="BD1156" s="121">
        <v>29359836.879999999</v>
      </c>
      <c r="BE1156" s="121">
        <v>0</v>
      </c>
      <c r="BF1156" s="121">
        <v>0</v>
      </c>
      <c r="BG1156" s="121">
        <v>0</v>
      </c>
      <c r="BH1156" s="121">
        <v>29359836.879999999</v>
      </c>
      <c r="BI1156" s="121">
        <v>29359836.879999999</v>
      </c>
      <c r="BJ1156" s="121">
        <v>0</v>
      </c>
      <c r="BK1156" s="121">
        <v>0</v>
      </c>
      <c r="BL1156" s="121">
        <v>0</v>
      </c>
      <c r="BM1156" s="121">
        <v>29359836.879999999</v>
      </c>
      <c r="BN1156" s="121">
        <v>31516340</v>
      </c>
      <c r="BO1156" s="121">
        <v>0</v>
      </c>
      <c r="BP1156" s="121">
        <v>0</v>
      </c>
      <c r="BQ1156" s="121">
        <v>0</v>
      </c>
      <c r="BR1156" s="121">
        <f>BN1156</f>
        <v>31516340</v>
      </c>
      <c r="BS1156" s="121">
        <v>31563733.829999998</v>
      </c>
      <c r="BT1156" s="121">
        <v>0</v>
      </c>
      <c r="BU1156" s="121">
        <v>0</v>
      </c>
      <c r="BV1156" s="121">
        <v>0</v>
      </c>
      <c r="BW1156" s="121">
        <f>BS1156</f>
        <v>31563733.829999998</v>
      </c>
      <c r="BX1156" s="121">
        <v>31516340</v>
      </c>
      <c r="BY1156" s="121">
        <v>0</v>
      </c>
      <c r="BZ1156" s="121">
        <v>0</v>
      </c>
      <c r="CA1156" s="121">
        <v>0</v>
      </c>
      <c r="CB1156" s="121">
        <f>BX1156</f>
        <v>31516340</v>
      </c>
      <c r="CC1156" s="121">
        <v>31516340</v>
      </c>
      <c r="CD1156" s="121">
        <v>0</v>
      </c>
      <c r="CE1156" s="121">
        <v>0</v>
      </c>
      <c r="CF1156" s="121">
        <v>0</v>
      </c>
      <c r="CG1156" s="121">
        <f>CC1156</f>
        <v>31516340</v>
      </c>
      <c r="CH1156" s="121">
        <v>31516340</v>
      </c>
      <c r="CI1156" s="121">
        <v>0</v>
      </c>
      <c r="CJ1156" s="121">
        <v>0</v>
      </c>
      <c r="CK1156" s="121">
        <v>0</v>
      </c>
      <c r="CL1156" s="121">
        <f>CH1156</f>
        <v>31516340</v>
      </c>
      <c r="CM1156" s="121">
        <v>31516340</v>
      </c>
      <c r="CN1156" s="121">
        <v>0</v>
      </c>
      <c r="CO1156" s="121">
        <v>0</v>
      </c>
      <c r="CP1156" s="121">
        <v>0</v>
      </c>
      <c r="CQ1156" s="121">
        <v>31516340</v>
      </c>
      <c r="CR1156" s="2"/>
      <c r="CS1156" s="2"/>
      <c r="CT1156" s="2"/>
      <c r="CU1156" s="2"/>
      <c r="CV1156" s="2"/>
      <c r="CW1156" s="2"/>
      <c r="CX1156" s="2"/>
      <c r="CY1156" s="2"/>
      <c r="CZ1156" s="2"/>
      <c r="DA1156" s="2"/>
      <c r="DB1156" s="2"/>
      <c r="DC1156" s="2"/>
      <c r="DD1156" s="2"/>
      <c r="DE1156" s="2"/>
      <c r="DF1156" s="2"/>
      <c r="DG1156" s="2"/>
      <c r="DH1156" s="2"/>
      <c r="DI1156" s="2"/>
      <c r="DJ1156" s="2"/>
      <c r="DK1156" s="2"/>
      <c r="DL1156" s="2"/>
      <c r="DM1156" s="2"/>
      <c r="DN1156" s="2"/>
      <c r="DO1156" s="2"/>
      <c r="DP1156" s="2"/>
      <c r="DQ1156" s="2"/>
      <c r="DR1156" s="2"/>
      <c r="DS1156" s="2"/>
      <c r="DT1156" s="2"/>
      <c r="DU1156" s="2"/>
      <c r="DV1156" s="2"/>
      <c r="DW1156" s="2"/>
      <c r="DX1156" s="2"/>
      <c r="DY1156" s="2"/>
      <c r="DZ1156" s="2"/>
      <c r="EA1156" s="2"/>
      <c r="EB1156" s="2"/>
      <c r="EC1156" s="2"/>
      <c r="ED1156" s="2"/>
      <c r="EE1156" s="2"/>
      <c r="EF1156" s="2"/>
      <c r="EG1156" s="2"/>
      <c r="EH1156" s="2"/>
      <c r="EI1156" s="2"/>
      <c r="EJ1156" s="2"/>
      <c r="EK1156" s="2"/>
      <c r="EL1156" s="2"/>
      <c r="EM1156" s="2"/>
      <c r="EN1156" s="2"/>
      <c r="EO1156" s="2"/>
      <c r="EP1156" s="2"/>
      <c r="EQ1156" s="2"/>
      <c r="ER1156" s="2"/>
      <c r="ES1156" s="2"/>
      <c r="ET1156" s="2"/>
      <c r="EU1156" s="2"/>
      <c r="EV1156" s="2"/>
      <c r="EW1156" s="2"/>
      <c r="EX1156" s="2"/>
      <c r="EY1156" s="2"/>
      <c r="EZ1156" s="2"/>
      <c r="FA1156" s="2"/>
      <c r="FB1156" s="2"/>
      <c r="FC1156" s="2"/>
      <c r="FD1156" s="2"/>
      <c r="FE1156" s="2"/>
      <c r="FF1156" s="2"/>
      <c r="FG1156" s="2"/>
      <c r="FH1156" s="2"/>
      <c r="FI1156" s="2"/>
      <c r="FJ1156" s="2"/>
      <c r="FK1156" s="2"/>
      <c r="FL1156" s="2"/>
      <c r="FM1156" s="2"/>
      <c r="FN1156" s="2"/>
      <c r="FO1156" s="2"/>
      <c r="FP1156" s="2"/>
      <c r="FQ1156" s="2"/>
      <c r="FR1156" s="2"/>
      <c r="FS1156" s="2"/>
      <c r="FT1156" s="2"/>
      <c r="FU1156" s="2"/>
      <c r="FV1156" s="2"/>
      <c r="FW1156" s="2"/>
      <c r="FX1156" s="2"/>
      <c r="FY1156" s="2"/>
      <c r="FZ1156" s="2"/>
      <c r="GA1156" s="2"/>
      <c r="GB1156" s="2"/>
      <c r="GC1156" s="2"/>
      <c r="GD1156" s="2"/>
      <c r="GE1156" s="2"/>
      <c r="GF1156" s="2"/>
      <c r="GG1156" s="2"/>
      <c r="GH1156" s="2"/>
      <c r="GI1156" s="2"/>
      <c r="GJ1156" s="2"/>
      <c r="GK1156" s="2"/>
      <c r="GL1156" s="2"/>
      <c r="GM1156" s="2"/>
      <c r="GN1156" s="2"/>
      <c r="GO1156" s="2"/>
      <c r="GP1156" s="2"/>
      <c r="GQ1156" s="2"/>
      <c r="GR1156" s="2"/>
      <c r="GS1156" s="2"/>
      <c r="GT1156" s="2"/>
      <c r="GU1156" s="2"/>
      <c r="GV1156" s="2"/>
      <c r="GW1156" s="2"/>
      <c r="GX1156" s="2"/>
      <c r="GY1156" s="2"/>
      <c r="GZ1156" s="2"/>
      <c r="HA1156" s="2"/>
      <c r="HB1156" s="2"/>
      <c r="HC1156" s="2"/>
      <c r="HD1156" s="2"/>
      <c r="HE1156" s="2"/>
    </row>
    <row r="1157" spans="1:213" ht="169.5" customHeight="1">
      <c r="A1157" s="244">
        <v>624</v>
      </c>
      <c r="B1157" s="17" t="s">
        <v>3142</v>
      </c>
      <c r="C1157" s="123" t="s">
        <v>122</v>
      </c>
      <c r="D1157" s="19" t="s">
        <v>3213</v>
      </c>
      <c r="E1157" s="113" t="s">
        <v>3214</v>
      </c>
      <c r="F1157" s="114"/>
      <c r="G1157" s="114"/>
      <c r="H1157" s="115" t="s">
        <v>3215</v>
      </c>
      <c r="I1157" s="114"/>
      <c r="J1157" s="115" t="s">
        <v>3216</v>
      </c>
      <c r="K1157" s="115" t="s">
        <v>3223</v>
      </c>
      <c r="L1157" s="115" t="s">
        <v>3217</v>
      </c>
      <c r="M1157" s="115"/>
      <c r="N1157" s="115"/>
      <c r="O1157" s="115"/>
      <c r="P1157" s="116" t="s">
        <v>3221</v>
      </c>
      <c r="Q1157" s="117" t="s">
        <v>256</v>
      </c>
      <c r="R1157" s="154"/>
      <c r="S1157" s="115"/>
      <c r="T1157" s="115">
        <v>3</v>
      </c>
      <c r="U1157" s="115"/>
      <c r="V1157" s="115">
        <v>9</v>
      </c>
      <c r="W1157" s="115">
        <v>1</v>
      </c>
      <c r="X1157" s="115"/>
      <c r="Y1157" s="115"/>
      <c r="Z1157" s="115"/>
      <c r="AA1157" s="115"/>
      <c r="AB1157" s="116" t="s">
        <v>257</v>
      </c>
      <c r="AC1157" s="117" t="s">
        <v>3188</v>
      </c>
      <c r="AD1157" s="130"/>
      <c r="AE1157" s="130"/>
      <c r="AF1157" s="130"/>
      <c r="AG1157" s="130"/>
      <c r="AH1157" s="130"/>
      <c r="AI1157" s="130"/>
      <c r="AJ1157" s="130"/>
      <c r="AK1157" s="130"/>
      <c r="AL1157" s="130"/>
      <c r="AM1157" s="116" t="s">
        <v>3219</v>
      </c>
      <c r="AN1157" s="116" t="s">
        <v>3190</v>
      </c>
      <c r="AO1157" s="57" t="s">
        <v>54</v>
      </c>
      <c r="AP1157" s="57" t="s">
        <v>87</v>
      </c>
      <c r="AQ1157" s="57" t="s">
        <v>3262</v>
      </c>
      <c r="AR1157" s="18" t="s">
        <v>249</v>
      </c>
      <c r="AS1157" s="156" t="s">
        <v>609</v>
      </c>
      <c r="AT1157" s="121">
        <v>0</v>
      </c>
      <c r="AU1157" s="121">
        <v>0</v>
      </c>
      <c r="AV1157" s="121">
        <v>0</v>
      </c>
      <c r="AW1157" s="121">
        <v>0</v>
      </c>
      <c r="AX1157" s="121">
        <v>0</v>
      </c>
      <c r="AY1157" s="121">
        <v>0</v>
      </c>
      <c r="AZ1157" s="121">
        <v>0</v>
      </c>
      <c r="BA1157" s="121">
        <v>0</v>
      </c>
      <c r="BB1157" s="121">
        <v>0</v>
      </c>
      <c r="BC1157" s="121">
        <v>0</v>
      </c>
      <c r="BD1157" s="121">
        <v>273790.64</v>
      </c>
      <c r="BE1157" s="121">
        <v>0</v>
      </c>
      <c r="BF1157" s="121">
        <v>273790.64</v>
      </c>
      <c r="BG1157" s="121">
        <v>0</v>
      </c>
      <c r="BH1157" s="121">
        <v>0</v>
      </c>
      <c r="BI1157" s="121">
        <v>273790.64</v>
      </c>
      <c r="BJ1157" s="121">
        <v>0</v>
      </c>
      <c r="BK1157" s="121">
        <v>273790.64</v>
      </c>
      <c r="BL1157" s="121">
        <v>0</v>
      </c>
      <c r="BM1157" s="121">
        <v>0</v>
      </c>
      <c r="BN1157" s="121">
        <v>0</v>
      </c>
      <c r="BO1157" s="121">
        <v>0</v>
      </c>
      <c r="BP1157" s="121">
        <v>0</v>
      </c>
      <c r="BQ1157" s="121">
        <v>0</v>
      </c>
      <c r="BR1157" s="121">
        <v>0</v>
      </c>
      <c r="BS1157" s="121">
        <v>0</v>
      </c>
      <c r="BT1157" s="121">
        <v>0</v>
      </c>
      <c r="BU1157" s="121">
        <v>0</v>
      </c>
      <c r="BV1157" s="121">
        <v>0</v>
      </c>
      <c r="BW1157" s="121">
        <v>0</v>
      </c>
      <c r="BX1157" s="121">
        <v>0</v>
      </c>
      <c r="BY1157" s="121">
        <v>0</v>
      </c>
      <c r="BZ1157" s="121">
        <v>0</v>
      </c>
      <c r="CA1157" s="121">
        <v>0</v>
      </c>
      <c r="CB1157" s="121">
        <v>0</v>
      </c>
      <c r="CC1157" s="121">
        <v>0</v>
      </c>
      <c r="CD1157" s="121">
        <v>0</v>
      </c>
      <c r="CE1157" s="121">
        <v>0</v>
      </c>
      <c r="CF1157" s="121">
        <v>0</v>
      </c>
      <c r="CG1157" s="121">
        <v>0</v>
      </c>
      <c r="CH1157" s="121">
        <v>0</v>
      </c>
      <c r="CI1157" s="121">
        <v>0</v>
      </c>
      <c r="CJ1157" s="121">
        <v>0</v>
      </c>
      <c r="CK1157" s="121">
        <v>0</v>
      </c>
      <c r="CL1157" s="121">
        <v>0</v>
      </c>
      <c r="CM1157" s="121">
        <v>0</v>
      </c>
      <c r="CN1157" s="121">
        <v>0</v>
      </c>
      <c r="CO1157" s="121">
        <v>0</v>
      </c>
      <c r="CP1157" s="121">
        <v>0</v>
      </c>
      <c r="CQ1157" s="121">
        <v>0</v>
      </c>
      <c r="CR1157" s="2"/>
      <c r="CS1157" s="2"/>
      <c r="CT1157" s="2"/>
      <c r="CU1157" s="2"/>
      <c r="CV1157" s="2"/>
      <c r="CW1157" s="2"/>
      <c r="CX1157" s="2"/>
      <c r="CY1157" s="2"/>
      <c r="CZ1157" s="2"/>
      <c r="DA1157" s="2"/>
      <c r="DB1157" s="2"/>
      <c r="DC1157" s="2"/>
      <c r="DD1157" s="2"/>
      <c r="DE1157" s="2"/>
      <c r="DF1157" s="2"/>
      <c r="DG1157" s="2"/>
      <c r="DH1157" s="2"/>
      <c r="DI1157" s="2"/>
      <c r="DJ1157" s="2"/>
      <c r="DK1157" s="2"/>
      <c r="DL1157" s="2"/>
      <c r="DM1157" s="2"/>
      <c r="DN1157" s="2"/>
      <c r="DO1157" s="2"/>
      <c r="DP1157" s="2"/>
      <c r="DQ1157" s="2"/>
      <c r="DR1157" s="2"/>
      <c r="DS1157" s="2"/>
      <c r="DT1157" s="2"/>
      <c r="DU1157" s="2"/>
      <c r="DV1157" s="2"/>
      <c r="DW1157" s="2"/>
      <c r="DX1157" s="2"/>
      <c r="DY1157" s="2"/>
      <c r="DZ1157" s="2"/>
      <c r="EA1157" s="2"/>
      <c r="EB1157" s="2"/>
      <c r="EC1157" s="2"/>
      <c r="ED1157" s="2"/>
      <c r="EE1157" s="2"/>
      <c r="EF1157" s="2"/>
      <c r="EG1157" s="2"/>
      <c r="EH1157" s="2"/>
      <c r="EI1157" s="2"/>
      <c r="EJ1157" s="2"/>
      <c r="EK1157" s="2"/>
      <c r="EL1157" s="2"/>
      <c r="EM1157" s="2"/>
      <c r="EN1157" s="2"/>
      <c r="EO1157" s="2"/>
      <c r="EP1157" s="2"/>
      <c r="EQ1157" s="2"/>
      <c r="ER1157" s="2"/>
      <c r="ES1157" s="2"/>
      <c r="ET1157" s="2"/>
      <c r="EU1157" s="2"/>
      <c r="EV1157" s="2"/>
      <c r="EW1157" s="2"/>
      <c r="EX1157" s="2"/>
      <c r="EY1157" s="2"/>
      <c r="EZ1157" s="2"/>
      <c r="FA1157" s="2"/>
      <c r="FB1157" s="2"/>
      <c r="FC1157" s="2"/>
      <c r="FD1157" s="2"/>
      <c r="FE1157" s="2"/>
      <c r="FF1157" s="2"/>
      <c r="FG1157" s="2"/>
      <c r="FH1157" s="2"/>
      <c r="FI1157" s="2"/>
      <c r="FJ1157" s="2"/>
      <c r="FK1157" s="2"/>
      <c r="FL1157" s="2"/>
      <c r="FM1157" s="2"/>
      <c r="FN1157" s="2"/>
      <c r="FO1157" s="2"/>
      <c r="FP1157" s="2"/>
      <c r="FQ1157" s="2"/>
      <c r="FR1157" s="2"/>
      <c r="FS1157" s="2"/>
      <c r="FT1157" s="2"/>
      <c r="FU1157" s="2"/>
      <c r="FV1157" s="2"/>
      <c r="FW1157" s="2"/>
      <c r="FX1157" s="2"/>
      <c r="FY1157" s="2"/>
      <c r="FZ1157" s="2"/>
      <c r="GA1157" s="2"/>
      <c r="GB1157" s="2"/>
      <c r="GC1157" s="2"/>
      <c r="GD1157" s="2"/>
      <c r="GE1157" s="2"/>
      <c r="GF1157" s="2"/>
      <c r="GG1157" s="2"/>
      <c r="GH1157" s="2"/>
      <c r="GI1157" s="2"/>
      <c r="GJ1157" s="2"/>
      <c r="GK1157" s="2"/>
      <c r="GL1157" s="2"/>
      <c r="GM1157" s="2"/>
      <c r="GN1157" s="2"/>
      <c r="GO1157" s="2"/>
      <c r="GP1157" s="2"/>
      <c r="GQ1157" s="2"/>
      <c r="GR1157" s="2"/>
      <c r="GS1157" s="2"/>
      <c r="GT1157" s="2"/>
      <c r="GU1157" s="2"/>
      <c r="GV1157" s="2"/>
      <c r="GW1157" s="2"/>
      <c r="GX1157" s="2"/>
      <c r="GY1157" s="2"/>
      <c r="GZ1157" s="2"/>
      <c r="HA1157" s="2"/>
      <c r="HB1157" s="2"/>
      <c r="HC1157" s="2"/>
      <c r="HD1157" s="2"/>
      <c r="HE1157" s="2"/>
    </row>
    <row r="1158" spans="1:213" ht="169.5" customHeight="1">
      <c r="A1158" s="244">
        <v>624</v>
      </c>
      <c r="B1158" s="17" t="s">
        <v>3142</v>
      </c>
      <c r="C1158" s="123" t="s">
        <v>122</v>
      </c>
      <c r="D1158" s="19" t="s">
        <v>3213</v>
      </c>
      <c r="E1158" s="113" t="s">
        <v>3263</v>
      </c>
      <c r="F1158" s="114"/>
      <c r="G1158" s="114"/>
      <c r="H1158" s="115" t="s">
        <v>3215</v>
      </c>
      <c r="I1158" s="114"/>
      <c r="J1158" s="115" t="s">
        <v>3216</v>
      </c>
      <c r="K1158" s="115" t="s">
        <v>3223</v>
      </c>
      <c r="L1158" s="115" t="s">
        <v>3217</v>
      </c>
      <c r="M1158" s="115"/>
      <c r="N1158" s="115"/>
      <c r="O1158" s="115"/>
      <c r="P1158" s="116" t="s">
        <v>3264</v>
      </c>
      <c r="Q1158" s="117" t="s">
        <v>256</v>
      </c>
      <c r="R1158" s="154"/>
      <c r="S1158" s="115"/>
      <c r="T1158" s="115">
        <v>3</v>
      </c>
      <c r="U1158" s="115"/>
      <c r="V1158" s="115">
        <v>9</v>
      </c>
      <c r="W1158" s="115">
        <v>1</v>
      </c>
      <c r="X1158" s="115"/>
      <c r="Y1158" s="115"/>
      <c r="Z1158" s="115"/>
      <c r="AA1158" s="115"/>
      <c r="AB1158" s="116" t="s">
        <v>257</v>
      </c>
      <c r="AC1158" s="117" t="s">
        <v>3188</v>
      </c>
      <c r="AD1158" s="130"/>
      <c r="AE1158" s="130"/>
      <c r="AF1158" s="130"/>
      <c r="AG1158" s="130"/>
      <c r="AH1158" s="130"/>
      <c r="AI1158" s="130"/>
      <c r="AJ1158" s="130"/>
      <c r="AK1158" s="130"/>
      <c r="AL1158" s="130"/>
      <c r="AM1158" s="116" t="s">
        <v>3219</v>
      </c>
      <c r="AN1158" s="116" t="s">
        <v>3190</v>
      </c>
      <c r="AO1158" s="57" t="s">
        <v>54</v>
      </c>
      <c r="AP1158" s="57" t="s">
        <v>87</v>
      </c>
      <c r="AQ1158" s="57" t="s">
        <v>3220</v>
      </c>
      <c r="AR1158" s="18" t="s">
        <v>608</v>
      </c>
      <c r="AS1158" s="156" t="s">
        <v>610</v>
      </c>
      <c r="AT1158" s="121">
        <v>0</v>
      </c>
      <c r="AU1158" s="121">
        <v>0</v>
      </c>
      <c r="AV1158" s="121">
        <v>0</v>
      </c>
      <c r="AW1158" s="121">
        <v>0</v>
      </c>
      <c r="AX1158" s="121">
        <v>0</v>
      </c>
      <c r="AY1158" s="121">
        <v>0</v>
      </c>
      <c r="AZ1158" s="121">
        <v>0</v>
      </c>
      <c r="BA1158" s="121">
        <v>0</v>
      </c>
      <c r="BB1158" s="121">
        <v>0</v>
      </c>
      <c r="BC1158" s="121">
        <v>0</v>
      </c>
      <c r="BD1158" s="121">
        <v>1200</v>
      </c>
      <c r="BE1158" s="121">
        <v>0</v>
      </c>
      <c r="BF1158" s="121">
        <v>0</v>
      </c>
      <c r="BG1158" s="121">
        <v>0</v>
      </c>
      <c r="BH1158" s="121">
        <v>1200</v>
      </c>
      <c r="BI1158" s="121">
        <f>BH1158</f>
        <v>1200</v>
      </c>
      <c r="BJ1158" s="121">
        <v>0</v>
      </c>
      <c r="BK1158" s="121">
        <v>0</v>
      </c>
      <c r="BL1158" s="121">
        <v>0</v>
      </c>
      <c r="BM1158" s="121">
        <v>1200</v>
      </c>
      <c r="BN1158" s="121">
        <v>0</v>
      </c>
      <c r="BO1158" s="121">
        <v>0</v>
      </c>
      <c r="BP1158" s="121">
        <v>0</v>
      </c>
      <c r="BQ1158" s="121">
        <v>0</v>
      </c>
      <c r="BR1158" s="121">
        <v>0</v>
      </c>
      <c r="BS1158" s="121">
        <v>0</v>
      </c>
      <c r="BT1158" s="121">
        <v>0</v>
      </c>
      <c r="BU1158" s="121">
        <v>0</v>
      </c>
      <c r="BV1158" s="121">
        <v>0</v>
      </c>
      <c r="BW1158" s="121">
        <v>0</v>
      </c>
      <c r="BX1158" s="121">
        <v>0</v>
      </c>
      <c r="BY1158" s="121">
        <v>0</v>
      </c>
      <c r="BZ1158" s="121">
        <v>0</v>
      </c>
      <c r="CA1158" s="121">
        <v>0</v>
      </c>
      <c r="CB1158" s="121">
        <v>0</v>
      </c>
      <c r="CC1158" s="121">
        <v>0</v>
      </c>
      <c r="CD1158" s="121">
        <v>0</v>
      </c>
      <c r="CE1158" s="121">
        <v>0</v>
      </c>
      <c r="CF1158" s="121">
        <v>0</v>
      </c>
      <c r="CG1158" s="121">
        <v>0</v>
      </c>
      <c r="CH1158" s="121">
        <v>0</v>
      </c>
      <c r="CI1158" s="121">
        <v>0</v>
      </c>
      <c r="CJ1158" s="121">
        <v>0</v>
      </c>
      <c r="CK1158" s="121">
        <v>0</v>
      </c>
      <c r="CL1158" s="121">
        <v>0</v>
      </c>
      <c r="CM1158" s="121">
        <v>0</v>
      </c>
      <c r="CN1158" s="121">
        <v>0</v>
      </c>
      <c r="CO1158" s="121">
        <v>0</v>
      </c>
      <c r="CP1158" s="121">
        <v>0</v>
      </c>
      <c r="CQ1158" s="121">
        <v>0</v>
      </c>
      <c r="CR1158" s="2" t="s">
        <v>3265</v>
      </c>
      <c r="CS1158" s="2"/>
      <c r="CT1158" s="2"/>
      <c r="CU1158" s="2"/>
      <c r="CV1158" s="2"/>
      <c r="CW1158" s="2"/>
      <c r="CX1158" s="2"/>
      <c r="CY1158" s="2"/>
      <c r="CZ1158" s="2"/>
      <c r="DA1158" s="2"/>
      <c r="DB1158" s="2"/>
      <c r="DC1158" s="2"/>
      <c r="DD1158" s="2"/>
      <c r="DE1158" s="2"/>
      <c r="DF1158" s="2"/>
      <c r="DG1158" s="2"/>
      <c r="DH1158" s="2"/>
      <c r="DI1158" s="2"/>
      <c r="DJ1158" s="2"/>
      <c r="DK1158" s="2"/>
      <c r="DL1158" s="2"/>
      <c r="DM1158" s="2"/>
      <c r="DN1158" s="2"/>
      <c r="DO1158" s="2"/>
      <c r="DP1158" s="2"/>
      <c r="DQ1158" s="2"/>
      <c r="DR1158" s="2"/>
      <c r="DS1158" s="2"/>
      <c r="DT1158" s="2"/>
      <c r="DU1158" s="2"/>
      <c r="DV1158" s="2"/>
      <c r="DW1158" s="2"/>
      <c r="DX1158" s="2"/>
      <c r="DY1158" s="2"/>
      <c r="DZ1158" s="2"/>
      <c r="EA1158" s="2"/>
      <c r="EB1158" s="2"/>
      <c r="EC1158" s="2"/>
      <c r="ED1158" s="2"/>
      <c r="EE1158" s="2"/>
      <c r="EF1158" s="2"/>
      <c r="EG1158" s="2"/>
      <c r="EH1158" s="2"/>
      <c r="EI1158" s="2"/>
      <c r="EJ1158" s="2"/>
      <c r="EK1158" s="2"/>
      <c r="EL1158" s="2"/>
      <c r="EM1158" s="2"/>
      <c r="EN1158" s="2"/>
      <c r="EO1158" s="2"/>
      <c r="EP1158" s="2"/>
      <c r="EQ1158" s="2"/>
      <c r="ER1158" s="2"/>
      <c r="ES1158" s="2"/>
      <c r="ET1158" s="2"/>
      <c r="EU1158" s="2"/>
      <c r="EV1158" s="2"/>
      <c r="EW1158" s="2"/>
      <c r="EX1158" s="2"/>
      <c r="EY1158" s="2"/>
      <c r="EZ1158" s="2"/>
      <c r="FA1158" s="2"/>
      <c r="FB1158" s="2"/>
      <c r="FC1158" s="2"/>
      <c r="FD1158" s="2"/>
      <c r="FE1158" s="2"/>
      <c r="FF1158" s="2"/>
      <c r="FG1158" s="2"/>
      <c r="FH1158" s="2"/>
      <c r="FI1158" s="2"/>
      <c r="FJ1158" s="2"/>
      <c r="FK1158" s="2"/>
      <c r="FL1158" s="2"/>
      <c r="FM1158" s="2"/>
      <c r="FN1158" s="2"/>
      <c r="FO1158" s="2"/>
      <c r="FP1158" s="2"/>
      <c r="FQ1158" s="2"/>
      <c r="FR1158" s="2"/>
      <c r="FS1158" s="2"/>
      <c r="FT1158" s="2"/>
      <c r="FU1158" s="2"/>
      <c r="FV1158" s="2"/>
      <c r="FW1158" s="2"/>
      <c r="FX1158" s="2"/>
      <c r="FY1158" s="2"/>
      <c r="FZ1158" s="2"/>
      <c r="GA1158" s="2"/>
      <c r="GB1158" s="2"/>
      <c r="GC1158" s="2"/>
      <c r="GD1158" s="2"/>
      <c r="GE1158" s="2"/>
      <c r="GF1158" s="2"/>
      <c r="GG1158" s="2"/>
      <c r="GH1158" s="2"/>
      <c r="GI1158" s="2"/>
      <c r="GJ1158" s="2"/>
      <c r="GK1158" s="2"/>
      <c r="GL1158" s="2"/>
      <c r="GM1158" s="2"/>
      <c r="GN1158" s="2"/>
      <c r="GO1158" s="2"/>
      <c r="GP1158" s="2"/>
      <c r="GQ1158" s="2"/>
      <c r="GR1158" s="2"/>
      <c r="GS1158" s="2"/>
      <c r="GT1158" s="2"/>
      <c r="GU1158" s="2"/>
      <c r="GV1158" s="2"/>
      <c r="GW1158" s="2"/>
      <c r="GX1158" s="2"/>
      <c r="GY1158" s="2"/>
      <c r="GZ1158" s="2"/>
      <c r="HA1158" s="2"/>
      <c r="HB1158" s="2"/>
      <c r="HC1158" s="2"/>
      <c r="HD1158" s="2"/>
      <c r="HE1158" s="2"/>
    </row>
    <row r="1159" spans="1:213" ht="169.5" customHeight="1">
      <c r="A1159" s="244">
        <v>624</v>
      </c>
      <c r="B1159" s="17" t="s">
        <v>3142</v>
      </c>
      <c r="C1159" s="123" t="s">
        <v>122</v>
      </c>
      <c r="D1159" s="19" t="s">
        <v>3213</v>
      </c>
      <c r="E1159" s="113" t="s">
        <v>3263</v>
      </c>
      <c r="F1159" s="114"/>
      <c r="G1159" s="114"/>
      <c r="H1159" s="115" t="s">
        <v>3215</v>
      </c>
      <c r="I1159" s="114"/>
      <c r="J1159" s="115" t="s">
        <v>3216</v>
      </c>
      <c r="K1159" s="115" t="s">
        <v>3223</v>
      </c>
      <c r="L1159" s="115" t="s">
        <v>3217</v>
      </c>
      <c r="M1159" s="115"/>
      <c r="N1159" s="115"/>
      <c r="O1159" s="115"/>
      <c r="P1159" s="116" t="s">
        <v>3264</v>
      </c>
      <c r="Q1159" s="117" t="s">
        <v>256</v>
      </c>
      <c r="R1159" s="154"/>
      <c r="S1159" s="115"/>
      <c r="T1159" s="115">
        <v>3</v>
      </c>
      <c r="U1159" s="115"/>
      <c r="V1159" s="115">
        <v>9</v>
      </c>
      <c r="W1159" s="115">
        <v>1</v>
      </c>
      <c r="X1159" s="115"/>
      <c r="Y1159" s="115"/>
      <c r="Z1159" s="115"/>
      <c r="AA1159" s="115"/>
      <c r="AB1159" s="116" t="s">
        <v>257</v>
      </c>
      <c r="AC1159" s="117" t="s">
        <v>3188</v>
      </c>
      <c r="AD1159" s="130"/>
      <c r="AE1159" s="130"/>
      <c r="AF1159" s="130"/>
      <c r="AG1159" s="130"/>
      <c r="AH1159" s="130"/>
      <c r="AI1159" s="130"/>
      <c r="AJ1159" s="130"/>
      <c r="AK1159" s="130"/>
      <c r="AL1159" s="130"/>
      <c r="AM1159" s="116" t="s">
        <v>3219</v>
      </c>
      <c r="AN1159" s="116" t="s">
        <v>3190</v>
      </c>
      <c r="AO1159" s="57" t="s">
        <v>54</v>
      </c>
      <c r="AP1159" s="57" t="s">
        <v>87</v>
      </c>
      <c r="AQ1159" s="57" t="s">
        <v>3220</v>
      </c>
      <c r="AR1159" s="18" t="s">
        <v>608</v>
      </c>
      <c r="AS1159" s="156" t="s">
        <v>611</v>
      </c>
      <c r="AT1159" s="121">
        <v>0</v>
      </c>
      <c r="AU1159" s="121">
        <v>0</v>
      </c>
      <c r="AV1159" s="121">
        <v>0</v>
      </c>
      <c r="AW1159" s="121">
        <v>0</v>
      </c>
      <c r="AX1159" s="121">
        <v>0</v>
      </c>
      <c r="AY1159" s="121">
        <v>0</v>
      </c>
      <c r="AZ1159" s="121">
        <v>0</v>
      </c>
      <c r="BA1159" s="121">
        <v>0</v>
      </c>
      <c r="BB1159" s="121">
        <v>0</v>
      </c>
      <c r="BC1159" s="121">
        <v>0</v>
      </c>
      <c r="BD1159" s="121">
        <v>8807130.6099999994</v>
      </c>
      <c r="BE1159" s="121">
        <v>0</v>
      </c>
      <c r="BF1159" s="121">
        <v>0</v>
      </c>
      <c r="BG1159" s="121">
        <v>0</v>
      </c>
      <c r="BH1159" s="121">
        <v>8807130.6099999994</v>
      </c>
      <c r="BI1159" s="121">
        <f>BH1159</f>
        <v>8807130.6099999994</v>
      </c>
      <c r="BJ1159" s="121">
        <v>0</v>
      </c>
      <c r="BK1159" s="121">
        <v>0</v>
      </c>
      <c r="BL1159" s="121">
        <v>0</v>
      </c>
      <c r="BM1159" s="121">
        <v>8807130.6099999994</v>
      </c>
      <c r="BN1159" s="121">
        <v>9517940</v>
      </c>
      <c r="BO1159" s="121">
        <v>0</v>
      </c>
      <c r="BP1159" s="121">
        <v>0</v>
      </c>
      <c r="BQ1159" s="121">
        <v>0</v>
      </c>
      <c r="BR1159" s="121">
        <f>BN1159</f>
        <v>9517940</v>
      </c>
      <c r="BS1159" s="121">
        <v>9532252.9299999997</v>
      </c>
      <c r="BT1159" s="121">
        <v>0</v>
      </c>
      <c r="BU1159" s="121">
        <v>0</v>
      </c>
      <c r="BV1159" s="121">
        <v>0</v>
      </c>
      <c r="BW1159" s="121">
        <f>BS1159</f>
        <v>9532252.9299999997</v>
      </c>
      <c r="BX1159" s="121">
        <v>9517940</v>
      </c>
      <c r="BY1159" s="121">
        <v>0</v>
      </c>
      <c r="BZ1159" s="121">
        <v>0</v>
      </c>
      <c r="CA1159" s="121">
        <v>0</v>
      </c>
      <c r="CB1159" s="121">
        <f>BX1159</f>
        <v>9517940</v>
      </c>
      <c r="CC1159" s="121">
        <v>9517940</v>
      </c>
      <c r="CD1159" s="121">
        <v>0</v>
      </c>
      <c r="CE1159" s="121">
        <v>0</v>
      </c>
      <c r="CF1159" s="121">
        <v>0</v>
      </c>
      <c r="CG1159" s="121">
        <f>CC1159</f>
        <v>9517940</v>
      </c>
      <c r="CH1159" s="121">
        <v>9517940</v>
      </c>
      <c r="CI1159" s="121">
        <v>0</v>
      </c>
      <c r="CJ1159" s="121">
        <v>0</v>
      </c>
      <c r="CK1159" s="121">
        <v>0</v>
      </c>
      <c r="CL1159" s="121">
        <f>CH1159</f>
        <v>9517940</v>
      </c>
      <c r="CM1159" s="121">
        <v>9517940</v>
      </c>
      <c r="CN1159" s="121">
        <v>0</v>
      </c>
      <c r="CO1159" s="121">
        <v>0</v>
      </c>
      <c r="CP1159" s="121">
        <v>0</v>
      </c>
      <c r="CQ1159" s="121">
        <f>CM1159</f>
        <v>9517940</v>
      </c>
      <c r="CR1159" s="2"/>
      <c r="CS1159" s="2"/>
      <c r="CT1159" s="2"/>
      <c r="CU1159" s="2"/>
      <c r="CV1159" s="2"/>
      <c r="CW1159" s="2"/>
      <c r="CX1159" s="2"/>
      <c r="CY1159" s="2"/>
      <c r="CZ1159" s="2"/>
      <c r="DA1159" s="2"/>
      <c r="DB1159" s="2"/>
      <c r="DC1159" s="2"/>
      <c r="DD1159" s="2"/>
      <c r="DE1159" s="2"/>
      <c r="DF1159" s="2"/>
      <c r="DG1159" s="2"/>
      <c r="DH1159" s="2"/>
      <c r="DI1159" s="2"/>
      <c r="DJ1159" s="2"/>
      <c r="DK1159" s="2"/>
      <c r="DL1159" s="2"/>
      <c r="DM1159" s="2"/>
      <c r="DN1159" s="2"/>
      <c r="DO1159" s="2"/>
      <c r="DP1159" s="2"/>
      <c r="DQ1159" s="2"/>
      <c r="DR1159" s="2"/>
      <c r="DS1159" s="2"/>
      <c r="DT1159" s="2"/>
      <c r="DU1159" s="2"/>
      <c r="DV1159" s="2"/>
      <c r="DW1159" s="2"/>
      <c r="DX1159" s="2"/>
      <c r="DY1159" s="2"/>
      <c r="DZ1159" s="2"/>
      <c r="EA1159" s="2"/>
      <c r="EB1159" s="2"/>
      <c r="EC1159" s="2"/>
      <c r="ED1159" s="2"/>
      <c r="EE1159" s="2"/>
      <c r="EF1159" s="2"/>
      <c r="EG1159" s="2"/>
      <c r="EH1159" s="2"/>
      <c r="EI1159" s="2"/>
      <c r="EJ1159" s="2"/>
      <c r="EK1159" s="2"/>
      <c r="EL1159" s="2"/>
      <c r="EM1159" s="2"/>
      <c r="EN1159" s="2"/>
      <c r="EO1159" s="2"/>
      <c r="EP1159" s="2"/>
      <c r="EQ1159" s="2"/>
      <c r="ER1159" s="2"/>
      <c r="ES1159" s="2"/>
      <c r="ET1159" s="2"/>
      <c r="EU1159" s="2"/>
      <c r="EV1159" s="2"/>
      <c r="EW1159" s="2"/>
      <c r="EX1159" s="2"/>
      <c r="EY1159" s="2"/>
      <c r="EZ1159" s="2"/>
      <c r="FA1159" s="2"/>
      <c r="FB1159" s="2"/>
      <c r="FC1159" s="2"/>
      <c r="FD1159" s="2"/>
      <c r="FE1159" s="2"/>
      <c r="FF1159" s="2"/>
      <c r="FG1159" s="2"/>
      <c r="FH1159" s="2"/>
      <c r="FI1159" s="2"/>
      <c r="FJ1159" s="2"/>
      <c r="FK1159" s="2"/>
      <c r="FL1159" s="2"/>
      <c r="FM1159" s="2"/>
      <c r="FN1159" s="2"/>
      <c r="FO1159" s="2"/>
      <c r="FP1159" s="2"/>
      <c r="FQ1159" s="2"/>
      <c r="FR1159" s="2"/>
      <c r="FS1159" s="2"/>
      <c r="FT1159" s="2"/>
      <c r="FU1159" s="2"/>
      <c r="FV1159" s="2"/>
      <c r="FW1159" s="2"/>
      <c r="FX1159" s="2"/>
      <c r="FY1159" s="2"/>
      <c r="FZ1159" s="2"/>
      <c r="GA1159" s="2"/>
      <c r="GB1159" s="2"/>
      <c r="GC1159" s="2"/>
      <c r="GD1159" s="2"/>
      <c r="GE1159" s="2"/>
      <c r="GF1159" s="2"/>
      <c r="GG1159" s="2"/>
      <c r="GH1159" s="2"/>
      <c r="GI1159" s="2"/>
      <c r="GJ1159" s="2"/>
      <c r="GK1159" s="2"/>
      <c r="GL1159" s="2"/>
      <c r="GM1159" s="2"/>
      <c r="GN1159" s="2"/>
      <c r="GO1159" s="2"/>
      <c r="GP1159" s="2"/>
      <c r="GQ1159" s="2"/>
      <c r="GR1159" s="2"/>
      <c r="GS1159" s="2"/>
      <c r="GT1159" s="2"/>
      <c r="GU1159" s="2"/>
      <c r="GV1159" s="2"/>
      <c r="GW1159" s="2"/>
      <c r="GX1159" s="2"/>
      <c r="GY1159" s="2"/>
      <c r="GZ1159" s="2"/>
      <c r="HA1159" s="2"/>
      <c r="HB1159" s="2"/>
      <c r="HC1159" s="2"/>
      <c r="HD1159" s="2"/>
      <c r="HE1159" s="2"/>
    </row>
    <row r="1160" spans="1:213" ht="282" customHeight="1">
      <c r="A1160" s="244">
        <v>624</v>
      </c>
      <c r="B1160" s="17" t="s">
        <v>3142</v>
      </c>
      <c r="C1160" s="123" t="s">
        <v>122</v>
      </c>
      <c r="D1160" s="19" t="s">
        <v>3213</v>
      </c>
      <c r="E1160" s="113" t="s">
        <v>3263</v>
      </c>
      <c r="F1160" s="114"/>
      <c r="G1160" s="114"/>
      <c r="H1160" s="115" t="s">
        <v>3215</v>
      </c>
      <c r="I1160" s="114"/>
      <c r="J1160" s="115" t="s">
        <v>3216</v>
      </c>
      <c r="K1160" s="115" t="s">
        <v>3223</v>
      </c>
      <c r="L1160" s="115" t="s">
        <v>3217</v>
      </c>
      <c r="M1160" s="115"/>
      <c r="N1160" s="115"/>
      <c r="O1160" s="115"/>
      <c r="P1160" s="116" t="s">
        <v>3264</v>
      </c>
      <c r="Q1160" s="117" t="s">
        <v>256</v>
      </c>
      <c r="R1160" s="154"/>
      <c r="S1160" s="115"/>
      <c r="T1160" s="115">
        <v>3</v>
      </c>
      <c r="U1160" s="115"/>
      <c r="V1160" s="115">
        <v>9</v>
      </c>
      <c r="W1160" s="115">
        <v>1</v>
      </c>
      <c r="X1160" s="115"/>
      <c r="Y1160" s="115"/>
      <c r="Z1160" s="115"/>
      <c r="AA1160" s="115"/>
      <c r="AB1160" s="116" t="s">
        <v>257</v>
      </c>
      <c r="AC1160" s="117" t="s">
        <v>3188</v>
      </c>
      <c r="AD1160" s="130"/>
      <c r="AE1160" s="130"/>
      <c r="AF1160" s="130"/>
      <c r="AG1160" s="130"/>
      <c r="AH1160" s="130"/>
      <c r="AI1160" s="130"/>
      <c r="AJ1160" s="130"/>
      <c r="AK1160" s="130"/>
      <c r="AL1160" s="130"/>
      <c r="AM1160" s="116" t="s">
        <v>3219</v>
      </c>
      <c r="AN1160" s="116" t="s">
        <v>3190</v>
      </c>
      <c r="AO1160" s="57" t="s">
        <v>54</v>
      </c>
      <c r="AP1160" s="57" t="s">
        <v>87</v>
      </c>
      <c r="AQ1160" s="57" t="s">
        <v>3262</v>
      </c>
      <c r="AR1160" s="18" t="s">
        <v>249</v>
      </c>
      <c r="AS1160" s="156" t="s">
        <v>611</v>
      </c>
      <c r="AT1160" s="121">
        <v>0</v>
      </c>
      <c r="AU1160" s="121">
        <v>0</v>
      </c>
      <c r="AV1160" s="121">
        <v>0</v>
      </c>
      <c r="AW1160" s="121">
        <v>0</v>
      </c>
      <c r="AX1160" s="121">
        <v>0</v>
      </c>
      <c r="AY1160" s="121">
        <v>0</v>
      </c>
      <c r="AZ1160" s="121">
        <v>0</v>
      </c>
      <c r="BA1160" s="121">
        <v>0</v>
      </c>
      <c r="BB1160" s="121">
        <v>0</v>
      </c>
      <c r="BC1160" s="121">
        <v>0</v>
      </c>
      <c r="BD1160" s="121">
        <v>82684.77</v>
      </c>
      <c r="BE1160" s="121">
        <v>0</v>
      </c>
      <c r="BF1160" s="121">
        <v>82684.77</v>
      </c>
      <c r="BG1160" s="121">
        <v>0</v>
      </c>
      <c r="BH1160" s="121">
        <v>0</v>
      </c>
      <c r="BI1160" s="121">
        <f>BD1160</f>
        <v>82684.77</v>
      </c>
      <c r="BJ1160" s="121">
        <v>0</v>
      </c>
      <c r="BK1160" s="121">
        <f>BI1160</f>
        <v>82684.77</v>
      </c>
      <c r="BL1160" s="121">
        <v>0</v>
      </c>
      <c r="BM1160" s="121">
        <v>0</v>
      </c>
      <c r="BN1160" s="121">
        <v>0</v>
      </c>
      <c r="BO1160" s="121">
        <v>0</v>
      </c>
      <c r="BP1160" s="121">
        <v>0</v>
      </c>
      <c r="BQ1160" s="121">
        <v>0</v>
      </c>
      <c r="BR1160" s="121">
        <v>0</v>
      </c>
      <c r="BS1160" s="121">
        <v>0</v>
      </c>
      <c r="BT1160" s="121">
        <v>0</v>
      </c>
      <c r="BU1160" s="121">
        <v>0</v>
      </c>
      <c r="BV1160" s="121">
        <v>0</v>
      </c>
      <c r="BW1160" s="121">
        <v>0</v>
      </c>
      <c r="BX1160" s="121">
        <v>0</v>
      </c>
      <c r="BY1160" s="121">
        <v>0</v>
      </c>
      <c r="BZ1160" s="121">
        <v>0</v>
      </c>
      <c r="CA1160" s="121">
        <v>0</v>
      </c>
      <c r="CB1160" s="121">
        <v>0</v>
      </c>
      <c r="CC1160" s="121">
        <v>0</v>
      </c>
      <c r="CD1160" s="121">
        <v>0</v>
      </c>
      <c r="CE1160" s="121">
        <v>0</v>
      </c>
      <c r="CF1160" s="121">
        <v>0</v>
      </c>
      <c r="CG1160" s="121">
        <v>0</v>
      </c>
      <c r="CH1160" s="121">
        <v>0</v>
      </c>
      <c r="CI1160" s="121">
        <v>0</v>
      </c>
      <c r="CJ1160" s="121">
        <v>0</v>
      </c>
      <c r="CK1160" s="121">
        <v>0</v>
      </c>
      <c r="CL1160" s="121">
        <v>0</v>
      </c>
      <c r="CM1160" s="121">
        <v>0</v>
      </c>
      <c r="CN1160" s="121">
        <v>0</v>
      </c>
      <c r="CO1160" s="121">
        <v>0</v>
      </c>
      <c r="CP1160" s="121">
        <v>0</v>
      </c>
      <c r="CQ1160" s="121">
        <v>0</v>
      </c>
      <c r="CR1160" s="2"/>
      <c r="CS1160" s="2"/>
      <c r="CT1160" s="2"/>
      <c r="CU1160" s="2"/>
      <c r="CV1160" s="2"/>
      <c r="CW1160" s="2"/>
      <c r="CX1160" s="2"/>
      <c r="CY1160" s="2"/>
      <c r="CZ1160" s="2"/>
      <c r="DA1160" s="2"/>
      <c r="DB1160" s="2"/>
      <c r="DC1160" s="2"/>
      <c r="DD1160" s="2"/>
      <c r="DE1160" s="2"/>
      <c r="DF1160" s="2"/>
      <c r="DG1160" s="2"/>
      <c r="DH1160" s="2"/>
      <c r="DI1160" s="2"/>
      <c r="DJ1160" s="2"/>
      <c r="DK1160" s="2"/>
      <c r="DL1160" s="2"/>
      <c r="DM1160" s="2"/>
      <c r="DN1160" s="2"/>
      <c r="DO1160" s="2"/>
      <c r="DP1160" s="2"/>
      <c r="DQ1160" s="2"/>
      <c r="DR1160" s="2"/>
      <c r="DS1160" s="2"/>
      <c r="DT1160" s="2"/>
      <c r="DU1160" s="2"/>
      <c r="DV1160" s="2"/>
      <c r="DW1160" s="2"/>
      <c r="DX1160" s="2"/>
      <c r="DY1160" s="2"/>
      <c r="DZ1160" s="2"/>
      <c r="EA1160" s="2"/>
      <c r="EB1160" s="2"/>
      <c r="EC1160" s="2"/>
      <c r="ED1160" s="2"/>
      <c r="EE1160" s="2"/>
      <c r="EF1160" s="2"/>
      <c r="EG1160" s="2"/>
      <c r="EH1160" s="2"/>
      <c r="EI1160" s="2"/>
      <c r="EJ1160" s="2"/>
      <c r="EK1160" s="2"/>
      <c r="EL1160" s="2"/>
      <c r="EM1160" s="2"/>
      <c r="EN1160" s="2"/>
      <c r="EO1160" s="2"/>
      <c r="EP1160" s="2"/>
      <c r="EQ1160" s="2"/>
      <c r="ER1160" s="2"/>
      <c r="ES1160" s="2"/>
      <c r="ET1160" s="2"/>
      <c r="EU1160" s="2"/>
      <c r="EV1160" s="2"/>
      <c r="EW1160" s="2"/>
      <c r="EX1160" s="2"/>
      <c r="EY1160" s="2"/>
      <c r="EZ1160" s="2"/>
      <c r="FA1160" s="2"/>
      <c r="FB1160" s="2"/>
      <c r="FC1160" s="2"/>
      <c r="FD1160" s="2"/>
      <c r="FE1160" s="2"/>
      <c r="FF1160" s="2"/>
      <c r="FG1160" s="2"/>
      <c r="FH1160" s="2"/>
      <c r="FI1160" s="2"/>
      <c r="FJ1160" s="2"/>
      <c r="FK1160" s="2"/>
      <c r="FL1160" s="2"/>
      <c r="FM1160" s="2"/>
      <c r="FN1160" s="2"/>
      <c r="FO1160" s="2"/>
      <c r="FP1160" s="2"/>
      <c r="FQ1160" s="2"/>
      <c r="FR1160" s="2"/>
      <c r="FS1160" s="2"/>
      <c r="FT1160" s="2"/>
      <c r="FU1160" s="2"/>
      <c r="FV1160" s="2"/>
      <c r="FW1160" s="2"/>
      <c r="FX1160" s="2"/>
      <c r="FY1160" s="2"/>
      <c r="FZ1160" s="2"/>
      <c r="GA1160" s="2"/>
      <c r="GB1160" s="2"/>
      <c r="GC1160" s="2"/>
      <c r="GD1160" s="2"/>
      <c r="GE1160" s="2"/>
      <c r="GF1160" s="2"/>
      <c r="GG1160" s="2"/>
      <c r="GH1160" s="2"/>
      <c r="GI1160" s="2"/>
      <c r="GJ1160" s="2"/>
      <c r="GK1160" s="2"/>
      <c r="GL1160" s="2"/>
      <c r="GM1160" s="2"/>
      <c r="GN1160" s="2"/>
      <c r="GO1160" s="2"/>
      <c r="GP1160" s="2"/>
      <c r="GQ1160" s="2"/>
      <c r="GR1160" s="2"/>
      <c r="GS1160" s="2"/>
      <c r="GT1160" s="2"/>
      <c r="GU1160" s="2"/>
      <c r="GV1160" s="2"/>
      <c r="GW1160" s="2"/>
      <c r="GX1160" s="2"/>
      <c r="GY1160" s="2"/>
      <c r="GZ1160" s="2"/>
      <c r="HA1160" s="2"/>
      <c r="HB1160" s="2"/>
      <c r="HC1160" s="2"/>
      <c r="HD1160" s="2"/>
      <c r="HE1160" s="2"/>
    </row>
    <row r="1161" spans="1:213" ht="182.25" customHeight="1">
      <c r="A1161" s="244">
        <v>624</v>
      </c>
      <c r="B1161" s="17" t="s">
        <v>3142</v>
      </c>
      <c r="C1161" s="123" t="s">
        <v>122</v>
      </c>
      <c r="D1161" s="19" t="s">
        <v>3213</v>
      </c>
      <c r="E1161" s="113" t="s">
        <v>3263</v>
      </c>
      <c r="F1161" s="114"/>
      <c r="G1161" s="114"/>
      <c r="H1161" s="115" t="s">
        <v>3215</v>
      </c>
      <c r="I1161" s="114"/>
      <c r="J1161" s="115" t="s">
        <v>3216</v>
      </c>
      <c r="K1161" s="115" t="s">
        <v>3223</v>
      </c>
      <c r="L1161" s="115" t="s">
        <v>3217</v>
      </c>
      <c r="M1161" s="115"/>
      <c r="N1161" s="115"/>
      <c r="O1161" s="115"/>
      <c r="P1161" s="116" t="s">
        <v>3221</v>
      </c>
      <c r="Q1161" s="117" t="s">
        <v>256</v>
      </c>
      <c r="R1161" s="154"/>
      <c r="S1161" s="115"/>
      <c r="T1161" s="115">
        <v>3</v>
      </c>
      <c r="U1161" s="115"/>
      <c r="V1161" s="115">
        <v>9</v>
      </c>
      <c r="W1161" s="115">
        <v>1</v>
      </c>
      <c r="X1161" s="115"/>
      <c r="Y1161" s="115"/>
      <c r="Z1161" s="115"/>
      <c r="AA1161" s="115"/>
      <c r="AB1161" s="116" t="s">
        <v>257</v>
      </c>
      <c r="AC1161" s="117" t="s">
        <v>3188</v>
      </c>
      <c r="AD1161" s="130"/>
      <c r="AE1161" s="130"/>
      <c r="AF1161" s="130"/>
      <c r="AG1161" s="130"/>
      <c r="AH1161" s="130"/>
      <c r="AI1161" s="130"/>
      <c r="AJ1161" s="130"/>
      <c r="AK1161" s="130"/>
      <c r="AL1161" s="130"/>
      <c r="AM1161" s="116" t="s">
        <v>3219</v>
      </c>
      <c r="AN1161" s="116" t="s">
        <v>3190</v>
      </c>
      <c r="AO1161" s="57" t="s">
        <v>54</v>
      </c>
      <c r="AP1161" s="57" t="s">
        <v>87</v>
      </c>
      <c r="AQ1161" s="57" t="s">
        <v>3220</v>
      </c>
      <c r="AR1161" s="18" t="s">
        <v>608</v>
      </c>
      <c r="AS1161" s="156" t="s">
        <v>53</v>
      </c>
      <c r="AT1161" s="121">
        <v>0</v>
      </c>
      <c r="AU1161" s="121">
        <v>0</v>
      </c>
      <c r="AV1161" s="121">
        <v>0</v>
      </c>
      <c r="AW1161" s="121">
        <v>0</v>
      </c>
      <c r="AX1161" s="121">
        <v>0</v>
      </c>
      <c r="AY1161" s="121">
        <v>0</v>
      </c>
      <c r="AZ1161" s="121">
        <v>0</v>
      </c>
      <c r="BA1161" s="121">
        <v>0</v>
      </c>
      <c r="BB1161" s="121">
        <v>0</v>
      </c>
      <c r="BC1161" s="121">
        <v>0</v>
      </c>
      <c r="BD1161" s="121">
        <v>5175341.21</v>
      </c>
      <c r="BE1161" s="121">
        <v>0</v>
      </c>
      <c r="BF1161" s="121">
        <v>0</v>
      </c>
      <c r="BG1161" s="121">
        <v>0</v>
      </c>
      <c r="BH1161" s="121">
        <v>5175341.21</v>
      </c>
      <c r="BI1161" s="121">
        <v>5167670.38</v>
      </c>
      <c r="BJ1161" s="121">
        <v>0</v>
      </c>
      <c r="BK1161" s="121">
        <v>0</v>
      </c>
      <c r="BL1161" s="121">
        <v>0</v>
      </c>
      <c r="BM1161" s="121">
        <f>BI1161</f>
        <v>5167670.38</v>
      </c>
      <c r="BN1161" s="121">
        <v>4706440</v>
      </c>
      <c r="BO1161" s="121">
        <v>0</v>
      </c>
      <c r="BP1161" s="121">
        <v>0</v>
      </c>
      <c r="BQ1161" s="121">
        <v>0</v>
      </c>
      <c r="BR1161" s="121">
        <f>BN1161</f>
        <v>4706440</v>
      </c>
      <c r="BS1161" s="121">
        <v>4688243.05</v>
      </c>
      <c r="BT1161" s="121">
        <v>0</v>
      </c>
      <c r="BU1161" s="121">
        <v>0</v>
      </c>
      <c r="BV1161" s="121">
        <v>0</v>
      </c>
      <c r="BW1161" s="121">
        <f>BS1161</f>
        <v>4688243.05</v>
      </c>
      <c r="BX1161" s="121">
        <v>3114560</v>
      </c>
      <c r="BY1161" s="121">
        <v>0</v>
      </c>
      <c r="BZ1161" s="121">
        <v>0</v>
      </c>
      <c r="CA1161" s="121">
        <v>0</v>
      </c>
      <c r="CB1161" s="121">
        <f>BX1161</f>
        <v>3114560</v>
      </c>
      <c r="CC1161" s="121">
        <f>BX1161</f>
        <v>3114560</v>
      </c>
      <c r="CD1161" s="121">
        <v>0</v>
      </c>
      <c r="CE1161" s="121">
        <v>0</v>
      </c>
      <c r="CF1161" s="121">
        <v>0</v>
      </c>
      <c r="CG1161" s="121">
        <v>3114560</v>
      </c>
      <c r="CH1161" s="121">
        <v>3114560</v>
      </c>
      <c r="CI1161" s="121">
        <v>0</v>
      </c>
      <c r="CJ1161" s="121">
        <v>0</v>
      </c>
      <c r="CK1161" s="121">
        <v>0</v>
      </c>
      <c r="CL1161" s="121">
        <f>CH1161</f>
        <v>3114560</v>
      </c>
      <c r="CM1161" s="121">
        <v>3114560</v>
      </c>
      <c r="CN1161" s="121">
        <v>0</v>
      </c>
      <c r="CO1161" s="121">
        <v>0</v>
      </c>
      <c r="CP1161" s="121">
        <v>0</v>
      </c>
      <c r="CQ1161" s="121">
        <f>CM1161</f>
        <v>3114560</v>
      </c>
      <c r="CR1161" s="2"/>
      <c r="CS1161" s="2"/>
      <c r="CT1161" s="2"/>
      <c r="CU1161" s="2"/>
      <c r="CV1161" s="2"/>
      <c r="CW1161" s="2"/>
      <c r="CX1161" s="2"/>
      <c r="CY1161" s="2"/>
      <c r="CZ1161" s="2"/>
      <c r="DA1161" s="2"/>
      <c r="DB1161" s="2"/>
      <c r="DC1161" s="2"/>
      <c r="DD1161" s="2"/>
      <c r="DE1161" s="2"/>
      <c r="DF1161" s="2"/>
      <c r="DG1161" s="2"/>
      <c r="DH1161" s="2"/>
      <c r="DI1161" s="2"/>
      <c r="DJ1161" s="2"/>
      <c r="DK1161" s="2"/>
      <c r="DL1161" s="2"/>
      <c r="DM1161" s="2"/>
      <c r="DN1161" s="2"/>
      <c r="DO1161" s="2"/>
      <c r="DP1161" s="2"/>
      <c r="DQ1161" s="2"/>
      <c r="DR1161" s="2"/>
      <c r="DS1161" s="2"/>
      <c r="DT1161" s="2"/>
      <c r="DU1161" s="2"/>
      <c r="DV1161" s="2"/>
      <c r="DW1161" s="2"/>
      <c r="DX1161" s="2"/>
      <c r="DY1161" s="2"/>
      <c r="DZ1161" s="2"/>
      <c r="EA1161" s="2"/>
      <c r="EB1161" s="2"/>
      <c r="EC1161" s="2"/>
      <c r="ED1161" s="2"/>
      <c r="EE1161" s="2"/>
      <c r="EF1161" s="2"/>
      <c r="EG1161" s="2"/>
      <c r="EH1161" s="2"/>
      <c r="EI1161" s="2"/>
      <c r="EJ1161" s="2"/>
      <c r="EK1161" s="2"/>
      <c r="EL1161" s="2"/>
      <c r="EM1161" s="2"/>
      <c r="EN1161" s="2"/>
      <c r="EO1161" s="2"/>
      <c r="EP1161" s="2"/>
      <c r="EQ1161" s="2"/>
      <c r="ER1161" s="2"/>
      <c r="ES1161" s="2"/>
      <c r="ET1161" s="2"/>
      <c r="EU1161" s="2"/>
      <c r="EV1161" s="2"/>
      <c r="EW1161" s="2"/>
      <c r="EX1161" s="2"/>
      <c r="EY1161" s="2"/>
      <c r="EZ1161" s="2"/>
      <c r="FA1161" s="2"/>
      <c r="FB1161" s="2"/>
      <c r="FC1161" s="2"/>
      <c r="FD1161" s="2"/>
      <c r="FE1161" s="2"/>
      <c r="FF1161" s="2"/>
      <c r="FG1161" s="2"/>
      <c r="FH1161" s="2"/>
      <c r="FI1161" s="2"/>
      <c r="FJ1161" s="2"/>
      <c r="FK1161" s="2"/>
      <c r="FL1161" s="2"/>
      <c r="FM1161" s="2"/>
      <c r="FN1161" s="2"/>
      <c r="FO1161" s="2"/>
      <c r="FP1161" s="2"/>
      <c r="FQ1161" s="2"/>
      <c r="FR1161" s="2"/>
      <c r="FS1161" s="2"/>
      <c r="FT1161" s="2"/>
      <c r="FU1161" s="2"/>
      <c r="FV1161" s="2"/>
      <c r="FW1161" s="2"/>
      <c r="FX1161" s="2"/>
      <c r="FY1161" s="2"/>
      <c r="FZ1161" s="2"/>
      <c r="GA1161" s="2"/>
      <c r="GB1161" s="2"/>
      <c r="GC1161" s="2"/>
      <c r="GD1161" s="2"/>
      <c r="GE1161" s="2"/>
      <c r="GF1161" s="2"/>
      <c r="GG1161" s="2"/>
      <c r="GH1161" s="2"/>
      <c r="GI1161" s="2"/>
      <c r="GJ1161" s="2"/>
      <c r="GK1161" s="2"/>
      <c r="GL1161" s="2"/>
      <c r="GM1161" s="2"/>
      <c r="GN1161" s="2"/>
      <c r="GO1161" s="2"/>
      <c r="GP1161" s="2"/>
      <c r="GQ1161" s="2"/>
      <c r="GR1161" s="2"/>
      <c r="GS1161" s="2"/>
      <c r="GT1161" s="2"/>
      <c r="GU1161" s="2"/>
      <c r="GV1161" s="2"/>
      <c r="GW1161" s="2"/>
      <c r="GX1161" s="2"/>
      <c r="GY1161" s="2"/>
      <c r="GZ1161" s="2"/>
      <c r="HA1161" s="2"/>
      <c r="HB1161" s="2"/>
      <c r="HC1161" s="2"/>
      <c r="HD1161" s="2"/>
      <c r="HE1161" s="2"/>
    </row>
    <row r="1162" spans="1:213" ht="110.25" customHeight="1">
      <c r="A1162" s="244" t="s">
        <v>3174</v>
      </c>
      <c r="B1162" s="17" t="s">
        <v>3142</v>
      </c>
      <c r="C1162" s="123">
        <v>402000025</v>
      </c>
      <c r="D1162" s="19" t="s">
        <v>153</v>
      </c>
      <c r="E1162" s="113" t="s">
        <v>389</v>
      </c>
      <c r="F1162" s="114"/>
      <c r="G1162" s="114"/>
      <c r="H1162" s="115" t="s">
        <v>3175</v>
      </c>
      <c r="I1162" s="114"/>
      <c r="J1162" s="115" t="s">
        <v>3176</v>
      </c>
      <c r="K1162" s="115" t="s">
        <v>2782</v>
      </c>
      <c r="L1162" s="115" t="s">
        <v>3177</v>
      </c>
      <c r="M1162" s="115"/>
      <c r="N1162" s="115" t="s">
        <v>3178</v>
      </c>
      <c r="O1162" s="115"/>
      <c r="P1162" s="116" t="s">
        <v>3179</v>
      </c>
      <c r="Q1162" s="117" t="s">
        <v>394</v>
      </c>
      <c r="R1162" s="115"/>
      <c r="S1162" s="115"/>
      <c r="T1162" s="115">
        <v>3</v>
      </c>
      <c r="U1162" s="115"/>
      <c r="V1162" s="115">
        <v>12</v>
      </c>
      <c r="W1162" s="115">
        <v>1</v>
      </c>
      <c r="X1162" s="115" t="s">
        <v>395</v>
      </c>
      <c r="Y1162" s="115"/>
      <c r="Z1162" s="115"/>
      <c r="AA1162" s="115"/>
      <c r="AB1162" s="116" t="s">
        <v>257</v>
      </c>
      <c r="AC1162" s="117" t="s">
        <v>3180</v>
      </c>
      <c r="AD1162" s="130"/>
      <c r="AE1162" s="130"/>
      <c r="AF1162" s="130"/>
      <c r="AG1162" s="130"/>
      <c r="AH1162" s="130"/>
      <c r="AI1162" s="130"/>
      <c r="AJ1162" s="116"/>
      <c r="AK1162" s="130"/>
      <c r="AL1162" s="130"/>
      <c r="AM1162" s="116" t="s">
        <v>605</v>
      </c>
      <c r="AN1162" s="116" t="s">
        <v>3181</v>
      </c>
      <c r="AO1162" s="57" t="s">
        <v>54</v>
      </c>
      <c r="AP1162" s="57" t="s">
        <v>87</v>
      </c>
      <c r="AQ1162" s="57" t="s">
        <v>3220</v>
      </c>
      <c r="AR1162" s="18" t="s">
        <v>608</v>
      </c>
      <c r="AS1162" s="156" t="s">
        <v>53</v>
      </c>
      <c r="AT1162" s="121">
        <v>0</v>
      </c>
      <c r="AU1162" s="121">
        <v>0</v>
      </c>
      <c r="AV1162" s="121">
        <v>0</v>
      </c>
      <c r="AW1162" s="121">
        <v>0</v>
      </c>
      <c r="AX1162" s="121">
        <v>0</v>
      </c>
      <c r="AY1162" s="121">
        <v>0</v>
      </c>
      <c r="AZ1162" s="121">
        <v>0</v>
      </c>
      <c r="BA1162" s="121">
        <v>0</v>
      </c>
      <c r="BB1162" s="121">
        <v>0</v>
      </c>
      <c r="BC1162" s="121">
        <v>0</v>
      </c>
      <c r="BD1162" s="121">
        <v>41852.89</v>
      </c>
      <c r="BE1162" s="121">
        <v>0</v>
      </c>
      <c r="BF1162" s="121">
        <v>0</v>
      </c>
      <c r="BG1162" s="121">
        <v>0</v>
      </c>
      <c r="BH1162" s="121">
        <v>41852.89</v>
      </c>
      <c r="BI1162" s="122">
        <v>41852.89</v>
      </c>
      <c r="BJ1162" s="122">
        <v>0</v>
      </c>
      <c r="BK1162" s="122">
        <v>0</v>
      </c>
      <c r="BL1162" s="122">
        <v>0</v>
      </c>
      <c r="BM1162" s="122">
        <v>41852.89</v>
      </c>
      <c r="BN1162" s="122">
        <v>0</v>
      </c>
      <c r="BO1162" s="122">
        <v>0</v>
      </c>
      <c r="BP1162" s="122">
        <v>0</v>
      </c>
      <c r="BQ1162" s="122">
        <v>0</v>
      </c>
      <c r="BR1162" s="122">
        <v>0</v>
      </c>
      <c r="BS1162" s="122">
        <v>20000</v>
      </c>
      <c r="BT1162" s="122">
        <v>0</v>
      </c>
      <c r="BU1162" s="122">
        <v>0</v>
      </c>
      <c r="BV1162" s="122">
        <v>0</v>
      </c>
      <c r="BW1162" s="122">
        <v>20000</v>
      </c>
      <c r="BX1162" s="122">
        <v>0</v>
      </c>
      <c r="BY1162" s="122">
        <v>0</v>
      </c>
      <c r="BZ1162" s="122">
        <v>0</v>
      </c>
      <c r="CA1162" s="122">
        <v>0</v>
      </c>
      <c r="CB1162" s="122">
        <v>0</v>
      </c>
      <c r="CC1162" s="122">
        <v>0</v>
      </c>
      <c r="CD1162" s="122">
        <v>0</v>
      </c>
      <c r="CE1162" s="122">
        <v>0</v>
      </c>
      <c r="CF1162" s="122">
        <v>0</v>
      </c>
      <c r="CG1162" s="122">
        <v>0</v>
      </c>
      <c r="CH1162" s="122">
        <v>0</v>
      </c>
      <c r="CI1162" s="122">
        <v>0</v>
      </c>
      <c r="CJ1162" s="122">
        <v>0</v>
      </c>
      <c r="CK1162" s="122">
        <v>0</v>
      </c>
      <c r="CL1162" s="122">
        <v>0</v>
      </c>
      <c r="CM1162" s="122">
        <v>0</v>
      </c>
      <c r="CN1162" s="122">
        <v>0</v>
      </c>
      <c r="CO1162" s="122">
        <v>0</v>
      </c>
      <c r="CP1162" s="122">
        <v>0</v>
      </c>
      <c r="CQ1162" s="122">
        <v>0</v>
      </c>
      <c r="CR1162" s="2"/>
      <c r="CS1162" s="2"/>
      <c r="CT1162" s="2"/>
      <c r="CU1162" s="2"/>
      <c r="CV1162" s="2"/>
      <c r="CW1162" s="2"/>
      <c r="CX1162" s="2"/>
      <c r="CY1162" s="2"/>
      <c r="CZ1162" s="2"/>
      <c r="DA1162" s="2"/>
      <c r="DB1162" s="2"/>
      <c r="DC1162" s="2"/>
      <c r="DD1162" s="2"/>
      <c r="DE1162" s="2"/>
      <c r="DF1162" s="2"/>
      <c r="DG1162" s="2"/>
      <c r="DH1162" s="2"/>
      <c r="DI1162" s="2"/>
      <c r="DJ1162" s="2"/>
      <c r="DK1162" s="2"/>
      <c r="DL1162" s="2"/>
      <c r="DM1162" s="2"/>
      <c r="DN1162" s="2"/>
      <c r="DO1162" s="2"/>
      <c r="DP1162" s="2"/>
      <c r="DQ1162" s="2"/>
      <c r="DR1162" s="2"/>
      <c r="DS1162" s="2"/>
      <c r="DT1162" s="2"/>
      <c r="DU1162" s="2"/>
      <c r="DV1162" s="2"/>
      <c r="DW1162" s="2"/>
      <c r="DX1162" s="2"/>
      <c r="DY1162" s="2"/>
      <c r="DZ1162" s="2"/>
      <c r="EA1162" s="2"/>
      <c r="EB1162" s="2"/>
      <c r="EC1162" s="2"/>
      <c r="ED1162" s="2"/>
      <c r="EE1162" s="2"/>
      <c r="EF1162" s="2"/>
      <c r="EG1162" s="2"/>
      <c r="EH1162" s="2"/>
      <c r="EI1162" s="2"/>
      <c r="EJ1162" s="2"/>
      <c r="EK1162" s="2"/>
      <c r="EL1162" s="2"/>
      <c r="EM1162" s="2"/>
      <c r="EN1162" s="2"/>
      <c r="EO1162" s="2"/>
      <c r="EP1162" s="2"/>
      <c r="EQ1162" s="2"/>
      <c r="ER1162" s="2"/>
      <c r="ES1162" s="2"/>
      <c r="ET1162" s="2"/>
      <c r="EU1162" s="2"/>
      <c r="EV1162" s="2"/>
      <c r="EW1162" s="2"/>
      <c r="EX1162" s="2"/>
      <c r="EY1162" s="2"/>
      <c r="EZ1162" s="2"/>
      <c r="FA1162" s="2"/>
      <c r="FB1162" s="2"/>
      <c r="FC1162" s="2"/>
      <c r="FD1162" s="2"/>
      <c r="FE1162" s="2"/>
      <c r="FF1162" s="2"/>
      <c r="FG1162" s="2"/>
      <c r="FH1162" s="2"/>
      <c r="FI1162" s="2"/>
      <c r="FJ1162" s="2"/>
      <c r="FK1162" s="2"/>
      <c r="FL1162" s="2"/>
      <c r="FM1162" s="2"/>
      <c r="FN1162" s="2"/>
      <c r="FO1162" s="2"/>
      <c r="FP1162" s="2"/>
      <c r="FQ1162" s="2"/>
      <c r="FR1162" s="2"/>
      <c r="FS1162" s="2"/>
      <c r="FT1162" s="2"/>
      <c r="FU1162" s="2"/>
      <c r="FV1162" s="2"/>
      <c r="FW1162" s="2"/>
      <c r="FX1162" s="2"/>
      <c r="FY1162" s="2"/>
      <c r="FZ1162" s="2"/>
      <c r="GA1162" s="2"/>
      <c r="GB1162" s="2"/>
      <c r="GC1162" s="2"/>
      <c r="GD1162" s="2"/>
      <c r="GE1162" s="2"/>
      <c r="GF1162" s="2"/>
      <c r="GG1162" s="2"/>
      <c r="GH1162" s="2"/>
      <c r="GI1162" s="2"/>
      <c r="GJ1162" s="2"/>
      <c r="GK1162" s="2"/>
      <c r="GL1162" s="2"/>
      <c r="GM1162" s="2"/>
      <c r="GN1162" s="2"/>
      <c r="GO1162" s="2"/>
      <c r="GP1162" s="2"/>
      <c r="GQ1162" s="2"/>
      <c r="GR1162" s="2"/>
      <c r="GS1162" s="2"/>
      <c r="GT1162" s="2"/>
      <c r="GU1162" s="2"/>
      <c r="GV1162" s="2"/>
      <c r="GW1162" s="2"/>
      <c r="GX1162" s="2"/>
      <c r="GY1162" s="2"/>
      <c r="GZ1162" s="2"/>
      <c r="HA1162" s="2"/>
      <c r="HB1162" s="2"/>
      <c r="HC1162" s="2"/>
      <c r="HD1162" s="2"/>
      <c r="HE1162" s="2"/>
    </row>
    <row r="1163" spans="1:213" ht="182.25" customHeight="1">
      <c r="A1163" s="244">
        <v>624</v>
      </c>
      <c r="B1163" s="17" t="s">
        <v>3142</v>
      </c>
      <c r="C1163" s="123" t="s">
        <v>122</v>
      </c>
      <c r="D1163" s="19" t="s">
        <v>3213</v>
      </c>
      <c r="E1163" s="113" t="s">
        <v>3263</v>
      </c>
      <c r="F1163" s="114"/>
      <c r="G1163" s="114"/>
      <c r="H1163" s="115" t="s">
        <v>3215</v>
      </c>
      <c r="I1163" s="114"/>
      <c r="J1163" s="115" t="s">
        <v>3216</v>
      </c>
      <c r="K1163" s="115" t="s">
        <v>3223</v>
      </c>
      <c r="L1163" s="115" t="s">
        <v>3217</v>
      </c>
      <c r="M1163" s="115"/>
      <c r="N1163" s="115"/>
      <c r="O1163" s="115"/>
      <c r="P1163" s="116" t="s">
        <v>3266</v>
      </c>
      <c r="Q1163" s="117" t="s">
        <v>256</v>
      </c>
      <c r="R1163" s="154"/>
      <c r="S1163" s="115"/>
      <c r="T1163" s="115">
        <v>3</v>
      </c>
      <c r="U1163" s="115"/>
      <c r="V1163" s="115">
        <v>9</v>
      </c>
      <c r="W1163" s="115">
        <v>1</v>
      </c>
      <c r="X1163" s="115"/>
      <c r="Y1163" s="115"/>
      <c r="Z1163" s="115"/>
      <c r="AA1163" s="115"/>
      <c r="AB1163" s="116" t="s">
        <v>257</v>
      </c>
      <c r="AC1163" s="117" t="s">
        <v>3188</v>
      </c>
      <c r="AD1163" s="130"/>
      <c r="AE1163" s="130"/>
      <c r="AF1163" s="130"/>
      <c r="AG1163" s="130"/>
      <c r="AH1163" s="130"/>
      <c r="AI1163" s="130"/>
      <c r="AJ1163" s="130"/>
      <c r="AK1163" s="130"/>
      <c r="AL1163" s="130"/>
      <c r="AM1163" s="116" t="s">
        <v>3219</v>
      </c>
      <c r="AN1163" s="116" t="s">
        <v>3190</v>
      </c>
      <c r="AO1163" s="57" t="s">
        <v>54</v>
      </c>
      <c r="AP1163" s="57" t="s">
        <v>87</v>
      </c>
      <c r="AQ1163" s="57" t="s">
        <v>3220</v>
      </c>
      <c r="AR1163" s="18" t="s">
        <v>608</v>
      </c>
      <c r="AS1163" s="156" t="s">
        <v>192</v>
      </c>
      <c r="AT1163" s="121">
        <v>0</v>
      </c>
      <c r="AU1163" s="121">
        <v>0</v>
      </c>
      <c r="AV1163" s="121">
        <v>0</v>
      </c>
      <c r="AW1163" s="121">
        <v>0</v>
      </c>
      <c r="AX1163" s="121">
        <v>0</v>
      </c>
      <c r="AY1163" s="121">
        <v>0</v>
      </c>
      <c r="AZ1163" s="121">
        <v>0</v>
      </c>
      <c r="BA1163" s="121"/>
      <c r="BB1163" s="121">
        <v>0</v>
      </c>
      <c r="BC1163" s="121">
        <v>0</v>
      </c>
      <c r="BD1163" s="121">
        <v>1599002.66</v>
      </c>
      <c r="BE1163" s="121">
        <v>0</v>
      </c>
      <c r="BF1163" s="121">
        <v>0</v>
      </c>
      <c r="BG1163" s="121">
        <v>0</v>
      </c>
      <c r="BH1163" s="121">
        <v>1599002.66</v>
      </c>
      <c r="BI1163" s="121">
        <v>1588975.53</v>
      </c>
      <c r="BJ1163" s="121">
        <v>0</v>
      </c>
      <c r="BK1163" s="121">
        <v>0</v>
      </c>
      <c r="BL1163" s="121">
        <v>0</v>
      </c>
      <c r="BM1163" s="121">
        <f>BI1163</f>
        <v>1588975.53</v>
      </c>
      <c r="BN1163" s="121">
        <v>1458940</v>
      </c>
      <c r="BO1163" s="121">
        <v>0</v>
      </c>
      <c r="BP1163" s="121">
        <v>0</v>
      </c>
      <c r="BQ1163" s="121">
        <v>0</v>
      </c>
      <c r="BR1163" s="121">
        <f>BN1163</f>
        <v>1458940</v>
      </c>
      <c r="BS1163" s="121">
        <v>1500740</v>
      </c>
      <c r="BT1163" s="121">
        <v>0</v>
      </c>
      <c r="BU1163" s="121">
        <v>0</v>
      </c>
      <c r="BV1163" s="121">
        <v>0</v>
      </c>
      <c r="BW1163" s="121">
        <f>BS1163</f>
        <v>1500740</v>
      </c>
      <c r="BX1163" s="121">
        <v>1476500</v>
      </c>
      <c r="BY1163" s="121">
        <v>0</v>
      </c>
      <c r="BZ1163" s="121">
        <v>0</v>
      </c>
      <c r="CA1163" s="121">
        <v>0</v>
      </c>
      <c r="CB1163" s="121">
        <f>BX1163</f>
        <v>1476500</v>
      </c>
      <c r="CC1163" s="121">
        <v>1476500</v>
      </c>
      <c r="CD1163" s="121">
        <v>0</v>
      </c>
      <c r="CE1163" s="121">
        <v>0</v>
      </c>
      <c r="CF1163" s="121">
        <v>0</v>
      </c>
      <c r="CG1163" s="121">
        <f>CC1163</f>
        <v>1476500</v>
      </c>
      <c r="CH1163" s="121">
        <v>1476500</v>
      </c>
      <c r="CI1163" s="121">
        <v>0</v>
      </c>
      <c r="CJ1163" s="121">
        <v>0</v>
      </c>
      <c r="CK1163" s="121">
        <v>0</v>
      </c>
      <c r="CL1163" s="121">
        <f>CH1163</f>
        <v>1476500</v>
      </c>
      <c r="CM1163" s="121">
        <v>1476500</v>
      </c>
      <c r="CN1163" s="121">
        <v>0</v>
      </c>
      <c r="CO1163" s="121">
        <v>0</v>
      </c>
      <c r="CP1163" s="121">
        <v>0</v>
      </c>
      <c r="CQ1163" s="121">
        <f>CM1163</f>
        <v>1476500</v>
      </c>
      <c r="CR1163" s="2"/>
      <c r="CS1163" s="2"/>
      <c r="CT1163" s="2"/>
      <c r="CU1163" s="2"/>
      <c r="CV1163" s="2"/>
      <c r="CW1163" s="2"/>
      <c r="CX1163" s="2"/>
      <c r="CY1163" s="2"/>
      <c r="CZ1163" s="2"/>
      <c r="DA1163" s="2"/>
      <c r="DB1163" s="2"/>
      <c r="DC1163" s="2"/>
      <c r="DD1163" s="2"/>
      <c r="DE1163" s="2"/>
      <c r="DF1163" s="2"/>
      <c r="DG1163" s="2"/>
      <c r="DH1163" s="2"/>
      <c r="DI1163" s="2"/>
      <c r="DJ1163" s="2"/>
      <c r="DK1163" s="2"/>
      <c r="DL1163" s="2"/>
      <c r="DM1163" s="2"/>
      <c r="DN1163" s="2"/>
      <c r="DO1163" s="2"/>
      <c r="DP1163" s="2"/>
      <c r="DQ1163" s="2"/>
      <c r="DR1163" s="2"/>
      <c r="DS1163" s="2"/>
      <c r="DT1163" s="2"/>
      <c r="DU1163" s="2"/>
      <c r="DV1163" s="2"/>
      <c r="DW1163" s="2"/>
      <c r="DX1163" s="2"/>
      <c r="DY1163" s="2"/>
      <c r="DZ1163" s="2"/>
      <c r="EA1163" s="2"/>
      <c r="EB1163" s="2"/>
      <c r="EC1163" s="2"/>
      <c r="ED1163" s="2"/>
      <c r="EE1163" s="2"/>
      <c r="EF1163" s="2"/>
      <c r="EG1163" s="2"/>
      <c r="EH1163" s="2"/>
      <c r="EI1163" s="2"/>
      <c r="EJ1163" s="2"/>
      <c r="EK1163" s="2"/>
      <c r="EL1163" s="2"/>
      <c r="EM1163" s="2"/>
      <c r="EN1163" s="2"/>
      <c r="EO1163" s="2"/>
      <c r="EP1163" s="2"/>
      <c r="EQ1163" s="2"/>
      <c r="ER1163" s="2"/>
      <c r="ES1163" s="2"/>
      <c r="ET1163" s="2"/>
      <c r="EU1163" s="2"/>
      <c r="EV1163" s="2"/>
      <c r="EW1163" s="2"/>
      <c r="EX1163" s="2"/>
      <c r="EY1163" s="2"/>
      <c r="EZ1163" s="2"/>
      <c r="FA1163" s="2"/>
      <c r="FB1163" s="2"/>
      <c r="FC1163" s="2"/>
      <c r="FD1163" s="2"/>
      <c r="FE1163" s="2"/>
      <c r="FF1163" s="2"/>
      <c r="FG1163" s="2"/>
      <c r="FH1163" s="2"/>
      <c r="FI1163" s="2"/>
      <c r="FJ1163" s="2"/>
      <c r="FK1163" s="2"/>
      <c r="FL1163" s="2"/>
      <c r="FM1163" s="2"/>
      <c r="FN1163" s="2"/>
      <c r="FO1163" s="2"/>
      <c r="FP1163" s="2"/>
      <c r="FQ1163" s="2"/>
      <c r="FR1163" s="2"/>
      <c r="FS1163" s="2"/>
      <c r="FT1163" s="2"/>
      <c r="FU1163" s="2"/>
      <c r="FV1163" s="2"/>
      <c r="FW1163" s="2"/>
      <c r="FX1163" s="2"/>
      <c r="FY1163" s="2"/>
      <c r="FZ1163" s="2"/>
      <c r="GA1163" s="2"/>
      <c r="GB1163" s="2"/>
      <c r="GC1163" s="2"/>
      <c r="GD1163" s="2"/>
      <c r="GE1163" s="2"/>
      <c r="GF1163" s="2"/>
      <c r="GG1163" s="2"/>
      <c r="GH1163" s="2"/>
      <c r="GI1163" s="2"/>
      <c r="GJ1163" s="2"/>
      <c r="GK1163" s="2"/>
      <c r="GL1163" s="2"/>
      <c r="GM1163" s="2"/>
      <c r="GN1163" s="2"/>
      <c r="GO1163" s="2"/>
      <c r="GP1163" s="2"/>
      <c r="GQ1163" s="2"/>
      <c r="GR1163" s="2"/>
      <c r="GS1163" s="2"/>
      <c r="GT1163" s="2"/>
      <c r="GU1163" s="2"/>
      <c r="GV1163" s="2"/>
      <c r="GW1163" s="2"/>
      <c r="GX1163" s="2"/>
      <c r="GY1163" s="2"/>
      <c r="GZ1163" s="2"/>
      <c r="HA1163" s="2"/>
      <c r="HB1163" s="2"/>
      <c r="HC1163" s="2"/>
      <c r="HD1163" s="2"/>
      <c r="HE1163" s="2"/>
    </row>
    <row r="1164" spans="1:213" ht="189" customHeight="1">
      <c r="A1164" s="244">
        <v>624</v>
      </c>
      <c r="B1164" s="17" t="s">
        <v>3142</v>
      </c>
      <c r="C1164" s="123" t="s">
        <v>122</v>
      </c>
      <c r="D1164" s="19" t="s">
        <v>3213</v>
      </c>
      <c r="E1164" s="113" t="s">
        <v>3263</v>
      </c>
      <c r="F1164" s="114"/>
      <c r="G1164" s="114"/>
      <c r="H1164" s="115" t="s">
        <v>3215</v>
      </c>
      <c r="I1164" s="114"/>
      <c r="J1164" s="115" t="s">
        <v>3216</v>
      </c>
      <c r="K1164" s="115" t="s">
        <v>3223</v>
      </c>
      <c r="L1164" s="115" t="s">
        <v>3267</v>
      </c>
      <c r="M1164" s="115"/>
      <c r="N1164" s="115"/>
      <c r="O1164" s="115"/>
      <c r="P1164" s="116" t="s">
        <v>3268</v>
      </c>
      <c r="Q1164" s="117" t="s">
        <v>256</v>
      </c>
      <c r="R1164" s="154"/>
      <c r="S1164" s="115"/>
      <c r="T1164" s="115">
        <v>3</v>
      </c>
      <c r="U1164" s="115"/>
      <c r="V1164" s="115">
        <v>9</v>
      </c>
      <c r="W1164" s="115">
        <v>1</v>
      </c>
      <c r="X1164" s="115"/>
      <c r="Y1164" s="115"/>
      <c r="Z1164" s="115"/>
      <c r="AA1164" s="115"/>
      <c r="AB1164" s="116" t="s">
        <v>257</v>
      </c>
      <c r="AC1164" s="117" t="s">
        <v>3188</v>
      </c>
      <c r="AD1164" s="130"/>
      <c r="AE1164" s="130"/>
      <c r="AF1164" s="130"/>
      <c r="AG1164" s="130"/>
      <c r="AH1164" s="130"/>
      <c r="AI1164" s="130"/>
      <c r="AJ1164" s="130"/>
      <c r="AK1164" s="130"/>
      <c r="AL1164" s="130"/>
      <c r="AM1164" s="116" t="s">
        <v>3219</v>
      </c>
      <c r="AN1164" s="116" t="s">
        <v>3190</v>
      </c>
      <c r="AO1164" s="57" t="s">
        <v>54</v>
      </c>
      <c r="AP1164" s="57" t="s">
        <v>87</v>
      </c>
      <c r="AQ1164" s="57" t="s">
        <v>3220</v>
      </c>
      <c r="AR1164" s="18" t="s">
        <v>608</v>
      </c>
      <c r="AS1164" s="156" t="s">
        <v>193</v>
      </c>
      <c r="AT1164" s="121">
        <v>0</v>
      </c>
      <c r="AU1164" s="121">
        <v>0</v>
      </c>
      <c r="AV1164" s="121">
        <v>0</v>
      </c>
      <c r="AW1164" s="121">
        <v>0</v>
      </c>
      <c r="AX1164" s="121">
        <v>0</v>
      </c>
      <c r="AY1164" s="121">
        <v>0</v>
      </c>
      <c r="AZ1164" s="121">
        <v>0</v>
      </c>
      <c r="BA1164" s="121">
        <v>0</v>
      </c>
      <c r="BB1164" s="121">
        <v>0</v>
      </c>
      <c r="BC1164" s="121">
        <v>0</v>
      </c>
      <c r="BD1164" s="121">
        <v>676486</v>
      </c>
      <c r="BE1164" s="121">
        <v>0</v>
      </c>
      <c r="BF1164" s="121">
        <v>0</v>
      </c>
      <c r="BG1164" s="121">
        <v>0</v>
      </c>
      <c r="BH1164" s="121">
        <v>676486</v>
      </c>
      <c r="BI1164" s="121">
        <v>676486</v>
      </c>
      <c r="BJ1164" s="121">
        <v>0</v>
      </c>
      <c r="BK1164" s="121">
        <v>0</v>
      </c>
      <c r="BL1164" s="121">
        <v>0</v>
      </c>
      <c r="BM1164" s="121">
        <v>676486</v>
      </c>
      <c r="BN1164" s="121">
        <v>677860</v>
      </c>
      <c r="BO1164" s="121">
        <v>0</v>
      </c>
      <c r="BP1164" s="121">
        <v>0</v>
      </c>
      <c r="BQ1164" s="121">
        <v>0</v>
      </c>
      <c r="BR1164" s="121">
        <v>677860</v>
      </c>
      <c r="BS1164" s="121">
        <v>677860</v>
      </c>
      <c r="BT1164" s="121">
        <v>0</v>
      </c>
      <c r="BU1164" s="121">
        <v>0</v>
      </c>
      <c r="BV1164" s="121">
        <v>0</v>
      </c>
      <c r="BW1164" s="121">
        <v>677860</v>
      </c>
      <c r="BX1164" s="121">
        <v>669960</v>
      </c>
      <c r="BY1164" s="121">
        <v>0</v>
      </c>
      <c r="BZ1164" s="121">
        <v>0</v>
      </c>
      <c r="CA1164" s="121">
        <v>0</v>
      </c>
      <c r="CB1164" s="121">
        <f>BX1164</f>
        <v>669960</v>
      </c>
      <c r="CC1164" s="121">
        <v>669960</v>
      </c>
      <c r="CD1164" s="121">
        <v>0</v>
      </c>
      <c r="CE1164" s="121">
        <v>0</v>
      </c>
      <c r="CF1164" s="121">
        <v>0</v>
      </c>
      <c r="CG1164" s="121">
        <f>CC1164</f>
        <v>669960</v>
      </c>
      <c r="CH1164" s="121">
        <v>669960</v>
      </c>
      <c r="CI1164" s="121">
        <v>0</v>
      </c>
      <c r="CJ1164" s="121">
        <v>0</v>
      </c>
      <c r="CK1164" s="121">
        <v>0</v>
      </c>
      <c r="CL1164" s="121">
        <f>CH1164</f>
        <v>669960</v>
      </c>
      <c r="CM1164" s="121">
        <v>669960</v>
      </c>
      <c r="CN1164" s="121">
        <v>0</v>
      </c>
      <c r="CO1164" s="121">
        <v>0</v>
      </c>
      <c r="CP1164" s="121">
        <v>0</v>
      </c>
      <c r="CQ1164" s="121">
        <f>CM1164</f>
        <v>669960</v>
      </c>
      <c r="CR1164" s="2"/>
      <c r="CS1164" s="2"/>
      <c r="CT1164" s="2"/>
      <c r="CU1164" s="2"/>
      <c r="CV1164" s="2"/>
      <c r="CW1164" s="2"/>
      <c r="CX1164" s="2"/>
      <c r="CY1164" s="2"/>
      <c r="CZ1164" s="2"/>
      <c r="DA1164" s="2"/>
      <c r="DB1164" s="2"/>
      <c r="DC1164" s="2"/>
      <c r="DD1164" s="2"/>
      <c r="DE1164" s="2"/>
      <c r="DF1164" s="2"/>
      <c r="DG1164" s="2"/>
      <c r="DH1164" s="2"/>
      <c r="DI1164" s="2"/>
      <c r="DJ1164" s="2"/>
      <c r="DK1164" s="2"/>
      <c r="DL1164" s="2"/>
      <c r="DM1164" s="2"/>
      <c r="DN1164" s="2"/>
      <c r="DO1164" s="2"/>
      <c r="DP1164" s="2"/>
      <c r="DQ1164" s="2"/>
      <c r="DR1164" s="2"/>
      <c r="DS1164" s="2"/>
      <c r="DT1164" s="2"/>
      <c r="DU1164" s="2"/>
      <c r="DV1164" s="2"/>
      <c r="DW1164" s="2"/>
      <c r="DX1164" s="2"/>
      <c r="DY1164" s="2"/>
      <c r="DZ1164" s="2"/>
      <c r="EA1164" s="2"/>
      <c r="EB1164" s="2"/>
      <c r="EC1164" s="2"/>
      <c r="ED1164" s="2"/>
      <c r="EE1164" s="2"/>
      <c r="EF1164" s="2"/>
      <c r="EG1164" s="2"/>
      <c r="EH1164" s="2"/>
      <c r="EI1164" s="2"/>
      <c r="EJ1164" s="2"/>
      <c r="EK1164" s="2"/>
      <c r="EL1164" s="2"/>
      <c r="EM1164" s="2"/>
      <c r="EN1164" s="2"/>
      <c r="EO1164" s="2"/>
      <c r="EP1164" s="2"/>
      <c r="EQ1164" s="2"/>
      <c r="ER1164" s="2"/>
      <c r="ES1164" s="2"/>
      <c r="ET1164" s="2"/>
      <c r="EU1164" s="2"/>
      <c r="EV1164" s="2"/>
      <c r="EW1164" s="2"/>
      <c r="EX1164" s="2"/>
      <c r="EY1164" s="2"/>
      <c r="EZ1164" s="2"/>
      <c r="FA1164" s="2"/>
      <c r="FB1164" s="2"/>
      <c r="FC1164" s="2"/>
      <c r="FD1164" s="2"/>
      <c r="FE1164" s="2"/>
      <c r="FF1164" s="2"/>
      <c r="FG1164" s="2"/>
      <c r="FH1164" s="2"/>
      <c r="FI1164" s="2"/>
      <c r="FJ1164" s="2"/>
      <c r="FK1164" s="2"/>
      <c r="FL1164" s="2"/>
      <c r="FM1164" s="2"/>
      <c r="FN1164" s="2"/>
      <c r="FO1164" s="2"/>
      <c r="FP1164" s="2"/>
      <c r="FQ1164" s="2"/>
      <c r="FR1164" s="2"/>
      <c r="FS1164" s="2"/>
      <c r="FT1164" s="2"/>
      <c r="FU1164" s="2"/>
      <c r="FV1164" s="2"/>
      <c r="FW1164" s="2"/>
      <c r="FX1164" s="2"/>
      <c r="FY1164" s="2"/>
      <c r="FZ1164" s="2"/>
      <c r="GA1164" s="2"/>
      <c r="GB1164" s="2"/>
      <c r="GC1164" s="2"/>
      <c r="GD1164" s="2"/>
      <c r="GE1164" s="2"/>
      <c r="GF1164" s="2"/>
      <c r="GG1164" s="2"/>
      <c r="GH1164" s="2"/>
      <c r="GI1164" s="2"/>
      <c r="GJ1164" s="2"/>
      <c r="GK1164" s="2"/>
      <c r="GL1164" s="2"/>
      <c r="GM1164" s="2"/>
      <c r="GN1164" s="2"/>
      <c r="GO1164" s="2"/>
      <c r="GP1164" s="2"/>
      <c r="GQ1164" s="2"/>
      <c r="GR1164" s="2"/>
      <c r="GS1164" s="2"/>
      <c r="GT1164" s="2"/>
      <c r="GU1164" s="2"/>
      <c r="GV1164" s="2"/>
      <c r="GW1164" s="2"/>
      <c r="GX1164" s="2"/>
      <c r="GY1164" s="2"/>
      <c r="GZ1164" s="2"/>
      <c r="HA1164" s="2"/>
      <c r="HB1164" s="2"/>
      <c r="HC1164" s="2"/>
      <c r="HD1164" s="2"/>
      <c r="HE1164" s="2"/>
    </row>
    <row r="1165" spans="1:213" ht="182.25" customHeight="1">
      <c r="A1165" s="244">
        <v>624</v>
      </c>
      <c r="B1165" s="17" t="s">
        <v>3142</v>
      </c>
      <c r="C1165" s="123" t="s">
        <v>122</v>
      </c>
      <c r="D1165" s="19" t="s">
        <v>3213</v>
      </c>
      <c r="E1165" s="113" t="s">
        <v>3214</v>
      </c>
      <c r="F1165" s="114"/>
      <c r="G1165" s="114"/>
      <c r="H1165" s="115" t="s">
        <v>3215</v>
      </c>
      <c r="I1165" s="114"/>
      <c r="J1165" s="115" t="s">
        <v>3216</v>
      </c>
      <c r="K1165" s="115" t="s">
        <v>3223</v>
      </c>
      <c r="L1165" s="115" t="s">
        <v>3217</v>
      </c>
      <c r="M1165" s="115"/>
      <c r="N1165" s="115"/>
      <c r="O1165" s="115"/>
      <c r="P1165" s="116" t="s">
        <v>3266</v>
      </c>
      <c r="Q1165" s="117" t="s">
        <v>256</v>
      </c>
      <c r="R1165" s="154"/>
      <c r="S1165" s="115"/>
      <c r="T1165" s="115">
        <v>3</v>
      </c>
      <c r="U1165" s="115"/>
      <c r="V1165" s="115">
        <v>9</v>
      </c>
      <c r="W1165" s="115">
        <v>1</v>
      </c>
      <c r="X1165" s="115"/>
      <c r="Y1165" s="115"/>
      <c r="Z1165" s="115"/>
      <c r="AA1165" s="115"/>
      <c r="AB1165" s="116" t="s">
        <v>257</v>
      </c>
      <c r="AC1165" s="117" t="s">
        <v>3188</v>
      </c>
      <c r="AD1165" s="130"/>
      <c r="AE1165" s="130"/>
      <c r="AF1165" s="130"/>
      <c r="AG1165" s="130"/>
      <c r="AH1165" s="130"/>
      <c r="AI1165" s="130"/>
      <c r="AJ1165" s="130"/>
      <c r="AK1165" s="130"/>
      <c r="AL1165" s="130"/>
      <c r="AM1165" s="116" t="s">
        <v>3219</v>
      </c>
      <c r="AN1165" s="116" t="s">
        <v>3190</v>
      </c>
      <c r="AO1165" s="57" t="s">
        <v>54</v>
      </c>
      <c r="AP1165" s="57" t="s">
        <v>87</v>
      </c>
      <c r="AQ1165" s="57" t="s">
        <v>3220</v>
      </c>
      <c r="AR1165" s="18" t="s">
        <v>608</v>
      </c>
      <c r="AS1165" s="156" t="s">
        <v>58</v>
      </c>
      <c r="AT1165" s="121">
        <v>0</v>
      </c>
      <c r="AU1165" s="121">
        <v>0</v>
      </c>
      <c r="AV1165" s="121">
        <v>0</v>
      </c>
      <c r="AW1165" s="121">
        <v>0</v>
      </c>
      <c r="AX1165" s="121">
        <v>0</v>
      </c>
      <c r="AY1165" s="121">
        <v>0</v>
      </c>
      <c r="AZ1165" s="121">
        <v>0</v>
      </c>
      <c r="BA1165" s="121">
        <v>0</v>
      </c>
      <c r="BB1165" s="121">
        <v>0</v>
      </c>
      <c r="BC1165" s="121">
        <v>0</v>
      </c>
      <c r="BD1165" s="121">
        <v>44902</v>
      </c>
      <c r="BE1165" s="121">
        <v>0</v>
      </c>
      <c r="BF1165" s="121">
        <v>0</v>
      </c>
      <c r="BG1165" s="121">
        <v>0</v>
      </c>
      <c r="BH1165" s="121">
        <v>44902</v>
      </c>
      <c r="BI1165" s="121">
        <v>44902</v>
      </c>
      <c r="BJ1165" s="121">
        <v>0</v>
      </c>
      <c r="BK1165" s="121">
        <v>0</v>
      </c>
      <c r="BL1165" s="121">
        <v>0</v>
      </c>
      <c r="BM1165" s="121">
        <v>44902</v>
      </c>
      <c r="BN1165" s="121">
        <v>54340</v>
      </c>
      <c r="BO1165" s="121">
        <v>0</v>
      </c>
      <c r="BP1165" s="121">
        <v>0</v>
      </c>
      <c r="BQ1165" s="121">
        <v>0</v>
      </c>
      <c r="BR1165" s="121">
        <v>54340</v>
      </c>
      <c r="BS1165" s="121">
        <v>54340</v>
      </c>
      <c r="BT1165" s="121">
        <v>0</v>
      </c>
      <c r="BU1165" s="121">
        <v>0</v>
      </c>
      <c r="BV1165" s="121">
        <v>0</v>
      </c>
      <c r="BW1165" s="121">
        <v>54340</v>
      </c>
      <c r="BX1165" s="121">
        <v>54340</v>
      </c>
      <c r="BY1165" s="121">
        <v>0</v>
      </c>
      <c r="BZ1165" s="121">
        <v>0</v>
      </c>
      <c r="CA1165" s="121">
        <v>0</v>
      </c>
      <c r="CB1165" s="121">
        <v>54340</v>
      </c>
      <c r="CC1165" s="121">
        <v>54340</v>
      </c>
      <c r="CD1165" s="121">
        <v>0</v>
      </c>
      <c r="CE1165" s="121">
        <v>0</v>
      </c>
      <c r="CF1165" s="121">
        <v>0</v>
      </c>
      <c r="CG1165" s="121">
        <v>54340</v>
      </c>
      <c r="CH1165" s="121">
        <v>54340</v>
      </c>
      <c r="CI1165" s="121">
        <v>0</v>
      </c>
      <c r="CJ1165" s="121">
        <v>0</v>
      </c>
      <c r="CK1165" s="121">
        <v>0</v>
      </c>
      <c r="CL1165" s="121">
        <v>54340</v>
      </c>
      <c r="CM1165" s="121">
        <v>54340</v>
      </c>
      <c r="CN1165" s="121">
        <v>0</v>
      </c>
      <c r="CO1165" s="121">
        <v>0</v>
      </c>
      <c r="CP1165" s="121">
        <v>0</v>
      </c>
      <c r="CQ1165" s="121">
        <v>54340</v>
      </c>
      <c r="CR1165" s="2"/>
      <c r="CS1165" s="2"/>
      <c r="CT1165" s="2"/>
      <c r="CU1165" s="2"/>
      <c r="CV1165" s="2"/>
      <c r="CW1165" s="2"/>
      <c r="CX1165" s="2"/>
      <c r="CY1165" s="2"/>
      <c r="CZ1165" s="2"/>
      <c r="DA1165" s="2"/>
      <c r="DB1165" s="2"/>
      <c r="DC1165" s="2"/>
      <c r="DD1165" s="2"/>
      <c r="DE1165" s="2"/>
      <c r="DF1165" s="2"/>
      <c r="DG1165" s="2"/>
      <c r="DH1165" s="2"/>
      <c r="DI1165" s="2"/>
      <c r="DJ1165" s="2"/>
      <c r="DK1165" s="2"/>
      <c r="DL1165" s="2"/>
      <c r="DM1165" s="2"/>
      <c r="DN1165" s="2"/>
      <c r="DO1165" s="2"/>
      <c r="DP1165" s="2"/>
      <c r="DQ1165" s="2"/>
      <c r="DR1165" s="2"/>
      <c r="DS1165" s="2"/>
      <c r="DT1165" s="2"/>
      <c r="DU1165" s="2"/>
      <c r="DV1165" s="2"/>
      <c r="DW1165" s="2"/>
      <c r="DX1165" s="2"/>
      <c r="DY1165" s="2"/>
      <c r="DZ1165" s="2"/>
      <c r="EA1165" s="2"/>
      <c r="EB1165" s="2"/>
      <c r="EC1165" s="2"/>
      <c r="ED1165" s="2"/>
      <c r="EE1165" s="2"/>
      <c r="EF1165" s="2"/>
      <c r="EG1165" s="2"/>
      <c r="EH1165" s="2"/>
      <c r="EI1165" s="2"/>
      <c r="EJ1165" s="2"/>
      <c r="EK1165" s="2"/>
      <c r="EL1165" s="2"/>
      <c r="EM1165" s="2"/>
      <c r="EN1165" s="2"/>
      <c r="EO1165" s="2"/>
      <c r="EP1165" s="2"/>
      <c r="EQ1165" s="2"/>
      <c r="ER1165" s="2"/>
      <c r="ES1165" s="2"/>
      <c r="ET1165" s="2"/>
      <c r="EU1165" s="2"/>
      <c r="EV1165" s="2"/>
      <c r="EW1165" s="2"/>
      <c r="EX1165" s="2"/>
      <c r="EY1165" s="2"/>
      <c r="EZ1165" s="2"/>
      <c r="FA1165" s="2"/>
      <c r="FB1165" s="2"/>
      <c r="FC1165" s="2"/>
      <c r="FD1165" s="2"/>
      <c r="FE1165" s="2"/>
      <c r="FF1165" s="2"/>
      <c r="FG1165" s="2"/>
      <c r="FH1165" s="2"/>
      <c r="FI1165" s="2"/>
      <c r="FJ1165" s="2"/>
      <c r="FK1165" s="2"/>
      <c r="FL1165" s="2"/>
      <c r="FM1165" s="2"/>
      <c r="FN1165" s="2"/>
      <c r="FO1165" s="2"/>
      <c r="FP1165" s="2"/>
      <c r="FQ1165" s="2"/>
      <c r="FR1165" s="2"/>
      <c r="FS1165" s="2"/>
      <c r="FT1165" s="2"/>
      <c r="FU1165" s="2"/>
      <c r="FV1165" s="2"/>
      <c r="FW1165" s="2"/>
      <c r="FX1165" s="2"/>
      <c r="FY1165" s="2"/>
      <c r="FZ1165" s="2"/>
      <c r="GA1165" s="2"/>
      <c r="GB1165" s="2"/>
      <c r="GC1165" s="2"/>
      <c r="GD1165" s="2"/>
      <c r="GE1165" s="2"/>
      <c r="GF1165" s="2"/>
      <c r="GG1165" s="2"/>
      <c r="GH1165" s="2"/>
      <c r="GI1165" s="2"/>
      <c r="GJ1165" s="2"/>
      <c r="GK1165" s="2"/>
      <c r="GL1165" s="2"/>
      <c r="GM1165" s="2"/>
      <c r="GN1165" s="2"/>
      <c r="GO1165" s="2"/>
      <c r="GP1165" s="2"/>
      <c r="GQ1165" s="2"/>
      <c r="GR1165" s="2"/>
      <c r="GS1165" s="2"/>
      <c r="GT1165" s="2"/>
      <c r="GU1165" s="2"/>
      <c r="GV1165" s="2"/>
      <c r="GW1165" s="2"/>
      <c r="GX1165" s="2"/>
      <c r="GY1165" s="2"/>
      <c r="GZ1165" s="2"/>
      <c r="HA1165" s="2"/>
      <c r="HB1165" s="2"/>
      <c r="HC1165" s="2"/>
      <c r="HD1165" s="2"/>
      <c r="HE1165" s="2"/>
    </row>
    <row r="1166" spans="1:213" ht="182.25" customHeight="1">
      <c r="A1166" s="244">
        <v>624</v>
      </c>
      <c r="B1166" s="17" t="s">
        <v>3142</v>
      </c>
      <c r="C1166" s="123">
        <v>401000050</v>
      </c>
      <c r="D1166" s="19" t="s">
        <v>3248</v>
      </c>
      <c r="E1166" s="113" t="s">
        <v>381</v>
      </c>
      <c r="F1166" s="157"/>
      <c r="G1166" s="157"/>
      <c r="H1166" s="154">
        <v>3</v>
      </c>
      <c r="I1166" s="157"/>
      <c r="J1166" s="154">
        <v>16</v>
      </c>
      <c r="K1166" s="154">
        <v>1</v>
      </c>
      <c r="L1166" s="154">
        <v>32</v>
      </c>
      <c r="M1166" s="154"/>
      <c r="N1166" s="154"/>
      <c r="O1166" s="154"/>
      <c r="P1166" s="116" t="s">
        <v>255</v>
      </c>
      <c r="Q1166" s="117" t="s">
        <v>256</v>
      </c>
      <c r="R1166" s="154"/>
      <c r="S1166" s="115"/>
      <c r="T1166" s="115">
        <v>3</v>
      </c>
      <c r="U1166" s="115"/>
      <c r="V1166" s="115">
        <v>9</v>
      </c>
      <c r="W1166" s="115">
        <v>1</v>
      </c>
      <c r="X1166" s="115"/>
      <c r="Y1166" s="115"/>
      <c r="Z1166" s="115"/>
      <c r="AA1166" s="115"/>
      <c r="AB1166" s="116" t="s">
        <v>257</v>
      </c>
      <c r="AC1166" s="117" t="s">
        <v>3269</v>
      </c>
      <c r="AD1166" s="130"/>
      <c r="AE1166" s="130"/>
      <c r="AF1166" s="130"/>
      <c r="AG1166" s="130"/>
      <c r="AH1166" s="130"/>
      <c r="AI1166" s="130"/>
      <c r="AJ1166" s="116"/>
      <c r="AK1166" s="130"/>
      <c r="AL1166" s="130"/>
      <c r="AM1166" s="181" t="s">
        <v>3256</v>
      </c>
      <c r="AN1166" s="181" t="s">
        <v>3257</v>
      </c>
      <c r="AO1166" s="57" t="s">
        <v>54</v>
      </c>
      <c r="AP1166" s="57" t="s">
        <v>87</v>
      </c>
      <c r="AQ1166" s="57" t="s">
        <v>3270</v>
      </c>
      <c r="AR1166" s="18" t="s">
        <v>3271</v>
      </c>
      <c r="AS1166" s="156" t="s">
        <v>53</v>
      </c>
      <c r="AT1166" s="121">
        <v>0</v>
      </c>
      <c r="AU1166" s="121">
        <v>0</v>
      </c>
      <c r="AV1166" s="121">
        <v>0</v>
      </c>
      <c r="AW1166" s="121">
        <v>0</v>
      </c>
      <c r="AX1166" s="121">
        <v>0</v>
      </c>
      <c r="AY1166" s="121">
        <v>0</v>
      </c>
      <c r="AZ1166" s="121">
        <v>0</v>
      </c>
      <c r="BA1166" s="121">
        <v>0</v>
      </c>
      <c r="BB1166" s="121">
        <v>0</v>
      </c>
      <c r="BC1166" s="121">
        <v>0</v>
      </c>
      <c r="BD1166" s="121">
        <v>246117</v>
      </c>
      <c r="BE1166" s="121">
        <v>0</v>
      </c>
      <c r="BF1166" s="121">
        <v>0</v>
      </c>
      <c r="BG1166" s="121">
        <v>0</v>
      </c>
      <c r="BH1166" s="121">
        <v>246117</v>
      </c>
      <c r="BI1166" s="121">
        <v>237992.98</v>
      </c>
      <c r="BJ1166" s="121">
        <v>0</v>
      </c>
      <c r="BK1166" s="121">
        <v>0</v>
      </c>
      <c r="BL1166" s="121">
        <v>0</v>
      </c>
      <c r="BM1166" s="121">
        <v>237992.98</v>
      </c>
      <c r="BN1166" s="121">
        <v>620000</v>
      </c>
      <c r="BO1166" s="121">
        <v>0</v>
      </c>
      <c r="BP1166" s="121">
        <v>0</v>
      </c>
      <c r="BQ1166" s="121">
        <v>0</v>
      </c>
      <c r="BR1166" s="121">
        <v>620000</v>
      </c>
      <c r="BS1166" s="121">
        <v>620000</v>
      </c>
      <c r="BT1166" s="121">
        <v>0</v>
      </c>
      <c r="BU1166" s="121">
        <v>0</v>
      </c>
      <c r="BV1166" s="121">
        <v>0</v>
      </c>
      <c r="BW1166" s="121">
        <v>620000</v>
      </c>
      <c r="BX1166" s="121">
        <v>250000</v>
      </c>
      <c r="BY1166" s="121">
        <v>0</v>
      </c>
      <c r="BZ1166" s="121">
        <v>0</v>
      </c>
      <c r="CA1166" s="121">
        <v>0</v>
      </c>
      <c r="CB1166" s="121">
        <v>250000</v>
      </c>
      <c r="CC1166" s="121">
        <v>250000</v>
      </c>
      <c r="CD1166" s="121">
        <v>0</v>
      </c>
      <c r="CE1166" s="121">
        <v>0</v>
      </c>
      <c r="CF1166" s="121">
        <v>0</v>
      </c>
      <c r="CG1166" s="121">
        <v>250000</v>
      </c>
      <c r="CH1166" s="121">
        <v>250000</v>
      </c>
      <c r="CI1166" s="121">
        <v>0</v>
      </c>
      <c r="CJ1166" s="121">
        <v>0</v>
      </c>
      <c r="CK1166" s="121">
        <v>0</v>
      </c>
      <c r="CL1166" s="121">
        <v>250000</v>
      </c>
      <c r="CM1166" s="121">
        <v>250000</v>
      </c>
      <c r="CN1166" s="121">
        <v>0</v>
      </c>
      <c r="CO1166" s="121">
        <v>0</v>
      </c>
      <c r="CP1166" s="121">
        <v>0</v>
      </c>
      <c r="CQ1166" s="121">
        <v>250000</v>
      </c>
      <c r="CR1166" s="2"/>
      <c r="CS1166" s="2"/>
      <c r="CT1166" s="2"/>
      <c r="CU1166" s="2"/>
      <c r="CV1166" s="2"/>
      <c r="CW1166" s="2"/>
      <c r="CX1166" s="2"/>
      <c r="CY1166" s="2"/>
      <c r="CZ1166" s="2"/>
      <c r="DA1166" s="2"/>
      <c r="DB1166" s="2"/>
      <c r="DC1166" s="2"/>
      <c r="DD1166" s="2"/>
      <c r="DE1166" s="2"/>
      <c r="DF1166" s="2"/>
      <c r="DG1166" s="2"/>
      <c r="DH1166" s="2"/>
      <c r="DI1166" s="2"/>
      <c r="DJ1166" s="2"/>
      <c r="DK1166" s="2"/>
      <c r="DL1166" s="2"/>
      <c r="DM1166" s="2"/>
      <c r="DN1166" s="2"/>
      <c r="DO1166" s="2"/>
      <c r="DP1166" s="2"/>
      <c r="DQ1166" s="2"/>
      <c r="DR1166" s="2"/>
      <c r="DS1166" s="2"/>
      <c r="DT1166" s="2"/>
      <c r="DU1166" s="2"/>
      <c r="DV1166" s="2"/>
      <c r="DW1166" s="2"/>
      <c r="DX1166" s="2"/>
      <c r="DY1166" s="2"/>
      <c r="DZ1166" s="2"/>
      <c r="EA1166" s="2"/>
      <c r="EB1166" s="2"/>
      <c r="EC1166" s="2"/>
      <c r="ED1166" s="2"/>
      <c r="EE1166" s="2"/>
      <c r="EF1166" s="2"/>
      <c r="EG1166" s="2"/>
      <c r="EH1166" s="2"/>
      <c r="EI1166" s="2"/>
      <c r="EJ1166" s="2"/>
      <c r="EK1166" s="2"/>
      <c r="EL1166" s="2"/>
      <c r="EM1166" s="2"/>
      <c r="EN1166" s="2"/>
      <c r="EO1166" s="2"/>
      <c r="EP1166" s="2"/>
      <c r="EQ1166" s="2"/>
      <c r="ER1166" s="2"/>
      <c r="ES1166" s="2"/>
      <c r="ET1166" s="2"/>
      <c r="EU1166" s="2"/>
      <c r="EV1166" s="2"/>
      <c r="EW1166" s="2"/>
      <c r="EX1166" s="2"/>
      <c r="EY1166" s="2"/>
      <c r="EZ1166" s="2"/>
      <c r="FA1166" s="2"/>
      <c r="FB1166" s="2"/>
      <c r="FC1166" s="2"/>
      <c r="FD1166" s="2"/>
      <c r="FE1166" s="2"/>
      <c r="FF1166" s="2"/>
      <c r="FG1166" s="2"/>
      <c r="FH1166" s="2"/>
      <c r="FI1166" s="2"/>
      <c r="FJ1166" s="2"/>
      <c r="FK1166" s="2"/>
      <c r="FL1166" s="2"/>
      <c r="FM1166" s="2"/>
      <c r="FN1166" s="2"/>
      <c r="FO1166" s="2"/>
      <c r="FP1166" s="2"/>
      <c r="FQ1166" s="2"/>
      <c r="FR1166" s="2"/>
      <c r="FS1166" s="2"/>
      <c r="FT1166" s="2"/>
      <c r="FU1166" s="2"/>
      <c r="FV1166" s="2"/>
      <c r="FW1166" s="2"/>
      <c r="FX1166" s="2"/>
      <c r="FY1166" s="2"/>
      <c r="FZ1166" s="2"/>
      <c r="GA1166" s="2"/>
      <c r="GB1166" s="2"/>
      <c r="GC1166" s="2"/>
      <c r="GD1166" s="2"/>
      <c r="GE1166" s="2"/>
      <c r="GF1166" s="2"/>
      <c r="GG1166" s="2"/>
      <c r="GH1166" s="2"/>
      <c r="GI1166" s="2"/>
      <c r="GJ1166" s="2"/>
      <c r="GK1166" s="2"/>
      <c r="GL1166" s="2"/>
      <c r="GM1166" s="2"/>
      <c r="GN1166" s="2"/>
      <c r="GO1166" s="2"/>
      <c r="GP1166" s="2"/>
      <c r="GQ1166" s="2"/>
      <c r="GR1166" s="2"/>
      <c r="GS1166" s="2"/>
      <c r="GT1166" s="2"/>
      <c r="GU1166" s="2"/>
      <c r="GV1166" s="2"/>
      <c r="GW1166" s="2"/>
      <c r="GX1166" s="2"/>
      <c r="GY1166" s="2"/>
      <c r="GZ1166" s="2"/>
      <c r="HA1166" s="2"/>
      <c r="HB1166" s="2"/>
      <c r="HC1166" s="2"/>
      <c r="HD1166" s="2"/>
      <c r="HE1166" s="2"/>
    </row>
    <row r="1167" spans="1:213" ht="182.25" customHeight="1">
      <c r="A1167" s="244" t="s">
        <v>3174</v>
      </c>
      <c r="B1167" s="17" t="s">
        <v>3142</v>
      </c>
      <c r="C1167" s="123">
        <v>401000019</v>
      </c>
      <c r="D1167" s="19" t="s">
        <v>3143</v>
      </c>
      <c r="E1167" s="113" t="s">
        <v>3272</v>
      </c>
      <c r="F1167" s="114" t="s">
        <v>3145</v>
      </c>
      <c r="G1167" s="157"/>
      <c r="H1167" s="115" t="s">
        <v>3146</v>
      </c>
      <c r="I1167" s="157"/>
      <c r="J1167" s="115" t="s">
        <v>3147</v>
      </c>
      <c r="K1167" s="115" t="s">
        <v>3148</v>
      </c>
      <c r="L1167" s="115" t="s">
        <v>3149</v>
      </c>
      <c r="M1167" s="154"/>
      <c r="N1167" s="154"/>
      <c r="O1167" s="154"/>
      <c r="P1167" s="116" t="s">
        <v>3273</v>
      </c>
      <c r="Q1167" s="117" t="s">
        <v>1124</v>
      </c>
      <c r="R1167" s="154"/>
      <c r="S1167" s="115"/>
      <c r="T1167" s="115"/>
      <c r="U1167" s="115"/>
      <c r="V1167" s="115">
        <v>11</v>
      </c>
      <c r="W1167" s="115" t="s">
        <v>3151</v>
      </c>
      <c r="X1167" s="115"/>
      <c r="Y1167" s="115"/>
      <c r="Z1167" s="115"/>
      <c r="AA1167" s="115"/>
      <c r="AB1167" s="116" t="s">
        <v>1127</v>
      </c>
      <c r="AC1167" s="117" t="s">
        <v>3152</v>
      </c>
      <c r="AD1167" s="130"/>
      <c r="AE1167" s="130"/>
      <c r="AF1167" s="130"/>
      <c r="AG1167" s="130"/>
      <c r="AH1167" s="130"/>
      <c r="AI1167" s="130"/>
      <c r="AJ1167" s="116"/>
      <c r="AK1167" s="130"/>
      <c r="AL1167" s="130"/>
      <c r="AM1167" s="181" t="s">
        <v>3153</v>
      </c>
      <c r="AN1167" s="181" t="s">
        <v>3154</v>
      </c>
      <c r="AO1167" s="57" t="s">
        <v>54</v>
      </c>
      <c r="AP1167" s="57" t="s">
        <v>87</v>
      </c>
      <c r="AQ1167" s="57" t="s">
        <v>3155</v>
      </c>
      <c r="AR1167" s="18" t="s">
        <v>3156</v>
      </c>
      <c r="AS1167" s="156" t="s">
        <v>53</v>
      </c>
      <c r="AT1167" s="121">
        <v>0</v>
      </c>
      <c r="AU1167" s="121">
        <v>0</v>
      </c>
      <c r="AV1167" s="121">
        <v>0</v>
      </c>
      <c r="AW1167" s="121">
        <v>0</v>
      </c>
      <c r="AX1167" s="121">
        <v>0</v>
      </c>
      <c r="AY1167" s="121">
        <v>0</v>
      </c>
      <c r="AZ1167" s="121">
        <v>0</v>
      </c>
      <c r="BA1167" s="121">
        <v>0</v>
      </c>
      <c r="BB1167" s="121">
        <v>0</v>
      </c>
      <c r="BC1167" s="121">
        <v>0</v>
      </c>
      <c r="BD1167" s="121">
        <v>769112</v>
      </c>
      <c r="BE1167" s="121">
        <v>0</v>
      </c>
      <c r="BF1167" s="121">
        <v>0</v>
      </c>
      <c r="BG1167" s="121">
        <v>0</v>
      </c>
      <c r="BH1167" s="121">
        <v>769112</v>
      </c>
      <c r="BI1167" s="121">
        <v>769112</v>
      </c>
      <c r="BJ1167" s="121">
        <v>0</v>
      </c>
      <c r="BK1167" s="121">
        <v>0</v>
      </c>
      <c r="BL1167" s="121">
        <v>0</v>
      </c>
      <c r="BM1167" s="121">
        <v>769112</v>
      </c>
      <c r="BN1167" s="121">
        <v>535000</v>
      </c>
      <c r="BO1167" s="121">
        <v>0</v>
      </c>
      <c r="BP1167" s="121">
        <v>0</v>
      </c>
      <c r="BQ1167" s="121">
        <v>0</v>
      </c>
      <c r="BR1167" s="121">
        <v>535000</v>
      </c>
      <c r="BS1167" s="121">
        <v>535000</v>
      </c>
      <c r="BT1167" s="121">
        <v>0</v>
      </c>
      <c r="BU1167" s="121">
        <v>0</v>
      </c>
      <c r="BV1167" s="121">
        <v>0</v>
      </c>
      <c r="BW1167" s="121">
        <v>535000</v>
      </c>
      <c r="BX1167" s="121">
        <v>535000</v>
      </c>
      <c r="BY1167" s="121">
        <v>0</v>
      </c>
      <c r="BZ1167" s="121">
        <v>0</v>
      </c>
      <c r="CA1167" s="121">
        <v>0</v>
      </c>
      <c r="CB1167" s="121">
        <v>535000</v>
      </c>
      <c r="CC1167" s="121">
        <v>535000</v>
      </c>
      <c r="CD1167" s="121">
        <v>0</v>
      </c>
      <c r="CE1167" s="121">
        <v>0</v>
      </c>
      <c r="CF1167" s="121">
        <v>0</v>
      </c>
      <c r="CG1167" s="121">
        <v>535000</v>
      </c>
      <c r="CH1167" s="121">
        <v>535000</v>
      </c>
      <c r="CI1167" s="121">
        <v>0</v>
      </c>
      <c r="CJ1167" s="121">
        <v>0</v>
      </c>
      <c r="CK1167" s="121">
        <v>0</v>
      </c>
      <c r="CL1167" s="121">
        <v>535000</v>
      </c>
      <c r="CM1167" s="121">
        <v>535000</v>
      </c>
      <c r="CN1167" s="121">
        <v>0</v>
      </c>
      <c r="CO1167" s="121">
        <v>0</v>
      </c>
      <c r="CP1167" s="121">
        <v>0</v>
      </c>
      <c r="CQ1167" s="121">
        <v>535000</v>
      </c>
      <c r="CR1167" s="2"/>
      <c r="CS1167" s="2"/>
      <c r="CT1167" s="2"/>
      <c r="CU1167" s="2"/>
      <c r="CV1167" s="2"/>
      <c r="CW1167" s="2"/>
      <c r="CX1167" s="2"/>
      <c r="CY1167" s="2"/>
      <c r="CZ1167" s="2"/>
      <c r="DA1167" s="2"/>
      <c r="DB1167" s="2"/>
      <c r="DC1167" s="2"/>
      <c r="DD1167" s="2"/>
      <c r="DE1167" s="2"/>
      <c r="DF1167" s="2"/>
      <c r="DG1167" s="2"/>
      <c r="DH1167" s="2"/>
      <c r="DI1167" s="2"/>
      <c r="DJ1167" s="2"/>
      <c r="DK1167" s="2"/>
      <c r="DL1167" s="2"/>
      <c r="DM1167" s="2"/>
      <c r="DN1167" s="2"/>
      <c r="DO1167" s="2"/>
      <c r="DP1167" s="2"/>
      <c r="DQ1167" s="2"/>
      <c r="DR1167" s="2"/>
      <c r="DS1167" s="2"/>
      <c r="DT1167" s="2"/>
      <c r="DU1167" s="2"/>
      <c r="DV1167" s="2"/>
      <c r="DW1167" s="2"/>
      <c r="DX1167" s="2"/>
      <c r="DY1167" s="2"/>
      <c r="DZ1167" s="2"/>
      <c r="EA1167" s="2"/>
      <c r="EB1167" s="2"/>
      <c r="EC1167" s="2"/>
      <c r="ED1167" s="2"/>
      <c r="EE1167" s="2"/>
      <c r="EF1167" s="2"/>
      <c r="EG1167" s="2"/>
      <c r="EH1167" s="2"/>
      <c r="EI1167" s="2"/>
      <c r="EJ1167" s="2"/>
      <c r="EK1167" s="2"/>
      <c r="EL1167" s="2"/>
      <c r="EM1167" s="2"/>
      <c r="EN1167" s="2"/>
      <c r="EO1167" s="2"/>
      <c r="EP1167" s="2"/>
      <c r="EQ1167" s="2"/>
      <c r="ER1167" s="2"/>
      <c r="ES1167" s="2"/>
      <c r="ET1167" s="2"/>
      <c r="EU1167" s="2"/>
      <c r="EV1167" s="2"/>
      <c r="EW1167" s="2"/>
      <c r="EX1167" s="2"/>
      <c r="EY1167" s="2"/>
      <c r="EZ1167" s="2"/>
      <c r="FA1167" s="2"/>
      <c r="FB1167" s="2"/>
      <c r="FC1167" s="2"/>
      <c r="FD1167" s="2"/>
      <c r="FE1167" s="2"/>
      <c r="FF1167" s="2"/>
      <c r="FG1167" s="2"/>
      <c r="FH1167" s="2"/>
      <c r="FI1167" s="2"/>
      <c r="FJ1167" s="2"/>
      <c r="FK1167" s="2"/>
      <c r="FL1167" s="2"/>
      <c r="FM1167" s="2"/>
      <c r="FN1167" s="2"/>
      <c r="FO1167" s="2"/>
      <c r="FP1167" s="2"/>
      <c r="FQ1167" s="2"/>
      <c r="FR1167" s="2"/>
      <c r="FS1167" s="2"/>
      <c r="FT1167" s="2"/>
      <c r="FU1167" s="2"/>
      <c r="FV1167" s="2"/>
      <c r="FW1167" s="2"/>
      <c r="FX1167" s="2"/>
      <c r="FY1167" s="2"/>
      <c r="FZ1167" s="2"/>
      <c r="GA1167" s="2"/>
      <c r="GB1167" s="2"/>
      <c r="GC1167" s="2"/>
      <c r="GD1167" s="2"/>
      <c r="GE1167" s="2"/>
      <c r="GF1167" s="2"/>
      <c r="GG1167" s="2"/>
      <c r="GH1167" s="2"/>
      <c r="GI1167" s="2"/>
      <c r="GJ1167" s="2"/>
      <c r="GK1167" s="2"/>
      <c r="GL1167" s="2"/>
      <c r="GM1167" s="2"/>
      <c r="GN1167" s="2"/>
      <c r="GO1167" s="2"/>
      <c r="GP1167" s="2"/>
      <c r="GQ1167" s="2"/>
      <c r="GR1167" s="2"/>
      <c r="GS1167" s="2"/>
      <c r="GT1167" s="2"/>
      <c r="GU1167" s="2"/>
      <c r="GV1167" s="2"/>
      <c r="GW1167" s="2"/>
      <c r="GX1167" s="2"/>
      <c r="GY1167" s="2"/>
      <c r="GZ1167" s="2"/>
      <c r="HA1167" s="2"/>
      <c r="HB1167" s="2"/>
      <c r="HC1167" s="2"/>
      <c r="HD1167" s="2"/>
      <c r="HE1167" s="2"/>
    </row>
    <row r="1168" spans="1:213" ht="182.25" customHeight="1">
      <c r="A1168" s="244">
        <v>624</v>
      </c>
      <c r="B1168" s="17" t="s">
        <v>3142</v>
      </c>
      <c r="C1168" s="123" t="s">
        <v>120</v>
      </c>
      <c r="D1168" s="19" t="s">
        <v>3157</v>
      </c>
      <c r="E1168" s="113" t="s">
        <v>3182</v>
      </c>
      <c r="F1168" s="114"/>
      <c r="G1168" s="114"/>
      <c r="H1168" s="115" t="s">
        <v>567</v>
      </c>
      <c r="I1168" s="114"/>
      <c r="J1168" s="115" t="s">
        <v>3183</v>
      </c>
      <c r="K1168" s="115"/>
      <c r="L1168" s="115" t="s">
        <v>2032</v>
      </c>
      <c r="M1168" s="115"/>
      <c r="N1168" s="115"/>
      <c r="O1168" s="115" t="s">
        <v>3184</v>
      </c>
      <c r="P1168" s="116" t="s">
        <v>3185</v>
      </c>
      <c r="Q1168" s="117" t="s">
        <v>3186</v>
      </c>
      <c r="R1168" s="115"/>
      <c r="S1168" s="115"/>
      <c r="T1168" s="115"/>
      <c r="U1168" s="115"/>
      <c r="V1168" s="115" t="s">
        <v>1054</v>
      </c>
      <c r="W1168" s="115" t="s">
        <v>1662</v>
      </c>
      <c r="X1168" s="115" t="s">
        <v>817</v>
      </c>
      <c r="Y1168" s="115"/>
      <c r="Z1168" s="115"/>
      <c r="AA1168" s="115"/>
      <c r="AB1168" s="116" t="s">
        <v>3187</v>
      </c>
      <c r="AC1168" s="117" t="s">
        <v>3188</v>
      </c>
      <c r="AD1168" s="130"/>
      <c r="AE1168" s="130"/>
      <c r="AF1168" s="130"/>
      <c r="AG1168" s="130"/>
      <c r="AH1168" s="130"/>
      <c r="AI1168" s="130"/>
      <c r="AJ1168" s="130"/>
      <c r="AK1168" s="130"/>
      <c r="AL1168" s="130"/>
      <c r="AM1168" s="116" t="s">
        <v>3189</v>
      </c>
      <c r="AN1168" s="116" t="s">
        <v>3190</v>
      </c>
      <c r="AO1168" s="57" t="s">
        <v>54</v>
      </c>
      <c r="AP1168" s="57" t="s">
        <v>87</v>
      </c>
      <c r="AQ1168" s="57" t="s">
        <v>3191</v>
      </c>
      <c r="AR1168" s="18" t="s">
        <v>608</v>
      </c>
      <c r="AS1168" s="156" t="s">
        <v>609</v>
      </c>
      <c r="AT1168" s="121">
        <v>0</v>
      </c>
      <c r="AU1168" s="121">
        <v>0</v>
      </c>
      <c r="AV1168" s="121">
        <v>0</v>
      </c>
      <c r="AW1168" s="121">
        <v>0</v>
      </c>
      <c r="AX1168" s="121">
        <v>0</v>
      </c>
      <c r="AY1168" s="121">
        <v>0</v>
      </c>
      <c r="AZ1168" s="121">
        <v>0</v>
      </c>
      <c r="BA1168" s="121">
        <v>0</v>
      </c>
      <c r="BB1168" s="121">
        <v>0</v>
      </c>
      <c r="BC1168" s="121">
        <v>0</v>
      </c>
      <c r="BD1168" s="121">
        <v>27071095.280000001</v>
      </c>
      <c r="BE1168" s="121">
        <v>0</v>
      </c>
      <c r="BF1168" s="121">
        <v>0</v>
      </c>
      <c r="BG1168" s="121">
        <v>0</v>
      </c>
      <c r="BH1168" s="121">
        <f>BD1168</f>
        <v>27071095.280000001</v>
      </c>
      <c r="BI1168" s="121">
        <v>27071095.280000001</v>
      </c>
      <c r="BJ1168" s="121">
        <v>0</v>
      </c>
      <c r="BK1168" s="121">
        <v>0</v>
      </c>
      <c r="BL1168" s="121">
        <v>0</v>
      </c>
      <c r="BM1168" s="121">
        <f>BI1168</f>
        <v>27071095.280000001</v>
      </c>
      <c r="BN1168" s="121">
        <v>30600549</v>
      </c>
      <c r="BO1168" s="121">
        <v>0</v>
      </c>
      <c r="BP1168" s="121">
        <v>0</v>
      </c>
      <c r="BQ1168" s="121">
        <v>0</v>
      </c>
      <c r="BR1168" s="121">
        <f>BN1168</f>
        <v>30600549</v>
      </c>
      <c r="BS1168" s="121">
        <v>30691508.870000001</v>
      </c>
      <c r="BT1168" s="121">
        <v>0</v>
      </c>
      <c r="BU1168" s="121">
        <v>0</v>
      </c>
      <c r="BV1168" s="121">
        <v>0</v>
      </c>
      <c r="BW1168" s="121">
        <f>BS1168</f>
        <v>30691508.870000001</v>
      </c>
      <c r="BX1168" s="121">
        <v>30600549</v>
      </c>
      <c r="BY1168" s="121">
        <v>0</v>
      </c>
      <c r="BZ1168" s="121">
        <v>0</v>
      </c>
      <c r="CA1168" s="121">
        <v>0</v>
      </c>
      <c r="CB1168" s="121">
        <f>BX1168</f>
        <v>30600549</v>
      </c>
      <c r="CC1168" s="121">
        <v>30600549</v>
      </c>
      <c r="CD1168" s="121">
        <v>0</v>
      </c>
      <c r="CE1168" s="121">
        <v>0</v>
      </c>
      <c r="CF1168" s="121">
        <v>0</v>
      </c>
      <c r="CG1168" s="121">
        <f>CC1168</f>
        <v>30600549</v>
      </c>
      <c r="CH1168" s="121">
        <v>30600549</v>
      </c>
      <c r="CI1168" s="121">
        <v>0</v>
      </c>
      <c r="CJ1168" s="121">
        <v>0</v>
      </c>
      <c r="CK1168" s="121">
        <v>0</v>
      </c>
      <c r="CL1168" s="121">
        <v>30600549</v>
      </c>
      <c r="CM1168" s="121">
        <v>30600549</v>
      </c>
      <c r="CN1168" s="121">
        <v>0</v>
      </c>
      <c r="CO1168" s="121">
        <v>0</v>
      </c>
      <c r="CP1168" s="121">
        <v>0</v>
      </c>
      <c r="CQ1168" s="121">
        <f>CM1168</f>
        <v>30600549</v>
      </c>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c r="DT1168" s="2"/>
      <c r="DU1168" s="2"/>
      <c r="DV1168" s="2"/>
      <c r="DW1168" s="2"/>
      <c r="DX1168" s="2"/>
      <c r="DY1168" s="2"/>
      <c r="DZ1168" s="2"/>
      <c r="EA1168" s="2"/>
      <c r="EB1168" s="2"/>
      <c r="EC1168" s="2"/>
      <c r="ED1168" s="2"/>
      <c r="EE1168" s="2"/>
      <c r="EF1168" s="2"/>
      <c r="EG1168" s="2"/>
      <c r="EH1168" s="2"/>
      <c r="EI1168" s="2"/>
      <c r="EJ1168" s="2"/>
      <c r="EK1168" s="2"/>
      <c r="EL1168" s="2"/>
      <c r="EM1168" s="2"/>
      <c r="EN1168" s="2"/>
      <c r="EO1168" s="2"/>
      <c r="EP1168" s="2"/>
      <c r="EQ1168" s="2"/>
      <c r="ER1168" s="2"/>
      <c r="ES1168" s="2"/>
      <c r="ET1168" s="2"/>
      <c r="EU1168" s="2"/>
      <c r="EV1168" s="2"/>
      <c r="EW1168" s="2"/>
      <c r="EX1168" s="2"/>
      <c r="EY1168" s="2"/>
      <c r="EZ1168" s="2"/>
      <c r="FA1168" s="2"/>
      <c r="FB1168" s="2"/>
      <c r="FC1168" s="2"/>
      <c r="FD1168" s="2"/>
      <c r="FE1168" s="2"/>
      <c r="FF1168" s="2"/>
      <c r="FG1168" s="2"/>
      <c r="FH1168" s="2"/>
      <c r="FI1168" s="2"/>
      <c r="FJ1168" s="2"/>
      <c r="FK1168" s="2"/>
      <c r="FL1168" s="2"/>
      <c r="FM1168" s="2"/>
      <c r="FN1168" s="2"/>
      <c r="FO1168" s="2"/>
      <c r="FP1168" s="2"/>
      <c r="FQ1168" s="2"/>
      <c r="FR1168" s="2"/>
      <c r="FS1168" s="2"/>
      <c r="FT1168" s="2"/>
      <c r="FU1168" s="2"/>
      <c r="FV1168" s="2"/>
      <c r="FW1168" s="2"/>
      <c r="FX1168" s="2"/>
      <c r="FY1168" s="2"/>
      <c r="FZ1168" s="2"/>
      <c r="GA1168" s="2"/>
      <c r="GB1168" s="2"/>
      <c r="GC1168" s="2"/>
      <c r="GD1168" s="2"/>
      <c r="GE1168" s="2"/>
      <c r="GF1168" s="2"/>
      <c r="GG1168" s="2"/>
      <c r="GH1168" s="2"/>
      <c r="GI1168" s="2"/>
      <c r="GJ1168" s="2"/>
      <c r="GK1168" s="2"/>
      <c r="GL1168" s="2"/>
      <c r="GM1168" s="2"/>
      <c r="GN1168" s="2"/>
      <c r="GO1168" s="2"/>
      <c r="GP1168" s="2"/>
      <c r="GQ1168" s="2"/>
      <c r="GR1168" s="2"/>
      <c r="GS1168" s="2"/>
      <c r="GT1168" s="2"/>
      <c r="GU1168" s="2"/>
      <c r="GV1168" s="2"/>
      <c r="GW1168" s="2"/>
      <c r="GX1168" s="2"/>
      <c r="GY1168" s="2"/>
      <c r="GZ1168" s="2"/>
      <c r="HA1168" s="2"/>
      <c r="HB1168" s="2"/>
      <c r="HC1168" s="2"/>
      <c r="HD1168" s="2"/>
      <c r="HE1168" s="2"/>
    </row>
    <row r="1169" spans="1:213" ht="182.25" customHeight="1">
      <c r="A1169" s="244">
        <v>624</v>
      </c>
      <c r="B1169" s="17" t="s">
        <v>3142</v>
      </c>
      <c r="C1169" s="123" t="s">
        <v>120</v>
      </c>
      <c r="D1169" s="19" t="s">
        <v>3157</v>
      </c>
      <c r="E1169" s="113" t="s">
        <v>3182</v>
      </c>
      <c r="F1169" s="114"/>
      <c r="G1169" s="114"/>
      <c r="H1169" s="115" t="s">
        <v>567</v>
      </c>
      <c r="I1169" s="114"/>
      <c r="J1169" s="115" t="s">
        <v>3183</v>
      </c>
      <c r="K1169" s="115"/>
      <c r="L1169" s="115" t="s">
        <v>2032</v>
      </c>
      <c r="M1169" s="115"/>
      <c r="N1169" s="115"/>
      <c r="O1169" s="115" t="s">
        <v>3184</v>
      </c>
      <c r="P1169" s="116" t="s">
        <v>3185</v>
      </c>
      <c r="Q1169" s="117" t="s">
        <v>3186</v>
      </c>
      <c r="R1169" s="115"/>
      <c r="S1169" s="115"/>
      <c r="T1169" s="115"/>
      <c r="U1169" s="115"/>
      <c r="V1169" s="115" t="s">
        <v>1054</v>
      </c>
      <c r="W1169" s="115" t="s">
        <v>1662</v>
      </c>
      <c r="X1169" s="115" t="s">
        <v>817</v>
      </c>
      <c r="Y1169" s="115"/>
      <c r="Z1169" s="115"/>
      <c r="AA1169" s="115"/>
      <c r="AB1169" s="116" t="s">
        <v>3187</v>
      </c>
      <c r="AC1169" s="117" t="s">
        <v>3188</v>
      </c>
      <c r="AD1169" s="130"/>
      <c r="AE1169" s="130"/>
      <c r="AF1169" s="130"/>
      <c r="AG1169" s="130"/>
      <c r="AH1169" s="130"/>
      <c r="AI1169" s="130"/>
      <c r="AJ1169" s="130"/>
      <c r="AK1169" s="130"/>
      <c r="AL1169" s="130"/>
      <c r="AM1169" s="116" t="s">
        <v>3189</v>
      </c>
      <c r="AN1169" s="116" t="s">
        <v>3190</v>
      </c>
      <c r="AO1169" s="57" t="s">
        <v>54</v>
      </c>
      <c r="AP1169" s="57" t="s">
        <v>87</v>
      </c>
      <c r="AQ1169" s="57" t="s">
        <v>3274</v>
      </c>
      <c r="AR1169" s="18" t="s">
        <v>249</v>
      </c>
      <c r="AS1169" s="156" t="s">
        <v>609</v>
      </c>
      <c r="AT1169" s="121">
        <v>0</v>
      </c>
      <c r="AU1169" s="121">
        <v>0</v>
      </c>
      <c r="AV1169" s="121">
        <v>0</v>
      </c>
      <c r="AW1169" s="121">
        <v>0</v>
      </c>
      <c r="AX1169" s="121">
        <v>0</v>
      </c>
      <c r="AY1169" s="121">
        <v>0</v>
      </c>
      <c r="AZ1169" s="121">
        <v>0</v>
      </c>
      <c r="BA1169" s="121">
        <v>0</v>
      </c>
      <c r="BB1169" s="121">
        <v>0</v>
      </c>
      <c r="BC1169" s="121">
        <v>0</v>
      </c>
      <c r="BD1169" s="121">
        <v>221527.09</v>
      </c>
      <c r="BE1169" s="121">
        <v>0</v>
      </c>
      <c r="BF1169" s="121">
        <v>221527.09</v>
      </c>
      <c r="BG1169" s="121">
        <v>0</v>
      </c>
      <c r="BH1169" s="121">
        <v>0</v>
      </c>
      <c r="BI1169" s="121">
        <v>221527.09</v>
      </c>
      <c r="BJ1169" s="121">
        <v>0</v>
      </c>
      <c r="BK1169" s="121">
        <v>221527.09</v>
      </c>
      <c r="BL1169" s="121">
        <v>0</v>
      </c>
      <c r="BM1169" s="121">
        <v>0</v>
      </c>
      <c r="BN1169" s="121">
        <v>0</v>
      </c>
      <c r="BO1169" s="121">
        <v>0</v>
      </c>
      <c r="BP1169" s="121">
        <v>0</v>
      </c>
      <c r="BQ1169" s="121">
        <v>0</v>
      </c>
      <c r="BR1169" s="121">
        <v>0</v>
      </c>
      <c r="BS1169" s="121">
        <v>0</v>
      </c>
      <c r="BT1169" s="121">
        <v>0</v>
      </c>
      <c r="BU1169" s="121">
        <v>0</v>
      </c>
      <c r="BV1169" s="121">
        <v>0</v>
      </c>
      <c r="BW1169" s="121">
        <v>0</v>
      </c>
      <c r="BX1169" s="121">
        <v>0</v>
      </c>
      <c r="BY1169" s="121">
        <v>0</v>
      </c>
      <c r="BZ1169" s="121">
        <v>0</v>
      </c>
      <c r="CA1169" s="121">
        <v>0</v>
      </c>
      <c r="CB1169" s="121">
        <v>0</v>
      </c>
      <c r="CC1169" s="121">
        <v>0</v>
      </c>
      <c r="CD1169" s="121">
        <v>0</v>
      </c>
      <c r="CE1169" s="121">
        <v>0</v>
      </c>
      <c r="CF1169" s="121">
        <v>0</v>
      </c>
      <c r="CG1169" s="121">
        <v>0</v>
      </c>
      <c r="CH1169" s="121">
        <v>0</v>
      </c>
      <c r="CI1169" s="121">
        <v>0</v>
      </c>
      <c r="CJ1169" s="121">
        <v>0</v>
      </c>
      <c r="CK1169" s="121">
        <v>0</v>
      </c>
      <c r="CL1169" s="121">
        <v>0</v>
      </c>
      <c r="CM1169" s="121">
        <v>0</v>
      </c>
      <c r="CN1169" s="121">
        <v>0</v>
      </c>
      <c r="CO1169" s="121">
        <v>0</v>
      </c>
      <c r="CP1169" s="121">
        <v>0</v>
      </c>
      <c r="CQ1169" s="121">
        <v>0</v>
      </c>
      <c r="CR1169" s="2"/>
      <c r="CS1169" s="2"/>
      <c r="CT1169" s="2"/>
      <c r="CU1169" s="2"/>
      <c r="CV1169" s="2"/>
      <c r="CW1169" s="2"/>
      <c r="CX1169" s="2"/>
      <c r="CY1169" s="2"/>
      <c r="CZ1169" s="2"/>
      <c r="DA1169" s="2"/>
      <c r="DB1169" s="2"/>
      <c r="DC1169" s="2"/>
      <c r="DD1169" s="2"/>
      <c r="DE1169" s="2"/>
      <c r="DF1169" s="2"/>
      <c r="DG1169" s="2"/>
      <c r="DH1169" s="2"/>
      <c r="DI1169" s="2"/>
      <c r="DJ1169" s="2"/>
      <c r="DK1169" s="2"/>
      <c r="DL1169" s="2"/>
      <c r="DM1169" s="2"/>
      <c r="DN1169" s="2"/>
      <c r="DO1169" s="2"/>
      <c r="DP1169" s="2"/>
      <c r="DQ1169" s="2"/>
      <c r="DR1169" s="2"/>
      <c r="DS1169" s="2"/>
      <c r="DT1169" s="2"/>
      <c r="DU1169" s="2"/>
      <c r="DV1169" s="2"/>
      <c r="DW1169" s="2"/>
      <c r="DX1169" s="2"/>
      <c r="DY1169" s="2"/>
      <c r="DZ1169" s="2"/>
      <c r="EA1169" s="2"/>
      <c r="EB1169" s="2"/>
      <c r="EC1169" s="2"/>
      <c r="ED1169" s="2"/>
      <c r="EE1169" s="2"/>
      <c r="EF1169" s="2"/>
      <c r="EG1169" s="2"/>
      <c r="EH1169" s="2"/>
      <c r="EI1169" s="2"/>
      <c r="EJ1169" s="2"/>
      <c r="EK1169" s="2"/>
      <c r="EL1169" s="2"/>
      <c r="EM1169" s="2"/>
      <c r="EN1169" s="2"/>
      <c r="EO1169" s="2"/>
      <c r="EP1169" s="2"/>
      <c r="EQ1169" s="2"/>
      <c r="ER1169" s="2"/>
      <c r="ES1169" s="2"/>
      <c r="ET1169" s="2"/>
      <c r="EU1169" s="2"/>
      <c r="EV1169" s="2"/>
      <c r="EW1169" s="2"/>
      <c r="EX1169" s="2"/>
      <c r="EY1169" s="2"/>
      <c r="EZ1169" s="2"/>
      <c r="FA1169" s="2"/>
      <c r="FB1169" s="2"/>
      <c r="FC1169" s="2"/>
      <c r="FD1169" s="2"/>
      <c r="FE1169" s="2"/>
      <c r="FF1169" s="2"/>
      <c r="FG1169" s="2"/>
      <c r="FH1169" s="2"/>
      <c r="FI1169" s="2"/>
      <c r="FJ1169" s="2"/>
      <c r="FK1169" s="2"/>
      <c r="FL1169" s="2"/>
      <c r="FM1169" s="2"/>
      <c r="FN1169" s="2"/>
      <c r="FO1169" s="2"/>
      <c r="FP1169" s="2"/>
      <c r="FQ1169" s="2"/>
      <c r="FR1169" s="2"/>
      <c r="FS1169" s="2"/>
      <c r="FT1169" s="2"/>
      <c r="FU1169" s="2"/>
      <c r="FV1169" s="2"/>
      <c r="FW1169" s="2"/>
      <c r="FX1169" s="2"/>
      <c r="FY1169" s="2"/>
      <c r="FZ1169" s="2"/>
      <c r="GA1169" s="2"/>
      <c r="GB1169" s="2"/>
      <c r="GC1169" s="2"/>
      <c r="GD1169" s="2"/>
      <c r="GE1169" s="2"/>
      <c r="GF1169" s="2"/>
      <c r="GG1169" s="2"/>
      <c r="GH1169" s="2"/>
      <c r="GI1169" s="2"/>
      <c r="GJ1169" s="2"/>
      <c r="GK1169" s="2"/>
      <c r="GL1169" s="2"/>
      <c r="GM1169" s="2"/>
      <c r="GN1169" s="2"/>
      <c r="GO1169" s="2"/>
      <c r="GP1169" s="2"/>
      <c r="GQ1169" s="2"/>
      <c r="GR1169" s="2"/>
      <c r="GS1169" s="2"/>
      <c r="GT1169" s="2"/>
      <c r="GU1169" s="2"/>
      <c r="GV1169" s="2"/>
      <c r="GW1169" s="2"/>
      <c r="GX1169" s="2"/>
      <c r="GY1169" s="2"/>
      <c r="GZ1169" s="2"/>
      <c r="HA1169" s="2"/>
      <c r="HB1169" s="2"/>
      <c r="HC1169" s="2"/>
      <c r="HD1169" s="2"/>
      <c r="HE1169" s="2"/>
    </row>
    <row r="1170" spans="1:213" ht="182.25" customHeight="1">
      <c r="A1170" s="244">
        <v>624</v>
      </c>
      <c r="B1170" s="17" t="s">
        <v>3142</v>
      </c>
      <c r="C1170" s="123" t="s">
        <v>120</v>
      </c>
      <c r="D1170" s="19" t="s">
        <v>3157</v>
      </c>
      <c r="E1170" s="113" t="s">
        <v>3275</v>
      </c>
      <c r="F1170" s="114"/>
      <c r="G1170" s="114"/>
      <c r="H1170" s="115" t="s">
        <v>567</v>
      </c>
      <c r="I1170" s="114"/>
      <c r="J1170" s="115" t="s">
        <v>3183</v>
      </c>
      <c r="K1170" s="115"/>
      <c r="L1170" s="115" t="s">
        <v>2032</v>
      </c>
      <c r="M1170" s="115"/>
      <c r="N1170" s="115"/>
      <c r="O1170" s="115" t="s">
        <v>3184</v>
      </c>
      <c r="P1170" s="116" t="s">
        <v>3185</v>
      </c>
      <c r="Q1170" s="117" t="s">
        <v>3186</v>
      </c>
      <c r="R1170" s="115"/>
      <c r="S1170" s="115"/>
      <c r="T1170" s="115"/>
      <c r="U1170" s="115"/>
      <c r="V1170" s="115" t="s">
        <v>1054</v>
      </c>
      <c r="W1170" s="115" t="s">
        <v>1662</v>
      </c>
      <c r="X1170" s="115" t="s">
        <v>817</v>
      </c>
      <c r="Y1170" s="115"/>
      <c r="Z1170" s="115"/>
      <c r="AA1170" s="115"/>
      <c r="AB1170" s="116" t="s">
        <v>3187</v>
      </c>
      <c r="AC1170" s="117" t="s">
        <v>3188</v>
      </c>
      <c r="AD1170" s="130"/>
      <c r="AE1170" s="130"/>
      <c r="AF1170" s="130"/>
      <c r="AG1170" s="130"/>
      <c r="AH1170" s="130"/>
      <c r="AI1170" s="130"/>
      <c r="AJ1170" s="130"/>
      <c r="AK1170" s="130"/>
      <c r="AL1170" s="130"/>
      <c r="AM1170" s="116" t="s">
        <v>3189</v>
      </c>
      <c r="AN1170" s="116" t="s">
        <v>3190</v>
      </c>
      <c r="AO1170" s="57" t="s">
        <v>54</v>
      </c>
      <c r="AP1170" s="57" t="s">
        <v>87</v>
      </c>
      <c r="AQ1170" s="57" t="s">
        <v>3191</v>
      </c>
      <c r="AR1170" s="18" t="s">
        <v>608</v>
      </c>
      <c r="AS1170" s="156" t="s">
        <v>610</v>
      </c>
      <c r="AT1170" s="121">
        <v>0</v>
      </c>
      <c r="AU1170" s="121">
        <v>0</v>
      </c>
      <c r="AV1170" s="121">
        <v>0</v>
      </c>
      <c r="AW1170" s="121">
        <v>0</v>
      </c>
      <c r="AX1170" s="121">
        <v>0</v>
      </c>
      <c r="AY1170" s="121">
        <v>0</v>
      </c>
      <c r="AZ1170" s="121">
        <v>0</v>
      </c>
      <c r="BA1170" s="121">
        <v>0</v>
      </c>
      <c r="BB1170" s="121">
        <v>0</v>
      </c>
      <c r="BC1170" s="121">
        <v>0</v>
      </c>
      <c r="BD1170" s="121">
        <v>55.36</v>
      </c>
      <c r="BE1170" s="121">
        <v>0</v>
      </c>
      <c r="BF1170" s="121">
        <v>0</v>
      </c>
      <c r="BG1170" s="121">
        <v>0</v>
      </c>
      <c r="BH1170" s="121">
        <v>55.36</v>
      </c>
      <c r="BI1170" s="122">
        <v>55.36</v>
      </c>
      <c r="BJ1170" s="121">
        <v>0</v>
      </c>
      <c r="BK1170" s="121">
        <v>0</v>
      </c>
      <c r="BL1170" s="121">
        <v>0</v>
      </c>
      <c r="BM1170" s="121">
        <v>55.36</v>
      </c>
      <c r="BN1170" s="122">
        <v>0</v>
      </c>
      <c r="BO1170" s="121">
        <v>0</v>
      </c>
      <c r="BP1170" s="121">
        <v>0</v>
      </c>
      <c r="BQ1170" s="121">
        <v>0</v>
      </c>
      <c r="BR1170" s="121">
        <v>0</v>
      </c>
      <c r="BS1170" s="121">
        <v>0</v>
      </c>
      <c r="BT1170" s="121">
        <v>0</v>
      </c>
      <c r="BU1170" s="121">
        <v>0</v>
      </c>
      <c r="BV1170" s="121">
        <v>0</v>
      </c>
      <c r="BW1170" s="121">
        <v>0</v>
      </c>
      <c r="BX1170" s="121">
        <v>0</v>
      </c>
      <c r="BY1170" s="121">
        <v>0</v>
      </c>
      <c r="BZ1170" s="121">
        <v>0</v>
      </c>
      <c r="CA1170" s="121">
        <v>0</v>
      </c>
      <c r="CB1170" s="121">
        <v>0</v>
      </c>
      <c r="CC1170" s="122">
        <v>0</v>
      </c>
      <c r="CD1170" s="121">
        <v>0</v>
      </c>
      <c r="CE1170" s="121">
        <v>0</v>
      </c>
      <c r="CF1170" s="121">
        <v>0</v>
      </c>
      <c r="CG1170" s="121">
        <v>0</v>
      </c>
      <c r="CH1170" s="121">
        <v>0</v>
      </c>
      <c r="CI1170" s="121">
        <v>0</v>
      </c>
      <c r="CJ1170" s="121">
        <v>0</v>
      </c>
      <c r="CK1170" s="121">
        <v>0</v>
      </c>
      <c r="CL1170" s="121">
        <v>0</v>
      </c>
      <c r="CM1170" s="121">
        <v>0</v>
      </c>
      <c r="CN1170" s="121">
        <v>0</v>
      </c>
      <c r="CO1170" s="121">
        <v>0</v>
      </c>
      <c r="CP1170" s="121">
        <v>0</v>
      </c>
      <c r="CQ1170" s="121">
        <v>0</v>
      </c>
      <c r="CR1170" s="2"/>
      <c r="CS1170" s="2"/>
      <c r="CT1170" s="2"/>
      <c r="CU1170" s="2"/>
      <c r="CV1170" s="2"/>
      <c r="CW1170" s="2"/>
      <c r="CX1170" s="2"/>
      <c r="CY1170" s="2"/>
      <c r="CZ1170" s="2"/>
      <c r="DA1170" s="2"/>
      <c r="DB1170" s="2"/>
      <c r="DC1170" s="2"/>
      <c r="DD1170" s="2"/>
      <c r="DE1170" s="2"/>
      <c r="DF1170" s="2"/>
      <c r="DG1170" s="2"/>
      <c r="DH1170" s="2"/>
      <c r="DI1170" s="2"/>
      <c r="DJ1170" s="2"/>
      <c r="DK1170" s="2"/>
      <c r="DL1170" s="2"/>
      <c r="DM1170" s="2"/>
      <c r="DN1170" s="2"/>
      <c r="DO1170" s="2"/>
      <c r="DP1170" s="2"/>
      <c r="DQ1170" s="2"/>
      <c r="DR1170" s="2"/>
      <c r="DS1170" s="2"/>
      <c r="DT1170" s="2"/>
      <c r="DU1170" s="2"/>
      <c r="DV1170" s="2"/>
      <c r="DW1170" s="2"/>
      <c r="DX1170" s="2"/>
      <c r="DY1170" s="2"/>
      <c r="DZ1170" s="2"/>
      <c r="EA1170" s="2"/>
      <c r="EB1170" s="2"/>
      <c r="EC1170" s="2"/>
      <c r="ED1170" s="2"/>
      <c r="EE1170" s="2"/>
      <c r="EF1170" s="2"/>
      <c r="EG1170" s="2"/>
      <c r="EH1170" s="2"/>
      <c r="EI1170" s="2"/>
      <c r="EJ1170" s="2"/>
      <c r="EK1170" s="2"/>
      <c r="EL1170" s="2"/>
      <c r="EM1170" s="2"/>
      <c r="EN1170" s="2"/>
      <c r="EO1170" s="2"/>
      <c r="EP1170" s="2"/>
      <c r="EQ1170" s="2"/>
      <c r="ER1170" s="2"/>
      <c r="ES1170" s="2"/>
      <c r="ET1170" s="2"/>
      <c r="EU1170" s="2"/>
      <c r="EV1170" s="2"/>
      <c r="EW1170" s="2"/>
      <c r="EX1170" s="2"/>
      <c r="EY1170" s="2"/>
      <c r="EZ1170" s="2"/>
      <c r="FA1170" s="2"/>
      <c r="FB1170" s="2"/>
      <c r="FC1170" s="2"/>
      <c r="FD1170" s="2"/>
      <c r="FE1170" s="2"/>
      <c r="FF1170" s="2"/>
      <c r="FG1170" s="2"/>
      <c r="FH1170" s="2"/>
      <c r="FI1170" s="2"/>
      <c r="FJ1170" s="2"/>
      <c r="FK1170" s="2"/>
      <c r="FL1170" s="2"/>
      <c r="FM1170" s="2"/>
      <c r="FN1170" s="2"/>
      <c r="FO1170" s="2"/>
      <c r="FP1170" s="2"/>
      <c r="FQ1170" s="2"/>
      <c r="FR1170" s="2"/>
      <c r="FS1170" s="2"/>
      <c r="FT1170" s="2"/>
      <c r="FU1170" s="2"/>
      <c r="FV1170" s="2"/>
      <c r="FW1170" s="2"/>
      <c r="FX1170" s="2"/>
      <c r="FY1170" s="2"/>
      <c r="FZ1170" s="2"/>
      <c r="GA1170" s="2"/>
      <c r="GB1170" s="2"/>
      <c r="GC1170" s="2"/>
      <c r="GD1170" s="2"/>
      <c r="GE1170" s="2"/>
      <c r="GF1170" s="2"/>
      <c r="GG1170" s="2"/>
      <c r="GH1170" s="2"/>
      <c r="GI1170" s="2"/>
      <c r="GJ1170" s="2"/>
      <c r="GK1170" s="2"/>
      <c r="GL1170" s="2"/>
      <c r="GM1170" s="2"/>
      <c r="GN1170" s="2"/>
      <c r="GO1170" s="2"/>
      <c r="GP1170" s="2"/>
      <c r="GQ1170" s="2"/>
      <c r="GR1170" s="2"/>
      <c r="GS1170" s="2"/>
      <c r="GT1170" s="2"/>
      <c r="GU1170" s="2"/>
      <c r="GV1170" s="2"/>
      <c r="GW1170" s="2"/>
      <c r="GX1170" s="2"/>
      <c r="GY1170" s="2"/>
      <c r="GZ1170" s="2"/>
      <c r="HA1170" s="2"/>
      <c r="HB1170" s="2"/>
      <c r="HC1170" s="2"/>
      <c r="HD1170" s="2"/>
      <c r="HE1170" s="2"/>
    </row>
    <row r="1171" spans="1:213" ht="182.25" customHeight="1">
      <c r="A1171" s="244">
        <v>624</v>
      </c>
      <c r="B1171" s="17" t="s">
        <v>3142</v>
      </c>
      <c r="C1171" s="123" t="s">
        <v>120</v>
      </c>
      <c r="D1171" s="19" t="s">
        <v>3157</v>
      </c>
      <c r="E1171" s="113" t="s">
        <v>3182</v>
      </c>
      <c r="F1171" s="114"/>
      <c r="G1171" s="114"/>
      <c r="H1171" s="115" t="s">
        <v>567</v>
      </c>
      <c r="I1171" s="114"/>
      <c r="J1171" s="115" t="s">
        <v>3183</v>
      </c>
      <c r="K1171" s="115"/>
      <c r="L1171" s="115" t="s">
        <v>2032</v>
      </c>
      <c r="M1171" s="115"/>
      <c r="N1171" s="115"/>
      <c r="O1171" s="115" t="s">
        <v>3184</v>
      </c>
      <c r="P1171" s="116" t="s">
        <v>3185</v>
      </c>
      <c r="Q1171" s="117" t="s">
        <v>3186</v>
      </c>
      <c r="R1171" s="115"/>
      <c r="S1171" s="115"/>
      <c r="T1171" s="115"/>
      <c r="U1171" s="115"/>
      <c r="V1171" s="115" t="s">
        <v>1054</v>
      </c>
      <c r="W1171" s="115" t="s">
        <v>1662</v>
      </c>
      <c r="X1171" s="115" t="s">
        <v>817</v>
      </c>
      <c r="Y1171" s="115"/>
      <c r="Z1171" s="115"/>
      <c r="AA1171" s="115"/>
      <c r="AB1171" s="116" t="s">
        <v>3187</v>
      </c>
      <c r="AC1171" s="117" t="s">
        <v>3188</v>
      </c>
      <c r="AD1171" s="130"/>
      <c r="AE1171" s="130"/>
      <c r="AF1171" s="130"/>
      <c r="AG1171" s="130"/>
      <c r="AH1171" s="130"/>
      <c r="AI1171" s="130"/>
      <c r="AJ1171" s="130"/>
      <c r="AK1171" s="130"/>
      <c r="AL1171" s="130"/>
      <c r="AM1171" s="116" t="s">
        <v>3189</v>
      </c>
      <c r="AN1171" s="116" t="s">
        <v>3190</v>
      </c>
      <c r="AO1171" s="57" t="s">
        <v>54</v>
      </c>
      <c r="AP1171" s="57" t="s">
        <v>87</v>
      </c>
      <c r="AQ1171" s="57" t="s">
        <v>3191</v>
      </c>
      <c r="AR1171" s="18" t="s">
        <v>608</v>
      </c>
      <c r="AS1171" s="156" t="s">
        <v>611</v>
      </c>
      <c r="AT1171" s="121">
        <v>0</v>
      </c>
      <c r="AU1171" s="121">
        <v>0</v>
      </c>
      <c r="AV1171" s="121">
        <v>0</v>
      </c>
      <c r="AW1171" s="121">
        <v>0</v>
      </c>
      <c r="AX1171" s="121">
        <v>0</v>
      </c>
      <c r="AY1171" s="121">
        <v>0</v>
      </c>
      <c r="AZ1171" s="121">
        <v>0</v>
      </c>
      <c r="BA1171" s="121">
        <v>0</v>
      </c>
      <c r="BB1171" s="121">
        <v>0</v>
      </c>
      <c r="BC1171" s="121">
        <v>0</v>
      </c>
      <c r="BD1171" s="121">
        <v>8067612.3200000003</v>
      </c>
      <c r="BE1171" s="121">
        <v>0</v>
      </c>
      <c r="BF1171" s="121">
        <v>0</v>
      </c>
      <c r="BG1171" s="121">
        <v>0</v>
      </c>
      <c r="BH1171" s="121">
        <f>BD1171</f>
        <v>8067612.3200000003</v>
      </c>
      <c r="BI1171" s="121">
        <v>8067612.3200000003</v>
      </c>
      <c r="BJ1171" s="121">
        <v>0</v>
      </c>
      <c r="BK1171" s="121">
        <v>0</v>
      </c>
      <c r="BL1171" s="121">
        <v>0</v>
      </c>
      <c r="BM1171" s="121">
        <f>BI1171</f>
        <v>8067612.3200000003</v>
      </c>
      <c r="BN1171" s="121">
        <v>9241359</v>
      </c>
      <c r="BO1171" s="121">
        <v>0</v>
      </c>
      <c r="BP1171" s="121">
        <v>0</v>
      </c>
      <c r="BQ1171" s="121">
        <v>0</v>
      </c>
      <c r="BR1171" s="121">
        <f>BN1171</f>
        <v>9241359</v>
      </c>
      <c r="BS1171" s="121">
        <v>9268828.6400000006</v>
      </c>
      <c r="BT1171" s="121">
        <v>0</v>
      </c>
      <c r="BU1171" s="121">
        <v>0</v>
      </c>
      <c r="BV1171" s="121">
        <v>0</v>
      </c>
      <c r="BW1171" s="121">
        <f>BS1171</f>
        <v>9268828.6400000006</v>
      </c>
      <c r="BX1171" s="121">
        <v>9241359</v>
      </c>
      <c r="BY1171" s="121">
        <v>0</v>
      </c>
      <c r="BZ1171" s="121">
        <v>0</v>
      </c>
      <c r="CA1171" s="121">
        <v>0</v>
      </c>
      <c r="CB1171" s="121">
        <f>BX1171</f>
        <v>9241359</v>
      </c>
      <c r="CC1171" s="121">
        <v>9241359</v>
      </c>
      <c r="CD1171" s="121">
        <v>0</v>
      </c>
      <c r="CE1171" s="121">
        <v>0</v>
      </c>
      <c r="CF1171" s="121">
        <v>0</v>
      </c>
      <c r="CG1171" s="121">
        <v>9241359</v>
      </c>
      <c r="CH1171" s="121">
        <v>9241359</v>
      </c>
      <c r="CI1171" s="121">
        <v>0</v>
      </c>
      <c r="CJ1171" s="121">
        <v>0</v>
      </c>
      <c r="CK1171" s="121">
        <v>0</v>
      </c>
      <c r="CL1171" s="121">
        <v>9241359</v>
      </c>
      <c r="CM1171" s="121">
        <v>9241359</v>
      </c>
      <c r="CN1171" s="121">
        <v>0</v>
      </c>
      <c r="CO1171" s="121">
        <v>0</v>
      </c>
      <c r="CP1171" s="121">
        <v>0</v>
      </c>
      <c r="CQ1171" s="121">
        <v>9241359</v>
      </c>
      <c r="CR1171" s="2"/>
      <c r="CS1171" s="2"/>
      <c r="CT1171" s="2"/>
      <c r="CU1171" s="2"/>
      <c r="CV1171" s="2"/>
      <c r="CW1171" s="2"/>
      <c r="CX1171" s="2"/>
      <c r="CY1171" s="2"/>
      <c r="CZ1171" s="2"/>
      <c r="DA1171" s="2"/>
      <c r="DB1171" s="2"/>
      <c r="DC1171" s="2"/>
      <c r="DD1171" s="2"/>
      <c r="DE1171" s="2"/>
      <c r="DF1171" s="2"/>
      <c r="DG1171" s="2"/>
      <c r="DH1171" s="2"/>
      <c r="DI1171" s="2"/>
      <c r="DJ1171" s="2"/>
      <c r="DK1171" s="2"/>
      <c r="DL1171" s="2"/>
      <c r="DM1171" s="2"/>
      <c r="DN1171" s="2"/>
      <c r="DO1171" s="2"/>
      <c r="DP1171" s="2"/>
      <c r="DQ1171" s="2"/>
      <c r="DR1171" s="2"/>
      <c r="DS1171" s="2"/>
      <c r="DT1171" s="2"/>
      <c r="DU1171" s="2"/>
      <c r="DV1171" s="2"/>
      <c r="DW1171" s="2"/>
      <c r="DX1171" s="2"/>
      <c r="DY1171" s="2"/>
      <c r="DZ1171" s="2"/>
      <c r="EA1171" s="2"/>
      <c r="EB1171" s="2"/>
      <c r="EC1171" s="2"/>
      <c r="ED1171" s="2"/>
      <c r="EE1171" s="2"/>
      <c r="EF1171" s="2"/>
      <c r="EG1171" s="2"/>
      <c r="EH1171" s="2"/>
      <c r="EI1171" s="2"/>
      <c r="EJ1171" s="2"/>
      <c r="EK1171" s="2"/>
      <c r="EL1171" s="2"/>
      <c r="EM1171" s="2"/>
      <c r="EN1171" s="2"/>
      <c r="EO1171" s="2"/>
      <c r="EP1171" s="2"/>
      <c r="EQ1171" s="2"/>
      <c r="ER1171" s="2"/>
      <c r="ES1171" s="2"/>
      <c r="ET1171" s="2"/>
      <c r="EU1171" s="2"/>
      <c r="EV1171" s="2"/>
      <c r="EW1171" s="2"/>
      <c r="EX1171" s="2"/>
      <c r="EY1171" s="2"/>
      <c r="EZ1171" s="2"/>
      <c r="FA1171" s="2"/>
      <c r="FB1171" s="2"/>
      <c r="FC1171" s="2"/>
      <c r="FD1171" s="2"/>
      <c r="FE1171" s="2"/>
      <c r="FF1171" s="2"/>
      <c r="FG1171" s="2"/>
      <c r="FH1171" s="2"/>
      <c r="FI1171" s="2"/>
      <c r="FJ1171" s="2"/>
      <c r="FK1171" s="2"/>
      <c r="FL1171" s="2"/>
      <c r="FM1171" s="2"/>
      <c r="FN1171" s="2"/>
      <c r="FO1171" s="2"/>
      <c r="FP1171" s="2"/>
      <c r="FQ1171" s="2"/>
      <c r="FR1171" s="2"/>
      <c r="FS1171" s="2"/>
      <c r="FT1171" s="2"/>
      <c r="FU1171" s="2"/>
      <c r="FV1171" s="2"/>
      <c r="FW1171" s="2"/>
      <c r="FX1171" s="2"/>
      <c r="FY1171" s="2"/>
      <c r="FZ1171" s="2"/>
      <c r="GA1171" s="2"/>
      <c r="GB1171" s="2"/>
      <c r="GC1171" s="2"/>
      <c r="GD1171" s="2"/>
      <c r="GE1171" s="2"/>
      <c r="GF1171" s="2"/>
      <c r="GG1171" s="2"/>
      <c r="GH1171" s="2"/>
      <c r="GI1171" s="2"/>
      <c r="GJ1171" s="2"/>
      <c r="GK1171" s="2"/>
      <c r="GL1171" s="2"/>
      <c r="GM1171" s="2"/>
      <c r="GN1171" s="2"/>
      <c r="GO1171" s="2"/>
      <c r="GP1171" s="2"/>
      <c r="GQ1171" s="2"/>
      <c r="GR1171" s="2"/>
      <c r="GS1171" s="2"/>
      <c r="GT1171" s="2"/>
      <c r="GU1171" s="2"/>
      <c r="GV1171" s="2"/>
      <c r="GW1171" s="2"/>
      <c r="GX1171" s="2"/>
      <c r="GY1171" s="2"/>
      <c r="GZ1171" s="2"/>
      <c r="HA1171" s="2"/>
      <c r="HB1171" s="2"/>
      <c r="HC1171" s="2"/>
      <c r="HD1171" s="2"/>
      <c r="HE1171" s="2"/>
    </row>
    <row r="1172" spans="1:213" ht="209.25" customHeight="1">
      <c r="A1172" s="244">
        <v>624</v>
      </c>
      <c r="B1172" s="17" t="s">
        <v>3142</v>
      </c>
      <c r="C1172" s="123" t="s">
        <v>120</v>
      </c>
      <c r="D1172" s="19" t="s">
        <v>3157</v>
      </c>
      <c r="E1172" s="113" t="s">
        <v>3182</v>
      </c>
      <c r="F1172" s="114"/>
      <c r="G1172" s="114"/>
      <c r="H1172" s="115" t="s">
        <v>567</v>
      </c>
      <c r="I1172" s="114"/>
      <c r="J1172" s="115" t="s">
        <v>3183</v>
      </c>
      <c r="K1172" s="115"/>
      <c r="L1172" s="115" t="s">
        <v>2032</v>
      </c>
      <c r="M1172" s="115"/>
      <c r="N1172" s="115"/>
      <c r="O1172" s="115" t="s">
        <v>3184</v>
      </c>
      <c r="P1172" s="116" t="s">
        <v>3185</v>
      </c>
      <c r="Q1172" s="117" t="s">
        <v>3186</v>
      </c>
      <c r="R1172" s="115"/>
      <c r="S1172" s="115"/>
      <c r="T1172" s="115"/>
      <c r="U1172" s="115"/>
      <c r="V1172" s="115" t="s">
        <v>1054</v>
      </c>
      <c r="W1172" s="115" t="s">
        <v>1662</v>
      </c>
      <c r="X1172" s="115" t="s">
        <v>817</v>
      </c>
      <c r="Y1172" s="115"/>
      <c r="Z1172" s="115"/>
      <c r="AA1172" s="115"/>
      <c r="AB1172" s="116" t="s">
        <v>3187</v>
      </c>
      <c r="AC1172" s="117" t="s">
        <v>3188</v>
      </c>
      <c r="AD1172" s="130"/>
      <c r="AE1172" s="130"/>
      <c r="AF1172" s="130"/>
      <c r="AG1172" s="130"/>
      <c r="AH1172" s="130"/>
      <c r="AI1172" s="130"/>
      <c r="AJ1172" s="130"/>
      <c r="AK1172" s="130"/>
      <c r="AL1172" s="130"/>
      <c r="AM1172" s="116" t="s">
        <v>3189</v>
      </c>
      <c r="AN1172" s="116" t="s">
        <v>3190</v>
      </c>
      <c r="AO1172" s="57" t="s">
        <v>54</v>
      </c>
      <c r="AP1172" s="57" t="s">
        <v>87</v>
      </c>
      <c r="AQ1172" s="57" t="s">
        <v>3274</v>
      </c>
      <c r="AR1172" s="18" t="s">
        <v>249</v>
      </c>
      <c r="AS1172" s="156" t="s">
        <v>611</v>
      </c>
      <c r="AT1172" s="121">
        <v>0</v>
      </c>
      <c r="AU1172" s="121">
        <v>0</v>
      </c>
      <c r="AV1172" s="121">
        <v>0</v>
      </c>
      <c r="AW1172" s="121">
        <v>0</v>
      </c>
      <c r="AX1172" s="121">
        <v>0</v>
      </c>
      <c r="AY1172" s="121">
        <v>0</v>
      </c>
      <c r="AZ1172" s="121">
        <v>0</v>
      </c>
      <c r="BA1172" s="121">
        <v>0</v>
      </c>
      <c r="BB1172" s="121">
        <v>0</v>
      </c>
      <c r="BC1172" s="121">
        <v>0</v>
      </c>
      <c r="BD1172" s="121">
        <v>95846.97</v>
      </c>
      <c r="BE1172" s="121">
        <v>0</v>
      </c>
      <c r="BF1172" s="121">
        <v>95846.97</v>
      </c>
      <c r="BG1172" s="121">
        <v>0</v>
      </c>
      <c r="BH1172" s="121">
        <v>0</v>
      </c>
      <c r="BI1172" s="121">
        <v>95846.97</v>
      </c>
      <c r="BJ1172" s="121">
        <v>0</v>
      </c>
      <c r="BK1172" s="121">
        <v>95846.97</v>
      </c>
      <c r="BL1172" s="121">
        <v>0</v>
      </c>
      <c r="BM1172" s="121">
        <v>0</v>
      </c>
      <c r="BN1172" s="121">
        <v>0</v>
      </c>
      <c r="BO1172" s="121">
        <v>0</v>
      </c>
      <c r="BP1172" s="121">
        <v>0</v>
      </c>
      <c r="BQ1172" s="121">
        <v>0</v>
      </c>
      <c r="BR1172" s="121">
        <v>0</v>
      </c>
      <c r="BS1172" s="121">
        <v>0</v>
      </c>
      <c r="BT1172" s="121">
        <v>0</v>
      </c>
      <c r="BU1172" s="121">
        <v>0</v>
      </c>
      <c r="BV1172" s="121">
        <v>0</v>
      </c>
      <c r="BW1172" s="121">
        <v>0</v>
      </c>
      <c r="BX1172" s="121">
        <v>0</v>
      </c>
      <c r="BY1172" s="121">
        <v>0</v>
      </c>
      <c r="BZ1172" s="121">
        <v>0</v>
      </c>
      <c r="CA1172" s="121">
        <v>0</v>
      </c>
      <c r="CB1172" s="121">
        <v>0</v>
      </c>
      <c r="CC1172" s="121">
        <v>0</v>
      </c>
      <c r="CD1172" s="121">
        <v>0</v>
      </c>
      <c r="CE1172" s="121">
        <v>0</v>
      </c>
      <c r="CF1172" s="121">
        <v>0</v>
      </c>
      <c r="CG1172" s="121">
        <v>0</v>
      </c>
      <c r="CH1172" s="121">
        <v>0</v>
      </c>
      <c r="CI1172" s="121">
        <v>0</v>
      </c>
      <c r="CJ1172" s="121">
        <v>0</v>
      </c>
      <c r="CK1172" s="121">
        <v>0</v>
      </c>
      <c r="CL1172" s="121">
        <v>0</v>
      </c>
      <c r="CM1172" s="121">
        <v>0</v>
      </c>
      <c r="CN1172" s="121">
        <v>0</v>
      </c>
      <c r="CO1172" s="121">
        <v>0</v>
      </c>
      <c r="CP1172" s="121">
        <v>0</v>
      </c>
      <c r="CQ1172" s="121">
        <v>0</v>
      </c>
      <c r="CR1172" s="2"/>
      <c r="CS1172" s="2"/>
      <c r="CT1172" s="2"/>
      <c r="CU1172" s="2"/>
      <c r="CV1172" s="2"/>
      <c r="CW1172" s="2"/>
      <c r="CX1172" s="2"/>
      <c r="CY1172" s="2"/>
      <c r="CZ1172" s="2"/>
      <c r="DA1172" s="2"/>
      <c r="DB1172" s="2"/>
      <c r="DC1172" s="2"/>
      <c r="DD1172" s="2"/>
      <c r="DE1172" s="2"/>
      <c r="DF1172" s="2"/>
      <c r="DG1172" s="2"/>
      <c r="DH1172" s="2"/>
      <c r="DI1172" s="2"/>
      <c r="DJ1172" s="2"/>
      <c r="DK1172" s="2"/>
      <c r="DL1172" s="2"/>
      <c r="DM1172" s="2"/>
      <c r="DN1172" s="2"/>
      <c r="DO1172" s="2"/>
      <c r="DP1172" s="2"/>
      <c r="DQ1172" s="2"/>
      <c r="DR1172" s="2"/>
      <c r="DS1172" s="2"/>
      <c r="DT1172" s="2"/>
      <c r="DU1172" s="2"/>
      <c r="DV1172" s="2"/>
      <c r="DW1172" s="2"/>
      <c r="DX1172" s="2"/>
      <c r="DY1172" s="2"/>
      <c r="DZ1172" s="2"/>
      <c r="EA1172" s="2"/>
      <c r="EB1172" s="2"/>
      <c r="EC1172" s="2"/>
      <c r="ED1172" s="2"/>
      <c r="EE1172" s="2"/>
      <c r="EF1172" s="2"/>
      <c r="EG1172" s="2"/>
      <c r="EH1172" s="2"/>
      <c r="EI1172" s="2"/>
      <c r="EJ1172" s="2"/>
      <c r="EK1172" s="2"/>
      <c r="EL1172" s="2"/>
      <c r="EM1172" s="2"/>
      <c r="EN1172" s="2"/>
      <c r="EO1172" s="2"/>
      <c r="EP1172" s="2"/>
      <c r="EQ1172" s="2"/>
      <c r="ER1172" s="2"/>
      <c r="ES1172" s="2"/>
      <c r="ET1172" s="2"/>
      <c r="EU1172" s="2"/>
      <c r="EV1172" s="2"/>
      <c r="EW1172" s="2"/>
      <c r="EX1172" s="2"/>
      <c r="EY1172" s="2"/>
      <c r="EZ1172" s="2"/>
      <c r="FA1172" s="2"/>
      <c r="FB1172" s="2"/>
      <c r="FC1172" s="2"/>
      <c r="FD1172" s="2"/>
      <c r="FE1172" s="2"/>
      <c r="FF1172" s="2"/>
      <c r="FG1172" s="2"/>
      <c r="FH1172" s="2"/>
      <c r="FI1172" s="2"/>
      <c r="FJ1172" s="2"/>
      <c r="FK1172" s="2"/>
      <c r="FL1172" s="2"/>
      <c r="FM1172" s="2"/>
      <c r="FN1172" s="2"/>
      <c r="FO1172" s="2"/>
      <c r="FP1172" s="2"/>
      <c r="FQ1172" s="2"/>
      <c r="FR1172" s="2"/>
      <c r="FS1172" s="2"/>
      <c r="FT1172" s="2"/>
      <c r="FU1172" s="2"/>
      <c r="FV1172" s="2"/>
      <c r="FW1172" s="2"/>
      <c r="FX1172" s="2"/>
      <c r="FY1172" s="2"/>
      <c r="FZ1172" s="2"/>
      <c r="GA1172" s="2"/>
      <c r="GB1172" s="2"/>
      <c r="GC1172" s="2"/>
      <c r="GD1172" s="2"/>
      <c r="GE1172" s="2"/>
      <c r="GF1172" s="2"/>
      <c r="GG1172" s="2"/>
      <c r="GH1172" s="2"/>
      <c r="GI1172" s="2"/>
      <c r="GJ1172" s="2"/>
      <c r="GK1172" s="2"/>
      <c r="GL1172" s="2"/>
      <c r="GM1172" s="2"/>
      <c r="GN1172" s="2"/>
      <c r="GO1172" s="2"/>
      <c r="GP1172" s="2"/>
      <c r="GQ1172" s="2"/>
      <c r="GR1172" s="2"/>
      <c r="GS1172" s="2"/>
      <c r="GT1172" s="2"/>
      <c r="GU1172" s="2"/>
      <c r="GV1172" s="2"/>
      <c r="GW1172" s="2"/>
      <c r="GX1172" s="2"/>
      <c r="GY1172" s="2"/>
      <c r="GZ1172" s="2"/>
      <c r="HA1172" s="2"/>
      <c r="HB1172" s="2"/>
      <c r="HC1172" s="2"/>
      <c r="HD1172" s="2"/>
      <c r="HE1172" s="2"/>
    </row>
    <row r="1173" spans="1:213" ht="182.25" customHeight="1">
      <c r="A1173" s="244">
        <v>624</v>
      </c>
      <c r="B1173" s="17" t="s">
        <v>3142</v>
      </c>
      <c r="C1173" s="123" t="s">
        <v>120</v>
      </c>
      <c r="D1173" s="19" t="s">
        <v>3157</v>
      </c>
      <c r="E1173" s="113" t="s">
        <v>3182</v>
      </c>
      <c r="F1173" s="114"/>
      <c r="G1173" s="114"/>
      <c r="H1173" s="115" t="s">
        <v>567</v>
      </c>
      <c r="I1173" s="114"/>
      <c r="J1173" s="115" t="s">
        <v>3183</v>
      </c>
      <c r="K1173" s="115"/>
      <c r="L1173" s="115" t="s">
        <v>2032</v>
      </c>
      <c r="M1173" s="115"/>
      <c r="N1173" s="115"/>
      <c r="O1173" s="115" t="s">
        <v>3184</v>
      </c>
      <c r="P1173" s="116" t="s">
        <v>3185</v>
      </c>
      <c r="Q1173" s="117" t="s">
        <v>3186</v>
      </c>
      <c r="R1173" s="115"/>
      <c r="S1173" s="115"/>
      <c r="T1173" s="115"/>
      <c r="U1173" s="115"/>
      <c r="V1173" s="115" t="s">
        <v>1054</v>
      </c>
      <c r="W1173" s="115" t="s">
        <v>1662</v>
      </c>
      <c r="X1173" s="115" t="s">
        <v>817</v>
      </c>
      <c r="Y1173" s="115"/>
      <c r="Z1173" s="115"/>
      <c r="AA1173" s="115"/>
      <c r="AB1173" s="116" t="s">
        <v>3187</v>
      </c>
      <c r="AC1173" s="117" t="s">
        <v>3188</v>
      </c>
      <c r="AD1173" s="130"/>
      <c r="AE1173" s="130"/>
      <c r="AF1173" s="130"/>
      <c r="AG1173" s="130"/>
      <c r="AH1173" s="130"/>
      <c r="AI1173" s="130"/>
      <c r="AJ1173" s="130"/>
      <c r="AK1173" s="130"/>
      <c r="AL1173" s="130"/>
      <c r="AM1173" s="116" t="s">
        <v>3189</v>
      </c>
      <c r="AN1173" s="116" t="s">
        <v>3190</v>
      </c>
      <c r="AO1173" s="57" t="s">
        <v>54</v>
      </c>
      <c r="AP1173" s="57" t="s">
        <v>87</v>
      </c>
      <c r="AQ1173" s="57" t="s">
        <v>3191</v>
      </c>
      <c r="AR1173" s="18" t="s">
        <v>608</v>
      </c>
      <c r="AS1173" s="156" t="s">
        <v>53</v>
      </c>
      <c r="AT1173" s="121">
        <v>0</v>
      </c>
      <c r="AU1173" s="121">
        <v>0</v>
      </c>
      <c r="AV1173" s="121">
        <v>0</v>
      </c>
      <c r="AW1173" s="121">
        <v>0</v>
      </c>
      <c r="AX1173" s="121">
        <v>0</v>
      </c>
      <c r="AY1173" s="121">
        <v>0</v>
      </c>
      <c r="AZ1173" s="121">
        <v>0</v>
      </c>
      <c r="BA1173" s="121">
        <v>0</v>
      </c>
      <c r="BB1173" s="121">
        <v>0</v>
      </c>
      <c r="BC1173" s="121">
        <v>0</v>
      </c>
      <c r="BD1173" s="121">
        <v>1331256.1200000001</v>
      </c>
      <c r="BE1173" s="121">
        <v>0</v>
      </c>
      <c r="BF1173" s="121">
        <v>0</v>
      </c>
      <c r="BG1173" s="121">
        <v>0</v>
      </c>
      <c r="BH1173" s="121">
        <v>1331256.1200000001</v>
      </c>
      <c r="BI1173" s="121">
        <v>1331256.1200000001</v>
      </c>
      <c r="BJ1173" s="121">
        <v>0</v>
      </c>
      <c r="BK1173" s="121">
        <v>0</v>
      </c>
      <c r="BL1173" s="121">
        <v>0</v>
      </c>
      <c r="BM1173" s="121">
        <v>1331256.1200000001</v>
      </c>
      <c r="BN1173" s="121">
        <v>1341090</v>
      </c>
      <c r="BO1173" s="121">
        <v>0</v>
      </c>
      <c r="BP1173" s="121">
        <v>0</v>
      </c>
      <c r="BQ1173" s="121">
        <v>0</v>
      </c>
      <c r="BR1173" s="121">
        <v>1341090</v>
      </c>
      <c r="BS1173" s="121">
        <v>1341090</v>
      </c>
      <c r="BT1173" s="121">
        <v>0</v>
      </c>
      <c r="BU1173" s="121">
        <v>0</v>
      </c>
      <c r="BV1173" s="121">
        <v>0</v>
      </c>
      <c r="BW1173" s="121">
        <v>1341090</v>
      </c>
      <c r="BX1173" s="121">
        <v>1341090</v>
      </c>
      <c r="BY1173" s="121">
        <v>0</v>
      </c>
      <c r="BZ1173" s="121">
        <v>0</v>
      </c>
      <c r="CA1173" s="121">
        <v>0</v>
      </c>
      <c r="CB1173" s="121">
        <f>BX1173</f>
        <v>1341090</v>
      </c>
      <c r="CC1173" s="121">
        <v>1341090</v>
      </c>
      <c r="CD1173" s="121">
        <v>0</v>
      </c>
      <c r="CE1173" s="121">
        <v>0</v>
      </c>
      <c r="CF1173" s="121">
        <v>0</v>
      </c>
      <c r="CG1173" s="121">
        <f>CC1173</f>
        <v>1341090</v>
      </c>
      <c r="CH1173" s="121">
        <v>1341090</v>
      </c>
      <c r="CI1173" s="121">
        <v>0</v>
      </c>
      <c r="CJ1173" s="121">
        <v>0</v>
      </c>
      <c r="CK1173" s="121">
        <v>0</v>
      </c>
      <c r="CL1173" s="121">
        <f>CH1173</f>
        <v>1341090</v>
      </c>
      <c r="CM1173" s="121">
        <v>1341090</v>
      </c>
      <c r="CN1173" s="121">
        <v>0</v>
      </c>
      <c r="CO1173" s="121">
        <v>0</v>
      </c>
      <c r="CP1173" s="121">
        <v>0</v>
      </c>
      <c r="CQ1173" s="121">
        <v>1341090</v>
      </c>
      <c r="CR1173" s="2"/>
      <c r="CS1173" s="2"/>
      <c r="CT1173" s="2"/>
      <c r="CU1173" s="2"/>
      <c r="CV1173" s="2"/>
      <c r="CW1173" s="2"/>
      <c r="CX1173" s="2"/>
      <c r="CY1173" s="2"/>
      <c r="CZ1173" s="2"/>
      <c r="DA1173" s="2"/>
      <c r="DB1173" s="2"/>
      <c r="DC1173" s="2"/>
      <c r="DD1173" s="2"/>
      <c r="DE1173" s="2"/>
      <c r="DF1173" s="2"/>
      <c r="DG1173" s="2"/>
      <c r="DH1173" s="2"/>
      <c r="DI1173" s="2"/>
      <c r="DJ1173" s="2"/>
      <c r="DK1173" s="2"/>
      <c r="DL1173" s="2"/>
      <c r="DM1173" s="2"/>
      <c r="DN1173" s="2"/>
      <c r="DO1173" s="2"/>
      <c r="DP1173" s="2"/>
      <c r="DQ1173" s="2"/>
      <c r="DR1173" s="2"/>
      <c r="DS1173" s="2"/>
      <c r="DT1173" s="2"/>
      <c r="DU1173" s="2"/>
      <c r="DV1173" s="2"/>
      <c r="DW1173" s="2"/>
      <c r="DX1173" s="2"/>
      <c r="DY1173" s="2"/>
      <c r="DZ1173" s="2"/>
      <c r="EA1173" s="2"/>
      <c r="EB1173" s="2"/>
      <c r="EC1173" s="2"/>
      <c r="ED1173" s="2"/>
      <c r="EE1173" s="2"/>
      <c r="EF1173" s="2"/>
      <c r="EG1173" s="2"/>
      <c r="EH1173" s="2"/>
      <c r="EI1173" s="2"/>
      <c r="EJ1173" s="2"/>
      <c r="EK1173" s="2"/>
      <c r="EL1173" s="2"/>
      <c r="EM1173" s="2"/>
      <c r="EN1173" s="2"/>
      <c r="EO1173" s="2"/>
      <c r="EP1173" s="2"/>
      <c r="EQ1173" s="2"/>
      <c r="ER1173" s="2"/>
      <c r="ES1173" s="2"/>
      <c r="ET1173" s="2"/>
      <c r="EU1173" s="2"/>
      <c r="EV1173" s="2"/>
      <c r="EW1173" s="2"/>
      <c r="EX1173" s="2"/>
      <c r="EY1173" s="2"/>
      <c r="EZ1173" s="2"/>
      <c r="FA1173" s="2"/>
      <c r="FB1173" s="2"/>
      <c r="FC1173" s="2"/>
      <c r="FD1173" s="2"/>
      <c r="FE1173" s="2"/>
      <c r="FF1173" s="2"/>
      <c r="FG1173" s="2"/>
      <c r="FH1173" s="2"/>
      <c r="FI1173" s="2"/>
      <c r="FJ1173" s="2"/>
      <c r="FK1173" s="2"/>
      <c r="FL1173" s="2"/>
      <c r="FM1173" s="2"/>
      <c r="FN1173" s="2"/>
      <c r="FO1173" s="2"/>
      <c r="FP1173" s="2"/>
      <c r="FQ1173" s="2"/>
      <c r="FR1173" s="2"/>
      <c r="FS1173" s="2"/>
      <c r="FT1173" s="2"/>
      <c r="FU1173" s="2"/>
      <c r="FV1173" s="2"/>
      <c r="FW1173" s="2"/>
      <c r="FX1173" s="2"/>
      <c r="FY1173" s="2"/>
      <c r="FZ1173" s="2"/>
      <c r="GA1173" s="2"/>
      <c r="GB1173" s="2"/>
      <c r="GC1173" s="2"/>
      <c r="GD1173" s="2"/>
      <c r="GE1173" s="2"/>
      <c r="GF1173" s="2"/>
      <c r="GG1173" s="2"/>
      <c r="GH1173" s="2"/>
      <c r="GI1173" s="2"/>
      <c r="GJ1173" s="2"/>
      <c r="GK1173" s="2"/>
      <c r="GL1173" s="2"/>
      <c r="GM1173" s="2"/>
      <c r="GN1173" s="2"/>
      <c r="GO1173" s="2"/>
      <c r="GP1173" s="2"/>
      <c r="GQ1173" s="2"/>
      <c r="GR1173" s="2"/>
      <c r="GS1173" s="2"/>
      <c r="GT1173" s="2"/>
      <c r="GU1173" s="2"/>
      <c r="GV1173" s="2"/>
      <c r="GW1173" s="2"/>
      <c r="GX1173" s="2"/>
      <c r="GY1173" s="2"/>
      <c r="GZ1173" s="2"/>
      <c r="HA1173" s="2"/>
      <c r="HB1173" s="2"/>
      <c r="HC1173" s="2"/>
      <c r="HD1173" s="2"/>
      <c r="HE1173" s="2"/>
    </row>
    <row r="1174" spans="1:213" ht="182.25" customHeight="1">
      <c r="A1174" s="244">
        <v>624</v>
      </c>
      <c r="B1174" s="17" t="s">
        <v>3142</v>
      </c>
      <c r="C1174" s="123" t="s">
        <v>120</v>
      </c>
      <c r="D1174" s="19" t="s">
        <v>3157</v>
      </c>
      <c r="E1174" s="113" t="s">
        <v>3182</v>
      </c>
      <c r="F1174" s="114"/>
      <c r="G1174" s="114"/>
      <c r="H1174" s="115" t="s">
        <v>567</v>
      </c>
      <c r="I1174" s="114"/>
      <c r="J1174" s="115" t="s">
        <v>3183</v>
      </c>
      <c r="K1174" s="115"/>
      <c r="L1174" s="115" t="s">
        <v>2032</v>
      </c>
      <c r="M1174" s="115"/>
      <c r="N1174" s="115"/>
      <c r="O1174" s="115" t="s">
        <v>3184</v>
      </c>
      <c r="P1174" s="116" t="s">
        <v>3276</v>
      </c>
      <c r="Q1174" s="117" t="s">
        <v>3186</v>
      </c>
      <c r="R1174" s="115"/>
      <c r="S1174" s="115"/>
      <c r="T1174" s="115"/>
      <c r="U1174" s="115"/>
      <c r="V1174" s="115" t="s">
        <v>1054</v>
      </c>
      <c r="W1174" s="115" t="s">
        <v>1662</v>
      </c>
      <c r="X1174" s="115" t="s">
        <v>817</v>
      </c>
      <c r="Y1174" s="115"/>
      <c r="Z1174" s="115"/>
      <c r="AA1174" s="115"/>
      <c r="AB1174" s="116" t="s">
        <v>3187</v>
      </c>
      <c r="AC1174" s="117" t="s">
        <v>3188</v>
      </c>
      <c r="AD1174" s="130"/>
      <c r="AE1174" s="130"/>
      <c r="AF1174" s="130"/>
      <c r="AG1174" s="130"/>
      <c r="AH1174" s="130"/>
      <c r="AI1174" s="130"/>
      <c r="AJ1174" s="130"/>
      <c r="AK1174" s="130"/>
      <c r="AL1174" s="130"/>
      <c r="AM1174" s="116" t="s">
        <v>3189</v>
      </c>
      <c r="AN1174" s="116" t="s">
        <v>3190</v>
      </c>
      <c r="AO1174" s="57" t="s">
        <v>54</v>
      </c>
      <c r="AP1174" s="57" t="s">
        <v>87</v>
      </c>
      <c r="AQ1174" s="57" t="s">
        <v>3191</v>
      </c>
      <c r="AR1174" s="18" t="s">
        <v>608</v>
      </c>
      <c r="AS1174" s="156" t="s">
        <v>58</v>
      </c>
      <c r="AT1174" s="121">
        <v>0</v>
      </c>
      <c r="AU1174" s="121">
        <v>0</v>
      </c>
      <c r="AV1174" s="121">
        <v>0</v>
      </c>
      <c r="AW1174" s="121">
        <v>0</v>
      </c>
      <c r="AX1174" s="121">
        <v>0</v>
      </c>
      <c r="AY1174" s="121">
        <v>0</v>
      </c>
      <c r="AZ1174" s="121">
        <v>0</v>
      </c>
      <c r="BA1174" s="121">
        <v>0</v>
      </c>
      <c r="BB1174" s="121">
        <v>0</v>
      </c>
      <c r="BC1174" s="121">
        <v>0</v>
      </c>
      <c r="BD1174" s="121">
        <v>4067</v>
      </c>
      <c r="BE1174" s="121">
        <v>0</v>
      </c>
      <c r="BF1174" s="121">
        <v>0</v>
      </c>
      <c r="BG1174" s="121">
        <v>0</v>
      </c>
      <c r="BH1174" s="121">
        <v>4067</v>
      </c>
      <c r="BI1174" s="121">
        <v>4067</v>
      </c>
      <c r="BJ1174" s="121">
        <v>0</v>
      </c>
      <c r="BK1174" s="121">
        <v>0</v>
      </c>
      <c r="BL1174" s="121">
        <v>0</v>
      </c>
      <c r="BM1174" s="121">
        <v>4067</v>
      </c>
      <c r="BN1174" s="121">
        <v>4070</v>
      </c>
      <c r="BO1174" s="121">
        <v>0</v>
      </c>
      <c r="BP1174" s="121">
        <v>0</v>
      </c>
      <c r="BQ1174" s="121">
        <v>0</v>
      </c>
      <c r="BR1174" s="121">
        <v>4070</v>
      </c>
      <c r="BS1174" s="121">
        <v>4070</v>
      </c>
      <c r="BT1174" s="121">
        <v>0</v>
      </c>
      <c r="BU1174" s="121">
        <v>0</v>
      </c>
      <c r="BV1174" s="121">
        <v>0</v>
      </c>
      <c r="BW1174" s="121">
        <v>4070</v>
      </c>
      <c r="BX1174" s="121">
        <v>4070</v>
      </c>
      <c r="BY1174" s="121">
        <v>0</v>
      </c>
      <c r="BZ1174" s="121">
        <v>0</v>
      </c>
      <c r="CA1174" s="121">
        <v>0</v>
      </c>
      <c r="CB1174" s="121">
        <f>BX1174</f>
        <v>4070</v>
      </c>
      <c r="CC1174" s="121">
        <v>4070</v>
      </c>
      <c r="CD1174" s="121">
        <v>0</v>
      </c>
      <c r="CE1174" s="121">
        <v>0</v>
      </c>
      <c r="CF1174" s="121">
        <v>0</v>
      </c>
      <c r="CG1174" s="121">
        <f>CC1174</f>
        <v>4070</v>
      </c>
      <c r="CH1174" s="121">
        <v>4070</v>
      </c>
      <c r="CI1174" s="121">
        <v>0</v>
      </c>
      <c r="CJ1174" s="121">
        <v>0</v>
      </c>
      <c r="CK1174" s="121">
        <v>0</v>
      </c>
      <c r="CL1174" s="121">
        <f>CH1174</f>
        <v>4070</v>
      </c>
      <c r="CM1174" s="121">
        <v>4070</v>
      </c>
      <c r="CN1174" s="121">
        <v>0</v>
      </c>
      <c r="CO1174" s="121">
        <v>0</v>
      </c>
      <c r="CP1174" s="121">
        <v>0</v>
      </c>
      <c r="CQ1174" s="121">
        <f>4070</f>
        <v>4070</v>
      </c>
      <c r="CR1174" s="2"/>
      <c r="CS1174" s="2"/>
      <c r="CT1174" s="2"/>
      <c r="CU1174" s="2"/>
      <c r="CV1174" s="2"/>
      <c r="CW1174" s="2"/>
      <c r="CX1174" s="2"/>
      <c r="CY1174" s="2"/>
      <c r="CZ1174" s="2"/>
      <c r="DA1174" s="2"/>
      <c r="DB1174" s="2"/>
      <c r="DC1174" s="2"/>
      <c r="DD1174" s="2"/>
      <c r="DE1174" s="2"/>
      <c r="DF1174" s="2"/>
      <c r="DG1174" s="2"/>
      <c r="DH1174" s="2"/>
      <c r="DI1174" s="2"/>
      <c r="DJ1174" s="2"/>
      <c r="DK1174" s="2"/>
      <c r="DL1174" s="2"/>
      <c r="DM1174" s="2"/>
      <c r="DN1174" s="2"/>
      <c r="DO1174" s="2"/>
      <c r="DP1174" s="2"/>
      <c r="DQ1174" s="2"/>
      <c r="DR1174" s="2"/>
      <c r="DS1174" s="2"/>
      <c r="DT1174" s="2"/>
      <c r="DU1174" s="2"/>
      <c r="DV1174" s="2"/>
      <c r="DW1174" s="2"/>
      <c r="DX1174" s="2"/>
      <c r="DY1174" s="2"/>
      <c r="DZ1174" s="2"/>
      <c r="EA1174" s="2"/>
      <c r="EB1174" s="2"/>
      <c r="EC1174" s="2"/>
      <c r="ED1174" s="2"/>
      <c r="EE1174" s="2"/>
      <c r="EF1174" s="2"/>
      <c r="EG1174" s="2"/>
      <c r="EH1174" s="2"/>
      <c r="EI1174" s="2"/>
      <c r="EJ1174" s="2"/>
      <c r="EK1174" s="2"/>
      <c r="EL1174" s="2"/>
      <c r="EM1174" s="2"/>
      <c r="EN1174" s="2"/>
      <c r="EO1174" s="2"/>
      <c r="EP1174" s="2"/>
      <c r="EQ1174" s="2"/>
      <c r="ER1174" s="2"/>
      <c r="ES1174" s="2"/>
      <c r="ET1174" s="2"/>
      <c r="EU1174" s="2"/>
      <c r="EV1174" s="2"/>
      <c r="EW1174" s="2"/>
      <c r="EX1174" s="2"/>
      <c r="EY1174" s="2"/>
      <c r="EZ1174" s="2"/>
      <c r="FA1174" s="2"/>
      <c r="FB1174" s="2"/>
      <c r="FC1174" s="2"/>
      <c r="FD1174" s="2"/>
      <c r="FE1174" s="2"/>
      <c r="FF1174" s="2"/>
      <c r="FG1174" s="2"/>
      <c r="FH1174" s="2"/>
      <c r="FI1174" s="2"/>
      <c r="FJ1174" s="2"/>
      <c r="FK1174" s="2"/>
      <c r="FL1174" s="2"/>
      <c r="FM1174" s="2"/>
      <c r="FN1174" s="2"/>
      <c r="FO1174" s="2"/>
      <c r="FP1174" s="2"/>
      <c r="FQ1174" s="2"/>
      <c r="FR1174" s="2"/>
      <c r="FS1174" s="2"/>
      <c r="FT1174" s="2"/>
      <c r="FU1174" s="2"/>
      <c r="FV1174" s="2"/>
      <c r="FW1174" s="2"/>
      <c r="FX1174" s="2"/>
      <c r="FY1174" s="2"/>
      <c r="FZ1174" s="2"/>
      <c r="GA1174" s="2"/>
      <c r="GB1174" s="2"/>
      <c r="GC1174" s="2"/>
      <c r="GD1174" s="2"/>
      <c r="GE1174" s="2"/>
      <c r="GF1174" s="2"/>
      <c r="GG1174" s="2"/>
      <c r="GH1174" s="2"/>
      <c r="GI1174" s="2"/>
      <c r="GJ1174" s="2"/>
      <c r="GK1174" s="2"/>
      <c r="GL1174" s="2"/>
      <c r="GM1174" s="2"/>
      <c r="GN1174" s="2"/>
      <c r="GO1174" s="2"/>
      <c r="GP1174" s="2"/>
      <c r="GQ1174" s="2"/>
      <c r="GR1174" s="2"/>
      <c r="GS1174" s="2"/>
      <c r="GT1174" s="2"/>
      <c r="GU1174" s="2"/>
      <c r="GV1174" s="2"/>
      <c r="GW1174" s="2"/>
      <c r="GX1174" s="2"/>
      <c r="GY1174" s="2"/>
      <c r="GZ1174" s="2"/>
      <c r="HA1174" s="2"/>
      <c r="HB1174" s="2"/>
      <c r="HC1174" s="2"/>
      <c r="HD1174" s="2"/>
      <c r="HE1174" s="2"/>
    </row>
    <row r="1175" spans="1:213" ht="182.25" customHeight="1">
      <c r="A1175" s="244">
        <v>624</v>
      </c>
      <c r="B1175" s="17" t="s">
        <v>3142</v>
      </c>
      <c r="C1175" s="123" t="s">
        <v>120</v>
      </c>
      <c r="D1175" s="19" t="s">
        <v>3157</v>
      </c>
      <c r="E1175" s="113" t="s">
        <v>3197</v>
      </c>
      <c r="F1175" s="114"/>
      <c r="G1175" s="114"/>
      <c r="H1175" s="115" t="s">
        <v>3198</v>
      </c>
      <c r="I1175" s="114"/>
      <c r="J1175" s="115" t="s">
        <v>3199</v>
      </c>
      <c r="K1175" s="115"/>
      <c r="L1175" s="115" t="s">
        <v>3200</v>
      </c>
      <c r="M1175" s="115" t="s">
        <v>3201</v>
      </c>
      <c r="N1175" s="115" t="s">
        <v>3277</v>
      </c>
      <c r="O1175" s="115" t="s">
        <v>3278</v>
      </c>
      <c r="P1175" s="116" t="s">
        <v>3279</v>
      </c>
      <c r="Q1175" s="117" t="s">
        <v>3186</v>
      </c>
      <c r="R1175" s="115"/>
      <c r="S1175" s="115"/>
      <c r="T1175" s="115"/>
      <c r="U1175" s="115"/>
      <c r="V1175" s="115" t="s">
        <v>1054</v>
      </c>
      <c r="W1175" s="115" t="s">
        <v>1662</v>
      </c>
      <c r="X1175" s="115" t="s">
        <v>817</v>
      </c>
      <c r="Y1175" s="115"/>
      <c r="Z1175" s="115"/>
      <c r="AA1175" s="115"/>
      <c r="AB1175" s="116" t="s">
        <v>3187</v>
      </c>
      <c r="AC1175" s="117" t="s">
        <v>3280</v>
      </c>
      <c r="AD1175" s="130"/>
      <c r="AE1175" s="130"/>
      <c r="AF1175" s="130"/>
      <c r="AG1175" s="130"/>
      <c r="AH1175" s="130"/>
      <c r="AI1175" s="130"/>
      <c r="AJ1175" s="130"/>
      <c r="AK1175" s="130"/>
      <c r="AL1175" s="130"/>
      <c r="AM1175" s="116" t="s">
        <v>3206</v>
      </c>
      <c r="AN1175" s="116" t="s">
        <v>3207</v>
      </c>
      <c r="AO1175" s="57" t="s">
        <v>54</v>
      </c>
      <c r="AP1175" s="57" t="s">
        <v>87</v>
      </c>
      <c r="AQ1175" s="57" t="s">
        <v>3208</v>
      </c>
      <c r="AR1175" s="18" t="s">
        <v>3209</v>
      </c>
      <c r="AS1175" s="156" t="s">
        <v>53</v>
      </c>
      <c r="AT1175" s="121">
        <v>0</v>
      </c>
      <c r="AU1175" s="121">
        <v>0</v>
      </c>
      <c r="AV1175" s="121">
        <v>0</v>
      </c>
      <c r="AW1175" s="121">
        <v>0</v>
      </c>
      <c r="AX1175" s="121">
        <v>0</v>
      </c>
      <c r="AY1175" s="121">
        <v>0</v>
      </c>
      <c r="AZ1175" s="121">
        <v>0</v>
      </c>
      <c r="BA1175" s="121">
        <v>0</v>
      </c>
      <c r="BB1175" s="121">
        <v>0</v>
      </c>
      <c r="BC1175" s="121">
        <v>0</v>
      </c>
      <c r="BD1175" s="121">
        <v>4277240.0599999996</v>
      </c>
      <c r="BE1175" s="121">
        <v>0</v>
      </c>
      <c r="BF1175" s="121">
        <v>0</v>
      </c>
      <c r="BG1175" s="121">
        <v>0</v>
      </c>
      <c r="BH1175" s="121">
        <v>4277240.0599999996</v>
      </c>
      <c r="BI1175" s="121">
        <v>4277240.0599999996</v>
      </c>
      <c r="BJ1175" s="121">
        <v>0</v>
      </c>
      <c r="BK1175" s="121">
        <v>0</v>
      </c>
      <c r="BL1175" s="121">
        <v>0</v>
      </c>
      <c r="BM1175" s="121">
        <v>4277240.0599999996</v>
      </c>
      <c r="BN1175" s="121">
        <v>3117560</v>
      </c>
      <c r="BO1175" s="121">
        <v>0</v>
      </c>
      <c r="BP1175" s="121">
        <v>0</v>
      </c>
      <c r="BQ1175" s="121">
        <v>0</v>
      </c>
      <c r="BR1175" s="121">
        <v>3117560</v>
      </c>
      <c r="BS1175" s="121">
        <v>3105760</v>
      </c>
      <c r="BT1175" s="121">
        <v>0</v>
      </c>
      <c r="BU1175" s="121">
        <v>0</v>
      </c>
      <c r="BV1175" s="121">
        <v>0</v>
      </c>
      <c r="BW1175" s="121">
        <f>BS1175</f>
        <v>3105760</v>
      </c>
      <c r="BX1175" s="121">
        <v>2201810</v>
      </c>
      <c r="BY1175" s="121">
        <v>0</v>
      </c>
      <c r="BZ1175" s="121">
        <v>0</v>
      </c>
      <c r="CA1175" s="121">
        <v>0</v>
      </c>
      <c r="CB1175" s="121">
        <v>2201810</v>
      </c>
      <c r="CC1175" s="121">
        <v>2201810</v>
      </c>
      <c r="CD1175" s="121">
        <v>0</v>
      </c>
      <c r="CE1175" s="121">
        <v>0</v>
      </c>
      <c r="CF1175" s="121">
        <v>0</v>
      </c>
      <c r="CG1175" s="121">
        <v>2201810</v>
      </c>
      <c r="CH1175" s="121">
        <v>2201810</v>
      </c>
      <c r="CI1175" s="121">
        <v>0</v>
      </c>
      <c r="CJ1175" s="121">
        <v>0</v>
      </c>
      <c r="CK1175" s="121">
        <v>0</v>
      </c>
      <c r="CL1175" s="121">
        <v>2201810</v>
      </c>
      <c r="CM1175" s="121">
        <v>2201810</v>
      </c>
      <c r="CN1175" s="121">
        <v>0</v>
      </c>
      <c r="CO1175" s="121">
        <v>0</v>
      </c>
      <c r="CP1175" s="121">
        <v>0</v>
      </c>
      <c r="CQ1175" s="121">
        <v>2201810</v>
      </c>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c r="DX1175" s="2"/>
      <c r="DY1175" s="2"/>
      <c r="DZ1175" s="2"/>
      <c r="EA1175" s="2"/>
      <c r="EB1175" s="2"/>
      <c r="EC1175" s="2"/>
      <c r="ED1175" s="2"/>
      <c r="EE1175" s="2"/>
      <c r="EF1175" s="2"/>
      <c r="EG1175" s="2"/>
      <c r="EH1175" s="2"/>
      <c r="EI1175" s="2"/>
      <c r="EJ1175" s="2"/>
      <c r="EK1175" s="2"/>
      <c r="EL1175" s="2"/>
      <c r="EM1175" s="2"/>
      <c r="EN1175" s="2"/>
      <c r="EO1175" s="2"/>
      <c r="EP1175" s="2"/>
      <c r="EQ1175" s="2"/>
      <c r="ER1175" s="2"/>
      <c r="ES1175" s="2"/>
      <c r="ET1175" s="2"/>
      <c r="EU1175" s="2"/>
      <c r="EV1175" s="2"/>
      <c r="EW1175" s="2"/>
      <c r="EX1175" s="2"/>
      <c r="EY1175" s="2"/>
      <c r="EZ1175" s="2"/>
      <c r="FA1175" s="2"/>
      <c r="FB1175" s="2"/>
      <c r="FC1175" s="2"/>
      <c r="FD1175" s="2"/>
      <c r="FE1175" s="2"/>
      <c r="FF1175" s="2"/>
      <c r="FG1175" s="2"/>
      <c r="FH1175" s="2"/>
      <c r="FI1175" s="2"/>
      <c r="FJ1175" s="2"/>
      <c r="FK1175" s="2"/>
      <c r="FL1175" s="2"/>
      <c r="FM1175" s="2"/>
      <c r="FN1175" s="2"/>
      <c r="FO1175" s="2"/>
      <c r="FP1175" s="2"/>
      <c r="FQ1175" s="2"/>
      <c r="FR1175" s="2"/>
      <c r="FS1175" s="2"/>
      <c r="FT1175" s="2"/>
      <c r="FU1175" s="2"/>
      <c r="FV1175" s="2"/>
      <c r="FW1175" s="2"/>
      <c r="FX1175" s="2"/>
      <c r="FY1175" s="2"/>
      <c r="FZ1175" s="2"/>
      <c r="GA1175" s="2"/>
      <c r="GB1175" s="2"/>
      <c r="GC1175" s="2"/>
      <c r="GD1175" s="2"/>
      <c r="GE1175" s="2"/>
      <c r="GF1175" s="2"/>
      <c r="GG1175" s="2"/>
      <c r="GH1175" s="2"/>
      <c r="GI1175" s="2"/>
      <c r="GJ1175" s="2"/>
      <c r="GK1175" s="2"/>
      <c r="GL1175" s="2"/>
      <c r="GM1175" s="2"/>
      <c r="GN1175" s="2"/>
      <c r="GO1175" s="2"/>
      <c r="GP1175" s="2"/>
      <c r="GQ1175" s="2"/>
      <c r="GR1175" s="2"/>
      <c r="GS1175" s="2"/>
      <c r="GT1175" s="2"/>
      <c r="GU1175" s="2"/>
      <c r="GV1175" s="2"/>
      <c r="GW1175" s="2"/>
      <c r="GX1175" s="2"/>
      <c r="GY1175" s="2"/>
      <c r="GZ1175" s="2"/>
      <c r="HA1175" s="2"/>
      <c r="HB1175" s="2"/>
      <c r="HC1175" s="2"/>
      <c r="HD1175" s="2"/>
      <c r="HE1175" s="2"/>
    </row>
    <row r="1176" spans="1:213" ht="182.25" customHeight="1">
      <c r="A1176" s="244">
        <v>624</v>
      </c>
      <c r="B1176" s="17" t="s">
        <v>3142</v>
      </c>
      <c r="C1176" s="123" t="s">
        <v>120</v>
      </c>
      <c r="D1176" s="19" t="s">
        <v>3157</v>
      </c>
      <c r="E1176" s="113" t="s">
        <v>3182</v>
      </c>
      <c r="F1176" s="114"/>
      <c r="G1176" s="114"/>
      <c r="H1176" s="115">
        <v>1</v>
      </c>
      <c r="I1176" s="114"/>
      <c r="J1176" s="115" t="s">
        <v>3183</v>
      </c>
      <c r="K1176" s="115"/>
      <c r="L1176" s="115" t="s">
        <v>817</v>
      </c>
      <c r="M1176" s="115"/>
      <c r="N1176" s="115"/>
      <c r="O1176" s="115" t="s">
        <v>3184</v>
      </c>
      <c r="P1176" s="116" t="s">
        <v>3185</v>
      </c>
      <c r="Q1176" s="117" t="s">
        <v>3186</v>
      </c>
      <c r="R1176" s="115"/>
      <c r="S1176" s="115"/>
      <c r="T1176" s="115"/>
      <c r="U1176" s="115"/>
      <c r="V1176" s="115" t="s">
        <v>1054</v>
      </c>
      <c r="W1176" s="115" t="s">
        <v>1662</v>
      </c>
      <c r="X1176" s="115" t="s">
        <v>817</v>
      </c>
      <c r="Y1176" s="115"/>
      <c r="Z1176" s="115"/>
      <c r="AA1176" s="115"/>
      <c r="AB1176" s="116" t="s">
        <v>3187</v>
      </c>
      <c r="AC1176" s="117" t="s">
        <v>3188</v>
      </c>
      <c r="AD1176" s="130"/>
      <c r="AE1176" s="130"/>
      <c r="AF1176" s="130"/>
      <c r="AG1176" s="130"/>
      <c r="AH1176" s="130"/>
      <c r="AI1176" s="130"/>
      <c r="AJ1176" s="130"/>
      <c r="AK1176" s="130"/>
      <c r="AL1176" s="130"/>
      <c r="AM1176" s="116" t="s">
        <v>3189</v>
      </c>
      <c r="AN1176" s="116" t="s">
        <v>3190</v>
      </c>
      <c r="AO1176" s="57" t="s">
        <v>54</v>
      </c>
      <c r="AP1176" s="57" t="s">
        <v>87</v>
      </c>
      <c r="AQ1176" s="57" t="s">
        <v>3210</v>
      </c>
      <c r="AR1176" s="18" t="s">
        <v>508</v>
      </c>
      <c r="AS1176" s="156" t="s">
        <v>53</v>
      </c>
      <c r="AT1176" s="121">
        <v>0</v>
      </c>
      <c r="AU1176" s="121">
        <v>0</v>
      </c>
      <c r="AV1176" s="121">
        <v>0</v>
      </c>
      <c r="AW1176" s="121">
        <v>0</v>
      </c>
      <c r="AX1176" s="121">
        <v>0</v>
      </c>
      <c r="AY1176" s="121">
        <v>0</v>
      </c>
      <c r="AZ1176" s="121">
        <v>0</v>
      </c>
      <c r="BA1176" s="121">
        <v>0</v>
      </c>
      <c r="BB1176" s="121">
        <v>0</v>
      </c>
      <c r="BC1176" s="121">
        <v>0</v>
      </c>
      <c r="BD1176" s="121">
        <v>4591994.8499999996</v>
      </c>
      <c r="BE1176" s="121">
        <v>0</v>
      </c>
      <c r="BF1176" s="121">
        <v>0</v>
      </c>
      <c r="BG1176" s="121">
        <v>0</v>
      </c>
      <c r="BH1176" s="121">
        <v>4591994.8499999996</v>
      </c>
      <c r="BI1176" s="121">
        <v>4591994.8499999996</v>
      </c>
      <c r="BJ1176" s="121">
        <v>0</v>
      </c>
      <c r="BK1176" s="121">
        <v>0</v>
      </c>
      <c r="BL1176" s="121">
        <v>0</v>
      </c>
      <c r="BM1176" s="121">
        <v>4591994.8499999996</v>
      </c>
      <c r="BN1176" s="121">
        <v>6431374</v>
      </c>
      <c r="BO1176" s="121">
        <v>0</v>
      </c>
      <c r="BP1176" s="121">
        <v>0</v>
      </c>
      <c r="BQ1176" s="121">
        <v>0</v>
      </c>
      <c r="BR1176" s="121">
        <f>BN1176</f>
        <v>6431374</v>
      </c>
      <c r="BS1176" s="121">
        <f>BR1176</f>
        <v>6431374</v>
      </c>
      <c r="BT1176" s="121">
        <v>0</v>
      </c>
      <c r="BU1176" s="121">
        <v>0</v>
      </c>
      <c r="BV1176" s="121">
        <v>0</v>
      </c>
      <c r="BW1176" s="121">
        <f>BS1176</f>
        <v>6431374</v>
      </c>
      <c r="BX1176" s="121">
        <v>2700000</v>
      </c>
      <c r="BY1176" s="121">
        <v>0</v>
      </c>
      <c r="BZ1176" s="121">
        <v>0</v>
      </c>
      <c r="CA1176" s="121">
        <v>0</v>
      </c>
      <c r="CB1176" s="121">
        <v>2700000</v>
      </c>
      <c r="CC1176" s="121">
        <v>2700000</v>
      </c>
      <c r="CD1176" s="121">
        <v>0</v>
      </c>
      <c r="CE1176" s="121">
        <v>0</v>
      </c>
      <c r="CF1176" s="121">
        <v>0</v>
      </c>
      <c r="CG1176" s="121">
        <v>2700000</v>
      </c>
      <c r="CH1176" s="121">
        <v>2700000</v>
      </c>
      <c r="CI1176" s="121">
        <v>0</v>
      </c>
      <c r="CJ1176" s="121">
        <v>0</v>
      </c>
      <c r="CK1176" s="121">
        <v>0</v>
      </c>
      <c r="CL1176" s="121">
        <v>2700000</v>
      </c>
      <c r="CM1176" s="121">
        <v>2700000</v>
      </c>
      <c r="CN1176" s="121">
        <v>0</v>
      </c>
      <c r="CO1176" s="121">
        <v>0</v>
      </c>
      <c r="CP1176" s="121">
        <v>0</v>
      </c>
      <c r="CQ1176" s="121">
        <v>2700000</v>
      </c>
      <c r="CR1176" s="2"/>
      <c r="CS1176" s="2"/>
      <c r="CT1176" s="2"/>
      <c r="CU1176" s="2"/>
      <c r="CV1176" s="2"/>
      <c r="CW1176" s="2"/>
      <c r="CX1176" s="2"/>
      <c r="CY1176" s="2"/>
      <c r="CZ1176" s="2"/>
      <c r="DA1176" s="2"/>
      <c r="DB1176" s="2"/>
      <c r="DC1176" s="2"/>
      <c r="DD1176" s="2"/>
      <c r="DE1176" s="2"/>
      <c r="DF1176" s="2"/>
      <c r="DG1176" s="2"/>
      <c r="DH1176" s="2"/>
      <c r="DI1176" s="2"/>
      <c r="DJ1176" s="2"/>
      <c r="DK1176" s="2"/>
      <c r="DL1176" s="2"/>
      <c r="DM1176" s="2"/>
      <c r="DN1176" s="2"/>
      <c r="DO1176" s="2"/>
      <c r="DP1176" s="2"/>
      <c r="DQ1176" s="2"/>
      <c r="DR1176" s="2"/>
      <c r="DS1176" s="2"/>
      <c r="DT1176" s="2"/>
      <c r="DU1176" s="2"/>
      <c r="DV1176" s="2"/>
      <c r="DW1176" s="2"/>
      <c r="DX1176" s="2"/>
      <c r="DY1176" s="2"/>
      <c r="DZ1176" s="2"/>
      <c r="EA1176" s="2"/>
      <c r="EB1176" s="2"/>
      <c r="EC1176" s="2"/>
      <c r="ED1176" s="2"/>
      <c r="EE1176" s="2"/>
      <c r="EF1176" s="2"/>
      <c r="EG1176" s="2"/>
      <c r="EH1176" s="2"/>
      <c r="EI1176" s="2"/>
      <c r="EJ1176" s="2"/>
      <c r="EK1176" s="2"/>
      <c r="EL1176" s="2"/>
      <c r="EM1176" s="2"/>
      <c r="EN1176" s="2"/>
      <c r="EO1176" s="2"/>
      <c r="EP1176" s="2"/>
      <c r="EQ1176" s="2"/>
      <c r="ER1176" s="2"/>
      <c r="ES1176" s="2"/>
      <c r="ET1176" s="2"/>
      <c r="EU1176" s="2"/>
      <c r="EV1176" s="2"/>
      <c r="EW1176" s="2"/>
      <c r="EX1176" s="2"/>
      <c r="EY1176" s="2"/>
      <c r="EZ1176" s="2"/>
      <c r="FA1176" s="2"/>
      <c r="FB1176" s="2"/>
      <c r="FC1176" s="2"/>
      <c r="FD1176" s="2"/>
      <c r="FE1176" s="2"/>
      <c r="FF1176" s="2"/>
      <c r="FG1176" s="2"/>
      <c r="FH1176" s="2"/>
      <c r="FI1176" s="2"/>
      <c r="FJ1176" s="2"/>
      <c r="FK1176" s="2"/>
      <c r="FL1176" s="2"/>
      <c r="FM1176" s="2"/>
      <c r="FN1176" s="2"/>
      <c r="FO1176" s="2"/>
      <c r="FP1176" s="2"/>
      <c r="FQ1176" s="2"/>
      <c r="FR1176" s="2"/>
      <c r="FS1176" s="2"/>
      <c r="FT1176" s="2"/>
      <c r="FU1176" s="2"/>
      <c r="FV1176" s="2"/>
      <c r="FW1176" s="2"/>
      <c r="FX1176" s="2"/>
      <c r="FY1176" s="2"/>
      <c r="FZ1176" s="2"/>
      <c r="GA1176" s="2"/>
      <c r="GB1176" s="2"/>
      <c r="GC1176" s="2"/>
      <c r="GD1176" s="2"/>
      <c r="GE1176" s="2"/>
      <c r="GF1176" s="2"/>
      <c r="GG1176" s="2"/>
      <c r="GH1176" s="2"/>
      <c r="GI1176" s="2"/>
      <c r="GJ1176" s="2"/>
      <c r="GK1176" s="2"/>
      <c r="GL1176" s="2"/>
      <c r="GM1176" s="2"/>
      <c r="GN1176" s="2"/>
      <c r="GO1176" s="2"/>
      <c r="GP1176" s="2"/>
      <c r="GQ1176" s="2"/>
      <c r="GR1176" s="2"/>
      <c r="GS1176" s="2"/>
      <c r="GT1176" s="2"/>
      <c r="GU1176" s="2"/>
      <c r="GV1176" s="2"/>
      <c r="GW1176" s="2"/>
      <c r="GX1176" s="2"/>
      <c r="GY1176" s="2"/>
      <c r="GZ1176" s="2"/>
      <c r="HA1176" s="2"/>
      <c r="HB1176" s="2"/>
      <c r="HC1176" s="2"/>
      <c r="HD1176" s="2"/>
      <c r="HE1176" s="2"/>
    </row>
    <row r="1177" spans="1:213" ht="182.25" customHeight="1">
      <c r="A1177" s="244">
        <v>624</v>
      </c>
      <c r="B1177" s="17" t="s">
        <v>3142</v>
      </c>
      <c r="C1177" s="123" t="s">
        <v>120</v>
      </c>
      <c r="D1177" s="19" t="s">
        <v>3157</v>
      </c>
      <c r="E1177" s="113" t="s">
        <v>3182</v>
      </c>
      <c r="F1177" s="114"/>
      <c r="G1177" s="114"/>
      <c r="H1177" s="115">
        <v>1</v>
      </c>
      <c r="I1177" s="114"/>
      <c r="J1177" s="115" t="s">
        <v>3183</v>
      </c>
      <c r="K1177" s="115"/>
      <c r="L1177" s="115" t="s">
        <v>817</v>
      </c>
      <c r="M1177" s="115"/>
      <c r="N1177" s="115"/>
      <c r="O1177" s="115" t="s">
        <v>3184</v>
      </c>
      <c r="P1177" s="116" t="s">
        <v>3185</v>
      </c>
      <c r="Q1177" s="117" t="s">
        <v>3186</v>
      </c>
      <c r="R1177" s="115"/>
      <c r="S1177" s="115"/>
      <c r="T1177" s="115"/>
      <c r="U1177" s="115"/>
      <c r="V1177" s="115" t="s">
        <v>1054</v>
      </c>
      <c r="W1177" s="115" t="s">
        <v>1662</v>
      </c>
      <c r="X1177" s="115" t="s">
        <v>817</v>
      </c>
      <c r="Y1177" s="115"/>
      <c r="Z1177" s="115"/>
      <c r="AA1177" s="115"/>
      <c r="AB1177" s="116" t="s">
        <v>3187</v>
      </c>
      <c r="AC1177" s="117" t="s">
        <v>3188</v>
      </c>
      <c r="AD1177" s="130"/>
      <c r="AE1177" s="130"/>
      <c r="AF1177" s="130"/>
      <c r="AG1177" s="130"/>
      <c r="AH1177" s="130"/>
      <c r="AI1177" s="130"/>
      <c r="AJ1177" s="130"/>
      <c r="AK1177" s="130"/>
      <c r="AL1177" s="130"/>
      <c r="AM1177" s="116" t="s">
        <v>3189</v>
      </c>
      <c r="AN1177" s="116" t="s">
        <v>3190</v>
      </c>
      <c r="AO1177" s="57" t="s">
        <v>54</v>
      </c>
      <c r="AP1177" s="57" t="s">
        <v>87</v>
      </c>
      <c r="AQ1177" s="57" t="s">
        <v>3212</v>
      </c>
      <c r="AR1177" s="18" t="s">
        <v>508</v>
      </c>
      <c r="AS1177" s="156" t="s">
        <v>53</v>
      </c>
      <c r="AT1177" s="121">
        <v>0</v>
      </c>
      <c r="AU1177" s="121">
        <v>0</v>
      </c>
      <c r="AV1177" s="121">
        <v>0</v>
      </c>
      <c r="AW1177" s="121">
        <v>0</v>
      </c>
      <c r="AX1177" s="121">
        <v>0</v>
      </c>
      <c r="AY1177" s="121">
        <v>0</v>
      </c>
      <c r="AZ1177" s="121">
        <v>0</v>
      </c>
      <c r="BA1177" s="121">
        <v>0</v>
      </c>
      <c r="BB1177" s="121">
        <v>0</v>
      </c>
      <c r="BC1177" s="121">
        <v>0</v>
      </c>
      <c r="BD1177" s="121">
        <v>1965689.15</v>
      </c>
      <c r="BE1177" s="121">
        <v>0</v>
      </c>
      <c r="BF1177" s="121">
        <v>0</v>
      </c>
      <c r="BG1177" s="121">
        <v>0</v>
      </c>
      <c r="BH1177" s="121">
        <f>BD1177</f>
        <v>1965689.15</v>
      </c>
      <c r="BI1177" s="121">
        <f>BH1177</f>
        <v>1965689.15</v>
      </c>
      <c r="BJ1177" s="121">
        <v>0</v>
      </c>
      <c r="BK1177" s="121">
        <v>0</v>
      </c>
      <c r="BL1177" s="121">
        <v>0</v>
      </c>
      <c r="BM1177" s="121">
        <f>BI1177</f>
        <v>1965689.15</v>
      </c>
      <c r="BN1177" s="121">
        <v>1554128</v>
      </c>
      <c r="BO1177" s="121">
        <v>0</v>
      </c>
      <c r="BP1177" s="121">
        <v>0</v>
      </c>
      <c r="BQ1177" s="121">
        <v>0</v>
      </c>
      <c r="BR1177" s="121">
        <v>1554128</v>
      </c>
      <c r="BS1177" s="121">
        <v>1554128</v>
      </c>
      <c r="BT1177" s="121">
        <v>0</v>
      </c>
      <c r="BU1177" s="121">
        <v>0</v>
      </c>
      <c r="BV1177" s="121">
        <v>0</v>
      </c>
      <c r="BW1177" s="121">
        <v>1554128</v>
      </c>
      <c r="BX1177" s="121">
        <v>874842</v>
      </c>
      <c r="BY1177" s="121">
        <v>0</v>
      </c>
      <c r="BZ1177" s="121">
        <v>0</v>
      </c>
      <c r="CA1177" s="121">
        <v>0</v>
      </c>
      <c r="CB1177" s="121">
        <v>874842</v>
      </c>
      <c r="CC1177" s="121">
        <v>874842</v>
      </c>
      <c r="CD1177" s="121">
        <v>0</v>
      </c>
      <c r="CE1177" s="121">
        <v>0</v>
      </c>
      <c r="CF1177" s="121">
        <v>0</v>
      </c>
      <c r="CG1177" s="121">
        <f>CC1177</f>
        <v>874842</v>
      </c>
      <c r="CH1177" s="121">
        <v>874842</v>
      </c>
      <c r="CI1177" s="121">
        <v>0</v>
      </c>
      <c r="CJ1177" s="121">
        <v>0</v>
      </c>
      <c r="CK1177" s="121">
        <v>0</v>
      </c>
      <c r="CL1177" s="121">
        <f>CH1177</f>
        <v>874842</v>
      </c>
      <c r="CM1177" s="121">
        <v>874842</v>
      </c>
      <c r="CN1177" s="121">
        <v>0</v>
      </c>
      <c r="CO1177" s="121">
        <v>0</v>
      </c>
      <c r="CP1177" s="121">
        <v>0</v>
      </c>
      <c r="CQ1177" s="121">
        <f>CM1177</f>
        <v>874842</v>
      </c>
      <c r="CR1177" s="2"/>
      <c r="CS1177" s="2"/>
      <c r="CT1177" s="2"/>
      <c r="CU1177" s="2"/>
      <c r="CV1177" s="2"/>
      <c r="CW1177" s="2"/>
      <c r="CX1177" s="2"/>
      <c r="CY1177" s="2"/>
      <c r="CZ1177" s="2"/>
      <c r="DA1177" s="2"/>
      <c r="DB1177" s="2"/>
      <c r="DC1177" s="2"/>
      <c r="DD1177" s="2"/>
      <c r="DE1177" s="2"/>
      <c r="DF1177" s="2"/>
      <c r="DG1177" s="2"/>
      <c r="DH1177" s="2"/>
      <c r="DI1177" s="2"/>
      <c r="DJ1177" s="2"/>
      <c r="DK1177" s="2"/>
      <c r="DL1177" s="2"/>
      <c r="DM1177" s="2"/>
      <c r="DN1177" s="2"/>
      <c r="DO1177" s="2"/>
      <c r="DP1177" s="2"/>
      <c r="DQ1177" s="2"/>
      <c r="DR1177" s="2"/>
      <c r="DS1177" s="2"/>
      <c r="DT1177" s="2"/>
      <c r="DU1177" s="2"/>
      <c r="DV1177" s="2"/>
      <c r="DW1177" s="2"/>
      <c r="DX1177" s="2"/>
      <c r="DY1177" s="2"/>
      <c r="DZ1177" s="2"/>
      <c r="EA1177" s="2"/>
      <c r="EB1177" s="2"/>
      <c r="EC1177" s="2"/>
      <c r="ED1177" s="2"/>
      <c r="EE1177" s="2"/>
      <c r="EF1177" s="2"/>
      <c r="EG1177" s="2"/>
      <c r="EH1177" s="2"/>
      <c r="EI1177" s="2"/>
      <c r="EJ1177" s="2"/>
      <c r="EK1177" s="2"/>
      <c r="EL1177" s="2"/>
      <c r="EM1177" s="2"/>
      <c r="EN1177" s="2"/>
      <c r="EO1177" s="2"/>
      <c r="EP1177" s="2"/>
      <c r="EQ1177" s="2"/>
      <c r="ER1177" s="2"/>
      <c r="ES1177" s="2"/>
      <c r="ET1177" s="2"/>
      <c r="EU1177" s="2"/>
      <c r="EV1177" s="2"/>
      <c r="EW1177" s="2"/>
      <c r="EX1177" s="2"/>
      <c r="EY1177" s="2"/>
      <c r="EZ1177" s="2"/>
      <c r="FA1177" s="2"/>
      <c r="FB1177" s="2"/>
      <c r="FC1177" s="2"/>
      <c r="FD1177" s="2"/>
      <c r="FE1177" s="2"/>
      <c r="FF1177" s="2"/>
      <c r="FG1177" s="2"/>
      <c r="FH1177" s="2"/>
      <c r="FI1177" s="2"/>
      <c r="FJ1177" s="2"/>
      <c r="FK1177" s="2"/>
      <c r="FL1177" s="2"/>
      <c r="FM1177" s="2"/>
      <c r="FN1177" s="2"/>
      <c r="FO1177" s="2"/>
      <c r="FP1177" s="2"/>
      <c r="FQ1177" s="2"/>
      <c r="FR1177" s="2"/>
      <c r="FS1177" s="2"/>
      <c r="FT1177" s="2"/>
      <c r="FU1177" s="2"/>
      <c r="FV1177" s="2"/>
      <c r="FW1177" s="2"/>
      <c r="FX1177" s="2"/>
      <c r="FY1177" s="2"/>
      <c r="FZ1177" s="2"/>
      <c r="GA1177" s="2"/>
      <c r="GB1177" s="2"/>
      <c r="GC1177" s="2"/>
      <c r="GD1177" s="2"/>
      <c r="GE1177" s="2"/>
      <c r="GF1177" s="2"/>
      <c r="GG1177" s="2"/>
      <c r="GH1177" s="2"/>
      <c r="GI1177" s="2"/>
      <c r="GJ1177" s="2"/>
      <c r="GK1177" s="2"/>
      <c r="GL1177" s="2"/>
      <c r="GM1177" s="2"/>
      <c r="GN1177" s="2"/>
      <c r="GO1177" s="2"/>
      <c r="GP1177" s="2"/>
      <c r="GQ1177" s="2"/>
      <c r="GR1177" s="2"/>
      <c r="GS1177" s="2"/>
      <c r="GT1177" s="2"/>
      <c r="GU1177" s="2"/>
      <c r="GV1177" s="2"/>
      <c r="GW1177" s="2"/>
      <c r="GX1177" s="2"/>
      <c r="GY1177" s="2"/>
      <c r="GZ1177" s="2"/>
      <c r="HA1177" s="2"/>
      <c r="HB1177" s="2"/>
      <c r="HC1177" s="2"/>
      <c r="HD1177" s="2"/>
      <c r="HE1177" s="2"/>
    </row>
    <row r="1178" spans="1:213" ht="182.25" customHeight="1">
      <c r="A1178" s="244">
        <v>624</v>
      </c>
      <c r="B1178" s="17" t="s">
        <v>3142</v>
      </c>
      <c r="C1178" s="123" t="s">
        <v>120</v>
      </c>
      <c r="D1178" s="19" t="s">
        <v>3157</v>
      </c>
      <c r="E1178" s="113" t="s">
        <v>3182</v>
      </c>
      <c r="F1178" s="114"/>
      <c r="G1178" s="114"/>
      <c r="H1178" s="115">
        <v>1</v>
      </c>
      <c r="I1178" s="114"/>
      <c r="J1178" s="115" t="s">
        <v>3183</v>
      </c>
      <c r="K1178" s="115"/>
      <c r="L1178" s="115" t="s">
        <v>817</v>
      </c>
      <c r="M1178" s="115"/>
      <c r="N1178" s="115"/>
      <c r="O1178" s="115" t="s">
        <v>3184</v>
      </c>
      <c r="P1178" s="116" t="s">
        <v>3185</v>
      </c>
      <c r="Q1178" s="117" t="s">
        <v>3186</v>
      </c>
      <c r="R1178" s="115"/>
      <c r="S1178" s="115"/>
      <c r="T1178" s="115"/>
      <c r="U1178" s="115"/>
      <c r="V1178" s="115" t="s">
        <v>1054</v>
      </c>
      <c r="W1178" s="115" t="s">
        <v>1662</v>
      </c>
      <c r="X1178" s="115" t="s">
        <v>817</v>
      </c>
      <c r="Y1178" s="115"/>
      <c r="Z1178" s="115"/>
      <c r="AA1178" s="115"/>
      <c r="AB1178" s="116" t="s">
        <v>3187</v>
      </c>
      <c r="AC1178" s="117" t="s">
        <v>3188</v>
      </c>
      <c r="AD1178" s="130"/>
      <c r="AE1178" s="130"/>
      <c r="AF1178" s="130"/>
      <c r="AG1178" s="130"/>
      <c r="AH1178" s="130"/>
      <c r="AI1178" s="130"/>
      <c r="AJ1178" s="130"/>
      <c r="AK1178" s="130"/>
      <c r="AL1178" s="130"/>
      <c r="AM1178" s="116" t="s">
        <v>3189</v>
      </c>
      <c r="AN1178" s="116" t="s">
        <v>3190</v>
      </c>
      <c r="AO1178" s="57" t="s">
        <v>54</v>
      </c>
      <c r="AP1178" s="57" t="s">
        <v>87</v>
      </c>
      <c r="AQ1178" s="57" t="s">
        <v>3212</v>
      </c>
      <c r="AR1178" s="18" t="s">
        <v>508</v>
      </c>
      <c r="AS1178" s="156" t="s">
        <v>192</v>
      </c>
      <c r="AT1178" s="121">
        <v>0</v>
      </c>
      <c r="AU1178" s="121">
        <v>0</v>
      </c>
      <c r="AV1178" s="121">
        <v>0</v>
      </c>
      <c r="AW1178" s="121">
        <v>0</v>
      </c>
      <c r="AX1178" s="121">
        <v>0</v>
      </c>
      <c r="AY1178" s="121">
        <v>0</v>
      </c>
      <c r="AZ1178" s="121">
        <v>0</v>
      </c>
      <c r="BA1178" s="121">
        <v>0</v>
      </c>
      <c r="BB1178" s="121">
        <v>0</v>
      </c>
      <c r="BC1178" s="121">
        <v>0</v>
      </c>
      <c r="BD1178" s="121">
        <v>14000</v>
      </c>
      <c r="BE1178" s="121">
        <v>0</v>
      </c>
      <c r="BF1178" s="121">
        <v>0</v>
      </c>
      <c r="BG1178" s="121">
        <v>0</v>
      </c>
      <c r="BH1178" s="121">
        <v>14000</v>
      </c>
      <c r="BI1178" s="121">
        <v>13017.84</v>
      </c>
      <c r="BJ1178" s="121">
        <v>0</v>
      </c>
      <c r="BK1178" s="121">
        <v>0</v>
      </c>
      <c r="BL1178" s="121">
        <v>0</v>
      </c>
      <c r="BM1178" s="121">
        <v>13017.84</v>
      </c>
      <c r="BN1178" s="121">
        <v>14150</v>
      </c>
      <c r="BO1178" s="121">
        <v>0</v>
      </c>
      <c r="BP1178" s="121">
        <v>0</v>
      </c>
      <c r="BQ1178" s="121">
        <v>0</v>
      </c>
      <c r="BR1178" s="121">
        <v>14150</v>
      </c>
      <c r="BS1178" s="121">
        <v>14150</v>
      </c>
      <c r="BT1178" s="121">
        <v>0</v>
      </c>
      <c r="BU1178" s="121">
        <v>0</v>
      </c>
      <c r="BV1178" s="121">
        <v>0</v>
      </c>
      <c r="BW1178" s="121">
        <v>14150</v>
      </c>
      <c r="BX1178" s="121">
        <v>14000</v>
      </c>
      <c r="BY1178" s="121">
        <v>0</v>
      </c>
      <c r="BZ1178" s="121">
        <v>0</v>
      </c>
      <c r="CA1178" s="121">
        <v>0</v>
      </c>
      <c r="CB1178" s="121">
        <v>14000</v>
      </c>
      <c r="CC1178" s="121">
        <v>14000</v>
      </c>
      <c r="CD1178" s="121">
        <v>0</v>
      </c>
      <c r="CE1178" s="121">
        <v>0</v>
      </c>
      <c r="CF1178" s="121">
        <v>0</v>
      </c>
      <c r="CG1178" s="121">
        <v>14000</v>
      </c>
      <c r="CH1178" s="121">
        <v>14000</v>
      </c>
      <c r="CI1178" s="121">
        <v>0</v>
      </c>
      <c r="CJ1178" s="121">
        <v>0</v>
      </c>
      <c r="CK1178" s="121">
        <v>0</v>
      </c>
      <c r="CL1178" s="121">
        <v>14000</v>
      </c>
      <c r="CM1178" s="121">
        <v>14000</v>
      </c>
      <c r="CN1178" s="121">
        <v>0</v>
      </c>
      <c r="CO1178" s="121">
        <v>0</v>
      </c>
      <c r="CP1178" s="121">
        <v>0</v>
      </c>
      <c r="CQ1178" s="121">
        <v>14000</v>
      </c>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c r="DT1178" s="2"/>
      <c r="DU1178" s="2"/>
      <c r="DV1178" s="2"/>
      <c r="DW1178" s="2"/>
      <c r="DX1178" s="2"/>
      <c r="DY1178" s="2"/>
      <c r="DZ1178" s="2"/>
      <c r="EA1178" s="2"/>
      <c r="EB1178" s="2"/>
      <c r="EC1178" s="2"/>
      <c r="ED1178" s="2"/>
      <c r="EE1178" s="2"/>
      <c r="EF1178" s="2"/>
      <c r="EG1178" s="2"/>
      <c r="EH1178" s="2"/>
      <c r="EI1178" s="2"/>
      <c r="EJ1178" s="2"/>
      <c r="EK1178" s="2"/>
      <c r="EL1178" s="2"/>
      <c r="EM1178" s="2"/>
      <c r="EN1178" s="2"/>
      <c r="EO1178" s="2"/>
      <c r="EP1178" s="2"/>
      <c r="EQ1178" s="2"/>
      <c r="ER1178" s="2"/>
      <c r="ES1178" s="2"/>
      <c r="ET1178" s="2"/>
      <c r="EU1178" s="2"/>
      <c r="EV1178" s="2"/>
      <c r="EW1178" s="2"/>
      <c r="EX1178" s="2"/>
      <c r="EY1178" s="2"/>
      <c r="EZ1178" s="2"/>
      <c r="FA1178" s="2"/>
      <c r="FB1178" s="2"/>
      <c r="FC1178" s="2"/>
      <c r="FD1178" s="2"/>
      <c r="FE1178" s="2"/>
      <c r="FF1178" s="2"/>
      <c r="FG1178" s="2"/>
      <c r="FH1178" s="2"/>
      <c r="FI1178" s="2"/>
      <c r="FJ1178" s="2"/>
      <c r="FK1178" s="2"/>
      <c r="FL1178" s="2"/>
      <c r="FM1178" s="2"/>
      <c r="FN1178" s="2"/>
      <c r="FO1178" s="2"/>
      <c r="FP1178" s="2"/>
      <c r="FQ1178" s="2"/>
      <c r="FR1178" s="2"/>
      <c r="FS1178" s="2"/>
      <c r="FT1178" s="2"/>
      <c r="FU1178" s="2"/>
      <c r="FV1178" s="2"/>
      <c r="FW1178" s="2"/>
      <c r="FX1178" s="2"/>
      <c r="FY1178" s="2"/>
      <c r="FZ1178" s="2"/>
      <c r="GA1178" s="2"/>
      <c r="GB1178" s="2"/>
      <c r="GC1178" s="2"/>
      <c r="GD1178" s="2"/>
      <c r="GE1178" s="2"/>
      <c r="GF1178" s="2"/>
      <c r="GG1178" s="2"/>
      <c r="GH1178" s="2"/>
      <c r="GI1178" s="2"/>
      <c r="GJ1178" s="2"/>
      <c r="GK1178" s="2"/>
      <c r="GL1178" s="2"/>
      <c r="GM1178" s="2"/>
      <c r="GN1178" s="2"/>
      <c r="GO1178" s="2"/>
      <c r="GP1178" s="2"/>
      <c r="GQ1178" s="2"/>
      <c r="GR1178" s="2"/>
      <c r="GS1178" s="2"/>
      <c r="GT1178" s="2"/>
      <c r="GU1178" s="2"/>
      <c r="GV1178" s="2"/>
      <c r="GW1178" s="2"/>
      <c r="GX1178" s="2"/>
      <c r="GY1178" s="2"/>
      <c r="GZ1178" s="2"/>
      <c r="HA1178" s="2"/>
      <c r="HB1178" s="2"/>
      <c r="HC1178" s="2"/>
      <c r="HD1178" s="2"/>
      <c r="HE1178" s="2"/>
    </row>
    <row r="1179" spans="1:213" ht="182.25" customHeight="1">
      <c r="A1179" s="244">
        <v>624</v>
      </c>
      <c r="B1179" s="17" t="s">
        <v>3142</v>
      </c>
      <c r="C1179" s="123">
        <v>402000001</v>
      </c>
      <c r="D1179" s="19" t="s">
        <v>48</v>
      </c>
      <c r="E1179" s="113" t="s">
        <v>890</v>
      </c>
      <c r="F1179" s="157"/>
      <c r="G1179" s="114"/>
      <c r="H1179" s="115">
        <v>6</v>
      </c>
      <c r="I1179" s="114"/>
      <c r="J1179" s="115">
        <v>23</v>
      </c>
      <c r="K1179" s="115">
        <v>3</v>
      </c>
      <c r="L1179" s="115"/>
      <c r="M1179" s="115"/>
      <c r="N1179" s="115"/>
      <c r="O1179" s="115"/>
      <c r="P1179" s="116" t="s">
        <v>422</v>
      </c>
      <c r="Q1179" s="117" t="s">
        <v>3227</v>
      </c>
      <c r="R1179" s="154"/>
      <c r="S1179" s="115"/>
      <c r="T1179" s="115"/>
      <c r="U1179" s="115"/>
      <c r="V1179" s="115">
        <v>11</v>
      </c>
      <c r="W1179" s="115">
        <v>1</v>
      </c>
      <c r="X1179" s="115" t="s">
        <v>64</v>
      </c>
      <c r="Y1179" s="115"/>
      <c r="Z1179" s="115"/>
      <c r="AA1179" s="115"/>
      <c r="AB1179" s="116" t="s">
        <v>3228</v>
      </c>
      <c r="AC1179" s="117" t="s">
        <v>3229</v>
      </c>
      <c r="AD1179" s="130"/>
      <c r="AE1179" s="130"/>
      <c r="AF1179" s="130"/>
      <c r="AG1179" s="130"/>
      <c r="AH1179" s="130"/>
      <c r="AI1179" s="130"/>
      <c r="AJ1179" s="130"/>
      <c r="AK1179" s="130"/>
      <c r="AL1179" s="130"/>
      <c r="AM1179" s="181" t="s">
        <v>3230</v>
      </c>
      <c r="AN1179" s="181" t="s">
        <v>162</v>
      </c>
      <c r="AO1179" s="57" t="s">
        <v>54</v>
      </c>
      <c r="AP1179" s="57" t="s">
        <v>87</v>
      </c>
      <c r="AQ1179" s="57" t="s">
        <v>3231</v>
      </c>
      <c r="AR1179" s="18" t="s">
        <v>55</v>
      </c>
      <c r="AS1179" s="156" t="s">
        <v>56</v>
      </c>
      <c r="AT1179" s="121">
        <v>0</v>
      </c>
      <c r="AU1179" s="121">
        <v>0</v>
      </c>
      <c r="AV1179" s="121">
        <v>0</v>
      </c>
      <c r="AW1179" s="121">
        <v>0</v>
      </c>
      <c r="AX1179" s="121">
        <v>0</v>
      </c>
      <c r="AY1179" s="121">
        <v>0</v>
      </c>
      <c r="AZ1179" s="121">
        <v>0</v>
      </c>
      <c r="BA1179" s="121">
        <v>0</v>
      </c>
      <c r="BB1179" s="121">
        <v>0</v>
      </c>
      <c r="BC1179" s="121">
        <v>0</v>
      </c>
      <c r="BD1179" s="121">
        <v>293357.88</v>
      </c>
      <c r="BE1179" s="121">
        <v>0</v>
      </c>
      <c r="BF1179" s="121">
        <v>0</v>
      </c>
      <c r="BG1179" s="121">
        <v>0</v>
      </c>
      <c r="BH1179" s="121">
        <v>293357.88</v>
      </c>
      <c r="BI1179" s="121">
        <v>293357.88</v>
      </c>
      <c r="BJ1179" s="121">
        <v>0</v>
      </c>
      <c r="BK1179" s="121">
        <v>0</v>
      </c>
      <c r="BL1179" s="121">
        <v>0</v>
      </c>
      <c r="BM1179" s="121">
        <v>293357.88</v>
      </c>
      <c r="BN1179" s="121">
        <v>303080</v>
      </c>
      <c r="BO1179" s="121">
        <v>0</v>
      </c>
      <c r="BP1179" s="121">
        <v>0</v>
      </c>
      <c r="BQ1179" s="121">
        <v>0</v>
      </c>
      <c r="BR1179" s="121">
        <v>303080</v>
      </c>
      <c r="BS1179" s="121">
        <v>303080</v>
      </c>
      <c r="BT1179" s="121">
        <v>0</v>
      </c>
      <c r="BU1179" s="121">
        <v>0</v>
      </c>
      <c r="BV1179" s="121">
        <v>0</v>
      </c>
      <c r="BW1179" s="121">
        <v>303080</v>
      </c>
      <c r="BX1179" s="121">
        <v>303080</v>
      </c>
      <c r="BY1179" s="121">
        <v>0</v>
      </c>
      <c r="BZ1179" s="121">
        <v>0</v>
      </c>
      <c r="CA1179" s="121">
        <v>0</v>
      </c>
      <c r="CB1179" s="121">
        <v>303080</v>
      </c>
      <c r="CC1179" s="121">
        <v>303080</v>
      </c>
      <c r="CD1179" s="121">
        <v>0</v>
      </c>
      <c r="CE1179" s="121">
        <v>0</v>
      </c>
      <c r="CF1179" s="121">
        <v>0</v>
      </c>
      <c r="CG1179" s="121">
        <v>303080</v>
      </c>
      <c r="CH1179" s="121">
        <v>303080</v>
      </c>
      <c r="CI1179" s="121">
        <v>0</v>
      </c>
      <c r="CJ1179" s="121">
        <v>0</v>
      </c>
      <c r="CK1179" s="121">
        <v>0</v>
      </c>
      <c r="CL1179" s="121">
        <v>303080</v>
      </c>
      <c r="CM1179" s="121">
        <v>303080</v>
      </c>
      <c r="CN1179" s="121">
        <v>0</v>
      </c>
      <c r="CO1179" s="121">
        <v>0</v>
      </c>
      <c r="CP1179" s="121">
        <v>0</v>
      </c>
      <c r="CQ1179" s="121">
        <v>303080</v>
      </c>
      <c r="CR1179" s="2"/>
      <c r="CS1179" s="2"/>
      <c r="CT1179" s="2"/>
      <c r="CU1179" s="2"/>
      <c r="CV1179" s="2"/>
      <c r="CW1179" s="2"/>
      <c r="CX1179" s="2"/>
      <c r="CY1179" s="2"/>
      <c r="CZ1179" s="2"/>
      <c r="DA1179" s="2"/>
      <c r="DB1179" s="2"/>
      <c r="DC1179" s="2"/>
      <c r="DD1179" s="2"/>
      <c r="DE1179" s="2"/>
      <c r="DF1179" s="2"/>
      <c r="DG1179" s="2"/>
      <c r="DH1179" s="2"/>
      <c r="DI1179" s="2"/>
      <c r="DJ1179" s="2"/>
      <c r="DK1179" s="2"/>
      <c r="DL1179" s="2"/>
      <c r="DM1179" s="2"/>
      <c r="DN1179" s="2"/>
      <c r="DO1179" s="2"/>
      <c r="DP1179" s="2"/>
      <c r="DQ1179" s="2"/>
      <c r="DR1179" s="2"/>
      <c r="DS1179" s="2"/>
      <c r="DT1179" s="2"/>
      <c r="DU1179" s="2"/>
      <c r="DV1179" s="2"/>
      <c r="DW1179" s="2"/>
      <c r="DX1179" s="2"/>
      <c r="DY1179" s="2"/>
      <c r="DZ1179" s="2"/>
      <c r="EA1179" s="2"/>
      <c r="EB1179" s="2"/>
      <c r="EC1179" s="2"/>
      <c r="ED1179" s="2"/>
      <c r="EE1179" s="2"/>
      <c r="EF1179" s="2"/>
      <c r="EG1179" s="2"/>
      <c r="EH1179" s="2"/>
      <c r="EI1179" s="2"/>
      <c r="EJ1179" s="2"/>
      <c r="EK1179" s="2"/>
      <c r="EL1179" s="2"/>
      <c r="EM1179" s="2"/>
      <c r="EN1179" s="2"/>
      <c r="EO1179" s="2"/>
      <c r="EP1179" s="2"/>
      <c r="EQ1179" s="2"/>
      <c r="ER1179" s="2"/>
      <c r="ES1179" s="2"/>
      <c r="ET1179" s="2"/>
      <c r="EU1179" s="2"/>
      <c r="EV1179" s="2"/>
      <c r="EW1179" s="2"/>
      <c r="EX1179" s="2"/>
      <c r="EY1179" s="2"/>
      <c r="EZ1179" s="2"/>
      <c r="FA1179" s="2"/>
      <c r="FB1179" s="2"/>
      <c r="FC1179" s="2"/>
      <c r="FD1179" s="2"/>
      <c r="FE1179" s="2"/>
      <c r="FF1179" s="2"/>
      <c r="FG1179" s="2"/>
      <c r="FH1179" s="2"/>
      <c r="FI1179" s="2"/>
      <c r="FJ1179" s="2"/>
      <c r="FK1179" s="2"/>
      <c r="FL1179" s="2"/>
      <c r="FM1179" s="2"/>
      <c r="FN1179" s="2"/>
      <c r="FO1179" s="2"/>
      <c r="FP1179" s="2"/>
      <c r="FQ1179" s="2"/>
      <c r="FR1179" s="2"/>
      <c r="FS1179" s="2"/>
      <c r="FT1179" s="2"/>
      <c r="FU1179" s="2"/>
      <c r="FV1179" s="2"/>
      <c r="FW1179" s="2"/>
      <c r="FX1179" s="2"/>
      <c r="FY1179" s="2"/>
      <c r="FZ1179" s="2"/>
      <c r="GA1179" s="2"/>
      <c r="GB1179" s="2"/>
      <c r="GC1179" s="2"/>
      <c r="GD1179" s="2"/>
      <c r="GE1179" s="2"/>
      <c r="GF1179" s="2"/>
      <c r="GG1179" s="2"/>
      <c r="GH1179" s="2"/>
      <c r="GI1179" s="2"/>
      <c r="GJ1179" s="2"/>
      <c r="GK1179" s="2"/>
      <c r="GL1179" s="2"/>
      <c r="GM1179" s="2"/>
      <c r="GN1179" s="2"/>
      <c r="GO1179" s="2"/>
      <c r="GP1179" s="2"/>
      <c r="GQ1179" s="2"/>
      <c r="GR1179" s="2"/>
      <c r="GS1179" s="2"/>
      <c r="GT1179" s="2"/>
      <c r="GU1179" s="2"/>
      <c r="GV1179" s="2"/>
      <c r="GW1179" s="2"/>
      <c r="GX1179" s="2"/>
      <c r="GY1179" s="2"/>
      <c r="GZ1179" s="2"/>
      <c r="HA1179" s="2"/>
      <c r="HB1179" s="2"/>
      <c r="HC1179" s="2"/>
      <c r="HD1179" s="2"/>
      <c r="HE1179" s="2"/>
    </row>
    <row r="1180" spans="1:213" ht="182.25" customHeight="1">
      <c r="A1180" s="244">
        <v>624</v>
      </c>
      <c r="B1180" s="17" t="s">
        <v>3142</v>
      </c>
      <c r="C1180" s="123">
        <v>402000001</v>
      </c>
      <c r="D1180" s="19" t="s">
        <v>48</v>
      </c>
      <c r="E1180" s="113" t="s">
        <v>890</v>
      </c>
      <c r="F1180" s="157"/>
      <c r="G1180" s="157"/>
      <c r="H1180" s="154">
        <v>6</v>
      </c>
      <c r="I1180" s="157"/>
      <c r="J1180" s="154">
        <v>23</v>
      </c>
      <c r="K1180" s="154">
        <v>3</v>
      </c>
      <c r="L1180" s="154"/>
      <c r="M1180" s="154"/>
      <c r="N1180" s="154"/>
      <c r="O1180" s="154"/>
      <c r="P1180" s="116" t="s">
        <v>422</v>
      </c>
      <c r="Q1180" s="117" t="s">
        <v>3227</v>
      </c>
      <c r="R1180" s="154"/>
      <c r="S1180" s="115"/>
      <c r="T1180" s="115"/>
      <c r="U1180" s="115"/>
      <c r="V1180" s="115">
        <v>11</v>
      </c>
      <c r="W1180" s="115">
        <v>1</v>
      </c>
      <c r="X1180" s="115" t="s">
        <v>64</v>
      </c>
      <c r="Y1180" s="115"/>
      <c r="Z1180" s="115"/>
      <c r="AA1180" s="115"/>
      <c r="AB1180" s="116" t="s">
        <v>3228</v>
      </c>
      <c r="AC1180" s="117" t="s">
        <v>891</v>
      </c>
      <c r="AD1180" s="130"/>
      <c r="AE1180" s="130"/>
      <c r="AF1180" s="130"/>
      <c r="AG1180" s="130"/>
      <c r="AH1180" s="130"/>
      <c r="AI1180" s="130"/>
      <c r="AJ1180" s="130"/>
      <c r="AK1180" s="130"/>
      <c r="AL1180" s="130"/>
      <c r="AM1180" s="181" t="s">
        <v>3230</v>
      </c>
      <c r="AN1180" s="116" t="s">
        <v>162</v>
      </c>
      <c r="AO1180" s="57" t="s">
        <v>54</v>
      </c>
      <c r="AP1180" s="57" t="s">
        <v>87</v>
      </c>
      <c r="AQ1180" s="57" t="s">
        <v>3231</v>
      </c>
      <c r="AR1180" s="18" t="s">
        <v>55</v>
      </c>
      <c r="AS1180" s="156" t="s">
        <v>57</v>
      </c>
      <c r="AT1180" s="121">
        <v>0</v>
      </c>
      <c r="AU1180" s="121">
        <v>0</v>
      </c>
      <c r="AV1180" s="121">
        <v>0</v>
      </c>
      <c r="AW1180" s="121">
        <v>0</v>
      </c>
      <c r="AX1180" s="121">
        <v>0</v>
      </c>
      <c r="AY1180" s="121">
        <v>0</v>
      </c>
      <c r="AZ1180" s="121">
        <v>0</v>
      </c>
      <c r="BA1180" s="121">
        <v>0</v>
      </c>
      <c r="BB1180" s="121">
        <v>0</v>
      </c>
      <c r="BC1180" s="121">
        <v>0</v>
      </c>
      <c r="BD1180" s="121">
        <v>88460.25</v>
      </c>
      <c r="BE1180" s="121">
        <v>0</v>
      </c>
      <c r="BF1180" s="121">
        <v>0</v>
      </c>
      <c r="BG1180" s="121">
        <v>0</v>
      </c>
      <c r="BH1180" s="121">
        <v>88460.25</v>
      </c>
      <c r="BI1180" s="121">
        <v>88460.25</v>
      </c>
      <c r="BJ1180" s="121">
        <v>0</v>
      </c>
      <c r="BK1180" s="121">
        <v>0</v>
      </c>
      <c r="BL1180" s="121">
        <v>0</v>
      </c>
      <c r="BM1180" s="121">
        <v>88460.25</v>
      </c>
      <c r="BN1180" s="121">
        <v>84170</v>
      </c>
      <c r="BO1180" s="121">
        <v>0</v>
      </c>
      <c r="BP1180" s="121">
        <v>0</v>
      </c>
      <c r="BQ1180" s="121">
        <v>0</v>
      </c>
      <c r="BR1180" s="121">
        <v>84170</v>
      </c>
      <c r="BS1180" s="121">
        <v>84170</v>
      </c>
      <c r="BT1180" s="121">
        <v>0</v>
      </c>
      <c r="BU1180" s="121">
        <v>0</v>
      </c>
      <c r="BV1180" s="121">
        <v>0</v>
      </c>
      <c r="BW1180" s="121">
        <v>84170</v>
      </c>
      <c r="BX1180" s="121">
        <v>84170</v>
      </c>
      <c r="BY1180" s="121">
        <v>0</v>
      </c>
      <c r="BZ1180" s="121">
        <v>0</v>
      </c>
      <c r="CA1180" s="121">
        <v>0</v>
      </c>
      <c r="CB1180" s="121">
        <f>BX1180</f>
        <v>84170</v>
      </c>
      <c r="CC1180" s="121">
        <v>84170</v>
      </c>
      <c r="CD1180" s="121">
        <v>0</v>
      </c>
      <c r="CE1180" s="121">
        <v>0</v>
      </c>
      <c r="CF1180" s="121">
        <v>0</v>
      </c>
      <c r="CG1180" s="121">
        <v>84170</v>
      </c>
      <c r="CH1180" s="121">
        <v>84170</v>
      </c>
      <c r="CI1180" s="121">
        <v>0</v>
      </c>
      <c r="CJ1180" s="121">
        <v>0</v>
      </c>
      <c r="CK1180" s="121">
        <v>0</v>
      </c>
      <c r="CL1180" s="121">
        <v>84170</v>
      </c>
      <c r="CM1180" s="121">
        <v>84170</v>
      </c>
      <c r="CN1180" s="121">
        <v>0</v>
      </c>
      <c r="CO1180" s="121">
        <v>0</v>
      </c>
      <c r="CP1180" s="121">
        <v>0</v>
      </c>
      <c r="CQ1180" s="121">
        <v>84170</v>
      </c>
      <c r="CR1180" s="2"/>
      <c r="CS1180" s="2"/>
      <c r="CT1180" s="2"/>
      <c r="CU1180" s="2"/>
      <c r="CV1180" s="2"/>
      <c r="CW1180" s="2"/>
      <c r="CX1180" s="2"/>
      <c r="CY1180" s="2"/>
      <c r="CZ1180" s="2"/>
      <c r="DA1180" s="2"/>
      <c r="DB1180" s="2"/>
      <c r="DC1180" s="2"/>
      <c r="DD1180" s="2"/>
      <c r="DE1180" s="2"/>
      <c r="DF1180" s="2"/>
      <c r="DG1180" s="2"/>
      <c r="DH1180" s="2"/>
      <c r="DI1180" s="2"/>
      <c r="DJ1180" s="2"/>
      <c r="DK1180" s="2"/>
      <c r="DL1180" s="2"/>
      <c r="DM1180" s="2"/>
      <c r="DN1180" s="2"/>
      <c r="DO1180" s="2"/>
      <c r="DP1180" s="2"/>
      <c r="DQ1180" s="2"/>
      <c r="DR1180" s="2"/>
      <c r="DS1180" s="2"/>
      <c r="DT1180" s="2"/>
      <c r="DU1180" s="2"/>
      <c r="DV1180" s="2"/>
      <c r="DW1180" s="2"/>
      <c r="DX1180" s="2"/>
      <c r="DY1180" s="2"/>
      <c r="DZ1180" s="2"/>
      <c r="EA1180" s="2"/>
      <c r="EB1180" s="2"/>
      <c r="EC1180" s="2"/>
      <c r="ED1180" s="2"/>
      <c r="EE1180" s="2"/>
      <c r="EF1180" s="2"/>
      <c r="EG1180" s="2"/>
      <c r="EH1180" s="2"/>
      <c r="EI1180" s="2"/>
      <c r="EJ1180" s="2"/>
      <c r="EK1180" s="2"/>
      <c r="EL1180" s="2"/>
      <c r="EM1180" s="2"/>
      <c r="EN1180" s="2"/>
      <c r="EO1180" s="2"/>
      <c r="EP1180" s="2"/>
      <c r="EQ1180" s="2"/>
      <c r="ER1180" s="2"/>
      <c r="ES1180" s="2"/>
      <c r="ET1180" s="2"/>
      <c r="EU1180" s="2"/>
      <c r="EV1180" s="2"/>
      <c r="EW1180" s="2"/>
      <c r="EX1180" s="2"/>
      <c r="EY1180" s="2"/>
      <c r="EZ1180" s="2"/>
      <c r="FA1180" s="2"/>
      <c r="FB1180" s="2"/>
      <c r="FC1180" s="2"/>
      <c r="FD1180" s="2"/>
      <c r="FE1180" s="2"/>
      <c r="FF1180" s="2"/>
      <c r="FG1180" s="2"/>
      <c r="FH1180" s="2"/>
      <c r="FI1180" s="2"/>
      <c r="FJ1180" s="2"/>
      <c r="FK1180" s="2"/>
      <c r="FL1180" s="2"/>
      <c r="FM1180" s="2"/>
      <c r="FN1180" s="2"/>
      <c r="FO1180" s="2"/>
      <c r="FP1180" s="2"/>
      <c r="FQ1180" s="2"/>
      <c r="FR1180" s="2"/>
      <c r="FS1180" s="2"/>
      <c r="FT1180" s="2"/>
      <c r="FU1180" s="2"/>
      <c r="FV1180" s="2"/>
      <c r="FW1180" s="2"/>
      <c r="FX1180" s="2"/>
      <c r="FY1180" s="2"/>
      <c r="FZ1180" s="2"/>
      <c r="GA1180" s="2"/>
      <c r="GB1180" s="2"/>
      <c r="GC1180" s="2"/>
      <c r="GD1180" s="2"/>
      <c r="GE1180" s="2"/>
      <c r="GF1180" s="2"/>
      <c r="GG1180" s="2"/>
      <c r="GH1180" s="2"/>
      <c r="GI1180" s="2"/>
      <c r="GJ1180" s="2"/>
      <c r="GK1180" s="2"/>
      <c r="GL1180" s="2"/>
      <c r="GM1180" s="2"/>
      <c r="GN1180" s="2"/>
      <c r="GO1180" s="2"/>
      <c r="GP1180" s="2"/>
      <c r="GQ1180" s="2"/>
      <c r="GR1180" s="2"/>
      <c r="GS1180" s="2"/>
      <c r="GT1180" s="2"/>
      <c r="GU1180" s="2"/>
      <c r="GV1180" s="2"/>
      <c r="GW1180" s="2"/>
      <c r="GX1180" s="2"/>
      <c r="GY1180" s="2"/>
      <c r="GZ1180" s="2"/>
      <c r="HA1180" s="2"/>
      <c r="HB1180" s="2"/>
      <c r="HC1180" s="2"/>
      <c r="HD1180" s="2"/>
      <c r="HE1180" s="2"/>
    </row>
    <row r="1181" spans="1:213" ht="119.25" customHeight="1">
      <c r="A1181" s="244">
        <v>624</v>
      </c>
      <c r="B1181" s="17" t="s">
        <v>3142</v>
      </c>
      <c r="C1181" s="123">
        <v>402000001</v>
      </c>
      <c r="D1181" s="19" t="s">
        <v>48</v>
      </c>
      <c r="E1181" s="113" t="s">
        <v>381</v>
      </c>
      <c r="F1181" s="157"/>
      <c r="G1181" s="157"/>
      <c r="H1181" s="154">
        <v>3</v>
      </c>
      <c r="I1181" s="157"/>
      <c r="J1181" s="154">
        <v>17</v>
      </c>
      <c r="K1181" s="154">
        <v>1</v>
      </c>
      <c r="L1181" s="154">
        <v>3</v>
      </c>
      <c r="M1181" s="154"/>
      <c r="N1181" s="154"/>
      <c r="O1181" s="154"/>
      <c r="P1181" s="116" t="s">
        <v>255</v>
      </c>
      <c r="Q1181" s="117" t="s">
        <v>256</v>
      </c>
      <c r="R1181" s="154"/>
      <c r="S1181" s="154"/>
      <c r="T1181" s="154">
        <v>3</v>
      </c>
      <c r="U1181" s="154"/>
      <c r="V1181" s="154">
        <v>12</v>
      </c>
      <c r="W1181" s="154">
        <v>1</v>
      </c>
      <c r="X1181" s="154">
        <v>3</v>
      </c>
      <c r="Y1181" s="154"/>
      <c r="Z1181" s="154"/>
      <c r="AA1181" s="154"/>
      <c r="AB1181" s="116" t="s">
        <v>257</v>
      </c>
      <c r="AC1181" s="117" t="s">
        <v>3232</v>
      </c>
      <c r="AD1181" s="130"/>
      <c r="AE1181" s="130"/>
      <c r="AF1181" s="130"/>
      <c r="AG1181" s="130"/>
      <c r="AH1181" s="155"/>
      <c r="AI1181" s="130"/>
      <c r="AJ1181" s="155"/>
      <c r="AK1181" s="155"/>
      <c r="AL1181" s="130"/>
      <c r="AM1181" s="116" t="s">
        <v>3281</v>
      </c>
      <c r="AN1181" s="116" t="s">
        <v>163</v>
      </c>
      <c r="AO1181" s="57" t="s">
        <v>54</v>
      </c>
      <c r="AP1181" s="57" t="s">
        <v>87</v>
      </c>
      <c r="AQ1181" s="57" t="s">
        <v>3231</v>
      </c>
      <c r="AR1181" s="18" t="s">
        <v>55</v>
      </c>
      <c r="AS1181" s="156" t="s">
        <v>53</v>
      </c>
      <c r="AT1181" s="121">
        <v>0</v>
      </c>
      <c r="AU1181" s="121">
        <v>0</v>
      </c>
      <c r="AV1181" s="121">
        <v>0</v>
      </c>
      <c r="AW1181" s="121">
        <v>0</v>
      </c>
      <c r="AX1181" s="121">
        <v>0</v>
      </c>
      <c r="AY1181" s="121">
        <v>0</v>
      </c>
      <c r="AZ1181" s="121">
        <v>0</v>
      </c>
      <c r="BA1181" s="121">
        <v>0</v>
      </c>
      <c r="BB1181" s="121">
        <v>0</v>
      </c>
      <c r="BC1181" s="121">
        <v>0</v>
      </c>
      <c r="BD1181" s="121">
        <v>933041.87</v>
      </c>
      <c r="BE1181" s="121">
        <v>0</v>
      </c>
      <c r="BF1181" s="121">
        <v>0</v>
      </c>
      <c r="BG1181" s="121">
        <v>0</v>
      </c>
      <c r="BH1181" s="121">
        <v>933041.87</v>
      </c>
      <c r="BI1181" s="121">
        <v>932417.55</v>
      </c>
      <c r="BJ1181" s="121">
        <v>0</v>
      </c>
      <c r="BK1181" s="121">
        <v>0</v>
      </c>
      <c r="BL1181" s="121">
        <v>0</v>
      </c>
      <c r="BM1181" s="121">
        <f t="shared" ref="BM1181:BM1190" si="193">BI1181</f>
        <v>932417.55</v>
      </c>
      <c r="BN1181" s="121">
        <v>1185300</v>
      </c>
      <c r="BO1181" s="121">
        <v>0</v>
      </c>
      <c r="BP1181" s="121">
        <v>0</v>
      </c>
      <c r="BQ1181" s="121">
        <v>0</v>
      </c>
      <c r="BR1181" s="121">
        <v>1185300</v>
      </c>
      <c r="BS1181" s="121">
        <v>1185300</v>
      </c>
      <c r="BT1181" s="121">
        <v>0</v>
      </c>
      <c r="BU1181" s="121">
        <v>0</v>
      </c>
      <c r="BV1181" s="121">
        <v>0</v>
      </c>
      <c r="BW1181" s="121">
        <v>1185300</v>
      </c>
      <c r="BX1181" s="121">
        <v>1185300</v>
      </c>
      <c r="BY1181" s="121">
        <v>0</v>
      </c>
      <c r="BZ1181" s="121">
        <v>0</v>
      </c>
      <c r="CA1181" s="121">
        <v>0</v>
      </c>
      <c r="CB1181" s="121">
        <v>1185300</v>
      </c>
      <c r="CC1181" s="121">
        <v>1185300</v>
      </c>
      <c r="CD1181" s="121">
        <v>0</v>
      </c>
      <c r="CE1181" s="121">
        <v>0</v>
      </c>
      <c r="CF1181" s="121">
        <v>0</v>
      </c>
      <c r="CG1181" s="121">
        <v>1185300</v>
      </c>
      <c r="CH1181" s="121">
        <v>1185300</v>
      </c>
      <c r="CI1181" s="121">
        <v>0</v>
      </c>
      <c r="CJ1181" s="121">
        <v>0</v>
      </c>
      <c r="CK1181" s="121">
        <v>0</v>
      </c>
      <c r="CL1181" s="121">
        <v>1185300</v>
      </c>
      <c r="CM1181" s="121">
        <v>1185300</v>
      </c>
      <c r="CN1181" s="121">
        <v>0</v>
      </c>
      <c r="CO1181" s="121">
        <v>0</v>
      </c>
      <c r="CP1181" s="121">
        <v>0</v>
      </c>
      <c r="CQ1181" s="121">
        <v>1185300</v>
      </c>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c r="DN1181" s="2"/>
      <c r="DO1181" s="2"/>
      <c r="DP1181" s="2"/>
      <c r="DQ1181" s="2"/>
      <c r="DR1181" s="2"/>
      <c r="DS1181" s="2"/>
      <c r="DT1181" s="2"/>
      <c r="DU1181" s="2"/>
      <c r="DV1181" s="2"/>
      <c r="DW1181" s="2"/>
      <c r="DX1181" s="2"/>
      <c r="DY1181" s="2"/>
      <c r="DZ1181" s="2"/>
      <c r="EA1181" s="2"/>
      <c r="EB1181" s="2"/>
      <c r="EC1181" s="2"/>
      <c r="ED1181" s="2"/>
      <c r="EE1181" s="2"/>
      <c r="EF1181" s="2"/>
      <c r="EG1181" s="2"/>
      <c r="EH1181" s="2"/>
      <c r="EI1181" s="2"/>
      <c r="EJ1181" s="2"/>
      <c r="EK1181" s="2"/>
      <c r="EL1181" s="2"/>
      <c r="EM1181" s="2"/>
      <c r="EN1181" s="2"/>
      <c r="EO1181" s="2"/>
      <c r="EP1181" s="2"/>
      <c r="EQ1181" s="2"/>
      <c r="ER1181" s="2"/>
      <c r="ES1181" s="2"/>
      <c r="ET1181" s="2"/>
      <c r="EU1181" s="2"/>
      <c r="EV1181" s="2"/>
      <c r="EW1181" s="2"/>
      <c r="EX1181" s="2"/>
      <c r="EY1181" s="2"/>
      <c r="EZ1181" s="2"/>
      <c r="FA1181" s="2"/>
      <c r="FB1181" s="2"/>
      <c r="FC1181" s="2"/>
      <c r="FD1181" s="2"/>
      <c r="FE1181" s="2"/>
      <c r="FF1181" s="2"/>
      <c r="FG1181" s="2"/>
      <c r="FH1181" s="2"/>
      <c r="FI1181" s="2"/>
      <c r="FJ1181" s="2"/>
      <c r="FK1181" s="2"/>
      <c r="FL1181" s="2"/>
      <c r="FM1181" s="2"/>
      <c r="FN1181" s="2"/>
      <c r="FO1181" s="2"/>
      <c r="FP1181" s="2"/>
      <c r="FQ1181" s="2"/>
      <c r="FR1181" s="2"/>
      <c r="FS1181" s="2"/>
      <c r="FT1181" s="2"/>
      <c r="FU1181" s="2"/>
      <c r="FV1181" s="2"/>
      <c r="FW1181" s="2"/>
      <c r="FX1181" s="2"/>
      <c r="FY1181" s="2"/>
      <c r="FZ1181" s="2"/>
      <c r="GA1181" s="2"/>
      <c r="GB1181" s="2"/>
      <c r="GC1181" s="2"/>
      <c r="GD1181" s="2"/>
      <c r="GE1181" s="2"/>
      <c r="GF1181" s="2"/>
      <c r="GG1181" s="2"/>
      <c r="GH1181" s="2"/>
      <c r="GI1181" s="2"/>
      <c r="GJ1181" s="2"/>
      <c r="GK1181" s="2"/>
      <c r="GL1181" s="2"/>
      <c r="GM1181" s="2"/>
      <c r="GN1181" s="2"/>
      <c r="GO1181" s="2"/>
      <c r="GP1181" s="2"/>
      <c r="GQ1181" s="2"/>
      <c r="GR1181" s="2"/>
      <c r="GS1181" s="2"/>
      <c r="GT1181" s="2"/>
      <c r="GU1181" s="2"/>
      <c r="GV1181" s="2"/>
      <c r="GW1181" s="2"/>
      <c r="GX1181" s="2"/>
      <c r="GY1181" s="2"/>
      <c r="GZ1181" s="2"/>
      <c r="HA1181" s="2"/>
      <c r="HB1181" s="2"/>
      <c r="HC1181" s="2"/>
      <c r="HD1181" s="2"/>
      <c r="HE1181" s="2"/>
    </row>
    <row r="1182" spans="1:213" ht="108" customHeight="1">
      <c r="A1182" s="244" t="s">
        <v>3174</v>
      </c>
      <c r="B1182" s="17" t="s">
        <v>3142</v>
      </c>
      <c r="C1182" s="123">
        <v>402000025</v>
      </c>
      <c r="D1182" s="19" t="s">
        <v>153</v>
      </c>
      <c r="E1182" s="113" t="s">
        <v>389</v>
      </c>
      <c r="F1182" s="114"/>
      <c r="G1182" s="114"/>
      <c r="H1182" s="115" t="s">
        <v>3175</v>
      </c>
      <c r="I1182" s="114"/>
      <c r="J1182" s="115" t="s">
        <v>3176</v>
      </c>
      <c r="K1182" s="115" t="s">
        <v>2782</v>
      </c>
      <c r="L1182" s="115" t="s">
        <v>3177</v>
      </c>
      <c r="M1182" s="115"/>
      <c r="N1182" s="115" t="s">
        <v>3178</v>
      </c>
      <c r="O1182" s="115"/>
      <c r="P1182" s="116" t="s">
        <v>3179</v>
      </c>
      <c r="Q1182" s="117" t="s">
        <v>394</v>
      </c>
      <c r="R1182" s="115"/>
      <c r="S1182" s="115"/>
      <c r="T1182" s="115">
        <v>3</v>
      </c>
      <c r="U1182" s="115"/>
      <c r="V1182" s="115">
        <v>12</v>
      </c>
      <c r="W1182" s="115">
        <v>1</v>
      </c>
      <c r="X1182" s="115" t="s">
        <v>395</v>
      </c>
      <c r="Y1182" s="115"/>
      <c r="Z1182" s="115"/>
      <c r="AA1182" s="115"/>
      <c r="AB1182" s="116" t="s">
        <v>257</v>
      </c>
      <c r="AC1182" s="117" t="s">
        <v>3180</v>
      </c>
      <c r="AD1182" s="130"/>
      <c r="AE1182" s="130"/>
      <c r="AF1182" s="130"/>
      <c r="AG1182" s="130"/>
      <c r="AH1182" s="130"/>
      <c r="AI1182" s="130"/>
      <c r="AJ1182" s="116"/>
      <c r="AK1182" s="130"/>
      <c r="AL1182" s="130"/>
      <c r="AM1182" s="116" t="s">
        <v>605</v>
      </c>
      <c r="AN1182" s="116" t="s">
        <v>3181</v>
      </c>
      <c r="AO1182" s="57" t="s">
        <v>54</v>
      </c>
      <c r="AP1182" s="57" t="s">
        <v>87</v>
      </c>
      <c r="AQ1182" s="57" t="s">
        <v>3231</v>
      </c>
      <c r="AR1182" s="18" t="s">
        <v>55</v>
      </c>
      <c r="AS1182" s="156" t="s">
        <v>53</v>
      </c>
      <c r="AT1182" s="121">
        <v>0</v>
      </c>
      <c r="AU1182" s="121">
        <v>0</v>
      </c>
      <c r="AV1182" s="121">
        <v>0</v>
      </c>
      <c r="AW1182" s="121">
        <v>0</v>
      </c>
      <c r="AX1182" s="121">
        <v>0</v>
      </c>
      <c r="AY1182" s="121">
        <v>0</v>
      </c>
      <c r="AZ1182" s="121">
        <v>0</v>
      </c>
      <c r="BA1182" s="121">
        <v>0</v>
      </c>
      <c r="BB1182" s="121">
        <v>0</v>
      </c>
      <c r="BC1182" s="121">
        <v>0</v>
      </c>
      <c r="BD1182" s="121">
        <v>29690</v>
      </c>
      <c r="BE1182" s="121">
        <v>0</v>
      </c>
      <c r="BF1182" s="121">
        <v>0</v>
      </c>
      <c r="BG1182" s="121">
        <v>0</v>
      </c>
      <c r="BH1182" s="121">
        <v>29690</v>
      </c>
      <c r="BI1182" s="121">
        <v>29690</v>
      </c>
      <c r="BJ1182" s="121">
        <v>0</v>
      </c>
      <c r="BK1182" s="121">
        <v>0</v>
      </c>
      <c r="BL1182" s="121">
        <v>0</v>
      </c>
      <c r="BM1182" s="121">
        <f t="shared" si="193"/>
        <v>29690</v>
      </c>
      <c r="BN1182" s="121">
        <v>0</v>
      </c>
      <c r="BO1182" s="121">
        <v>0</v>
      </c>
      <c r="BP1182" s="121">
        <v>0</v>
      </c>
      <c r="BQ1182" s="121">
        <v>0</v>
      </c>
      <c r="BR1182" s="121">
        <v>0</v>
      </c>
      <c r="BS1182" s="121">
        <v>0</v>
      </c>
      <c r="BT1182" s="121">
        <v>0</v>
      </c>
      <c r="BU1182" s="121">
        <v>0</v>
      </c>
      <c r="BV1182" s="121">
        <v>0</v>
      </c>
      <c r="BW1182" s="121">
        <v>0</v>
      </c>
      <c r="BX1182" s="121">
        <v>0</v>
      </c>
      <c r="BY1182" s="121">
        <v>0</v>
      </c>
      <c r="BZ1182" s="121">
        <v>0</v>
      </c>
      <c r="CA1182" s="121">
        <v>0</v>
      </c>
      <c r="CB1182" s="121">
        <v>0</v>
      </c>
      <c r="CC1182" s="121">
        <v>0</v>
      </c>
      <c r="CD1182" s="121">
        <v>0</v>
      </c>
      <c r="CE1182" s="121">
        <v>0</v>
      </c>
      <c r="CF1182" s="121">
        <v>0</v>
      </c>
      <c r="CG1182" s="121">
        <v>0</v>
      </c>
      <c r="CH1182" s="121">
        <v>0</v>
      </c>
      <c r="CI1182" s="121">
        <v>0</v>
      </c>
      <c r="CJ1182" s="121">
        <v>0</v>
      </c>
      <c r="CK1182" s="121">
        <v>0</v>
      </c>
      <c r="CL1182" s="121">
        <v>0</v>
      </c>
      <c r="CM1182" s="121">
        <v>0</v>
      </c>
      <c r="CN1182" s="121">
        <v>0</v>
      </c>
      <c r="CO1182" s="121">
        <v>0</v>
      </c>
      <c r="CP1182" s="121">
        <v>0</v>
      </c>
      <c r="CQ1182" s="121">
        <v>0</v>
      </c>
      <c r="CR1182" s="2"/>
      <c r="CS1182" s="2"/>
      <c r="CT1182" s="2"/>
      <c r="CU1182" s="2"/>
      <c r="CV1182" s="2"/>
      <c r="CW1182" s="2"/>
      <c r="CX1182" s="2"/>
      <c r="CY1182" s="2"/>
      <c r="CZ1182" s="2"/>
      <c r="DA1182" s="2"/>
      <c r="DB1182" s="2"/>
      <c r="DC1182" s="2"/>
      <c r="DD1182" s="2"/>
      <c r="DE1182" s="2"/>
      <c r="DF1182" s="2"/>
      <c r="DG1182" s="2"/>
      <c r="DH1182" s="2"/>
      <c r="DI1182" s="2"/>
      <c r="DJ1182" s="2"/>
      <c r="DK1182" s="2"/>
      <c r="DL1182" s="2"/>
      <c r="DM1182" s="2"/>
      <c r="DN1182" s="2"/>
      <c r="DO1182" s="2"/>
      <c r="DP1182" s="2"/>
      <c r="DQ1182" s="2"/>
      <c r="DR1182" s="2"/>
      <c r="DS1182" s="2"/>
      <c r="DT1182" s="2"/>
      <c r="DU1182" s="2"/>
      <c r="DV1182" s="2"/>
      <c r="DW1182" s="2"/>
      <c r="DX1182" s="2"/>
      <c r="DY1182" s="2"/>
      <c r="DZ1182" s="2"/>
      <c r="EA1182" s="2"/>
      <c r="EB1182" s="2"/>
      <c r="EC1182" s="2"/>
      <c r="ED1182" s="2"/>
      <c r="EE1182" s="2"/>
      <c r="EF1182" s="2"/>
      <c r="EG1182" s="2"/>
      <c r="EH1182" s="2"/>
      <c r="EI1182" s="2"/>
      <c r="EJ1182" s="2"/>
      <c r="EK1182" s="2"/>
      <c r="EL1182" s="2"/>
      <c r="EM1182" s="2"/>
      <c r="EN1182" s="2"/>
      <c r="EO1182" s="2"/>
      <c r="EP1182" s="2"/>
      <c r="EQ1182" s="2"/>
      <c r="ER1182" s="2"/>
      <c r="ES1182" s="2"/>
      <c r="ET1182" s="2"/>
      <c r="EU1182" s="2"/>
      <c r="EV1182" s="2"/>
      <c r="EW1182" s="2"/>
      <c r="EX1182" s="2"/>
      <c r="EY1182" s="2"/>
      <c r="EZ1182" s="2"/>
      <c r="FA1182" s="2"/>
      <c r="FB1182" s="2"/>
      <c r="FC1182" s="2"/>
      <c r="FD1182" s="2"/>
      <c r="FE1182" s="2"/>
      <c r="FF1182" s="2"/>
      <c r="FG1182" s="2"/>
      <c r="FH1182" s="2"/>
      <c r="FI1182" s="2"/>
      <c r="FJ1182" s="2"/>
      <c r="FK1182" s="2"/>
      <c r="FL1182" s="2"/>
      <c r="FM1182" s="2"/>
      <c r="FN1182" s="2"/>
      <c r="FO1182" s="2"/>
      <c r="FP1182" s="2"/>
      <c r="FQ1182" s="2"/>
      <c r="FR1182" s="2"/>
      <c r="FS1182" s="2"/>
      <c r="FT1182" s="2"/>
      <c r="FU1182" s="2"/>
      <c r="FV1182" s="2"/>
      <c r="FW1182" s="2"/>
      <c r="FX1182" s="2"/>
      <c r="FY1182" s="2"/>
      <c r="FZ1182" s="2"/>
      <c r="GA1182" s="2"/>
      <c r="GB1182" s="2"/>
      <c r="GC1182" s="2"/>
      <c r="GD1182" s="2"/>
      <c r="GE1182" s="2"/>
      <c r="GF1182" s="2"/>
      <c r="GG1182" s="2"/>
      <c r="GH1182" s="2"/>
      <c r="GI1182" s="2"/>
      <c r="GJ1182" s="2"/>
      <c r="GK1182" s="2"/>
      <c r="GL1182" s="2"/>
      <c r="GM1182" s="2"/>
      <c r="GN1182" s="2"/>
      <c r="GO1182" s="2"/>
      <c r="GP1182" s="2"/>
      <c r="GQ1182" s="2"/>
      <c r="GR1182" s="2"/>
      <c r="GS1182" s="2"/>
      <c r="GT1182" s="2"/>
      <c r="GU1182" s="2"/>
      <c r="GV1182" s="2"/>
      <c r="GW1182" s="2"/>
      <c r="GX1182" s="2"/>
      <c r="GY1182" s="2"/>
      <c r="GZ1182" s="2"/>
      <c r="HA1182" s="2"/>
      <c r="HB1182" s="2"/>
      <c r="HC1182" s="2"/>
      <c r="HD1182" s="2"/>
      <c r="HE1182" s="2"/>
    </row>
    <row r="1183" spans="1:213" ht="182.25" customHeight="1">
      <c r="A1183" s="244">
        <v>624</v>
      </c>
      <c r="B1183" s="17" t="s">
        <v>3142</v>
      </c>
      <c r="C1183" s="123">
        <v>402000001</v>
      </c>
      <c r="D1183" s="19" t="s">
        <v>48</v>
      </c>
      <c r="E1183" s="113" t="s">
        <v>890</v>
      </c>
      <c r="F1183" s="157"/>
      <c r="G1183" s="157"/>
      <c r="H1183" s="115">
        <v>6</v>
      </c>
      <c r="I1183" s="114"/>
      <c r="J1183" s="115">
        <v>22</v>
      </c>
      <c r="K1183" s="115">
        <v>1</v>
      </c>
      <c r="L1183" s="115"/>
      <c r="M1183" s="154"/>
      <c r="N1183" s="154"/>
      <c r="O1183" s="154"/>
      <c r="P1183" s="116" t="s">
        <v>422</v>
      </c>
      <c r="Q1183" s="117" t="s">
        <v>3227</v>
      </c>
      <c r="R1183" s="115"/>
      <c r="S1183" s="115"/>
      <c r="T1183" s="115"/>
      <c r="U1183" s="115"/>
      <c r="V1183" s="115" t="s">
        <v>985</v>
      </c>
      <c r="W1183" s="115"/>
      <c r="X1183" s="115"/>
      <c r="Y1183" s="115"/>
      <c r="Z1183" s="115"/>
      <c r="AA1183" s="115"/>
      <c r="AB1183" s="116" t="s">
        <v>3228</v>
      </c>
      <c r="AC1183" s="117" t="s">
        <v>3282</v>
      </c>
      <c r="AD1183" s="130"/>
      <c r="AE1183" s="130"/>
      <c r="AF1183" s="130"/>
      <c r="AG1183" s="130"/>
      <c r="AH1183" s="130"/>
      <c r="AI1183" s="130"/>
      <c r="AJ1183" s="116" t="s">
        <v>3235</v>
      </c>
      <c r="AK1183" s="130"/>
      <c r="AL1183" s="130"/>
      <c r="AM1183" s="181"/>
      <c r="AN1183" s="181" t="s">
        <v>3236</v>
      </c>
      <c r="AO1183" s="57" t="s">
        <v>54</v>
      </c>
      <c r="AP1183" s="57" t="s">
        <v>87</v>
      </c>
      <c r="AQ1183" s="57" t="s">
        <v>3237</v>
      </c>
      <c r="AR1183" s="18" t="s">
        <v>75</v>
      </c>
      <c r="AS1183" s="156" t="s">
        <v>57</v>
      </c>
      <c r="AT1183" s="121">
        <v>0</v>
      </c>
      <c r="AU1183" s="121">
        <v>0</v>
      </c>
      <c r="AV1183" s="121">
        <v>0</v>
      </c>
      <c r="AW1183" s="121">
        <v>0</v>
      </c>
      <c r="AX1183" s="121">
        <v>0</v>
      </c>
      <c r="AY1183" s="121">
        <v>0</v>
      </c>
      <c r="AZ1183" s="121">
        <v>0</v>
      </c>
      <c r="BA1183" s="121">
        <v>0</v>
      </c>
      <c r="BB1183" s="121">
        <v>0</v>
      </c>
      <c r="BC1183" s="121">
        <v>0</v>
      </c>
      <c r="BD1183" s="121">
        <v>3290520.28</v>
      </c>
      <c r="BE1183" s="121">
        <v>0</v>
      </c>
      <c r="BF1183" s="121">
        <v>0</v>
      </c>
      <c r="BG1183" s="121">
        <v>0</v>
      </c>
      <c r="BH1183" s="121">
        <f t="shared" ref="BH1183:BH1190" si="194">BD1183</f>
        <v>3290520.28</v>
      </c>
      <c r="BI1183" s="121">
        <f>BH1183</f>
        <v>3290520.28</v>
      </c>
      <c r="BJ1183" s="121">
        <v>0</v>
      </c>
      <c r="BK1183" s="121">
        <v>0</v>
      </c>
      <c r="BL1183" s="121">
        <v>0</v>
      </c>
      <c r="BM1183" s="121">
        <f t="shared" si="193"/>
        <v>3290520.28</v>
      </c>
      <c r="BN1183" s="121">
        <v>3394400</v>
      </c>
      <c r="BO1183" s="121">
        <v>0</v>
      </c>
      <c r="BP1183" s="121">
        <v>0</v>
      </c>
      <c r="BQ1183" s="121">
        <v>0</v>
      </c>
      <c r="BR1183" s="121">
        <v>3394400</v>
      </c>
      <c r="BS1183" s="121">
        <v>3394400</v>
      </c>
      <c r="BT1183" s="121">
        <v>0</v>
      </c>
      <c r="BU1183" s="121">
        <v>0</v>
      </c>
      <c r="BV1183" s="121">
        <v>0</v>
      </c>
      <c r="BW1183" s="121">
        <v>3394400</v>
      </c>
      <c r="BX1183" s="121">
        <v>3394400</v>
      </c>
      <c r="BY1183" s="121">
        <v>0</v>
      </c>
      <c r="BZ1183" s="121">
        <v>0</v>
      </c>
      <c r="CA1183" s="121">
        <v>0</v>
      </c>
      <c r="CB1183" s="121">
        <f>BX1183</f>
        <v>3394400</v>
      </c>
      <c r="CC1183" s="121">
        <f>CG1183</f>
        <v>3394400</v>
      </c>
      <c r="CD1183" s="121">
        <v>0</v>
      </c>
      <c r="CE1183" s="121">
        <v>0</v>
      </c>
      <c r="CF1183" s="121">
        <v>0</v>
      </c>
      <c r="CG1183" s="121">
        <v>3394400</v>
      </c>
      <c r="CH1183" s="121">
        <v>3394400</v>
      </c>
      <c r="CI1183" s="121">
        <v>0</v>
      </c>
      <c r="CJ1183" s="121">
        <v>0</v>
      </c>
      <c r="CK1183" s="121">
        <v>0</v>
      </c>
      <c r="CL1183" s="121">
        <v>3394400</v>
      </c>
      <c r="CM1183" s="121">
        <v>3394400</v>
      </c>
      <c r="CN1183" s="121">
        <v>0</v>
      </c>
      <c r="CO1183" s="121">
        <v>0</v>
      </c>
      <c r="CP1183" s="121">
        <v>0</v>
      </c>
      <c r="CQ1183" s="121">
        <v>3394400</v>
      </c>
      <c r="CR1183" s="2"/>
      <c r="CS1183" s="2"/>
      <c r="CT1183" s="2"/>
      <c r="CU1183" s="2"/>
      <c r="CV1183" s="2"/>
      <c r="CW1183" s="2"/>
      <c r="CX1183" s="2"/>
      <c r="CY1183" s="2"/>
      <c r="CZ1183" s="2"/>
      <c r="DA1183" s="2"/>
      <c r="DB1183" s="2"/>
      <c r="DC1183" s="2"/>
      <c r="DD1183" s="2"/>
      <c r="DE1183" s="2"/>
      <c r="DF1183" s="2"/>
      <c r="DG1183" s="2"/>
      <c r="DH1183" s="2"/>
      <c r="DI1183" s="2"/>
      <c r="DJ1183" s="2"/>
      <c r="DK1183" s="2"/>
      <c r="DL1183" s="2"/>
      <c r="DM1183" s="2"/>
      <c r="DN1183" s="2"/>
      <c r="DO1183" s="2"/>
      <c r="DP1183" s="2"/>
      <c r="DQ1183" s="2"/>
      <c r="DR1183" s="2"/>
      <c r="DS1183" s="2"/>
      <c r="DT1183" s="2"/>
      <c r="DU1183" s="2"/>
      <c r="DV1183" s="2"/>
      <c r="DW1183" s="2"/>
      <c r="DX1183" s="2"/>
      <c r="DY1183" s="2"/>
      <c r="DZ1183" s="2"/>
      <c r="EA1183" s="2"/>
      <c r="EB1183" s="2"/>
      <c r="EC1183" s="2"/>
      <c r="ED1183" s="2"/>
      <c r="EE1183" s="2"/>
      <c r="EF1183" s="2"/>
      <c r="EG1183" s="2"/>
      <c r="EH1183" s="2"/>
      <c r="EI1183" s="2"/>
      <c r="EJ1183" s="2"/>
      <c r="EK1183" s="2"/>
      <c r="EL1183" s="2"/>
      <c r="EM1183" s="2"/>
      <c r="EN1183" s="2"/>
      <c r="EO1183" s="2"/>
      <c r="EP1183" s="2"/>
      <c r="EQ1183" s="2"/>
      <c r="ER1183" s="2"/>
      <c r="ES1183" s="2"/>
      <c r="ET1183" s="2"/>
      <c r="EU1183" s="2"/>
      <c r="EV1183" s="2"/>
      <c r="EW1183" s="2"/>
      <c r="EX1183" s="2"/>
      <c r="EY1183" s="2"/>
      <c r="EZ1183" s="2"/>
      <c r="FA1183" s="2"/>
      <c r="FB1183" s="2"/>
      <c r="FC1183" s="2"/>
      <c r="FD1183" s="2"/>
      <c r="FE1183" s="2"/>
      <c r="FF1183" s="2"/>
      <c r="FG1183" s="2"/>
      <c r="FH1183" s="2"/>
      <c r="FI1183" s="2"/>
      <c r="FJ1183" s="2"/>
      <c r="FK1183" s="2"/>
      <c r="FL1183" s="2"/>
      <c r="FM1183" s="2"/>
      <c r="FN1183" s="2"/>
      <c r="FO1183" s="2"/>
      <c r="FP1183" s="2"/>
      <c r="FQ1183" s="2"/>
      <c r="FR1183" s="2"/>
      <c r="FS1183" s="2"/>
      <c r="FT1183" s="2"/>
      <c r="FU1183" s="2"/>
      <c r="FV1183" s="2"/>
      <c r="FW1183" s="2"/>
      <c r="FX1183" s="2"/>
      <c r="FY1183" s="2"/>
      <c r="FZ1183" s="2"/>
      <c r="GA1183" s="2"/>
      <c r="GB1183" s="2"/>
      <c r="GC1183" s="2"/>
      <c r="GD1183" s="2"/>
      <c r="GE1183" s="2"/>
      <c r="GF1183" s="2"/>
      <c r="GG1183" s="2"/>
      <c r="GH1183" s="2"/>
      <c r="GI1183" s="2"/>
      <c r="GJ1183" s="2"/>
      <c r="GK1183" s="2"/>
      <c r="GL1183" s="2"/>
      <c r="GM1183" s="2"/>
      <c r="GN1183" s="2"/>
      <c r="GO1183" s="2"/>
      <c r="GP1183" s="2"/>
      <c r="GQ1183" s="2"/>
      <c r="GR1183" s="2"/>
      <c r="GS1183" s="2"/>
      <c r="GT1183" s="2"/>
      <c r="GU1183" s="2"/>
      <c r="GV1183" s="2"/>
      <c r="GW1183" s="2"/>
      <c r="GX1183" s="2"/>
      <c r="GY1183" s="2"/>
      <c r="GZ1183" s="2"/>
      <c r="HA1183" s="2"/>
      <c r="HB1183" s="2"/>
      <c r="HC1183" s="2"/>
      <c r="HD1183" s="2"/>
      <c r="HE1183" s="2"/>
    </row>
    <row r="1184" spans="1:213" ht="182.25" customHeight="1">
      <c r="A1184" s="244">
        <v>624</v>
      </c>
      <c r="B1184" s="17" t="s">
        <v>3142</v>
      </c>
      <c r="C1184" s="123">
        <v>402000001</v>
      </c>
      <c r="D1184" s="19" t="s">
        <v>48</v>
      </c>
      <c r="E1184" s="113" t="s">
        <v>381</v>
      </c>
      <c r="F1184" s="157"/>
      <c r="G1184" s="157"/>
      <c r="H1184" s="154">
        <v>3</v>
      </c>
      <c r="I1184" s="157"/>
      <c r="J1184" s="154">
        <v>17</v>
      </c>
      <c r="K1184" s="154">
        <v>1</v>
      </c>
      <c r="L1184" s="154">
        <v>3</v>
      </c>
      <c r="M1184" s="154"/>
      <c r="N1184" s="154"/>
      <c r="O1184" s="154"/>
      <c r="P1184" s="116" t="s">
        <v>255</v>
      </c>
      <c r="Q1184" s="117" t="s">
        <v>256</v>
      </c>
      <c r="R1184" s="115"/>
      <c r="S1184" s="115"/>
      <c r="T1184" s="115">
        <v>3</v>
      </c>
      <c r="U1184" s="115"/>
      <c r="V1184" s="115">
        <v>9</v>
      </c>
      <c r="W1184" s="115">
        <v>1</v>
      </c>
      <c r="X1184" s="115"/>
      <c r="Y1184" s="115"/>
      <c r="Z1184" s="115"/>
      <c r="AA1184" s="115"/>
      <c r="AB1184" s="116" t="s">
        <v>257</v>
      </c>
      <c r="AC1184" s="117" t="s">
        <v>3282</v>
      </c>
      <c r="AD1184" s="130"/>
      <c r="AE1184" s="130"/>
      <c r="AF1184" s="130"/>
      <c r="AG1184" s="130"/>
      <c r="AH1184" s="130"/>
      <c r="AI1184" s="130"/>
      <c r="AJ1184" s="116" t="s">
        <v>3235</v>
      </c>
      <c r="AK1184" s="130"/>
      <c r="AL1184" s="130"/>
      <c r="AM1184" s="181"/>
      <c r="AN1184" s="181" t="s">
        <v>3236</v>
      </c>
      <c r="AO1184" s="57" t="s">
        <v>54</v>
      </c>
      <c r="AP1184" s="57" t="s">
        <v>87</v>
      </c>
      <c r="AQ1184" s="57" t="s">
        <v>3237</v>
      </c>
      <c r="AR1184" s="18" t="s">
        <v>75</v>
      </c>
      <c r="AS1184" s="156" t="s">
        <v>57</v>
      </c>
      <c r="AT1184" s="121">
        <v>0</v>
      </c>
      <c r="AU1184" s="121">
        <v>0</v>
      </c>
      <c r="AV1184" s="121">
        <v>0</v>
      </c>
      <c r="AW1184" s="121">
        <v>0</v>
      </c>
      <c r="AX1184" s="121">
        <v>0</v>
      </c>
      <c r="AY1184" s="121">
        <v>0</v>
      </c>
      <c r="AZ1184" s="121">
        <v>0</v>
      </c>
      <c r="BA1184" s="121">
        <v>0</v>
      </c>
      <c r="BB1184" s="121">
        <v>0</v>
      </c>
      <c r="BC1184" s="121">
        <v>0</v>
      </c>
      <c r="BD1184" s="121">
        <v>667523.06999999995</v>
      </c>
      <c r="BE1184" s="121">
        <v>0</v>
      </c>
      <c r="BF1184" s="121">
        <v>0</v>
      </c>
      <c r="BG1184" s="121">
        <v>0</v>
      </c>
      <c r="BH1184" s="121">
        <f t="shared" si="194"/>
        <v>667523.06999999995</v>
      </c>
      <c r="BI1184" s="121">
        <f>BH1184</f>
        <v>667523.06999999995</v>
      </c>
      <c r="BJ1184" s="121">
        <v>0</v>
      </c>
      <c r="BK1184" s="121">
        <v>0</v>
      </c>
      <c r="BL1184" s="121">
        <v>0</v>
      </c>
      <c r="BM1184" s="121">
        <f t="shared" si="193"/>
        <v>667523.06999999995</v>
      </c>
      <c r="BN1184" s="121">
        <f>BR1184</f>
        <v>677780</v>
      </c>
      <c r="BO1184" s="121">
        <v>0</v>
      </c>
      <c r="BP1184" s="121">
        <v>0</v>
      </c>
      <c r="BQ1184" s="121">
        <v>0</v>
      </c>
      <c r="BR1184" s="121">
        <v>677780</v>
      </c>
      <c r="BS1184" s="121">
        <v>677780</v>
      </c>
      <c r="BT1184" s="121">
        <v>0</v>
      </c>
      <c r="BU1184" s="121">
        <v>0</v>
      </c>
      <c r="BV1184" s="121">
        <v>0</v>
      </c>
      <c r="BW1184" s="121">
        <f>BS1184</f>
        <v>677780</v>
      </c>
      <c r="BX1184" s="121">
        <v>677780</v>
      </c>
      <c r="BY1184" s="121">
        <v>0</v>
      </c>
      <c r="BZ1184" s="121">
        <v>0</v>
      </c>
      <c r="CA1184" s="121">
        <v>0</v>
      </c>
      <c r="CB1184" s="121">
        <f>BX1184</f>
        <v>677780</v>
      </c>
      <c r="CC1184" s="121">
        <f>CB1184</f>
        <v>677780</v>
      </c>
      <c r="CD1184" s="121">
        <v>0</v>
      </c>
      <c r="CE1184" s="121">
        <v>0</v>
      </c>
      <c r="CF1184" s="121">
        <v>0</v>
      </c>
      <c r="CG1184" s="121">
        <f>CC1184</f>
        <v>677780</v>
      </c>
      <c r="CH1184" s="121">
        <f>CG1184</f>
        <v>677780</v>
      </c>
      <c r="CI1184" s="121">
        <v>0</v>
      </c>
      <c r="CJ1184" s="121">
        <v>0</v>
      </c>
      <c r="CK1184" s="121">
        <v>0</v>
      </c>
      <c r="CL1184" s="121">
        <f>CH1184</f>
        <v>677780</v>
      </c>
      <c r="CM1184" s="121">
        <f>CL1184</f>
        <v>677780</v>
      </c>
      <c r="CN1184" s="121">
        <v>0</v>
      </c>
      <c r="CO1184" s="121">
        <v>0</v>
      </c>
      <c r="CP1184" s="121">
        <v>0</v>
      </c>
      <c r="CQ1184" s="121">
        <f>CM1184</f>
        <v>677780</v>
      </c>
      <c r="CR1184" s="2"/>
      <c r="CS1184" s="2"/>
      <c r="CT1184" s="2"/>
      <c r="CU1184" s="2"/>
      <c r="CV1184" s="2"/>
      <c r="CW1184" s="2"/>
      <c r="CX1184" s="2"/>
      <c r="CY1184" s="2"/>
      <c r="CZ1184" s="2"/>
      <c r="DA1184" s="2"/>
      <c r="DB1184" s="2"/>
      <c r="DC1184" s="2"/>
      <c r="DD1184" s="2"/>
      <c r="DE1184" s="2"/>
      <c r="DF1184" s="2"/>
      <c r="DG1184" s="2"/>
      <c r="DH1184" s="2"/>
      <c r="DI1184" s="2"/>
      <c r="DJ1184" s="2"/>
      <c r="DK1184" s="2"/>
      <c r="DL1184" s="2"/>
      <c r="DM1184" s="2"/>
      <c r="DN1184" s="2"/>
      <c r="DO1184" s="2"/>
      <c r="DP1184" s="2"/>
      <c r="DQ1184" s="2"/>
      <c r="DR1184" s="2"/>
      <c r="DS1184" s="2"/>
      <c r="DT1184" s="2"/>
      <c r="DU1184" s="2"/>
      <c r="DV1184" s="2"/>
      <c r="DW1184" s="2"/>
      <c r="DX1184" s="2"/>
      <c r="DY1184" s="2"/>
      <c r="DZ1184" s="2"/>
      <c r="EA1184" s="2"/>
      <c r="EB1184" s="2"/>
      <c r="EC1184" s="2"/>
      <c r="ED1184" s="2"/>
      <c r="EE1184" s="2"/>
      <c r="EF1184" s="2"/>
      <c r="EG1184" s="2"/>
      <c r="EH1184" s="2"/>
      <c r="EI1184" s="2"/>
      <c r="EJ1184" s="2"/>
      <c r="EK1184" s="2"/>
      <c r="EL1184" s="2"/>
      <c r="EM1184" s="2"/>
      <c r="EN1184" s="2"/>
      <c r="EO1184" s="2"/>
      <c r="EP1184" s="2"/>
      <c r="EQ1184" s="2"/>
      <c r="ER1184" s="2"/>
      <c r="ES1184" s="2"/>
      <c r="ET1184" s="2"/>
      <c r="EU1184" s="2"/>
      <c r="EV1184" s="2"/>
      <c r="EW1184" s="2"/>
      <c r="EX1184" s="2"/>
      <c r="EY1184" s="2"/>
      <c r="EZ1184" s="2"/>
      <c r="FA1184" s="2"/>
      <c r="FB1184" s="2"/>
      <c r="FC1184" s="2"/>
      <c r="FD1184" s="2"/>
      <c r="FE1184" s="2"/>
      <c r="FF1184" s="2"/>
      <c r="FG1184" s="2"/>
      <c r="FH1184" s="2"/>
      <c r="FI1184" s="2"/>
      <c r="FJ1184" s="2"/>
      <c r="FK1184" s="2"/>
      <c r="FL1184" s="2"/>
      <c r="FM1184" s="2"/>
      <c r="FN1184" s="2"/>
      <c r="FO1184" s="2"/>
      <c r="FP1184" s="2"/>
      <c r="FQ1184" s="2"/>
      <c r="FR1184" s="2"/>
      <c r="FS1184" s="2"/>
      <c r="FT1184" s="2"/>
      <c r="FU1184" s="2"/>
      <c r="FV1184" s="2"/>
      <c r="FW1184" s="2"/>
      <c r="FX1184" s="2"/>
      <c r="FY1184" s="2"/>
      <c r="FZ1184" s="2"/>
      <c r="GA1184" s="2"/>
      <c r="GB1184" s="2"/>
      <c r="GC1184" s="2"/>
      <c r="GD1184" s="2"/>
      <c r="GE1184" s="2"/>
      <c r="GF1184" s="2"/>
      <c r="GG1184" s="2"/>
      <c r="GH1184" s="2"/>
      <c r="GI1184" s="2"/>
      <c r="GJ1184" s="2"/>
      <c r="GK1184" s="2"/>
      <c r="GL1184" s="2"/>
      <c r="GM1184" s="2"/>
      <c r="GN1184" s="2"/>
      <c r="GO1184" s="2"/>
      <c r="GP1184" s="2"/>
      <c r="GQ1184" s="2"/>
      <c r="GR1184" s="2"/>
      <c r="GS1184" s="2"/>
      <c r="GT1184" s="2"/>
      <c r="GU1184" s="2"/>
      <c r="GV1184" s="2"/>
      <c r="GW1184" s="2"/>
      <c r="GX1184" s="2"/>
      <c r="GY1184" s="2"/>
      <c r="GZ1184" s="2"/>
      <c r="HA1184" s="2"/>
      <c r="HB1184" s="2"/>
      <c r="HC1184" s="2"/>
      <c r="HD1184" s="2"/>
      <c r="HE1184" s="2"/>
    </row>
    <row r="1185" spans="1:213" ht="182.25" customHeight="1">
      <c r="A1185" s="244">
        <v>624</v>
      </c>
      <c r="B1185" s="17" t="s">
        <v>3142</v>
      </c>
      <c r="C1185" s="123">
        <v>402000001</v>
      </c>
      <c r="D1185" s="19" t="s">
        <v>48</v>
      </c>
      <c r="E1185" s="113" t="s">
        <v>890</v>
      </c>
      <c r="F1185" s="157"/>
      <c r="G1185" s="157"/>
      <c r="H1185" s="115">
        <v>6</v>
      </c>
      <c r="I1185" s="114"/>
      <c r="J1185" s="115">
        <v>22</v>
      </c>
      <c r="K1185" s="115">
        <v>1</v>
      </c>
      <c r="L1185" s="115"/>
      <c r="M1185" s="154"/>
      <c r="N1185" s="154"/>
      <c r="O1185" s="154"/>
      <c r="P1185" s="116" t="s">
        <v>422</v>
      </c>
      <c r="Q1185" s="117" t="s">
        <v>3227</v>
      </c>
      <c r="R1185" s="115"/>
      <c r="S1185" s="115"/>
      <c r="T1185" s="115"/>
      <c r="U1185" s="115"/>
      <c r="V1185" s="115" t="s">
        <v>985</v>
      </c>
      <c r="W1185" s="115"/>
      <c r="X1185" s="115"/>
      <c r="Y1185" s="115"/>
      <c r="Z1185" s="115"/>
      <c r="AA1185" s="115"/>
      <c r="AB1185" s="116" t="s">
        <v>3228</v>
      </c>
      <c r="AC1185" s="117" t="s">
        <v>3282</v>
      </c>
      <c r="AD1185" s="130"/>
      <c r="AE1185" s="130"/>
      <c r="AF1185" s="130"/>
      <c r="AG1185" s="130"/>
      <c r="AH1185" s="130"/>
      <c r="AI1185" s="130"/>
      <c r="AJ1185" s="116" t="s">
        <v>3235</v>
      </c>
      <c r="AK1185" s="130"/>
      <c r="AL1185" s="130"/>
      <c r="AM1185" s="181"/>
      <c r="AN1185" s="181" t="s">
        <v>3236</v>
      </c>
      <c r="AO1185" s="57" t="s">
        <v>54</v>
      </c>
      <c r="AP1185" s="57" t="s">
        <v>87</v>
      </c>
      <c r="AQ1185" s="57" t="s">
        <v>3283</v>
      </c>
      <c r="AR1185" s="18" t="s">
        <v>249</v>
      </c>
      <c r="AS1185" s="156" t="s">
        <v>57</v>
      </c>
      <c r="AT1185" s="121">
        <v>0</v>
      </c>
      <c r="AU1185" s="121">
        <v>0</v>
      </c>
      <c r="AV1185" s="121">
        <v>0</v>
      </c>
      <c r="AW1185" s="121">
        <v>0</v>
      </c>
      <c r="AX1185" s="121">
        <v>0</v>
      </c>
      <c r="AY1185" s="121">
        <v>0</v>
      </c>
      <c r="AZ1185" s="121">
        <v>0</v>
      </c>
      <c r="BA1185" s="121">
        <v>0</v>
      </c>
      <c r="BB1185" s="121">
        <v>0</v>
      </c>
      <c r="BC1185" s="121">
        <v>0</v>
      </c>
      <c r="BD1185" s="121">
        <v>29525.63</v>
      </c>
      <c r="BE1185" s="121">
        <v>0</v>
      </c>
      <c r="BF1185" s="121">
        <v>0</v>
      </c>
      <c r="BG1185" s="121">
        <v>0</v>
      </c>
      <c r="BH1185" s="121">
        <f t="shared" si="194"/>
        <v>29525.63</v>
      </c>
      <c r="BI1185" s="121">
        <f>BH1185</f>
        <v>29525.63</v>
      </c>
      <c r="BJ1185" s="121">
        <v>0</v>
      </c>
      <c r="BK1185" s="121">
        <v>0</v>
      </c>
      <c r="BL1185" s="121">
        <v>0</v>
      </c>
      <c r="BM1185" s="121">
        <f t="shared" si="193"/>
        <v>29525.63</v>
      </c>
      <c r="BN1185" s="121">
        <v>0</v>
      </c>
      <c r="BO1185" s="121">
        <v>0</v>
      </c>
      <c r="BP1185" s="121">
        <v>0</v>
      </c>
      <c r="BQ1185" s="121">
        <v>0</v>
      </c>
      <c r="BR1185" s="121">
        <v>0</v>
      </c>
      <c r="BS1185" s="121">
        <v>0</v>
      </c>
      <c r="BT1185" s="121">
        <v>0</v>
      </c>
      <c r="BU1185" s="121">
        <v>0</v>
      </c>
      <c r="BV1185" s="121">
        <v>0</v>
      </c>
      <c r="BW1185" s="121">
        <v>0</v>
      </c>
      <c r="BX1185" s="121">
        <v>0</v>
      </c>
      <c r="BY1185" s="121">
        <v>0</v>
      </c>
      <c r="BZ1185" s="121">
        <v>0</v>
      </c>
      <c r="CA1185" s="121">
        <v>0</v>
      </c>
      <c r="CB1185" s="121">
        <v>0</v>
      </c>
      <c r="CC1185" s="121">
        <v>0</v>
      </c>
      <c r="CD1185" s="121">
        <v>0</v>
      </c>
      <c r="CE1185" s="121">
        <v>0</v>
      </c>
      <c r="CF1185" s="121">
        <v>0</v>
      </c>
      <c r="CG1185" s="121">
        <v>0</v>
      </c>
      <c r="CH1185" s="121">
        <v>0</v>
      </c>
      <c r="CI1185" s="121">
        <v>0</v>
      </c>
      <c r="CJ1185" s="121">
        <v>0</v>
      </c>
      <c r="CK1185" s="121">
        <v>0</v>
      </c>
      <c r="CL1185" s="121">
        <v>0</v>
      </c>
      <c r="CM1185" s="121">
        <v>0</v>
      </c>
      <c r="CN1185" s="121">
        <v>0</v>
      </c>
      <c r="CO1185" s="121">
        <v>0</v>
      </c>
      <c r="CP1185" s="121">
        <v>0</v>
      </c>
      <c r="CQ1185" s="121">
        <v>0</v>
      </c>
      <c r="CR1185" s="2"/>
      <c r="CS1185" s="2"/>
      <c r="CT1185" s="2"/>
      <c r="CU1185" s="523">
        <f>IF(BI1185=BJ1185+BK1185+BL1185+BM1185,1,0)</f>
        <v>1</v>
      </c>
      <c r="CV1185" s="2"/>
      <c r="CW1185" s="2"/>
      <c r="CX1185" s="2"/>
      <c r="CY1185" s="2"/>
      <c r="CZ1185" s="2"/>
      <c r="DA1185" s="2"/>
      <c r="DB1185" s="2"/>
      <c r="DC1185" s="2"/>
      <c r="DD1185" s="2"/>
      <c r="DE1185" s="2"/>
      <c r="DF1185" s="2"/>
      <c r="DG1185" s="2"/>
      <c r="DH1185" s="2"/>
      <c r="DI1185" s="2"/>
      <c r="DJ1185" s="2"/>
      <c r="DK1185" s="2"/>
      <c r="DL1185" s="2"/>
      <c r="DM1185" s="2"/>
      <c r="DN1185" s="2"/>
      <c r="DO1185" s="2"/>
      <c r="DP1185" s="2"/>
      <c r="DQ1185" s="2"/>
      <c r="DR1185" s="2"/>
      <c r="DS1185" s="2"/>
      <c r="DT1185" s="2"/>
      <c r="DU1185" s="2"/>
      <c r="DV1185" s="2"/>
      <c r="DW1185" s="2"/>
      <c r="DX1185" s="2"/>
      <c r="DY1185" s="2"/>
      <c r="DZ1185" s="2"/>
      <c r="EA1185" s="2"/>
      <c r="EB1185" s="2"/>
      <c r="EC1185" s="2"/>
      <c r="ED1185" s="2"/>
      <c r="EE1185" s="2"/>
      <c r="EF1185" s="2"/>
      <c r="EG1185" s="2"/>
      <c r="EH1185" s="2"/>
      <c r="EI1185" s="2"/>
      <c r="EJ1185" s="2"/>
      <c r="EK1185" s="2"/>
      <c r="EL1185" s="2"/>
      <c r="EM1185" s="2"/>
      <c r="EN1185" s="2"/>
      <c r="EO1185" s="2"/>
      <c r="EP1185" s="2"/>
      <c r="EQ1185" s="2"/>
      <c r="ER1185" s="2"/>
      <c r="ES1185" s="2"/>
      <c r="ET1185" s="2"/>
      <c r="EU1185" s="2"/>
      <c r="EV1185" s="2"/>
      <c r="EW1185" s="2"/>
      <c r="EX1185" s="2"/>
      <c r="EY1185" s="2"/>
      <c r="EZ1185" s="2"/>
      <c r="FA1185" s="2"/>
      <c r="FB1185" s="2"/>
      <c r="FC1185" s="2"/>
      <c r="FD1185" s="2"/>
      <c r="FE1185" s="2"/>
      <c r="FF1185" s="2"/>
      <c r="FG1185" s="2"/>
      <c r="FH1185" s="2"/>
      <c r="FI1185" s="2"/>
      <c r="FJ1185" s="2"/>
      <c r="FK1185" s="2"/>
      <c r="FL1185" s="2"/>
      <c r="FM1185" s="2"/>
      <c r="FN1185" s="2"/>
      <c r="FO1185" s="2"/>
      <c r="FP1185" s="2"/>
      <c r="FQ1185" s="2"/>
      <c r="FR1185" s="2"/>
      <c r="FS1185" s="2"/>
      <c r="FT1185" s="2"/>
      <c r="FU1185" s="2"/>
      <c r="FV1185" s="2"/>
      <c r="FW1185" s="2"/>
      <c r="FX1185" s="2"/>
      <c r="FY1185" s="2"/>
      <c r="FZ1185" s="2"/>
      <c r="GA1185" s="2"/>
      <c r="GB1185" s="2"/>
      <c r="GC1185" s="2"/>
      <c r="GD1185" s="2"/>
      <c r="GE1185" s="2"/>
      <c r="GF1185" s="2"/>
      <c r="GG1185" s="2"/>
      <c r="GH1185" s="2"/>
      <c r="GI1185" s="2"/>
      <c r="GJ1185" s="2"/>
      <c r="GK1185" s="2"/>
      <c r="GL1185" s="2"/>
      <c r="GM1185" s="2"/>
      <c r="GN1185" s="2"/>
      <c r="GO1185" s="2"/>
      <c r="GP1185" s="2"/>
      <c r="GQ1185" s="2"/>
      <c r="GR1185" s="2"/>
      <c r="GS1185" s="2"/>
      <c r="GT1185" s="2"/>
      <c r="GU1185" s="2"/>
      <c r="GV1185" s="2"/>
      <c r="GW1185" s="2"/>
      <c r="GX1185" s="2"/>
      <c r="GY1185" s="2"/>
      <c r="GZ1185" s="2"/>
      <c r="HA1185" s="2"/>
      <c r="HB1185" s="2"/>
      <c r="HC1185" s="2"/>
      <c r="HD1185" s="2"/>
      <c r="HE1185" s="2"/>
    </row>
    <row r="1186" spans="1:213" ht="182.25" customHeight="1">
      <c r="A1186" s="244">
        <v>624</v>
      </c>
      <c r="B1186" s="17" t="s">
        <v>3142</v>
      </c>
      <c r="C1186" s="123">
        <v>402000001</v>
      </c>
      <c r="D1186" s="19" t="s">
        <v>48</v>
      </c>
      <c r="E1186" s="113" t="s">
        <v>381</v>
      </c>
      <c r="F1186" s="157"/>
      <c r="G1186" s="157"/>
      <c r="H1186" s="154">
        <v>3</v>
      </c>
      <c r="I1186" s="157"/>
      <c r="J1186" s="154">
        <v>17</v>
      </c>
      <c r="K1186" s="154">
        <v>1</v>
      </c>
      <c r="L1186" s="154">
        <v>3</v>
      </c>
      <c r="M1186" s="154"/>
      <c r="N1186" s="154"/>
      <c r="O1186" s="154"/>
      <c r="P1186" s="116" t="s">
        <v>255</v>
      </c>
      <c r="Q1186" s="117" t="s">
        <v>256</v>
      </c>
      <c r="R1186" s="115"/>
      <c r="S1186" s="115"/>
      <c r="T1186" s="115">
        <v>3</v>
      </c>
      <c r="U1186" s="115"/>
      <c r="V1186" s="115">
        <v>9</v>
      </c>
      <c r="W1186" s="115">
        <v>1</v>
      </c>
      <c r="X1186" s="115"/>
      <c r="Y1186" s="115"/>
      <c r="Z1186" s="115"/>
      <c r="AA1186" s="115"/>
      <c r="AB1186" s="116" t="s">
        <v>257</v>
      </c>
      <c r="AC1186" s="117" t="s">
        <v>3282</v>
      </c>
      <c r="AD1186" s="130"/>
      <c r="AE1186" s="130"/>
      <c r="AF1186" s="130"/>
      <c r="AG1186" s="130"/>
      <c r="AH1186" s="130"/>
      <c r="AI1186" s="130"/>
      <c r="AJ1186" s="116" t="s">
        <v>3235</v>
      </c>
      <c r="AK1186" s="130"/>
      <c r="AL1186" s="130"/>
      <c r="AM1186" s="181"/>
      <c r="AN1186" s="181" t="s">
        <v>3236</v>
      </c>
      <c r="AO1186" s="57" t="s">
        <v>54</v>
      </c>
      <c r="AP1186" s="57" t="s">
        <v>87</v>
      </c>
      <c r="AQ1186" s="57" t="s">
        <v>3283</v>
      </c>
      <c r="AR1186" s="18" t="s">
        <v>249</v>
      </c>
      <c r="AS1186" s="156" t="s">
        <v>57</v>
      </c>
      <c r="AT1186" s="121">
        <v>0</v>
      </c>
      <c r="AU1186" s="121">
        <v>0</v>
      </c>
      <c r="AV1186" s="121">
        <v>0</v>
      </c>
      <c r="AW1186" s="121">
        <v>0</v>
      </c>
      <c r="AX1186" s="121">
        <v>0</v>
      </c>
      <c r="AY1186" s="121">
        <v>0</v>
      </c>
      <c r="AZ1186" s="121">
        <v>0</v>
      </c>
      <c r="BA1186" s="121">
        <v>0</v>
      </c>
      <c r="BB1186" s="121">
        <v>0</v>
      </c>
      <c r="BC1186" s="121">
        <v>0</v>
      </c>
      <c r="BD1186" s="121">
        <v>5898.89</v>
      </c>
      <c r="BE1186" s="121">
        <v>0</v>
      </c>
      <c r="BF1186" s="121">
        <v>0</v>
      </c>
      <c r="BG1186" s="121">
        <v>0</v>
      </c>
      <c r="BH1186" s="121">
        <f t="shared" si="194"/>
        <v>5898.89</v>
      </c>
      <c r="BI1186" s="121">
        <f>BH1186</f>
        <v>5898.89</v>
      </c>
      <c r="BJ1186" s="121">
        <v>0</v>
      </c>
      <c r="BK1186" s="121">
        <v>0</v>
      </c>
      <c r="BL1186" s="121">
        <v>0</v>
      </c>
      <c r="BM1186" s="121">
        <f t="shared" si="193"/>
        <v>5898.89</v>
      </c>
      <c r="BN1186" s="121">
        <v>0</v>
      </c>
      <c r="BO1186" s="121">
        <v>0</v>
      </c>
      <c r="BP1186" s="121">
        <v>0</v>
      </c>
      <c r="BQ1186" s="121">
        <v>0</v>
      </c>
      <c r="BR1186" s="121">
        <v>0</v>
      </c>
      <c r="BS1186" s="121">
        <v>0</v>
      </c>
      <c r="BT1186" s="121">
        <v>0</v>
      </c>
      <c r="BU1186" s="121">
        <v>0</v>
      </c>
      <c r="BV1186" s="121">
        <v>0</v>
      </c>
      <c r="BW1186" s="121">
        <v>0</v>
      </c>
      <c r="BX1186" s="121">
        <v>0</v>
      </c>
      <c r="BY1186" s="121">
        <v>0</v>
      </c>
      <c r="BZ1186" s="121">
        <v>0</v>
      </c>
      <c r="CA1186" s="121">
        <v>0</v>
      </c>
      <c r="CB1186" s="121">
        <v>0</v>
      </c>
      <c r="CC1186" s="121">
        <v>0</v>
      </c>
      <c r="CD1186" s="121">
        <v>0</v>
      </c>
      <c r="CE1186" s="121">
        <v>0</v>
      </c>
      <c r="CF1186" s="121">
        <v>0</v>
      </c>
      <c r="CG1186" s="121">
        <v>0</v>
      </c>
      <c r="CH1186" s="121">
        <v>0</v>
      </c>
      <c r="CI1186" s="121">
        <v>0</v>
      </c>
      <c r="CJ1186" s="121">
        <v>0</v>
      </c>
      <c r="CK1186" s="121">
        <v>0</v>
      </c>
      <c r="CL1186" s="121">
        <v>0</v>
      </c>
      <c r="CM1186" s="121">
        <v>0</v>
      </c>
      <c r="CN1186" s="121">
        <v>0</v>
      </c>
      <c r="CO1186" s="121">
        <v>0</v>
      </c>
      <c r="CP1186" s="121">
        <v>0</v>
      </c>
      <c r="CQ1186" s="121">
        <v>0</v>
      </c>
      <c r="CR1186" s="2"/>
      <c r="CS1186" s="2"/>
      <c r="CT1186" s="2"/>
      <c r="CU1186" s="523">
        <f t="shared" ref="CU1186:CU1196" si="195">IF(BI1186=BJ1186+BK1186+BL1186+BM1186,1,0)</f>
        <v>1</v>
      </c>
      <c r="CV1186" s="2"/>
      <c r="CW1186" s="2"/>
      <c r="CX1186" s="2"/>
      <c r="CY1186" s="2"/>
      <c r="CZ1186" s="2"/>
      <c r="DA1186" s="2"/>
      <c r="DB1186" s="2"/>
      <c r="DC1186" s="2"/>
      <c r="DD1186" s="2"/>
      <c r="DE1186" s="2"/>
      <c r="DF1186" s="2"/>
      <c r="DG1186" s="2"/>
      <c r="DH1186" s="2"/>
      <c r="DI1186" s="2"/>
      <c r="DJ1186" s="2"/>
      <c r="DK1186" s="2"/>
      <c r="DL1186" s="2"/>
      <c r="DM1186" s="2"/>
      <c r="DN1186" s="2"/>
      <c r="DO1186" s="2"/>
      <c r="DP1186" s="2"/>
      <c r="DQ1186" s="2"/>
      <c r="DR1186" s="2"/>
      <c r="DS1186" s="2"/>
      <c r="DT1186" s="2"/>
      <c r="DU1186" s="2"/>
      <c r="DV1186" s="2"/>
      <c r="DW1186" s="2"/>
      <c r="DX1186" s="2"/>
      <c r="DY1186" s="2"/>
      <c r="DZ1186" s="2"/>
      <c r="EA1186" s="2"/>
      <c r="EB1186" s="2"/>
      <c r="EC1186" s="2"/>
      <c r="ED1186" s="2"/>
      <c r="EE1186" s="2"/>
      <c r="EF1186" s="2"/>
      <c r="EG1186" s="2"/>
      <c r="EH1186" s="2"/>
      <c r="EI1186" s="2"/>
      <c r="EJ1186" s="2"/>
      <c r="EK1186" s="2"/>
      <c r="EL1186" s="2"/>
      <c r="EM1186" s="2"/>
      <c r="EN1186" s="2"/>
      <c r="EO1186" s="2"/>
      <c r="EP1186" s="2"/>
      <c r="EQ1186" s="2"/>
      <c r="ER1186" s="2"/>
      <c r="ES1186" s="2"/>
      <c r="ET1186" s="2"/>
      <c r="EU1186" s="2"/>
      <c r="EV1186" s="2"/>
      <c r="EW1186" s="2"/>
      <c r="EX1186" s="2"/>
      <c r="EY1186" s="2"/>
      <c r="EZ1186" s="2"/>
      <c r="FA1186" s="2"/>
      <c r="FB1186" s="2"/>
      <c r="FC1186" s="2"/>
      <c r="FD1186" s="2"/>
      <c r="FE1186" s="2"/>
      <c r="FF1186" s="2"/>
      <c r="FG1186" s="2"/>
      <c r="FH1186" s="2"/>
      <c r="FI1186" s="2"/>
      <c r="FJ1186" s="2"/>
      <c r="FK1186" s="2"/>
      <c r="FL1186" s="2"/>
      <c r="FM1186" s="2"/>
      <c r="FN1186" s="2"/>
      <c r="FO1186" s="2"/>
      <c r="FP1186" s="2"/>
      <c r="FQ1186" s="2"/>
      <c r="FR1186" s="2"/>
      <c r="FS1186" s="2"/>
      <c r="FT1186" s="2"/>
      <c r="FU1186" s="2"/>
      <c r="FV1186" s="2"/>
      <c r="FW1186" s="2"/>
      <c r="FX1186" s="2"/>
      <c r="FY1186" s="2"/>
      <c r="FZ1186" s="2"/>
      <c r="GA1186" s="2"/>
      <c r="GB1186" s="2"/>
      <c r="GC1186" s="2"/>
      <c r="GD1186" s="2"/>
      <c r="GE1186" s="2"/>
      <c r="GF1186" s="2"/>
      <c r="GG1186" s="2"/>
      <c r="GH1186" s="2"/>
      <c r="GI1186" s="2"/>
      <c r="GJ1186" s="2"/>
      <c r="GK1186" s="2"/>
      <c r="GL1186" s="2"/>
      <c r="GM1186" s="2"/>
      <c r="GN1186" s="2"/>
      <c r="GO1186" s="2"/>
      <c r="GP1186" s="2"/>
      <c r="GQ1186" s="2"/>
      <c r="GR1186" s="2"/>
      <c r="GS1186" s="2"/>
      <c r="GT1186" s="2"/>
      <c r="GU1186" s="2"/>
      <c r="GV1186" s="2"/>
      <c r="GW1186" s="2"/>
      <c r="GX1186" s="2"/>
      <c r="GY1186" s="2"/>
      <c r="GZ1186" s="2"/>
      <c r="HA1186" s="2"/>
      <c r="HB1186" s="2"/>
      <c r="HC1186" s="2"/>
      <c r="HD1186" s="2"/>
      <c r="HE1186" s="2"/>
    </row>
    <row r="1187" spans="1:213" ht="145.5" customHeight="1">
      <c r="A1187" s="244">
        <v>624</v>
      </c>
      <c r="B1187" s="17" t="s">
        <v>3142</v>
      </c>
      <c r="C1187" s="123">
        <v>402000002</v>
      </c>
      <c r="D1187" s="19" t="s">
        <v>49</v>
      </c>
      <c r="E1187" s="113" t="s">
        <v>890</v>
      </c>
      <c r="F1187" s="157"/>
      <c r="G1187" s="157"/>
      <c r="H1187" s="154">
        <v>6</v>
      </c>
      <c r="I1187" s="157"/>
      <c r="J1187" s="154">
        <v>22</v>
      </c>
      <c r="K1187" s="154">
        <v>1</v>
      </c>
      <c r="L1187" s="154"/>
      <c r="M1187" s="154"/>
      <c r="N1187" s="154"/>
      <c r="O1187" s="154"/>
      <c r="P1187" s="116" t="s">
        <v>422</v>
      </c>
      <c r="Q1187" s="117" t="s">
        <v>3243</v>
      </c>
      <c r="R1187" s="154"/>
      <c r="S1187" s="115"/>
      <c r="T1187" s="115"/>
      <c r="U1187" s="115"/>
      <c r="V1187" s="115" t="s">
        <v>985</v>
      </c>
      <c r="W1187" s="115"/>
      <c r="X1187" s="115"/>
      <c r="Y1187" s="115"/>
      <c r="Z1187" s="115"/>
      <c r="AA1187" s="115"/>
      <c r="AB1187" s="116" t="s">
        <v>3244</v>
      </c>
      <c r="AC1187" s="117" t="s">
        <v>3245</v>
      </c>
      <c r="AD1187" s="130"/>
      <c r="AE1187" s="130"/>
      <c r="AF1187" s="130"/>
      <c r="AG1187" s="130"/>
      <c r="AH1187" s="130"/>
      <c r="AI1187" s="130"/>
      <c r="AJ1187" s="131">
        <v>1</v>
      </c>
      <c r="AK1187" s="130"/>
      <c r="AL1187" s="130"/>
      <c r="AM1187" s="181"/>
      <c r="AN1187" s="181" t="s">
        <v>206</v>
      </c>
      <c r="AO1187" s="57" t="s">
        <v>54</v>
      </c>
      <c r="AP1187" s="57" t="s">
        <v>87</v>
      </c>
      <c r="AQ1187" s="57" t="s">
        <v>3237</v>
      </c>
      <c r="AR1187" s="18" t="s">
        <v>75</v>
      </c>
      <c r="AS1187" s="156" t="s">
        <v>60</v>
      </c>
      <c r="AT1187" s="121">
        <v>0</v>
      </c>
      <c r="AU1187" s="121">
        <v>0</v>
      </c>
      <c r="AV1187" s="121">
        <v>0</v>
      </c>
      <c r="AW1187" s="121">
        <v>0</v>
      </c>
      <c r="AX1187" s="121">
        <v>0</v>
      </c>
      <c r="AY1187" s="121">
        <v>0</v>
      </c>
      <c r="AZ1187" s="121">
        <v>0</v>
      </c>
      <c r="BA1187" s="121">
        <v>0</v>
      </c>
      <c r="BB1187" s="121">
        <v>0</v>
      </c>
      <c r="BC1187" s="121">
        <v>0</v>
      </c>
      <c r="BD1187" s="121">
        <v>11047914.550000001</v>
      </c>
      <c r="BE1187" s="121">
        <v>0</v>
      </c>
      <c r="BF1187" s="121">
        <v>0</v>
      </c>
      <c r="BG1187" s="121">
        <v>0</v>
      </c>
      <c r="BH1187" s="121">
        <f t="shared" si="194"/>
        <v>11047914.550000001</v>
      </c>
      <c r="BI1187" s="121">
        <v>11047914.550000001</v>
      </c>
      <c r="BJ1187" s="121">
        <v>0</v>
      </c>
      <c r="BK1187" s="121">
        <v>0</v>
      </c>
      <c r="BL1187" s="121">
        <v>0</v>
      </c>
      <c r="BM1187" s="121">
        <f t="shared" si="193"/>
        <v>11047914.550000001</v>
      </c>
      <c r="BN1187" s="121">
        <v>11239720</v>
      </c>
      <c r="BO1187" s="121">
        <v>0</v>
      </c>
      <c r="BP1187" s="121">
        <v>0</v>
      </c>
      <c r="BQ1187" s="121">
        <v>0</v>
      </c>
      <c r="BR1187" s="121">
        <f>BN1187</f>
        <v>11239720</v>
      </c>
      <c r="BS1187" s="121">
        <f>BR1187</f>
        <v>11239720</v>
      </c>
      <c r="BT1187" s="121">
        <v>0</v>
      </c>
      <c r="BU1187" s="121">
        <v>0</v>
      </c>
      <c r="BV1187" s="121">
        <v>0</v>
      </c>
      <c r="BW1187" s="121">
        <f>BS1187</f>
        <v>11239720</v>
      </c>
      <c r="BX1187" s="121">
        <v>11239720</v>
      </c>
      <c r="BY1187" s="121">
        <v>0</v>
      </c>
      <c r="BZ1187" s="121">
        <v>0</v>
      </c>
      <c r="CA1187" s="121">
        <v>0</v>
      </c>
      <c r="CB1187" s="121">
        <f>BX1187</f>
        <v>11239720</v>
      </c>
      <c r="CC1187" s="121">
        <f>CB1187</f>
        <v>11239720</v>
      </c>
      <c r="CD1187" s="121">
        <v>0</v>
      </c>
      <c r="CE1187" s="121">
        <v>0</v>
      </c>
      <c r="CF1187" s="121">
        <v>0</v>
      </c>
      <c r="CG1187" s="121">
        <f>CC1187</f>
        <v>11239720</v>
      </c>
      <c r="CH1187" s="121">
        <f>CG1187</f>
        <v>11239720</v>
      </c>
      <c r="CI1187" s="121">
        <v>0</v>
      </c>
      <c r="CJ1187" s="121">
        <v>0</v>
      </c>
      <c r="CK1187" s="121">
        <v>0</v>
      </c>
      <c r="CL1187" s="121">
        <f>CH1187</f>
        <v>11239720</v>
      </c>
      <c r="CM1187" s="121">
        <v>11239720</v>
      </c>
      <c r="CN1187" s="121">
        <v>0</v>
      </c>
      <c r="CO1187" s="121">
        <v>0</v>
      </c>
      <c r="CP1187" s="121">
        <v>0</v>
      </c>
      <c r="CQ1187" s="121">
        <f>CM1187</f>
        <v>11239720</v>
      </c>
      <c r="CR1187" s="2"/>
      <c r="CS1187" s="2"/>
      <c r="CT1187" s="2"/>
      <c r="CU1187" s="523">
        <f t="shared" si="195"/>
        <v>1</v>
      </c>
      <c r="CV1187" s="2"/>
      <c r="CW1187" s="2"/>
      <c r="CX1187" s="2"/>
      <c r="CY1187" s="2"/>
      <c r="CZ1187" s="2"/>
      <c r="DA1187" s="2"/>
      <c r="DB1187" s="2"/>
      <c r="DC1187" s="2"/>
      <c r="DD1187" s="2"/>
      <c r="DE1187" s="2"/>
      <c r="DF1187" s="2"/>
      <c r="DG1187" s="2"/>
      <c r="DH1187" s="2"/>
      <c r="DI1187" s="2"/>
      <c r="DJ1187" s="2"/>
      <c r="DK1187" s="2"/>
      <c r="DL1187" s="2"/>
      <c r="DM1187" s="2"/>
      <c r="DN1187" s="2"/>
      <c r="DO1187" s="2"/>
      <c r="DP1187" s="2"/>
      <c r="DQ1187" s="2"/>
      <c r="DR1187" s="2"/>
      <c r="DS1187" s="2"/>
      <c r="DT1187" s="2"/>
      <c r="DU1187" s="2"/>
      <c r="DV1187" s="2"/>
      <c r="DW1187" s="2"/>
      <c r="DX1187" s="2"/>
      <c r="DY1187" s="2"/>
      <c r="DZ1187" s="2"/>
      <c r="EA1187" s="2"/>
      <c r="EB1187" s="2"/>
      <c r="EC1187" s="2"/>
      <c r="ED1187" s="2"/>
      <c r="EE1187" s="2"/>
      <c r="EF1187" s="2"/>
      <c r="EG1187" s="2"/>
      <c r="EH1187" s="2"/>
      <c r="EI1187" s="2"/>
      <c r="EJ1187" s="2"/>
      <c r="EK1187" s="2"/>
      <c r="EL1187" s="2"/>
      <c r="EM1187" s="2"/>
      <c r="EN1187" s="2"/>
      <c r="EO1187" s="2"/>
      <c r="EP1187" s="2"/>
      <c r="EQ1187" s="2"/>
      <c r="ER1187" s="2"/>
      <c r="ES1187" s="2"/>
      <c r="ET1187" s="2"/>
      <c r="EU1187" s="2"/>
      <c r="EV1187" s="2"/>
      <c r="EW1187" s="2"/>
      <c r="EX1187" s="2"/>
      <c r="EY1187" s="2"/>
      <c r="EZ1187" s="2"/>
      <c r="FA1187" s="2"/>
      <c r="FB1187" s="2"/>
      <c r="FC1187" s="2"/>
      <c r="FD1187" s="2"/>
      <c r="FE1187" s="2"/>
      <c r="FF1187" s="2"/>
      <c r="FG1187" s="2"/>
      <c r="FH1187" s="2"/>
      <c r="FI1187" s="2"/>
      <c r="FJ1187" s="2"/>
      <c r="FK1187" s="2"/>
      <c r="FL1187" s="2"/>
      <c r="FM1187" s="2"/>
      <c r="FN1187" s="2"/>
      <c r="FO1187" s="2"/>
      <c r="FP1187" s="2"/>
      <c r="FQ1187" s="2"/>
      <c r="FR1187" s="2"/>
      <c r="FS1187" s="2"/>
      <c r="FT1187" s="2"/>
      <c r="FU1187" s="2"/>
      <c r="FV1187" s="2"/>
      <c r="FW1187" s="2"/>
      <c r="FX1187" s="2"/>
      <c r="FY1187" s="2"/>
      <c r="FZ1187" s="2"/>
      <c r="GA1187" s="2"/>
      <c r="GB1187" s="2"/>
      <c r="GC1187" s="2"/>
      <c r="GD1187" s="2"/>
      <c r="GE1187" s="2"/>
      <c r="GF1187" s="2"/>
      <c r="GG1187" s="2"/>
      <c r="GH1187" s="2"/>
      <c r="GI1187" s="2"/>
      <c r="GJ1187" s="2"/>
      <c r="GK1187" s="2"/>
      <c r="GL1187" s="2"/>
      <c r="GM1187" s="2"/>
      <c r="GN1187" s="2"/>
      <c r="GO1187" s="2"/>
      <c r="GP1187" s="2"/>
      <c r="GQ1187" s="2"/>
      <c r="GR1187" s="2"/>
      <c r="GS1187" s="2"/>
      <c r="GT1187" s="2"/>
      <c r="GU1187" s="2"/>
      <c r="GV1187" s="2"/>
      <c r="GW1187" s="2"/>
      <c r="GX1187" s="2"/>
      <c r="GY1187" s="2"/>
      <c r="GZ1187" s="2"/>
      <c r="HA1187" s="2"/>
      <c r="HB1187" s="2"/>
      <c r="HC1187" s="2"/>
      <c r="HD1187" s="2"/>
      <c r="HE1187" s="2"/>
    </row>
    <row r="1188" spans="1:213" ht="154.5" customHeight="1">
      <c r="A1188" s="244">
        <v>624</v>
      </c>
      <c r="B1188" s="17" t="s">
        <v>3142</v>
      </c>
      <c r="C1188" s="123">
        <v>402000002</v>
      </c>
      <c r="D1188" s="19" t="s">
        <v>49</v>
      </c>
      <c r="E1188" s="113" t="s">
        <v>381</v>
      </c>
      <c r="F1188" s="157"/>
      <c r="G1188" s="157"/>
      <c r="H1188" s="154">
        <v>3</v>
      </c>
      <c r="I1188" s="157"/>
      <c r="J1188" s="154">
        <v>17</v>
      </c>
      <c r="K1188" s="154">
        <v>1</v>
      </c>
      <c r="L1188" s="154">
        <v>3</v>
      </c>
      <c r="M1188" s="154"/>
      <c r="N1188" s="154"/>
      <c r="O1188" s="154"/>
      <c r="P1188" s="116" t="s">
        <v>255</v>
      </c>
      <c r="Q1188" s="117" t="s">
        <v>256</v>
      </c>
      <c r="R1188" s="154"/>
      <c r="S1188" s="115"/>
      <c r="T1188" s="115">
        <v>3</v>
      </c>
      <c r="U1188" s="115"/>
      <c r="V1188" s="115">
        <v>9</v>
      </c>
      <c r="W1188" s="115">
        <v>1</v>
      </c>
      <c r="X1188" s="115"/>
      <c r="Y1188" s="115"/>
      <c r="Z1188" s="115"/>
      <c r="AA1188" s="115"/>
      <c r="AB1188" s="116" t="s">
        <v>257</v>
      </c>
      <c r="AC1188" s="117" t="s">
        <v>3284</v>
      </c>
      <c r="AD1188" s="130"/>
      <c r="AE1188" s="130"/>
      <c r="AF1188" s="130"/>
      <c r="AG1188" s="130"/>
      <c r="AH1188" s="130"/>
      <c r="AI1188" s="130"/>
      <c r="AJ1188" s="116" t="s">
        <v>1779</v>
      </c>
      <c r="AK1188" s="130"/>
      <c r="AL1188" s="130"/>
      <c r="AM1188" s="181"/>
      <c r="AN1188" s="181" t="s">
        <v>3247</v>
      </c>
      <c r="AO1188" s="57" t="s">
        <v>54</v>
      </c>
      <c r="AP1188" s="57" t="s">
        <v>87</v>
      </c>
      <c r="AQ1188" s="57" t="s">
        <v>3237</v>
      </c>
      <c r="AR1188" s="18" t="s">
        <v>75</v>
      </c>
      <c r="AS1188" s="156" t="s">
        <v>60</v>
      </c>
      <c r="AT1188" s="121">
        <v>0</v>
      </c>
      <c r="AU1188" s="121">
        <v>0</v>
      </c>
      <c r="AV1188" s="121">
        <v>0</v>
      </c>
      <c r="AW1188" s="121">
        <v>0</v>
      </c>
      <c r="AX1188" s="121">
        <v>0</v>
      </c>
      <c r="AY1188" s="121">
        <v>0</v>
      </c>
      <c r="AZ1188" s="121">
        <v>0</v>
      </c>
      <c r="BA1188" s="121">
        <v>0</v>
      </c>
      <c r="BB1188" s="121">
        <v>0</v>
      </c>
      <c r="BC1188" s="121">
        <v>0</v>
      </c>
      <c r="BD1188" s="121">
        <v>2210341.29</v>
      </c>
      <c r="BE1188" s="121">
        <v>0</v>
      </c>
      <c r="BF1188" s="121">
        <v>0</v>
      </c>
      <c r="BG1188" s="121">
        <v>0</v>
      </c>
      <c r="BH1188" s="121">
        <f t="shared" si="194"/>
        <v>2210341.29</v>
      </c>
      <c r="BI1188" s="121">
        <f>BH1188</f>
        <v>2210341.29</v>
      </c>
      <c r="BJ1188" s="121">
        <v>0</v>
      </c>
      <c r="BK1188" s="121">
        <v>0</v>
      </c>
      <c r="BL1188" s="121">
        <v>0</v>
      </c>
      <c r="BM1188" s="121">
        <f t="shared" si="193"/>
        <v>2210341.29</v>
      </c>
      <c r="BN1188" s="121">
        <v>2244300</v>
      </c>
      <c r="BO1188" s="121">
        <v>0</v>
      </c>
      <c r="BP1188" s="121">
        <v>0</v>
      </c>
      <c r="BQ1188" s="121">
        <v>0</v>
      </c>
      <c r="BR1188" s="121">
        <f>BN1188</f>
        <v>2244300</v>
      </c>
      <c r="BS1188" s="121">
        <f>BR1188</f>
        <v>2244300</v>
      </c>
      <c r="BT1188" s="121">
        <v>0</v>
      </c>
      <c r="BU1188" s="121">
        <v>0</v>
      </c>
      <c r="BV1188" s="121">
        <v>0</v>
      </c>
      <c r="BW1188" s="121">
        <f>BS1188</f>
        <v>2244300</v>
      </c>
      <c r="BX1188" s="121">
        <v>2244300</v>
      </c>
      <c r="BY1188" s="121">
        <v>0</v>
      </c>
      <c r="BZ1188" s="121">
        <v>0</v>
      </c>
      <c r="CA1188" s="121">
        <v>0</v>
      </c>
      <c r="CB1188" s="121">
        <f>BX1188</f>
        <v>2244300</v>
      </c>
      <c r="CC1188" s="121">
        <f>CB1188</f>
        <v>2244300</v>
      </c>
      <c r="CD1188" s="121">
        <v>0</v>
      </c>
      <c r="CE1188" s="121">
        <v>0</v>
      </c>
      <c r="CF1188" s="121">
        <v>0</v>
      </c>
      <c r="CG1188" s="121">
        <f>CC1188</f>
        <v>2244300</v>
      </c>
      <c r="CH1188" s="121">
        <f>CG1188</f>
        <v>2244300</v>
      </c>
      <c r="CI1188" s="121">
        <v>0</v>
      </c>
      <c r="CJ1188" s="121">
        <v>0</v>
      </c>
      <c r="CK1188" s="121">
        <v>0</v>
      </c>
      <c r="CL1188" s="121">
        <f>CH1188</f>
        <v>2244300</v>
      </c>
      <c r="CM1188" s="121">
        <f>CL1188</f>
        <v>2244300</v>
      </c>
      <c r="CN1188" s="121">
        <v>0</v>
      </c>
      <c r="CO1188" s="121">
        <v>0</v>
      </c>
      <c r="CP1188" s="121">
        <v>0</v>
      </c>
      <c r="CQ1188" s="121">
        <f>CM1188</f>
        <v>2244300</v>
      </c>
      <c r="CR1188" s="2"/>
      <c r="CS1188" s="2"/>
      <c r="CT1188" s="2"/>
      <c r="CU1188" s="523">
        <f t="shared" si="195"/>
        <v>1</v>
      </c>
      <c r="CV1188" s="2"/>
      <c r="CW1188" s="2"/>
      <c r="CX1188" s="2"/>
      <c r="CY1188" s="2"/>
      <c r="CZ1188" s="2"/>
      <c r="DA1188" s="2"/>
      <c r="DB1188" s="2"/>
      <c r="DC1188" s="2"/>
      <c r="DD1188" s="2"/>
      <c r="DE1188" s="2"/>
      <c r="DF1188" s="2"/>
      <c r="DG1188" s="2"/>
      <c r="DH1188" s="2"/>
      <c r="DI1188" s="2"/>
      <c r="DJ1188" s="2"/>
      <c r="DK1188" s="2"/>
      <c r="DL1188" s="2"/>
      <c r="DM1188" s="2"/>
      <c r="DN1188" s="2"/>
      <c r="DO1188" s="2"/>
      <c r="DP1188" s="2"/>
      <c r="DQ1188" s="2"/>
      <c r="DR1188" s="2"/>
      <c r="DS1188" s="2"/>
      <c r="DT1188" s="2"/>
      <c r="DU1188" s="2"/>
      <c r="DV1188" s="2"/>
      <c r="DW1188" s="2"/>
      <c r="DX1188" s="2"/>
      <c r="DY1188" s="2"/>
      <c r="DZ1188" s="2"/>
      <c r="EA1188" s="2"/>
      <c r="EB1188" s="2"/>
      <c r="EC1188" s="2"/>
      <c r="ED1188" s="2"/>
      <c r="EE1188" s="2"/>
      <c r="EF1188" s="2"/>
      <c r="EG1188" s="2"/>
      <c r="EH1188" s="2"/>
      <c r="EI1188" s="2"/>
      <c r="EJ1188" s="2"/>
      <c r="EK1188" s="2"/>
      <c r="EL1188" s="2"/>
      <c r="EM1188" s="2"/>
      <c r="EN1188" s="2"/>
      <c r="EO1188" s="2"/>
      <c r="EP1188" s="2"/>
      <c r="EQ1188" s="2"/>
      <c r="ER1188" s="2"/>
      <c r="ES1188" s="2"/>
      <c r="ET1188" s="2"/>
      <c r="EU1188" s="2"/>
      <c r="EV1188" s="2"/>
      <c r="EW1188" s="2"/>
      <c r="EX1188" s="2"/>
      <c r="EY1188" s="2"/>
      <c r="EZ1188" s="2"/>
      <c r="FA1188" s="2"/>
      <c r="FB1188" s="2"/>
      <c r="FC1188" s="2"/>
      <c r="FD1188" s="2"/>
      <c r="FE1188" s="2"/>
      <c r="FF1188" s="2"/>
      <c r="FG1188" s="2"/>
      <c r="FH1188" s="2"/>
      <c r="FI1188" s="2"/>
      <c r="FJ1188" s="2"/>
      <c r="FK1188" s="2"/>
      <c r="FL1188" s="2"/>
      <c r="FM1188" s="2"/>
      <c r="FN1188" s="2"/>
      <c r="FO1188" s="2"/>
      <c r="FP1188" s="2"/>
      <c r="FQ1188" s="2"/>
      <c r="FR1188" s="2"/>
      <c r="FS1188" s="2"/>
      <c r="FT1188" s="2"/>
      <c r="FU1188" s="2"/>
      <c r="FV1188" s="2"/>
      <c r="FW1188" s="2"/>
      <c r="FX1188" s="2"/>
      <c r="FY1188" s="2"/>
      <c r="FZ1188" s="2"/>
      <c r="GA1188" s="2"/>
      <c r="GB1188" s="2"/>
      <c r="GC1188" s="2"/>
      <c r="GD1188" s="2"/>
      <c r="GE1188" s="2"/>
      <c r="GF1188" s="2"/>
      <c r="GG1188" s="2"/>
      <c r="GH1188" s="2"/>
      <c r="GI1188" s="2"/>
      <c r="GJ1188" s="2"/>
      <c r="GK1188" s="2"/>
      <c r="GL1188" s="2"/>
      <c r="GM1188" s="2"/>
      <c r="GN1188" s="2"/>
      <c r="GO1188" s="2"/>
      <c r="GP1188" s="2"/>
      <c r="GQ1188" s="2"/>
      <c r="GR1188" s="2"/>
      <c r="GS1188" s="2"/>
      <c r="GT1188" s="2"/>
      <c r="GU1188" s="2"/>
      <c r="GV1188" s="2"/>
      <c r="GW1188" s="2"/>
      <c r="GX1188" s="2"/>
      <c r="GY1188" s="2"/>
      <c r="GZ1188" s="2"/>
      <c r="HA1188" s="2"/>
      <c r="HB1188" s="2"/>
      <c r="HC1188" s="2"/>
      <c r="HD1188" s="2"/>
      <c r="HE1188" s="2"/>
    </row>
    <row r="1189" spans="1:213" ht="145.5" customHeight="1">
      <c r="A1189" s="244">
        <v>624</v>
      </c>
      <c r="B1189" s="17" t="s">
        <v>3142</v>
      </c>
      <c r="C1189" s="123">
        <v>402000002</v>
      </c>
      <c r="D1189" s="19" t="s">
        <v>49</v>
      </c>
      <c r="E1189" s="113" t="s">
        <v>890</v>
      </c>
      <c r="F1189" s="157"/>
      <c r="G1189" s="157"/>
      <c r="H1189" s="154">
        <v>6</v>
      </c>
      <c r="I1189" s="157"/>
      <c r="J1189" s="154">
        <v>22</v>
      </c>
      <c r="K1189" s="154">
        <v>1</v>
      </c>
      <c r="L1189" s="154"/>
      <c r="M1189" s="154"/>
      <c r="N1189" s="154"/>
      <c r="O1189" s="154"/>
      <c r="P1189" s="116" t="s">
        <v>422</v>
      </c>
      <c r="Q1189" s="117" t="s">
        <v>3243</v>
      </c>
      <c r="R1189" s="154"/>
      <c r="S1189" s="115"/>
      <c r="T1189" s="115"/>
      <c r="U1189" s="115"/>
      <c r="V1189" s="115" t="s">
        <v>985</v>
      </c>
      <c r="W1189" s="115"/>
      <c r="X1189" s="115"/>
      <c r="Y1189" s="115"/>
      <c r="Z1189" s="115"/>
      <c r="AA1189" s="115"/>
      <c r="AB1189" s="116" t="s">
        <v>3244</v>
      </c>
      <c r="AC1189" s="117" t="s">
        <v>3245</v>
      </c>
      <c r="AD1189" s="130"/>
      <c r="AE1189" s="130"/>
      <c r="AF1189" s="130"/>
      <c r="AG1189" s="130"/>
      <c r="AH1189" s="130"/>
      <c r="AI1189" s="130"/>
      <c r="AJ1189" s="131">
        <v>1</v>
      </c>
      <c r="AK1189" s="130"/>
      <c r="AL1189" s="130"/>
      <c r="AM1189" s="181"/>
      <c r="AN1189" s="181" t="s">
        <v>206</v>
      </c>
      <c r="AO1189" s="57" t="s">
        <v>54</v>
      </c>
      <c r="AP1189" s="57" t="s">
        <v>87</v>
      </c>
      <c r="AQ1189" s="57" t="s">
        <v>3283</v>
      </c>
      <c r="AR1189" s="18" t="s">
        <v>249</v>
      </c>
      <c r="AS1189" s="156" t="s">
        <v>60</v>
      </c>
      <c r="AT1189" s="121">
        <v>0</v>
      </c>
      <c r="AU1189" s="121">
        <v>0</v>
      </c>
      <c r="AV1189" s="121">
        <v>0</v>
      </c>
      <c r="AW1189" s="121">
        <v>0</v>
      </c>
      <c r="AX1189" s="121">
        <v>0</v>
      </c>
      <c r="AY1189" s="121">
        <v>0</v>
      </c>
      <c r="AZ1189" s="121">
        <v>0</v>
      </c>
      <c r="BA1189" s="121">
        <v>0</v>
      </c>
      <c r="BB1189" s="121">
        <v>0</v>
      </c>
      <c r="BC1189" s="121">
        <v>0</v>
      </c>
      <c r="BD1189" s="121">
        <v>97767</v>
      </c>
      <c r="BE1189" s="121">
        <v>0</v>
      </c>
      <c r="BF1189" s="121">
        <v>0</v>
      </c>
      <c r="BG1189" s="121">
        <v>0</v>
      </c>
      <c r="BH1189" s="121">
        <f t="shared" si="194"/>
        <v>97767</v>
      </c>
      <c r="BI1189" s="121">
        <v>97767</v>
      </c>
      <c r="BJ1189" s="121">
        <v>0</v>
      </c>
      <c r="BK1189" s="121">
        <v>0</v>
      </c>
      <c r="BL1189" s="121">
        <v>0</v>
      </c>
      <c r="BM1189" s="121">
        <f t="shared" si="193"/>
        <v>97767</v>
      </c>
      <c r="BN1189" s="121">
        <v>0</v>
      </c>
      <c r="BO1189" s="121">
        <v>0</v>
      </c>
      <c r="BP1189" s="121">
        <v>0</v>
      </c>
      <c r="BQ1189" s="121">
        <v>0</v>
      </c>
      <c r="BR1189" s="121">
        <v>0</v>
      </c>
      <c r="BS1189" s="121">
        <v>0</v>
      </c>
      <c r="BT1189" s="121">
        <v>0</v>
      </c>
      <c r="BU1189" s="121">
        <v>0</v>
      </c>
      <c r="BV1189" s="121">
        <v>0</v>
      </c>
      <c r="BW1189" s="121">
        <v>0</v>
      </c>
      <c r="BX1189" s="121">
        <v>0</v>
      </c>
      <c r="BY1189" s="121">
        <v>0</v>
      </c>
      <c r="BZ1189" s="121">
        <v>0</v>
      </c>
      <c r="CA1189" s="121">
        <v>0</v>
      </c>
      <c r="CB1189" s="121">
        <v>0</v>
      </c>
      <c r="CC1189" s="121">
        <v>0</v>
      </c>
      <c r="CD1189" s="121">
        <v>0</v>
      </c>
      <c r="CE1189" s="121">
        <v>0</v>
      </c>
      <c r="CF1189" s="121">
        <v>0</v>
      </c>
      <c r="CG1189" s="121">
        <v>0</v>
      </c>
      <c r="CH1189" s="121">
        <v>0</v>
      </c>
      <c r="CI1189" s="121">
        <v>0</v>
      </c>
      <c r="CJ1189" s="121">
        <v>0</v>
      </c>
      <c r="CK1189" s="121">
        <v>0</v>
      </c>
      <c r="CL1189" s="121">
        <v>0</v>
      </c>
      <c r="CM1189" s="121">
        <v>0</v>
      </c>
      <c r="CN1189" s="121">
        <v>0</v>
      </c>
      <c r="CO1189" s="121">
        <v>0</v>
      </c>
      <c r="CP1189" s="121">
        <v>0</v>
      </c>
      <c r="CQ1189" s="121">
        <v>0</v>
      </c>
      <c r="CR1189" s="2"/>
      <c r="CS1189" s="2"/>
      <c r="CT1189" s="2"/>
      <c r="CU1189" s="523">
        <f t="shared" si="195"/>
        <v>1</v>
      </c>
      <c r="CV1189" s="2"/>
      <c r="CW1189" s="2"/>
      <c r="CX1189" s="2"/>
      <c r="CY1189" s="2"/>
      <c r="CZ1189" s="2"/>
      <c r="DA1189" s="2"/>
      <c r="DB1189" s="2"/>
      <c r="DC1189" s="2"/>
      <c r="DD1189" s="2"/>
      <c r="DE1189" s="2"/>
      <c r="DF1189" s="2"/>
      <c r="DG1189" s="2"/>
      <c r="DH1189" s="2"/>
      <c r="DI1189" s="2"/>
      <c r="DJ1189" s="2"/>
      <c r="DK1189" s="2"/>
      <c r="DL1189" s="2"/>
      <c r="DM1189" s="2"/>
      <c r="DN1189" s="2"/>
      <c r="DO1189" s="2"/>
      <c r="DP1189" s="2"/>
      <c r="DQ1189" s="2"/>
      <c r="DR1189" s="2"/>
      <c r="DS1189" s="2"/>
      <c r="DT1189" s="2"/>
      <c r="DU1189" s="2"/>
      <c r="DV1189" s="2"/>
      <c r="DW1189" s="2"/>
      <c r="DX1189" s="2"/>
      <c r="DY1189" s="2"/>
      <c r="DZ1189" s="2"/>
      <c r="EA1189" s="2"/>
      <c r="EB1189" s="2"/>
      <c r="EC1189" s="2"/>
      <c r="ED1189" s="2"/>
      <c r="EE1189" s="2"/>
      <c r="EF1189" s="2"/>
      <c r="EG1189" s="2"/>
      <c r="EH1189" s="2"/>
      <c r="EI1189" s="2"/>
      <c r="EJ1189" s="2"/>
      <c r="EK1189" s="2"/>
      <c r="EL1189" s="2"/>
      <c r="EM1189" s="2"/>
      <c r="EN1189" s="2"/>
      <c r="EO1189" s="2"/>
      <c r="EP1189" s="2"/>
      <c r="EQ1189" s="2"/>
      <c r="ER1189" s="2"/>
      <c r="ES1189" s="2"/>
      <c r="ET1189" s="2"/>
      <c r="EU1189" s="2"/>
      <c r="EV1189" s="2"/>
      <c r="EW1189" s="2"/>
      <c r="EX1189" s="2"/>
      <c r="EY1189" s="2"/>
      <c r="EZ1189" s="2"/>
      <c r="FA1189" s="2"/>
      <c r="FB1189" s="2"/>
      <c r="FC1189" s="2"/>
      <c r="FD1189" s="2"/>
      <c r="FE1189" s="2"/>
      <c r="FF1189" s="2"/>
      <c r="FG1189" s="2"/>
      <c r="FH1189" s="2"/>
      <c r="FI1189" s="2"/>
      <c r="FJ1189" s="2"/>
      <c r="FK1189" s="2"/>
      <c r="FL1189" s="2"/>
      <c r="FM1189" s="2"/>
      <c r="FN1189" s="2"/>
      <c r="FO1189" s="2"/>
      <c r="FP1189" s="2"/>
      <c r="FQ1189" s="2"/>
      <c r="FR1189" s="2"/>
      <c r="FS1189" s="2"/>
      <c r="FT1189" s="2"/>
      <c r="FU1189" s="2"/>
      <c r="FV1189" s="2"/>
      <c r="FW1189" s="2"/>
      <c r="FX1189" s="2"/>
      <c r="FY1189" s="2"/>
      <c r="FZ1189" s="2"/>
      <c r="GA1189" s="2"/>
      <c r="GB1189" s="2"/>
      <c r="GC1189" s="2"/>
      <c r="GD1189" s="2"/>
      <c r="GE1189" s="2"/>
      <c r="GF1189" s="2"/>
      <c r="GG1189" s="2"/>
      <c r="GH1189" s="2"/>
      <c r="GI1189" s="2"/>
      <c r="GJ1189" s="2"/>
      <c r="GK1189" s="2"/>
      <c r="GL1189" s="2"/>
      <c r="GM1189" s="2"/>
      <c r="GN1189" s="2"/>
      <c r="GO1189" s="2"/>
      <c r="GP1189" s="2"/>
      <c r="GQ1189" s="2"/>
      <c r="GR1189" s="2"/>
      <c r="GS1189" s="2"/>
      <c r="GT1189" s="2"/>
      <c r="GU1189" s="2"/>
      <c r="GV1189" s="2"/>
      <c r="GW1189" s="2"/>
      <c r="GX1189" s="2"/>
      <c r="GY1189" s="2"/>
      <c r="GZ1189" s="2"/>
      <c r="HA1189" s="2"/>
      <c r="HB1189" s="2"/>
      <c r="HC1189" s="2"/>
      <c r="HD1189" s="2"/>
      <c r="HE1189" s="2"/>
    </row>
    <row r="1190" spans="1:213" ht="154.5" customHeight="1">
      <c r="A1190" s="244">
        <v>624</v>
      </c>
      <c r="B1190" s="17" t="s">
        <v>3142</v>
      </c>
      <c r="C1190" s="123">
        <v>402000002</v>
      </c>
      <c r="D1190" s="19" t="s">
        <v>49</v>
      </c>
      <c r="E1190" s="113" t="s">
        <v>381</v>
      </c>
      <c r="F1190" s="157"/>
      <c r="G1190" s="157"/>
      <c r="H1190" s="154">
        <v>3</v>
      </c>
      <c r="I1190" s="157"/>
      <c r="J1190" s="154">
        <v>17</v>
      </c>
      <c r="K1190" s="154">
        <v>1</v>
      </c>
      <c r="L1190" s="154">
        <v>3</v>
      </c>
      <c r="M1190" s="154"/>
      <c r="N1190" s="154"/>
      <c r="O1190" s="154"/>
      <c r="P1190" s="116" t="s">
        <v>255</v>
      </c>
      <c r="Q1190" s="117" t="s">
        <v>256</v>
      </c>
      <c r="R1190" s="154"/>
      <c r="S1190" s="115"/>
      <c r="T1190" s="115">
        <v>3</v>
      </c>
      <c r="U1190" s="115"/>
      <c r="V1190" s="115">
        <v>9</v>
      </c>
      <c r="W1190" s="115">
        <v>1</v>
      </c>
      <c r="X1190" s="115"/>
      <c r="Y1190" s="115"/>
      <c r="Z1190" s="115"/>
      <c r="AA1190" s="115"/>
      <c r="AB1190" s="116" t="s">
        <v>257</v>
      </c>
      <c r="AC1190" s="117" t="s">
        <v>3284</v>
      </c>
      <c r="AD1190" s="130"/>
      <c r="AE1190" s="130"/>
      <c r="AF1190" s="130"/>
      <c r="AG1190" s="130"/>
      <c r="AH1190" s="130"/>
      <c r="AI1190" s="130"/>
      <c r="AJ1190" s="116" t="s">
        <v>1779</v>
      </c>
      <c r="AK1190" s="130"/>
      <c r="AL1190" s="130"/>
      <c r="AM1190" s="181"/>
      <c r="AN1190" s="181" t="s">
        <v>3247</v>
      </c>
      <c r="AO1190" s="57" t="s">
        <v>54</v>
      </c>
      <c r="AP1190" s="57" t="s">
        <v>87</v>
      </c>
      <c r="AQ1190" s="57" t="s">
        <v>3283</v>
      </c>
      <c r="AR1190" s="18" t="s">
        <v>249</v>
      </c>
      <c r="AS1190" s="156" t="s">
        <v>60</v>
      </c>
      <c r="AT1190" s="121">
        <v>0</v>
      </c>
      <c r="AU1190" s="121">
        <v>0</v>
      </c>
      <c r="AV1190" s="121">
        <v>0</v>
      </c>
      <c r="AW1190" s="121">
        <v>0</v>
      </c>
      <c r="AX1190" s="121">
        <v>0</v>
      </c>
      <c r="AY1190" s="121">
        <v>0</v>
      </c>
      <c r="AZ1190" s="121">
        <v>0</v>
      </c>
      <c r="BA1190" s="121">
        <v>0</v>
      </c>
      <c r="BB1190" s="121">
        <v>0</v>
      </c>
      <c r="BC1190" s="121">
        <v>0</v>
      </c>
      <c r="BD1190" s="121">
        <v>19532.75</v>
      </c>
      <c r="BE1190" s="121">
        <v>0</v>
      </c>
      <c r="BF1190" s="121">
        <v>0</v>
      </c>
      <c r="BG1190" s="121">
        <v>0</v>
      </c>
      <c r="BH1190" s="121">
        <f t="shared" si="194"/>
        <v>19532.75</v>
      </c>
      <c r="BI1190" s="121">
        <f>BH1190</f>
        <v>19532.75</v>
      </c>
      <c r="BJ1190" s="121">
        <v>0</v>
      </c>
      <c r="BK1190" s="121">
        <v>0</v>
      </c>
      <c r="BL1190" s="121">
        <v>0</v>
      </c>
      <c r="BM1190" s="121">
        <f t="shared" si="193"/>
        <v>19532.75</v>
      </c>
      <c r="BN1190" s="121">
        <v>0</v>
      </c>
      <c r="BO1190" s="121">
        <v>0</v>
      </c>
      <c r="BP1190" s="121">
        <v>0</v>
      </c>
      <c r="BQ1190" s="121">
        <v>0</v>
      </c>
      <c r="BR1190" s="121">
        <v>0</v>
      </c>
      <c r="BS1190" s="121">
        <v>0</v>
      </c>
      <c r="BT1190" s="121">
        <v>0</v>
      </c>
      <c r="BU1190" s="121">
        <v>0</v>
      </c>
      <c r="BV1190" s="121">
        <v>0</v>
      </c>
      <c r="BW1190" s="121">
        <v>0</v>
      </c>
      <c r="BX1190" s="121">
        <v>0</v>
      </c>
      <c r="BY1190" s="121">
        <v>0</v>
      </c>
      <c r="BZ1190" s="121">
        <v>0</v>
      </c>
      <c r="CA1190" s="121">
        <v>0</v>
      </c>
      <c r="CB1190" s="121">
        <v>0</v>
      </c>
      <c r="CC1190" s="121">
        <v>0</v>
      </c>
      <c r="CD1190" s="121">
        <v>0</v>
      </c>
      <c r="CE1190" s="121">
        <v>0</v>
      </c>
      <c r="CF1190" s="121">
        <v>0</v>
      </c>
      <c r="CG1190" s="121">
        <v>0</v>
      </c>
      <c r="CH1190" s="121">
        <v>0</v>
      </c>
      <c r="CI1190" s="121">
        <v>0</v>
      </c>
      <c r="CJ1190" s="121">
        <v>0</v>
      </c>
      <c r="CK1190" s="121">
        <v>0</v>
      </c>
      <c r="CL1190" s="121">
        <v>0</v>
      </c>
      <c r="CM1190" s="121">
        <v>0</v>
      </c>
      <c r="CN1190" s="121">
        <v>0</v>
      </c>
      <c r="CO1190" s="121">
        <v>0</v>
      </c>
      <c r="CP1190" s="121">
        <v>0</v>
      </c>
      <c r="CQ1190" s="121">
        <v>0</v>
      </c>
      <c r="CR1190" s="2"/>
      <c r="CS1190" s="2"/>
      <c r="CT1190" s="2"/>
      <c r="CU1190" s="523">
        <f t="shared" si="195"/>
        <v>1</v>
      </c>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c r="DT1190" s="2"/>
      <c r="DU1190" s="2"/>
      <c r="DV1190" s="2"/>
      <c r="DW1190" s="2"/>
      <c r="DX1190" s="2"/>
      <c r="DY1190" s="2"/>
      <c r="DZ1190" s="2"/>
      <c r="EA1190" s="2"/>
      <c r="EB1190" s="2"/>
      <c r="EC1190" s="2"/>
      <c r="ED1190" s="2"/>
      <c r="EE1190" s="2"/>
      <c r="EF1190" s="2"/>
      <c r="EG1190" s="2"/>
      <c r="EH1190" s="2"/>
      <c r="EI1190" s="2"/>
      <c r="EJ1190" s="2"/>
      <c r="EK1190" s="2"/>
      <c r="EL1190" s="2"/>
      <c r="EM1190" s="2"/>
      <c r="EN1190" s="2"/>
      <c r="EO1190" s="2"/>
      <c r="EP1190" s="2"/>
      <c r="EQ1190" s="2"/>
      <c r="ER1190" s="2"/>
      <c r="ES1190" s="2"/>
      <c r="ET1190" s="2"/>
      <c r="EU1190" s="2"/>
      <c r="EV1190" s="2"/>
      <c r="EW1190" s="2"/>
      <c r="EX1190" s="2"/>
      <c r="EY1190" s="2"/>
      <c r="EZ1190" s="2"/>
      <c r="FA1190" s="2"/>
      <c r="FB1190" s="2"/>
      <c r="FC1190" s="2"/>
      <c r="FD1190" s="2"/>
      <c r="FE1190" s="2"/>
      <c r="FF1190" s="2"/>
      <c r="FG1190" s="2"/>
      <c r="FH1190" s="2"/>
      <c r="FI1190" s="2"/>
      <c r="FJ1190" s="2"/>
      <c r="FK1190" s="2"/>
      <c r="FL1190" s="2"/>
      <c r="FM1190" s="2"/>
      <c r="FN1190" s="2"/>
      <c r="FO1190" s="2"/>
      <c r="FP1190" s="2"/>
      <c r="FQ1190" s="2"/>
      <c r="FR1190" s="2"/>
      <c r="FS1190" s="2"/>
      <c r="FT1190" s="2"/>
      <c r="FU1190" s="2"/>
      <c r="FV1190" s="2"/>
      <c r="FW1190" s="2"/>
      <c r="FX1190" s="2"/>
      <c r="FY1190" s="2"/>
      <c r="FZ1190" s="2"/>
      <c r="GA1190" s="2"/>
      <c r="GB1190" s="2"/>
      <c r="GC1190" s="2"/>
      <c r="GD1190" s="2"/>
      <c r="GE1190" s="2"/>
      <c r="GF1190" s="2"/>
      <c r="GG1190" s="2"/>
      <c r="GH1190" s="2"/>
      <c r="GI1190" s="2"/>
      <c r="GJ1190" s="2"/>
      <c r="GK1190" s="2"/>
      <c r="GL1190" s="2"/>
      <c r="GM1190" s="2"/>
      <c r="GN1190" s="2"/>
      <c r="GO1190" s="2"/>
      <c r="GP1190" s="2"/>
      <c r="GQ1190" s="2"/>
      <c r="GR1190" s="2"/>
      <c r="GS1190" s="2"/>
      <c r="GT1190" s="2"/>
      <c r="GU1190" s="2"/>
      <c r="GV1190" s="2"/>
      <c r="GW1190" s="2"/>
      <c r="GX1190" s="2"/>
      <c r="GY1190" s="2"/>
      <c r="GZ1190" s="2"/>
      <c r="HA1190" s="2"/>
      <c r="HB1190" s="2"/>
      <c r="HC1190" s="2"/>
      <c r="HD1190" s="2"/>
      <c r="HE1190" s="2"/>
    </row>
    <row r="1191" spans="1:213" ht="182.25" customHeight="1">
      <c r="A1191" s="244">
        <v>624</v>
      </c>
      <c r="B1191" s="17" t="s">
        <v>3142</v>
      </c>
      <c r="C1191" s="123">
        <v>402000001</v>
      </c>
      <c r="D1191" s="19" t="s">
        <v>48</v>
      </c>
      <c r="E1191" s="113" t="s">
        <v>890</v>
      </c>
      <c r="F1191" s="157"/>
      <c r="G1191" s="114"/>
      <c r="H1191" s="115">
        <v>7</v>
      </c>
      <c r="I1191" s="114"/>
      <c r="J1191" s="115">
        <v>26</v>
      </c>
      <c r="K1191" s="115"/>
      <c r="L1191" s="115"/>
      <c r="M1191" s="154"/>
      <c r="N1191" s="154"/>
      <c r="O1191" s="154"/>
      <c r="P1191" s="116" t="s">
        <v>422</v>
      </c>
      <c r="Q1191" s="117" t="s">
        <v>643</v>
      </c>
      <c r="R1191" s="154"/>
      <c r="S1191" s="154"/>
      <c r="T1191" s="154"/>
      <c r="U1191" s="154"/>
      <c r="V1191" s="154">
        <v>13</v>
      </c>
      <c r="W1191" s="115" t="s">
        <v>64</v>
      </c>
      <c r="X1191" s="154"/>
      <c r="Y1191" s="154"/>
      <c r="Z1191" s="154"/>
      <c r="AA1191" s="154"/>
      <c r="AB1191" s="116" t="s">
        <v>424</v>
      </c>
      <c r="AC1191" s="117" t="s">
        <v>3239</v>
      </c>
      <c r="AD1191" s="116"/>
      <c r="AE1191" s="116"/>
      <c r="AF1191" s="116"/>
      <c r="AG1191" s="116"/>
      <c r="AH1191" s="116"/>
      <c r="AI1191" s="116"/>
      <c r="AJ1191" s="116"/>
      <c r="AK1191" s="116"/>
      <c r="AL1191" s="116"/>
      <c r="AM1191" s="116" t="s">
        <v>426</v>
      </c>
      <c r="AN1191" s="116" t="s">
        <v>3240</v>
      </c>
      <c r="AO1191" s="57" t="s">
        <v>51</v>
      </c>
      <c r="AP1191" s="57" t="s">
        <v>52</v>
      </c>
      <c r="AQ1191" s="57" t="s">
        <v>3241</v>
      </c>
      <c r="AR1191" s="18" t="s">
        <v>65</v>
      </c>
      <c r="AS1191" s="156" t="s">
        <v>60</v>
      </c>
      <c r="AT1191" s="121">
        <v>0</v>
      </c>
      <c r="AU1191" s="121">
        <v>0</v>
      </c>
      <c r="AV1191" s="121">
        <v>0</v>
      </c>
      <c r="AW1191" s="121">
        <v>0</v>
      </c>
      <c r="AX1191" s="121">
        <v>0</v>
      </c>
      <c r="AY1191" s="121">
        <v>0</v>
      </c>
      <c r="AZ1191" s="121">
        <v>0</v>
      </c>
      <c r="BA1191" s="121">
        <v>0</v>
      </c>
      <c r="BB1191" s="121">
        <v>0</v>
      </c>
      <c r="BC1191" s="121">
        <v>0</v>
      </c>
      <c r="BD1191" s="121">
        <v>294800</v>
      </c>
      <c r="BE1191" s="121">
        <v>0</v>
      </c>
      <c r="BF1191" s="121">
        <v>0</v>
      </c>
      <c r="BG1191" s="121">
        <v>0</v>
      </c>
      <c r="BH1191" s="121">
        <v>294800</v>
      </c>
      <c r="BI1191" s="121">
        <v>294800</v>
      </c>
      <c r="BJ1191" s="121">
        <v>0</v>
      </c>
      <c r="BK1191" s="121">
        <v>0</v>
      </c>
      <c r="BL1191" s="121">
        <v>0</v>
      </c>
      <c r="BM1191" s="121">
        <v>294800</v>
      </c>
      <c r="BN1191" s="121">
        <v>0</v>
      </c>
      <c r="BO1191" s="121">
        <v>0</v>
      </c>
      <c r="BP1191" s="121">
        <v>0</v>
      </c>
      <c r="BQ1191" s="121">
        <v>0</v>
      </c>
      <c r="BR1191" s="121">
        <v>0</v>
      </c>
      <c r="BS1191" s="121">
        <v>0</v>
      </c>
      <c r="BT1191" s="121">
        <v>0</v>
      </c>
      <c r="BU1191" s="121">
        <v>0</v>
      </c>
      <c r="BV1191" s="121">
        <v>0</v>
      </c>
      <c r="BW1191" s="121">
        <v>0</v>
      </c>
      <c r="BX1191" s="121">
        <v>0</v>
      </c>
      <c r="BY1191" s="121">
        <v>0</v>
      </c>
      <c r="BZ1191" s="121">
        <v>0</v>
      </c>
      <c r="CA1191" s="121">
        <v>0</v>
      </c>
      <c r="CB1191" s="121">
        <v>0</v>
      </c>
      <c r="CC1191" s="121">
        <v>0</v>
      </c>
      <c r="CD1191" s="121">
        <v>0</v>
      </c>
      <c r="CE1191" s="121">
        <v>0</v>
      </c>
      <c r="CF1191" s="121">
        <v>0</v>
      </c>
      <c r="CG1191" s="121">
        <v>0</v>
      </c>
      <c r="CH1191" s="121">
        <v>0</v>
      </c>
      <c r="CI1191" s="121">
        <v>0</v>
      </c>
      <c r="CJ1191" s="121">
        <v>0</v>
      </c>
      <c r="CK1191" s="121">
        <v>0</v>
      </c>
      <c r="CL1191" s="121">
        <v>0</v>
      </c>
      <c r="CM1191" s="121">
        <v>0</v>
      </c>
      <c r="CN1191" s="121">
        <v>0</v>
      </c>
      <c r="CO1191" s="121">
        <v>0</v>
      </c>
      <c r="CP1191" s="121">
        <v>0</v>
      </c>
      <c r="CQ1191" s="121">
        <v>0</v>
      </c>
      <c r="CR1191" s="2"/>
      <c r="CS1191" s="2"/>
      <c r="CT1191" s="2"/>
      <c r="CU1191" s="523">
        <f t="shared" si="195"/>
        <v>1</v>
      </c>
      <c r="CV1191" s="2"/>
      <c r="CW1191" s="2"/>
      <c r="CX1191" s="2"/>
      <c r="CY1191" s="2"/>
      <c r="CZ1191" s="2"/>
      <c r="DA1191" s="2"/>
      <c r="DB1191" s="2"/>
      <c r="DC1191" s="2"/>
      <c r="DD1191" s="2"/>
      <c r="DE1191" s="2"/>
      <c r="DF1191" s="2"/>
      <c r="DG1191" s="2"/>
      <c r="DH1191" s="2"/>
      <c r="DI1191" s="2"/>
      <c r="DJ1191" s="2"/>
      <c r="DK1191" s="2"/>
      <c r="DL1191" s="2"/>
      <c r="DM1191" s="2"/>
      <c r="DN1191" s="2"/>
      <c r="DO1191" s="2"/>
      <c r="DP1191" s="2"/>
      <c r="DQ1191" s="2"/>
      <c r="DR1191" s="2"/>
      <c r="DS1191" s="2"/>
      <c r="DT1191" s="2"/>
      <c r="DU1191" s="2"/>
      <c r="DV1191" s="2"/>
      <c r="DW1191" s="2"/>
      <c r="DX1191" s="2"/>
      <c r="DY1191" s="2"/>
      <c r="DZ1191" s="2"/>
      <c r="EA1191" s="2"/>
      <c r="EB1191" s="2"/>
      <c r="EC1191" s="2"/>
      <c r="ED1191" s="2"/>
      <c r="EE1191" s="2"/>
      <c r="EF1191" s="2"/>
      <c r="EG1191" s="2"/>
      <c r="EH1191" s="2"/>
      <c r="EI1191" s="2"/>
      <c r="EJ1191" s="2"/>
      <c r="EK1191" s="2"/>
      <c r="EL1191" s="2"/>
      <c r="EM1191" s="2"/>
      <c r="EN1191" s="2"/>
      <c r="EO1191" s="2"/>
      <c r="EP1191" s="2"/>
      <c r="EQ1191" s="2"/>
      <c r="ER1191" s="2"/>
      <c r="ES1191" s="2"/>
      <c r="ET1191" s="2"/>
      <c r="EU1191" s="2"/>
      <c r="EV1191" s="2"/>
      <c r="EW1191" s="2"/>
      <c r="EX1191" s="2"/>
      <c r="EY1191" s="2"/>
      <c r="EZ1191" s="2"/>
      <c r="FA1191" s="2"/>
      <c r="FB1191" s="2"/>
      <c r="FC1191" s="2"/>
      <c r="FD1191" s="2"/>
      <c r="FE1191" s="2"/>
      <c r="FF1191" s="2"/>
      <c r="FG1191" s="2"/>
      <c r="FH1191" s="2"/>
      <c r="FI1191" s="2"/>
      <c r="FJ1191" s="2"/>
      <c r="FK1191" s="2"/>
      <c r="FL1191" s="2"/>
      <c r="FM1191" s="2"/>
      <c r="FN1191" s="2"/>
      <c r="FO1191" s="2"/>
      <c r="FP1191" s="2"/>
      <c r="FQ1191" s="2"/>
      <c r="FR1191" s="2"/>
      <c r="FS1191" s="2"/>
      <c r="FT1191" s="2"/>
      <c r="FU1191" s="2"/>
      <c r="FV1191" s="2"/>
      <c r="FW1191" s="2"/>
      <c r="FX1191" s="2"/>
      <c r="FY1191" s="2"/>
      <c r="FZ1191" s="2"/>
      <c r="GA1191" s="2"/>
      <c r="GB1191" s="2"/>
      <c r="GC1191" s="2"/>
      <c r="GD1191" s="2"/>
      <c r="GE1191" s="2"/>
      <c r="GF1191" s="2"/>
      <c r="GG1191" s="2"/>
      <c r="GH1191" s="2"/>
      <c r="GI1191" s="2"/>
      <c r="GJ1191" s="2"/>
      <c r="GK1191" s="2"/>
      <c r="GL1191" s="2"/>
      <c r="GM1191" s="2"/>
      <c r="GN1191" s="2"/>
      <c r="GO1191" s="2"/>
      <c r="GP1191" s="2"/>
      <c r="GQ1191" s="2"/>
      <c r="GR1191" s="2"/>
      <c r="GS1191" s="2"/>
      <c r="GT1191" s="2"/>
      <c r="GU1191" s="2"/>
      <c r="GV1191" s="2"/>
      <c r="GW1191" s="2"/>
      <c r="GX1191" s="2"/>
      <c r="GY1191" s="2"/>
      <c r="GZ1191" s="2"/>
      <c r="HA1191" s="2"/>
      <c r="HB1191" s="2"/>
      <c r="HC1191" s="2"/>
      <c r="HD1191" s="2"/>
      <c r="HE1191" s="2"/>
    </row>
    <row r="1192" spans="1:213" ht="182.25" customHeight="1">
      <c r="A1192" s="244">
        <v>624</v>
      </c>
      <c r="B1192" s="17" t="s">
        <v>3142</v>
      </c>
      <c r="C1192" s="123">
        <v>402000001</v>
      </c>
      <c r="D1192" s="19" t="s">
        <v>48</v>
      </c>
      <c r="E1192" s="113" t="s">
        <v>890</v>
      </c>
      <c r="F1192" s="157"/>
      <c r="G1192" s="114"/>
      <c r="H1192" s="115" t="s">
        <v>512</v>
      </c>
      <c r="I1192" s="114"/>
      <c r="J1192" s="115" t="s">
        <v>513</v>
      </c>
      <c r="K1192" s="115"/>
      <c r="L1192" s="115"/>
      <c r="M1192" s="154"/>
      <c r="N1192" s="154"/>
      <c r="O1192" s="154"/>
      <c r="P1192" s="116" t="s">
        <v>422</v>
      </c>
      <c r="Q1192" s="117" t="s">
        <v>643</v>
      </c>
      <c r="R1192" s="154"/>
      <c r="S1192" s="154"/>
      <c r="T1192" s="154"/>
      <c r="U1192" s="154"/>
      <c r="V1192" s="154" t="s">
        <v>52</v>
      </c>
      <c r="W1192" s="115" t="s">
        <v>64</v>
      </c>
      <c r="X1192" s="154"/>
      <c r="Y1192" s="154"/>
      <c r="Z1192" s="154"/>
      <c r="AA1192" s="154"/>
      <c r="AB1192" s="116" t="s">
        <v>424</v>
      </c>
      <c r="AC1192" s="117" t="s">
        <v>3239</v>
      </c>
      <c r="AD1192" s="116"/>
      <c r="AE1192" s="116"/>
      <c r="AF1192" s="116"/>
      <c r="AG1192" s="116"/>
      <c r="AH1192" s="116"/>
      <c r="AI1192" s="116"/>
      <c r="AJ1192" s="116"/>
      <c r="AK1192" s="116"/>
      <c r="AL1192" s="116"/>
      <c r="AM1192" s="116" t="s">
        <v>426</v>
      </c>
      <c r="AN1192" s="116" t="s">
        <v>3240</v>
      </c>
      <c r="AO1192" s="57" t="s">
        <v>51</v>
      </c>
      <c r="AP1192" s="57" t="s">
        <v>52</v>
      </c>
      <c r="AQ1192" s="57" t="s">
        <v>3241</v>
      </c>
      <c r="AR1192" s="18" t="s">
        <v>65</v>
      </c>
      <c r="AS1192" s="156" t="s">
        <v>57</v>
      </c>
      <c r="AT1192" s="121">
        <v>0</v>
      </c>
      <c r="AU1192" s="121">
        <v>0</v>
      </c>
      <c r="AV1192" s="121">
        <v>0</v>
      </c>
      <c r="AW1192" s="121">
        <v>0</v>
      </c>
      <c r="AX1192" s="121">
        <v>0</v>
      </c>
      <c r="AY1192" s="121">
        <v>0</v>
      </c>
      <c r="AZ1192" s="121">
        <v>0</v>
      </c>
      <c r="BA1192" s="121">
        <v>0</v>
      </c>
      <c r="BB1192" s="121">
        <v>0</v>
      </c>
      <c r="BC1192" s="121">
        <v>0</v>
      </c>
      <c r="BD1192" s="121">
        <v>89029.6</v>
      </c>
      <c r="BE1192" s="121">
        <v>0</v>
      </c>
      <c r="BF1192" s="121">
        <v>0</v>
      </c>
      <c r="BG1192" s="121">
        <v>0</v>
      </c>
      <c r="BH1192" s="121">
        <v>89029.6</v>
      </c>
      <c r="BI1192" s="121">
        <f>BH1192</f>
        <v>89029.6</v>
      </c>
      <c r="BJ1192" s="121">
        <v>0</v>
      </c>
      <c r="BK1192" s="121">
        <v>0</v>
      </c>
      <c r="BL1192" s="121">
        <v>0</v>
      </c>
      <c r="BM1192" s="121">
        <f>BI1192</f>
        <v>89029.6</v>
      </c>
      <c r="BN1192" s="121">
        <v>0</v>
      </c>
      <c r="BO1192" s="121">
        <v>0</v>
      </c>
      <c r="BP1192" s="121">
        <v>0</v>
      </c>
      <c r="BQ1192" s="121">
        <v>0</v>
      </c>
      <c r="BR1192" s="121">
        <v>0</v>
      </c>
      <c r="BS1192" s="121">
        <v>0</v>
      </c>
      <c r="BT1192" s="121">
        <v>0</v>
      </c>
      <c r="BU1192" s="121">
        <v>0</v>
      </c>
      <c r="BV1192" s="121">
        <v>0</v>
      </c>
      <c r="BW1192" s="121">
        <v>0</v>
      </c>
      <c r="BX1192" s="121">
        <v>0</v>
      </c>
      <c r="BY1192" s="121">
        <v>0</v>
      </c>
      <c r="BZ1192" s="121">
        <v>0</v>
      </c>
      <c r="CA1192" s="121">
        <v>0</v>
      </c>
      <c r="CB1192" s="121">
        <v>0</v>
      </c>
      <c r="CC1192" s="121">
        <v>0</v>
      </c>
      <c r="CD1192" s="121">
        <v>0</v>
      </c>
      <c r="CE1192" s="121">
        <v>0</v>
      </c>
      <c r="CF1192" s="121">
        <v>0</v>
      </c>
      <c r="CG1192" s="121">
        <v>0</v>
      </c>
      <c r="CH1192" s="121">
        <v>0</v>
      </c>
      <c r="CI1192" s="121">
        <v>0</v>
      </c>
      <c r="CJ1192" s="121">
        <v>0</v>
      </c>
      <c r="CK1192" s="121">
        <v>0</v>
      </c>
      <c r="CL1192" s="121">
        <v>0</v>
      </c>
      <c r="CM1192" s="121">
        <v>0</v>
      </c>
      <c r="CN1192" s="121">
        <v>0</v>
      </c>
      <c r="CO1192" s="121">
        <v>0</v>
      </c>
      <c r="CP1192" s="121">
        <v>0</v>
      </c>
      <c r="CQ1192" s="121">
        <v>0</v>
      </c>
      <c r="CR1192" s="2"/>
      <c r="CS1192" s="2"/>
      <c r="CT1192" s="2"/>
      <c r="CU1192" s="523">
        <f t="shared" si="195"/>
        <v>1</v>
      </c>
      <c r="CV1192" s="2"/>
      <c r="CW1192" s="2"/>
      <c r="CX1192" s="2"/>
      <c r="CY1192" s="2"/>
      <c r="CZ1192" s="2"/>
      <c r="DA1192" s="2"/>
      <c r="DB1192" s="2"/>
      <c r="DC1192" s="2"/>
      <c r="DD1192" s="2"/>
      <c r="DE1192" s="2"/>
      <c r="DF1192" s="2"/>
      <c r="DG1192" s="2"/>
      <c r="DH1192" s="2"/>
      <c r="DI1192" s="2"/>
      <c r="DJ1192" s="2"/>
      <c r="DK1192" s="2"/>
      <c r="DL1192" s="2"/>
      <c r="DM1192" s="2"/>
      <c r="DN1192" s="2"/>
      <c r="DO1192" s="2"/>
      <c r="DP1192" s="2"/>
      <c r="DQ1192" s="2"/>
      <c r="DR1192" s="2"/>
      <c r="DS1192" s="2"/>
      <c r="DT1192" s="2"/>
      <c r="DU1192" s="2"/>
      <c r="DV1192" s="2"/>
      <c r="DW1192" s="2"/>
      <c r="DX1192" s="2"/>
      <c r="DY1192" s="2"/>
      <c r="DZ1192" s="2"/>
      <c r="EA1192" s="2"/>
      <c r="EB1192" s="2"/>
      <c r="EC1192" s="2"/>
      <c r="ED1192" s="2"/>
      <c r="EE1192" s="2"/>
      <c r="EF1192" s="2"/>
      <c r="EG1192" s="2"/>
      <c r="EH1192" s="2"/>
      <c r="EI1192" s="2"/>
      <c r="EJ1192" s="2"/>
      <c r="EK1192" s="2"/>
      <c r="EL1192" s="2"/>
      <c r="EM1192" s="2"/>
      <c r="EN1192" s="2"/>
      <c r="EO1192" s="2"/>
      <c r="EP1192" s="2"/>
      <c r="EQ1192" s="2"/>
      <c r="ER1192" s="2"/>
      <c r="ES1192" s="2"/>
      <c r="ET1192" s="2"/>
      <c r="EU1192" s="2"/>
      <c r="EV1192" s="2"/>
      <c r="EW1192" s="2"/>
      <c r="EX1192" s="2"/>
      <c r="EY1192" s="2"/>
      <c r="EZ1192" s="2"/>
      <c r="FA1192" s="2"/>
      <c r="FB1192" s="2"/>
      <c r="FC1192" s="2"/>
      <c r="FD1192" s="2"/>
      <c r="FE1192" s="2"/>
      <c r="FF1192" s="2"/>
      <c r="FG1192" s="2"/>
      <c r="FH1192" s="2"/>
      <c r="FI1192" s="2"/>
      <c r="FJ1192" s="2"/>
      <c r="FK1192" s="2"/>
      <c r="FL1192" s="2"/>
      <c r="FM1192" s="2"/>
      <c r="FN1192" s="2"/>
      <c r="FO1192" s="2"/>
      <c r="FP1192" s="2"/>
      <c r="FQ1192" s="2"/>
      <c r="FR1192" s="2"/>
      <c r="FS1192" s="2"/>
      <c r="FT1192" s="2"/>
      <c r="FU1192" s="2"/>
      <c r="FV1192" s="2"/>
      <c r="FW1192" s="2"/>
      <c r="FX1192" s="2"/>
      <c r="FY1192" s="2"/>
      <c r="FZ1192" s="2"/>
      <c r="GA1192" s="2"/>
      <c r="GB1192" s="2"/>
      <c r="GC1192" s="2"/>
      <c r="GD1192" s="2"/>
      <c r="GE1192" s="2"/>
      <c r="GF1192" s="2"/>
      <c r="GG1192" s="2"/>
      <c r="GH1192" s="2"/>
      <c r="GI1192" s="2"/>
      <c r="GJ1192" s="2"/>
      <c r="GK1192" s="2"/>
      <c r="GL1192" s="2"/>
      <c r="GM1192" s="2"/>
      <c r="GN1192" s="2"/>
      <c r="GO1192" s="2"/>
      <c r="GP1192" s="2"/>
      <c r="GQ1192" s="2"/>
      <c r="GR1192" s="2"/>
      <c r="GS1192" s="2"/>
      <c r="GT1192" s="2"/>
      <c r="GU1192" s="2"/>
      <c r="GV1192" s="2"/>
      <c r="GW1192" s="2"/>
      <c r="GX1192" s="2"/>
      <c r="GY1192" s="2"/>
      <c r="GZ1192" s="2"/>
      <c r="HA1192" s="2"/>
      <c r="HB1192" s="2"/>
      <c r="HC1192" s="2"/>
      <c r="HD1192" s="2"/>
      <c r="HE1192" s="2"/>
    </row>
    <row r="1193" spans="1:213" ht="182.25" customHeight="1">
      <c r="A1193" s="244" t="s">
        <v>3174</v>
      </c>
      <c r="B1193" s="17" t="s">
        <v>3142</v>
      </c>
      <c r="C1193" s="123">
        <v>401000046</v>
      </c>
      <c r="D1193" s="19" t="s">
        <v>3157</v>
      </c>
      <c r="E1193" s="113" t="s">
        <v>3285</v>
      </c>
      <c r="F1193" s="157"/>
      <c r="G1193" s="157"/>
      <c r="H1193" s="115" t="s">
        <v>3286</v>
      </c>
      <c r="I1193" s="157"/>
      <c r="J1193" s="115" t="s">
        <v>3287</v>
      </c>
      <c r="K1193" s="115" t="s">
        <v>3288</v>
      </c>
      <c r="L1193" s="206" t="s">
        <v>3289</v>
      </c>
      <c r="M1193" s="154" t="s">
        <v>3290</v>
      </c>
      <c r="N1193" s="115" t="s">
        <v>3291</v>
      </c>
      <c r="O1193" s="154"/>
      <c r="P1193" s="116" t="s">
        <v>3292</v>
      </c>
      <c r="Q1193" s="117" t="s">
        <v>256</v>
      </c>
      <c r="R1193" s="154"/>
      <c r="S1193" s="115"/>
      <c r="T1193" s="115">
        <v>3</v>
      </c>
      <c r="U1193" s="115"/>
      <c r="V1193" s="115">
        <v>9</v>
      </c>
      <c r="W1193" s="115">
        <v>1</v>
      </c>
      <c r="X1193" s="115"/>
      <c r="Y1193" s="115"/>
      <c r="Z1193" s="115"/>
      <c r="AA1193" s="115"/>
      <c r="AB1193" s="116" t="s">
        <v>257</v>
      </c>
      <c r="AC1193" s="117" t="s">
        <v>3293</v>
      </c>
      <c r="AD1193" s="130"/>
      <c r="AE1193" s="130"/>
      <c r="AF1193" s="130"/>
      <c r="AG1193" s="130"/>
      <c r="AH1193" s="130"/>
      <c r="AI1193" s="130"/>
      <c r="AJ1193" s="116" t="s">
        <v>1779</v>
      </c>
      <c r="AK1193" s="130"/>
      <c r="AL1193" s="130"/>
      <c r="AM1193" s="181"/>
      <c r="AN1193" s="181" t="s">
        <v>3294</v>
      </c>
      <c r="AO1193" s="57" t="s">
        <v>54</v>
      </c>
      <c r="AP1193" s="57" t="s">
        <v>97</v>
      </c>
      <c r="AQ1193" s="57" t="s">
        <v>3295</v>
      </c>
      <c r="AR1193" s="18" t="s">
        <v>3296</v>
      </c>
      <c r="AS1193" s="156" t="s">
        <v>53</v>
      </c>
      <c r="AT1193" s="121">
        <v>0</v>
      </c>
      <c r="AU1193" s="121">
        <v>0</v>
      </c>
      <c r="AV1193" s="121">
        <v>0</v>
      </c>
      <c r="AW1193" s="121">
        <v>0</v>
      </c>
      <c r="AX1193" s="121">
        <v>0</v>
      </c>
      <c r="AY1193" s="121">
        <v>0</v>
      </c>
      <c r="AZ1193" s="121">
        <v>0</v>
      </c>
      <c r="BA1193" s="121">
        <v>0</v>
      </c>
      <c r="BB1193" s="121">
        <v>0</v>
      </c>
      <c r="BC1193" s="121">
        <v>0</v>
      </c>
      <c r="BD1193" s="121">
        <v>50000</v>
      </c>
      <c r="BE1193" s="121">
        <v>0</v>
      </c>
      <c r="BF1193" s="121">
        <v>0</v>
      </c>
      <c r="BG1193" s="121">
        <v>0</v>
      </c>
      <c r="BH1193" s="121">
        <v>50000</v>
      </c>
      <c r="BI1193" s="121">
        <v>50000</v>
      </c>
      <c r="BJ1193" s="121">
        <v>0</v>
      </c>
      <c r="BK1193" s="121">
        <v>0</v>
      </c>
      <c r="BL1193" s="121">
        <v>0</v>
      </c>
      <c r="BM1193" s="121">
        <v>50000</v>
      </c>
      <c r="BN1193" s="121">
        <v>0</v>
      </c>
      <c r="BO1193" s="121">
        <v>0</v>
      </c>
      <c r="BP1193" s="121">
        <v>0</v>
      </c>
      <c r="BQ1193" s="121">
        <v>0</v>
      </c>
      <c r="BR1193" s="121">
        <v>0</v>
      </c>
      <c r="BS1193" s="121">
        <v>0</v>
      </c>
      <c r="BT1193" s="121">
        <v>0</v>
      </c>
      <c r="BU1193" s="121">
        <v>0</v>
      </c>
      <c r="BV1193" s="121">
        <v>0</v>
      </c>
      <c r="BW1193" s="121">
        <v>0</v>
      </c>
      <c r="BX1193" s="121">
        <v>0</v>
      </c>
      <c r="BY1193" s="121">
        <v>0</v>
      </c>
      <c r="BZ1193" s="121">
        <v>0</v>
      </c>
      <c r="CA1193" s="121">
        <v>0</v>
      </c>
      <c r="CB1193" s="121">
        <v>0</v>
      </c>
      <c r="CC1193" s="121">
        <v>0</v>
      </c>
      <c r="CD1193" s="121">
        <v>0</v>
      </c>
      <c r="CE1193" s="121">
        <v>0</v>
      </c>
      <c r="CF1193" s="121">
        <v>0</v>
      </c>
      <c r="CG1193" s="121">
        <v>0</v>
      </c>
      <c r="CH1193" s="121">
        <v>0</v>
      </c>
      <c r="CI1193" s="121">
        <v>0</v>
      </c>
      <c r="CJ1193" s="121">
        <v>0</v>
      </c>
      <c r="CK1193" s="121">
        <v>0</v>
      </c>
      <c r="CL1193" s="121">
        <v>0</v>
      </c>
      <c r="CM1193" s="121">
        <v>0</v>
      </c>
      <c r="CN1193" s="121">
        <v>0</v>
      </c>
      <c r="CO1193" s="121">
        <v>0</v>
      </c>
      <c r="CP1193" s="121">
        <v>0</v>
      </c>
      <c r="CQ1193" s="121">
        <v>0</v>
      </c>
      <c r="CR1193" s="2"/>
      <c r="CS1193" s="2"/>
      <c r="CT1193" s="2"/>
      <c r="CU1193" s="523">
        <f t="shared" si="195"/>
        <v>1</v>
      </c>
      <c r="CV1193" s="2"/>
      <c r="CW1193" s="2"/>
      <c r="CX1193" s="2"/>
      <c r="CY1193" s="2"/>
      <c r="CZ1193" s="2"/>
      <c r="DA1193" s="2"/>
      <c r="DB1193" s="2"/>
      <c r="DC1193" s="2"/>
      <c r="DD1193" s="2"/>
      <c r="DE1193" s="2"/>
      <c r="DF1193" s="2"/>
      <c r="DG1193" s="2"/>
      <c r="DH1193" s="2"/>
      <c r="DI1193" s="2"/>
      <c r="DJ1193" s="2"/>
      <c r="DK1193" s="2"/>
      <c r="DL1193" s="2"/>
      <c r="DM1193" s="2"/>
      <c r="DN1193" s="2"/>
      <c r="DO1193" s="2"/>
      <c r="DP1193" s="2"/>
      <c r="DQ1193" s="2"/>
      <c r="DR1193" s="2"/>
      <c r="DS1193" s="2"/>
      <c r="DT1193" s="2"/>
      <c r="DU1193" s="2"/>
      <c r="DV1193" s="2"/>
      <c r="DW1193" s="2"/>
      <c r="DX1193" s="2"/>
      <c r="DY1193" s="2"/>
      <c r="DZ1193" s="2"/>
      <c r="EA1193" s="2"/>
      <c r="EB1193" s="2"/>
      <c r="EC1193" s="2"/>
      <c r="ED1193" s="2"/>
      <c r="EE1193" s="2"/>
      <c r="EF1193" s="2"/>
      <c r="EG1193" s="2"/>
      <c r="EH1193" s="2"/>
      <c r="EI1193" s="2"/>
      <c r="EJ1193" s="2"/>
      <c r="EK1193" s="2"/>
      <c r="EL1193" s="2"/>
      <c r="EM1193" s="2"/>
      <c r="EN1193" s="2"/>
      <c r="EO1193" s="2"/>
      <c r="EP1193" s="2"/>
      <c r="EQ1193" s="2"/>
      <c r="ER1193" s="2"/>
      <c r="ES1193" s="2"/>
      <c r="ET1193" s="2"/>
      <c r="EU1193" s="2"/>
      <c r="EV1193" s="2"/>
      <c r="EW1193" s="2"/>
      <c r="EX1193" s="2"/>
      <c r="EY1193" s="2"/>
      <c r="EZ1193" s="2"/>
      <c r="FA1193" s="2"/>
      <c r="FB1193" s="2"/>
      <c r="FC1193" s="2"/>
      <c r="FD1193" s="2"/>
      <c r="FE1193" s="2"/>
      <c r="FF1193" s="2"/>
      <c r="FG1193" s="2"/>
      <c r="FH1193" s="2"/>
      <c r="FI1193" s="2"/>
      <c r="FJ1193" s="2"/>
      <c r="FK1193" s="2"/>
      <c r="FL1193" s="2"/>
      <c r="FM1193" s="2"/>
      <c r="FN1193" s="2"/>
      <c r="FO1193" s="2"/>
      <c r="FP1193" s="2"/>
      <c r="FQ1193" s="2"/>
      <c r="FR1193" s="2"/>
      <c r="FS1193" s="2"/>
      <c r="FT1193" s="2"/>
      <c r="FU1193" s="2"/>
      <c r="FV1193" s="2"/>
      <c r="FW1193" s="2"/>
      <c r="FX1193" s="2"/>
      <c r="FY1193" s="2"/>
      <c r="FZ1193" s="2"/>
      <c r="GA1193" s="2"/>
      <c r="GB1193" s="2"/>
      <c r="GC1193" s="2"/>
      <c r="GD1193" s="2"/>
      <c r="GE1193" s="2"/>
      <c r="GF1193" s="2"/>
      <c r="GG1193" s="2"/>
      <c r="GH1193" s="2"/>
      <c r="GI1193" s="2"/>
      <c r="GJ1193" s="2"/>
      <c r="GK1193" s="2"/>
      <c r="GL1193" s="2"/>
      <c r="GM1193" s="2"/>
      <c r="GN1193" s="2"/>
      <c r="GO1193" s="2"/>
      <c r="GP1193" s="2"/>
      <c r="GQ1193" s="2"/>
      <c r="GR1193" s="2"/>
      <c r="GS1193" s="2"/>
      <c r="GT1193" s="2"/>
      <c r="GU1193" s="2"/>
      <c r="GV1193" s="2"/>
      <c r="GW1193" s="2"/>
      <c r="GX1193" s="2"/>
      <c r="GY1193" s="2"/>
      <c r="GZ1193" s="2"/>
      <c r="HA1193" s="2"/>
      <c r="HB1193" s="2"/>
      <c r="HC1193" s="2"/>
      <c r="HD1193" s="2"/>
      <c r="HE1193" s="2"/>
    </row>
    <row r="1194" spans="1:213" ht="110.25" customHeight="1">
      <c r="A1194" s="244">
        <v>624</v>
      </c>
      <c r="B1194" s="17" t="s">
        <v>3142</v>
      </c>
      <c r="C1194" s="123" t="s">
        <v>3297</v>
      </c>
      <c r="D1194" s="19" t="s">
        <v>960</v>
      </c>
      <c r="E1194" s="113" t="s">
        <v>381</v>
      </c>
      <c r="F1194" s="258"/>
      <c r="G1194" s="258"/>
      <c r="H1194" s="373">
        <v>4</v>
      </c>
      <c r="I1194" s="373"/>
      <c r="J1194" s="373">
        <v>20</v>
      </c>
      <c r="K1194" s="374" t="s">
        <v>987</v>
      </c>
      <c r="L1194" s="258"/>
      <c r="M1194" s="258"/>
      <c r="N1194" s="258"/>
      <c r="O1194" s="258"/>
      <c r="P1194" s="116" t="s">
        <v>255</v>
      </c>
      <c r="Q1194" s="117" t="s">
        <v>256</v>
      </c>
      <c r="R1194" s="258"/>
      <c r="S1194" s="258"/>
      <c r="T1194" s="373">
        <v>3</v>
      </c>
      <c r="U1194" s="373"/>
      <c r="V1194" s="373">
        <v>12</v>
      </c>
      <c r="W1194" s="373">
        <v>1</v>
      </c>
      <c r="X1194" s="373">
        <v>15</v>
      </c>
      <c r="Y1194" s="258"/>
      <c r="Z1194" s="258"/>
      <c r="AA1194" s="258"/>
      <c r="AB1194" s="116" t="s">
        <v>1202</v>
      </c>
      <c r="AC1194" s="117" t="s">
        <v>3298</v>
      </c>
      <c r="AD1194" s="130"/>
      <c r="AE1194" s="130"/>
      <c r="AF1194" s="130"/>
      <c r="AG1194" s="130"/>
      <c r="AH1194" s="130"/>
      <c r="AI1194" s="130"/>
      <c r="AJ1194" s="130" t="s">
        <v>3299</v>
      </c>
      <c r="AK1194" s="130"/>
      <c r="AL1194" s="130"/>
      <c r="AM1194" s="181"/>
      <c r="AN1194" s="181" t="s">
        <v>3300</v>
      </c>
      <c r="AO1194" s="57" t="s">
        <v>87</v>
      </c>
      <c r="AP1194" s="57" t="s">
        <v>54</v>
      </c>
      <c r="AQ1194" s="57" t="s">
        <v>3301</v>
      </c>
      <c r="AR1194" s="18" t="s">
        <v>3302</v>
      </c>
      <c r="AS1194" s="156">
        <v>323</v>
      </c>
      <c r="AT1194" s="121">
        <v>0</v>
      </c>
      <c r="AU1194" s="121">
        <v>0</v>
      </c>
      <c r="AV1194" s="121">
        <v>0</v>
      </c>
      <c r="AW1194" s="121">
        <v>0</v>
      </c>
      <c r="AX1194" s="121">
        <v>0</v>
      </c>
      <c r="AY1194" s="121">
        <v>0</v>
      </c>
      <c r="AZ1194" s="121">
        <v>0</v>
      </c>
      <c r="BA1194" s="121">
        <v>0</v>
      </c>
      <c r="BB1194" s="121">
        <v>0</v>
      </c>
      <c r="BC1194" s="121">
        <v>0</v>
      </c>
      <c r="BD1194" s="121">
        <v>8500</v>
      </c>
      <c r="BE1194" s="121">
        <v>0</v>
      </c>
      <c r="BF1194" s="121">
        <v>0</v>
      </c>
      <c r="BG1194" s="121">
        <v>0</v>
      </c>
      <c r="BH1194" s="121">
        <v>8500</v>
      </c>
      <c r="BI1194" s="121">
        <v>8500</v>
      </c>
      <c r="BJ1194" s="121">
        <v>0</v>
      </c>
      <c r="BK1194" s="121">
        <v>0</v>
      </c>
      <c r="BL1194" s="121">
        <v>0</v>
      </c>
      <c r="BM1194" s="121">
        <v>8500</v>
      </c>
      <c r="BN1194" s="121">
        <v>44900</v>
      </c>
      <c r="BO1194" s="121">
        <v>0</v>
      </c>
      <c r="BP1194" s="121">
        <v>0</v>
      </c>
      <c r="BQ1194" s="121">
        <v>0</v>
      </c>
      <c r="BR1194" s="121">
        <f>BN1194</f>
        <v>44900</v>
      </c>
      <c r="BS1194" s="121">
        <v>44900</v>
      </c>
      <c r="BT1194" s="121">
        <v>0</v>
      </c>
      <c r="BU1194" s="121">
        <v>0</v>
      </c>
      <c r="BV1194" s="121">
        <v>0</v>
      </c>
      <c r="BW1194" s="121">
        <f>BS1194</f>
        <v>44900</v>
      </c>
      <c r="BX1194" s="121">
        <v>0</v>
      </c>
      <c r="BY1194" s="121">
        <v>0</v>
      </c>
      <c r="BZ1194" s="121">
        <v>0</v>
      </c>
      <c r="CA1194" s="121">
        <v>0</v>
      </c>
      <c r="CB1194" s="121">
        <v>0</v>
      </c>
      <c r="CC1194" s="121">
        <v>0</v>
      </c>
      <c r="CD1194" s="121">
        <v>0</v>
      </c>
      <c r="CE1194" s="121">
        <v>0</v>
      </c>
      <c r="CF1194" s="121">
        <v>0</v>
      </c>
      <c r="CG1194" s="121">
        <v>0</v>
      </c>
      <c r="CH1194" s="121">
        <v>0</v>
      </c>
      <c r="CI1194" s="121">
        <v>0</v>
      </c>
      <c r="CJ1194" s="121">
        <v>0</v>
      </c>
      <c r="CK1194" s="121">
        <v>0</v>
      </c>
      <c r="CL1194" s="121">
        <v>0</v>
      </c>
      <c r="CM1194" s="121">
        <v>0</v>
      </c>
      <c r="CN1194" s="121">
        <v>0</v>
      </c>
      <c r="CO1194" s="121">
        <v>0</v>
      </c>
      <c r="CP1194" s="121">
        <v>0</v>
      </c>
      <c r="CQ1194" s="121">
        <v>0</v>
      </c>
      <c r="CR1194" s="2"/>
      <c r="CS1194" s="2"/>
      <c r="CT1194" s="2"/>
      <c r="CU1194" s="523">
        <f t="shared" si="195"/>
        <v>1</v>
      </c>
      <c r="CV1194" s="2"/>
      <c r="CW1194" s="2"/>
      <c r="CX1194" s="2"/>
      <c r="CY1194" s="2"/>
      <c r="CZ1194" s="2"/>
      <c r="DA1194" s="2"/>
      <c r="DB1194" s="2"/>
      <c r="DC1194" s="2"/>
      <c r="DD1194" s="2"/>
      <c r="DE1194" s="2"/>
      <c r="DF1194" s="2"/>
      <c r="DG1194" s="2"/>
      <c r="DH1194" s="2"/>
      <c r="DI1194" s="2"/>
      <c r="DJ1194" s="2"/>
      <c r="DK1194" s="2"/>
      <c r="DL1194" s="2"/>
      <c r="DM1194" s="2"/>
      <c r="DN1194" s="2"/>
      <c r="DO1194" s="2"/>
      <c r="DP1194" s="2"/>
      <c r="DQ1194" s="2"/>
      <c r="DR1194" s="2"/>
      <c r="DS1194" s="2"/>
      <c r="DT1194" s="2"/>
      <c r="DU1194" s="2"/>
      <c r="DV1194" s="2"/>
      <c r="DW1194" s="2"/>
      <c r="DX1194" s="2"/>
      <c r="DY1194" s="2"/>
      <c r="DZ1194" s="2"/>
      <c r="EA1194" s="2"/>
      <c r="EB1194" s="2"/>
      <c r="EC1194" s="2"/>
      <c r="ED1194" s="2"/>
      <c r="EE1194" s="2"/>
      <c r="EF1194" s="2"/>
      <c r="EG1194" s="2"/>
      <c r="EH1194" s="2"/>
      <c r="EI1194" s="2"/>
      <c r="EJ1194" s="2"/>
      <c r="EK1194" s="2"/>
      <c r="EL1194" s="2"/>
      <c r="EM1194" s="2"/>
      <c r="EN1194" s="2"/>
      <c r="EO1194" s="2"/>
      <c r="EP1194" s="2"/>
      <c r="EQ1194" s="2"/>
      <c r="ER1194" s="2"/>
      <c r="ES1194" s="2"/>
      <c r="ET1194" s="2"/>
      <c r="EU1194" s="2"/>
      <c r="EV1194" s="2"/>
      <c r="EW1194" s="2"/>
      <c r="EX1194" s="2"/>
      <c r="EY1194" s="2"/>
      <c r="EZ1194" s="2"/>
      <c r="FA1194" s="2"/>
      <c r="FB1194" s="2"/>
      <c r="FC1194" s="2"/>
      <c r="FD1194" s="2"/>
      <c r="FE1194" s="2"/>
      <c r="FF1194" s="2"/>
      <c r="FG1194" s="2"/>
      <c r="FH1194" s="2"/>
      <c r="FI1194" s="2"/>
      <c r="FJ1194" s="2"/>
      <c r="FK1194" s="2"/>
      <c r="FL1194" s="2"/>
      <c r="FM1194" s="2"/>
      <c r="FN1194" s="2"/>
      <c r="FO1194" s="2"/>
      <c r="FP1194" s="2"/>
      <c r="FQ1194" s="2"/>
      <c r="FR1194" s="2"/>
      <c r="FS1194" s="2"/>
      <c r="FT1194" s="2"/>
      <c r="FU1194" s="2"/>
      <c r="FV1194" s="2"/>
      <c r="FW1194" s="2"/>
      <c r="FX1194" s="2"/>
      <c r="FY1194" s="2"/>
      <c r="FZ1194" s="2"/>
      <c r="GA1194" s="2"/>
      <c r="GB1194" s="2"/>
      <c r="GC1194" s="2"/>
      <c r="GD1194" s="2"/>
      <c r="GE1194" s="2"/>
      <c r="GF1194" s="2"/>
      <c r="GG1194" s="2"/>
      <c r="GH1194" s="2"/>
      <c r="GI1194" s="2"/>
      <c r="GJ1194" s="2"/>
      <c r="GK1194" s="2"/>
      <c r="GL1194" s="2"/>
      <c r="GM1194" s="2"/>
      <c r="GN1194" s="2"/>
      <c r="GO1194" s="2"/>
      <c r="GP1194" s="2"/>
      <c r="GQ1194" s="2"/>
      <c r="GR1194" s="2"/>
      <c r="GS1194" s="2"/>
      <c r="GT1194" s="2"/>
      <c r="GU1194" s="2"/>
      <c r="GV1194" s="2"/>
      <c r="GW1194" s="2"/>
      <c r="GX1194" s="2"/>
      <c r="GY1194" s="2"/>
      <c r="GZ1194" s="2"/>
      <c r="HA1194" s="2"/>
      <c r="HB1194" s="2"/>
      <c r="HC1194" s="2"/>
      <c r="HD1194" s="2"/>
      <c r="HE1194" s="2"/>
    </row>
    <row r="1195" spans="1:213" ht="182.25" customHeight="1">
      <c r="A1195" s="244" t="s">
        <v>3174</v>
      </c>
      <c r="B1195" s="17" t="s">
        <v>3142</v>
      </c>
      <c r="C1195" s="123">
        <v>402000002</v>
      </c>
      <c r="D1195" s="19" t="s">
        <v>49</v>
      </c>
      <c r="E1195" s="113" t="s">
        <v>3303</v>
      </c>
      <c r="F1195" s="157"/>
      <c r="G1195" s="157"/>
      <c r="H1195" s="154"/>
      <c r="I1195" s="157"/>
      <c r="J1195" s="154"/>
      <c r="K1195" s="154"/>
      <c r="L1195" s="154"/>
      <c r="M1195" s="154"/>
      <c r="N1195" s="154"/>
      <c r="O1195" s="154"/>
      <c r="P1195" s="116" t="s">
        <v>438</v>
      </c>
      <c r="Q1195" s="117" t="s">
        <v>3304</v>
      </c>
      <c r="R1195" s="154"/>
      <c r="S1195" s="154"/>
      <c r="T1195" s="154"/>
      <c r="U1195" s="154"/>
      <c r="V1195" s="154"/>
      <c r="W1195" s="154"/>
      <c r="X1195" s="115" t="s">
        <v>440</v>
      </c>
      <c r="Y1195" s="154"/>
      <c r="Z1195" s="154"/>
      <c r="AA1195" s="154"/>
      <c r="AB1195" s="116" t="s">
        <v>899</v>
      </c>
      <c r="AC1195" s="117" t="s">
        <v>3305</v>
      </c>
      <c r="AD1195" s="130"/>
      <c r="AE1195" s="130"/>
      <c r="AF1195" s="130"/>
      <c r="AG1195" s="130"/>
      <c r="AH1195" s="130"/>
      <c r="AI1195" s="130"/>
      <c r="AJ1195" s="116" t="s">
        <v>3306</v>
      </c>
      <c r="AK1195" s="130"/>
      <c r="AL1195" s="130"/>
      <c r="AM1195" s="130"/>
      <c r="AN1195" s="116" t="s">
        <v>901</v>
      </c>
      <c r="AO1195" s="57" t="s">
        <v>51</v>
      </c>
      <c r="AP1195" s="57" t="s">
        <v>52</v>
      </c>
      <c r="AQ1195" s="57" t="s">
        <v>444</v>
      </c>
      <c r="AR1195" s="18" t="s">
        <v>445</v>
      </c>
      <c r="AS1195" s="156" t="s">
        <v>60</v>
      </c>
      <c r="AT1195" s="121">
        <v>0</v>
      </c>
      <c r="AU1195" s="121">
        <v>0</v>
      </c>
      <c r="AV1195" s="121">
        <v>0</v>
      </c>
      <c r="AW1195" s="121">
        <v>0</v>
      </c>
      <c r="AX1195" s="121">
        <v>0</v>
      </c>
      <c r="AY1195" s="121">
        <v>0</v>
      </c>
      <c r="AZ1195" s="121">
        <v>0</v>
      </c>
      <c r="BA1195" s="121">
        <v>0</v>
      </c>
      <c r="BB1195" s="121">
        <v>0</v>
      </c>
      <c r="BC1195" s="121">
        <v>0</v>
      </c>
      <c r="BD1195" s="121">
        <v>162811.60999999999</v>
      </c>
      <c r="BE1195" s="121">
        <v>162811.60999999999</v>
      </c>
      <c r="BF1195" s="121">
        <v>0</v>
      </c>
      <c r="BG1195" s="121">
        <v>0</v>
      </c>
      <c r="BH1195" s="121">
        <v>0</v>
      </c>
      <c r="BI1195" s="121">
        <v>162811.60999999999</v>
      </c>
      <c r="BJ1195" s="121">
        <v>162811.60999999999</v>
      </c>
      <c r="BK1195" s="121">
        <v>0</v>
      </c>
      <c r="BL1195" s="121">
        <v>0</v>
      </c>
      <c r="BM1195" s="121">
        <v>0</v>
      </c>
      <c r="BN1195" s="121">
        <v>0</v>
      </c>
      <c r="BO1195" s="121">
        <v>0</v>
      </c>
      <c r="BP1195" s="121">
        <v>0</v>
      </c>
      <c r="BQ1195" s="121">
        <v>0</v>
      </c>
      <c r="BR1195" s="121">
        <f t="shared" ref="BR1195:BR1196" si="196">BN1195</f>
        <v>0</v>
      </c>
      <c r="BS1195" s="121">
        <v>0</v>
      </c>
      <c r="BT1195" s="121">
        <v>0</v>
      </c>
      <c r="BU1195" s="121">
        <v>0</v>
      </c>
      <c r="BV1195" s="121">
        <v>0</v>
      </c>
      <c r="BW1195" s="121">
        <v>0</v>
      </c>
      <c r="BX1195" s="121">
        <v>0</v>
      </c>
      <c r="BY1195" s="121">
        <v>0</v>
      </c>
      <c r="BZ1195" s="121">
        <v>0</v>
      </c>
      <c r="CA1195" s="121">
        <v>0</v>
      </c>
      <c r="CB1195" s="121">
        <v>0</v>
      </c>
      <c r="CC1195" s="121">
        <v>0</v>
      </c>
      <c r="CD1195" s="121">
        <v>0</v>
      </c>
      <c r="CE1195" s="121">
        <v>0</v>
      </c>
      <c r="CF1195" s="121">
        <v>0</v>
      </c>
      <c r="CG1195" s="121">
        <v>0</v>
      </c>
      <c r="CH1195" s="121">
        <v>0</v>
      </c>
      <c r="CI1195" s="121">
        <v>0</v>
      </c>
      <c r="CJ1195" s="121">
        <v>0</v>
      </c>
      <c r="CK1195" s="121">
        <v>0</v>
      </c>
      <c r="CL1195" s="121">
        <v>0</v>
      </c>
      <c r="CM1195" s="121">
        <v>0</v>
      </c>
      <c r="CN1195" s="121">
        <v>0</v>
      </c>
      <c r="CO1195" s="121">
        <v>0</v>
      </c>
      <c r="CP1195" s="121">
        <v>0</v>
      </c>
      <c r="CQ1195" s="121">
        <v>0</v>
      </c>
      <c r="CR1195" s="2"/>
      <c r="CS1195" s="2"/>
      <c r="CT1195" s="2"/>
      <c r="CU1195" s="523">
        <f t="shared" si="195"/>
        <v>1</v>
      </c>
      <c r="CV1195" s="2"/>
      <c r="CW1195" s="2"/>
      <c r="CX1195" s="2"/>
      <c r="CY1195" s="2"/>
      <c r="CZ1195" s="2"/>
      <c r="DA1195" s="2"/>
      <c r="DB1195" s="2"/>
      <c r="DC1195" s="2"/>
      <c r="DD1195" s="2"/>
      <c r="DE1195" s="2"/>
      <c r="DF1195" s="2"/>
      <c r="DG1195" s="2"/>
      <c r="DH1195" s="2"/>
      <c r="DI1195" s="2"/>
      <c r="DJ1195" s="2"/>
      <c r="DK1195" s="2"/>
      <c r="DL1195" s="2"/>
      <c r="DM1195" s="2"/>
      <c r="DN1195" s="2"/>
      <c r="DO1195" s="2"/>
      <c r="DP1195" s="2"/>
      <c r="DQ1195" s="2"/>
      <c r="DR1195" s="2"/>
      <c r="DS1195" s="2"/>
      <c r="DT1195" s="2"/>
      <c r="DU1195" s="2"/>
      <c r="DV1195" s="2"/>
      <c r="DW1195" s="2"/>
      <c r="DX1195" s="2"/>
      <c r="DY1195" s="2"/>
      <c r="DZ1195" s="2"/>
      <c r="EA1195" s="2"/>
      <c r="EB1195" s="2"/>
      <c r="EC1195" s="2"/>
      <c r="ED1195" s="2"/>
      <c r="EE1195" s="2"/>
      <c r="EF1195" s="2"/>
      <c r="EG1195" s="2"/>
      <c r="EH1195" s="2"/>
      <c r="EI1195" s="2"/>
      <c r="EJ1195" s="2"/>
      <c r="EK1195" s="2"/>
      <c r="EL1195" s="2"/>
      <c r="EM1195" s="2"/>
      <c r="EN1195" s="2"/>
      <c r="EO1195" s="2"/>
      <c r="EP1195" s="2"/>
      <c r="EQ1195" s="2"/>
      <c r="ER1195" s="2"/>
      <c r="ES1195" s="2"/>
      <c r="ET1195" s="2"/>
      <c r="EU1195" s="2"/>
      <c r="EV1195" s="2"/>
      <c r="EW1195" s="2"/>
      <c r="EX1195" s="2"/>
      <c r="EY1195" s="2"/>
      <c r="EZ1195" s="2"/>
      <c r="FA1195" s="2"/>
      <c r="FB1195" s="2"/>
      <c r="FC1195" s="2"/>
      <c r="FD1195" s="2"/>
      <c r="FE1195" s="2"/>
      <c r="FF1195" s="2"/>
      <c r="FG1195" s="2"/>
      <c r="FH1195" s="2"/>
      <c r="FI1195" s="2"/>
      <c r="FJ1195" s="2"/>
      <c r="FK1195" s="2"/>
      <c r="FL1195" s="2"/>
      <c r="FM1195" s="2"/>
      <c r="FN1195" s="2"/>
      <c r="FO1195" s="2"/>
      <c r="FP1195" s="2"/>
      <c r="FQ1195" s="2"/>
      <c r="FR1195" s="2"/>
      <c r="FS1195" s="2"/>
      <c r="FT1195" s="2"/>
      <c r="FU1195" s="2"/>
      <c r="FV1195" s="2"/>
      <c r="FW1195" s="2"/>
      <c r="FX1195" s="2"/>
      <c r="FY1195" s="2"/>
      <c r="FZ1195" s="2"/>
      <c r="GA1195" s="2"/>
      <c r="GB1195" s="2"/>
      <c r="GC1195" s="2"/>
      <c r="GD1195" s="2"/>
      <c r="GE1195" s="2"/>
      <c r="GF1195" s="2"/>
      <c r="GG1195" s="2"/>
      <c r="GH1195" s="2"/>
      <c r="GI1195" s="2"/>
      <c r="GJ1195" s="2"/>
      <c r="GK1195" s="2"/>
      <c r="GL1195" s="2"/>
      <c r="GM1195" s="2"/>
      <c r="GN1195" s="2"/>
      <c r="GO1195" s="2"/>
      <c r="GP1195" s="2"/>
      <c r="GQ1195" s="2"/>
      <c r="GR1195" s="2"/>
      <c r="GS1195" s="2"/>
      <c r="GT1195" s="2"/>
      <c r="GU1195" s="2"/>
      <c r="GV1195" s="2"/>
      <c r="GW1195" s="2"/>
      <c r="GX1195" s="2"/>
      <c r="GY1195" s="2"/>
      <c r="GZ1195" s="2"/>
      <c r="HA1195" s="2"/>
      <c r="HB1195" s="2"/>
      <c r="HC1195" s="2"/>
      <c r="HD1195" s="2"/>
      <c r="HE1195" s="2"/>
    </row>
    <row r="1196" spans="1:213" ht="182.25" customHeight="1">
      <c r="A1196" s="244" t="s">
        <v>3174</v>
      </c>
      <c r="B1196" s="17" t="s">
        <v>3142</v>
      </c>
      <c r="C1196" s="123">
        <v>402000001</v>
      </c>
      <c r="D1196" s="19" t="s">
        <v>48</v>
      </c>
      <c r="E1196" s="113" t="s">
        <v>3303</v>
      </c>
      <c r="F1196" s="157"/>
      <c r="G1196" s="157"/>
      <c r="H1196" s="154"/>
      <c r="I1196" s="157"/>
      <c r="J1196" s="154"/>
      <c r="K1196" s="154"/>
      <c r="L1196" s="154"/>
      <c r="M1196" s="154"/>
      <c r="N1196" s="154"/>
      <c r="O1196" s="154"/>
      <c r="P1196" s="116" t="s">
        <v>438</v>
      </c>
      <c r="Q1196" s="117" t="s">
        <v>3307</v>
      </c>
      <c r="R1196" s="154"/>
      <c r="S1196" s="154"/>
      <c r="T1196" s="154"/>
      <c r="U1196" s="154"/>
      <c r="V1196" s="154"/>
      <c r="W1196" s="154"/>
      <c r="X1196" s="115" t="s">
        <v>440</v>
      </c>
      <c r="Y1196" s="154"/>
      <c r="Z1196" s="154"/>
      <c r="AA1196" s="154"/>
      <c r="AB1196" s="116" t="s">
        <v>901</v>
      </c>
      <c r="AC1196" s="117" t="s">
        <v>3305</v>
      </c>
      <c r="AD1196" s="130"/>
      <c r="AE1196" s="130"/>
      <c r="AF1196" s="130"/>
      <c r="AG1196" s="130"/>
      <c r="AH1196" s="130"/>
      <c r="AI1196" s="130"/>
      <c r="AJ1196" s="116" t="s">
        <v>3306</v>
      </c>
      <c r="AK1196" s="130"/>
      <c r="AL1196" s="130"/>
      <c r="AM1196" s="130"/>
      <c r="AN1196" s="116" t="s">
        <v>901</v>
      </c>
      <c r="AO1196" s="57" t="s">
        <v>51</v>
      </c>
      <c r="AP1196" s="57" t="s">
        <v>52</v>
      </c>
      <c r="AQ1196" s="57" t="s">
        <v>444</v>
      </c>
      <c r="AR1196" s="18" t="s">
        <v>445</v>
      </c>
      <c r="AS1196" s="156" t="s">
        <v>57</v>
      </c>
      <c r="AT1196" s="121">
        <v>0</v>
      </c>
      <c r="AU1196" s="121">
        <v>0</v>
      </c>
      <c r="AV1196" s="121">
        <v>0</v>
      </c>
      <c r="AW1196" s="121">
        <v>0</v>
      </c>
      <c r="AX1196" s="121">
        <v>0</v>
      </c>
      <c r="AY1196" s="121">
        <v>0</v>
      </c>
      <c r="AZ1196" s="121">
        <v>0</v>
      </c>
      <c r="BA1196" s="121">
        <v>0</v>
      </c>
      <c r="BB1196" s="121">
        <v>0</v>
      </c>
      <c r="BC1196" s="121">
        <v>0</v>
      </c>
      <c r="BD1196" s="121">
        <v>49169.1</v>
      </c>
      <c r="BE1196" s="121">
        <v>49169.1</v>
      </c>
      <c r="BF1196" s="121">
        <v>0</v>
      </c>
      <c r="BG1196" s="121">
        <v>0</v>
      </c>
      <c r="BH1196" s="121">
        <v>0</v>
      </c>
      <c r="BI1196" s="121">
        <v>49169.1</v>
      </c>
      <c r="BJ1196" s="121">
        <v>49169.1</v>
      </c>
      <c r="BK1196" s="121">
        <v>0</v>
      </c>
      <c r="BL1196" s="121">
        <v>0</v>
      </c>
      <c r="BM1196" s="121">
        <v>0</v>
      </c>
      <c r="BN1196" s="121">
        <v>0</v>
      </c>
      <c r="BO1196" s="121">
        <v>0</v>
      </c>
      <c r="BP1196" s="121">
        <v>0</v>
      </c>
      <c r="BQ1196" s="121">
        <v>0</v>
      </c>
      <c r="BR1196" s="121">
        <f t="shared" si="196"/>
        <v>0</v>
      </c>
      <c r="BS1196" s="121">
        <v>0</v>
      </c>
      <c r="BT1196" s="121">
        <v>0</v>
      </c>
      <c r="BU1196" s="121">
        <v>0</v>
      </c>
      <c r="BV1196" s="121">
        <v>0</v>
      </c>
      <c r="BW1196" s="121">
        <v>0</v>
      </c>
      <c r="BX1196" s="121">
        <v>0</v>
      </c>
      <c r="BY1196" s="121">
        <v>0</v>
      </c>
      <c r="BZ1196" s="121">
        <v>0</v>
      </c>
      <c r="CA1196" s="121">
        <v>0</v>
      </c>
      <c r="CB1196" s="121">
        <v>0</v>
      </c>
      <c r="CC1196" s="121">
        <v>0</v>
      </c>
      <c r="CD1196" s="121">
        <v>0</v>
      </c>
      <c r="CE1196" s="121">
        <v>0</v>
      </c>
      <c r="CF1196" s="121">
        <v>0</v>
      </c>
      <c r="CG1196" s="121">
        <v>0</v>
      </c>
      <c r="CH1196" s="121">
        <v>0</v>
      </c>
      <c r="CI1196" s="121">
        <v>0</v>
      </c>
      <c r="CJ1196" s="121">
        <v>0</v>
      </c>
      <c r="CK1196" s="121">
        <v>0</v>
      </c>
      <c r="CL1196" s="121">
        <v>0</v>
      </c>
      <c r="CM1196" s="121">
        <v>0</v>
      </c>
      <c r="CN1196" s="121">
        <v>0</v>
      </c>
      <c r="CO1196" s="121">
        <v>0</v>
      </c>
      <c r="CP1196" s="121">
        <v>0</v>
      </c>
      <c r="CQ1196" s="121">
        <v>0</v>
      </c>
      <c r="CR1196" s="2"/>
      <c r="CS1196" s="2"/>
      <c r="CT1196" s="2"/>
      <c r="CU1196" s="523">
        <f t="shared" si="195"/>
        <v>1</v>
      </c>
      <c r="CV1196" s="2"/>
      <c r="CW1196" s="2"/>
      <c r="CX1196" s="2"/>
      <c r="CY1196" s="2"/>
      <c r="CZ1196" s="2"/>
      <c r="DA1196" s="2"/>
      <c r="DB1196" s="2"/>
      <c r="DC1196" s="2"/>
      <c r="DD1196" s="2"/>
      <c r="DE1196" s="2"/>
      <c r="DF1196" s="2"/>
      <c r="DG1196" s="2"/>
      <c r="DH1196" s="2"/>
      <c r="DI1196" s="2"/>
      <c r="DJ1196" s="2"/>
      <c r="DK1196" s="2"/>
      <c r="DL1196" s="2"/>
      <c r="DM1196" s="2"/>
      <c r="DN1196" s="2"/>
      <c r="DO1196" s="2"/>
      <c r="DP1196" s="2"/>
      <c r="DQ1196" s="2"/>
      <c r="DR1196" s="2"/>
      <c r="DS1196" s="2"/>
      <c r="DT1196" s="2"/>
      <c r="DU1196" s="2"/>
      <c r="DV1196" s="2"/>
      <c r="DW1196" s="2"/>
      <c r="DX1196" s="2"/>
      <c r="DY1196" s="2"/>
      <c r="DZ1196" s="2"/>
      <c r="EA1196" s="2"/>
      <c r="EB1196" s="2"/>
      <c r="EC1196" s="2"/>
      <c r="ED1196" s="2"/>
      <c r="EE1196" s="2"/>
      <c r="EF1196" s="2"/>
      <c r="EG1196" s="2"/>
      <c r="EH1196" s="2"/>
      <c r="EI1196" s="2"/>
      <c r="EJ1196" s="2"/>
      <c r="EK1196" s="2"/>
      <c r="EL1196" s="2"/>
      <c r="EM1196" s="2"/>
      <c r="EN1196" s="2"/>
      <c r="EO1196" s="2"/>
      <c r="EP1196" s="2"/>
      <c r="EQ1196" s="2"/>
      <c r="ER1196" s="2"/>
      <c r="ES1196" s="2"/>
      <c r="ET1196" s="2"/>
      <c r="EU1196" s="2"/>
      <c r="EV1196" s="2"/>
      <c r="EW1196" s="2"/>
      <c r="EX1196" s="2"/>
      <c r="EY1196" s="2"/>
      <c r="EZ1196" s="2"/>
      <c r="FA1196" s="2"/>
      <c r="FB1196" s="2"/>
      <c r="FC1196" s="2"/>
      <c r="FD1196" s="2"/>
      <c r="FE1196" s="2"/>
      <c r="FF1196" s="2"/>
      <c r="FG1196" s="2"/>
      <c r="FH1196" s="2"/>
      <c r="FI1196" s="2"/>
      <c r="FJ1196" s="2"/>
      <c r="FK1196" s="2"/>
      <c r="FL1196" s="2"/>
      <c r="FM1196" s="2"/>
      <c r="FN1196" s="2"/>
      <c r="FO1196" s="2"/>
      <c r="FP1196" s="2"/>
      <c r="FQ1196" s="2"/>
      <c r="FR1196" s="2"/>
      <c r="FS1196" s="2"/>
      <c r="FT1196" s="2"/>
      <c r="FU1196" s="2"/>
      <c r="FV1196" s="2"/>
      <c r="FW1196" s="2"/>
      <c r="FX1196" s="2"/>
      <c r="FY1196" s="2"/>
      <c r="FZ1196" s="2"/>
      <c r="GA1196" s="2"/>
      <c r="GB1196" s="2"/>
      <c r="GC1196" s="2"/>
      <c r="GD1196" s="2"/>
      <c r="GE1196" s="2"/>
      <c r="GF1196" s="2"/>
      <c r="GG1196" s="2"/>
      <c r="GH1196" s="2"/>
      <c r="GI1196" s="2"/>
      <c r="GJ1196" s="2"/>
      <c r="GK1196" s="2"/>
      <c r="GL1196" s="2"/>
      <c r="GM1196" s="2"/>
      <c r="GN1196" s="2"/>
      <c r="GO1196" s="2"/>
      <c r="GP1196" s="2"/>
      <c r="GQ1196" s="2"/>
      <c r="GR1196" s="2"/>
      <c r="GS1196" s="2"/>
      <c r="GT1196" s="2"/>
      <c r="GU1196" s="2"/>
      <c r="GV1196" s="2"/>
      <c r="GW1196" s="2"/>
      <c r="GX1196" s="2"/>
      <c r="GY1196" s="2"/>
      <c r="GZ1196" s="2"/>
      <c r="HA1196" s="2"/>
      <c r="HB1196" s="2"/>
      <c r="HC1196" s="2"/>
      <c r="HD1196" s="2"/>
      <c r="HE1196" s="2"/>
    </row>
    <row r="1197" spans="1:213" s="325" customFormat="1" ht="24.95" customHeight="1">
      <c r="A1197" s="395" t="s">
        <v>3308</v>
      </c>
      <c r="B1197" s="396"/>
      <c r="C1197" s="397"/>
      <c r="D1197" s="397"/>
      <c r="E1197" s="397"/>
      <c r="F1197" s="397"/>
      <c r="G1197" s="397"/>
      <c r="H1197" s="397"/>
      <c r="I1197" s="397"/>
      <c r="J1197" s="397"/>
      <c r="K1197" s="397"/>
      <c r="L1197" s="397"/>
      <c r="M1197" s="397"/>
      <c r="N1197" s="397"/>
      <c r="O1197" s="397"/>
      <c r="P1197" s="397"/>
      <c r="Q1197" s="397"/>
      <c r="R1197" s="397"/>
      <c r="S1197" s="397"/>
      <c r="T1197" s="397"/>
      <c r="U1197" s="397"/>
      <c r="V1197" s="397"/>
      <c r="W1197" s="397"/>
      <c r="X1197" s="397"/>
      <c r="Y1197" s="397"/>
      <c r="Z1197" s="397"/>
      <c r="AA1197" s="397"/>
      <c r="AB1197" s="397"/>
      <c r="AC1197" s="397"/>
      <c r="AD1197" s="397"/>
      <c r="AE1197" s="397"/>
      <c r="AF1197" s="397"/>
      <c r="AG1197" s="397"/>
      <c r="AH1197" s="397"/>
      <c r="AI1197" s="397"/>
      <c r="AJ1197" s="397"/>
      <c r="AK1197" s="397"/>
      <c r="AL1197" s="397"/>
      <c r="AM1197" s="397"/>
      <c r="AN1197" s="397"/>
      <c r="AO1197" s="397"/>
      <c r="AP1197" s="397"/>
      <c r="AQ1197" s="397"/>
      <c r="AR1197" s="397"/>
      <c r="AS1197" s="398"/>
      <c r="AT1197" s="200">
        <v>14618029639.069998</v>
      </c>
      <c r="AU1197" s="200">
        <v>14122691000.079998</v>
      </c>
      <c r="AV1197" s="200">
        <v>3818570722.7799993</v>
      </c>
      <c r="AW1197" s="200">
        <v>3770751584.7199998</v>
      </c>
      <c r="AX1197" s="200">
        <v>5642700351.8600006</v>
      </c>
      <c r="AY1197" s="200">
        <v>5278954629.6499996</v>
      </c>
      <c r="AZ1197" s="200">
        <v>7487118</v>
      </c>
      <c r="BA1197" s="200">
        <v>7487118</v>
      </c>
      <c r="BB1197" s="200">
        <v>5149271446.4300013</v>
      </c>
      <c r="BC1197" s="200">
        <v>5065497667.71</v>
      </c>
      <c r="BD1197" s="200">
        <f>SUM(BD1123:BD1196)</f>
        <v>114208674.63</v>
      </c>
      <c r="BE1197" s="200">
        <f t="shared" ref="BE1197:BM1197" si="197">SUM(BE1123:BE1196)</f>
        <v>211980.71</v>
      </c>
      <c r="BF1197" s="200">
        <f t="shared" si="197"/>
        <v>673849.47</v>
      </c>
      <c r="BG1197" s="200">
        <f t="shared" si="197"/>
        <v>0</v>
      </c>
      <c r="BH1197" s="200">
        <f t="shared" si="197"/>
        <v>113322844.45</v>
      </c>
      <c r="BI1197" s="200">
        <f>SUM(BI1123:BI1196)</f>
        <v>114181246.17</v>
      </c>
      <c r="BJ1197" s="200">
        <f>SUM(BJ1123:BJ1196)</f>
        <v>211980.71</v>
      </c>
      <c r="BK1197" s="200">
        <f t="shared" si="197"/>
        <v>673849.47</v>
      </c>
      <c r="BL1197" s="200">
        <f t="shared" si="197"/>
        <v>0</v>
      </c>
      <c r="BM1197" s="200">
        <f t="shared" si="197"/>
        <v>113295415.98999998</v>
      </c>
      <c r="BN1197" s="200">
        <f t="shared" ref="BE1197:CQ1197" si="198">SUM(BN1123:BN1196)</f>
        <v>120687740</v>
      </c>
      <c r="BO1197" s="200">
        <f t="shared" si="198"/>
        <v>0</v>
      </c>
      <c r="BP1197" s="200">
        <f t="shared" si="198"/>
        <v>0</v>
      </c>
      <c r="BQ1197" s="200">
        <f t="shared" si="198"/>
        <v>0</v>
      </c>
      <c r="BR1197" s="200">
        <f t="shared" si="198"/>
        <v>120687740</v>
      </c>
      <c r="BS1197" s="200">
        <f t="shared" si="198"/>
        <v>120899679.31999999</v>
      </c>
      <c r="BT1197" s="200">
        <f t="shared" si="198"/>
        <v>0</v>
      </c>
      <c r="BU1197" s="200">
        <f t="shared" si="198"/>
        <v>0</v>
      </c>
      <c r="BV1197" s="200">
        <f t="shared" si="198"/>
        <v>0</v>
      </c>
      <c r="BW1197" s="200">
        <f t="shared" si="198"/>
        <v>120899679.31999999</v>
      </c>
      <c r="BX1197" s="200">
        <f t="shared" si="198"/>
        <v>113364060</v>
      </c>
      <c r="BY1197" s="200">
        <f t="shared" si="198"/>
        <v>0</v>
      </c>
      <c r="BZ1197" s="200">
        <f t="shared" si="198"/>
        <v>0</v>
      </c>
      <c r="CA1197" s="200">
        <f t="shared" si="198"/>
        <v>0</v>
      </c>
      <c r="CB1197" s="200">
        <f t="shared" si="198"/>
        <v>113364060</v>
      </c>
      <c r="CC1197" s="200">
        <f t="shared" si="198"/>
        <v>113364060</v>
      </c>
      <c r="CD1197" s="200">
        <f t="shared" si="198"/>
        <v>0</v>
      </c>
      <c r="CE1197" s="200">
        <f t="shared" si="198"/>
        <v>0</v>
      </c>
      <c r="CF1197" s="200">
        <f t="shared" si="198"/>
        <v>0</v>
      </c>
      <c r="CG1197" s="200">
        <f t="shared" si="198"/>
        <v>113364060</v>
      </c>
      <c r="CH1197" s="200">
        <f t="shared" si="198"/>
        <v>113364060</v>
      </c>
      <c r="CI1197" s="200">
        <f t="shared" si="198"/>
        <v>0</v>
      </c>
      <c r="CJ1197" s="200">
        <f t="shared" si="198"/>
        <v>0</v>
      </c>
      <c r="CK1197" s="200">
        <f t="shared" si="198"/>
        <v>0</v>
      </c>
      <c r="CL1197" s="200">
        <f t="shared" si="198"/>
        <v>113364060</v>
      </c>
      <c r="CM1197" s="200">
        <f t="shared" si="198"/>
        <v>113364060</v>
      </c>
      <c r="CN1197" s="200">
        <f t="shared" si="198"/>
        <v>0</v>
      </c>
      <c r="CO1197" s="200">
        <f t="shared" si="198"/>
        <v>0</v>
      </c>
      <c r="CP1197" s="200">
        <f t="shared" si="198"/>
        <v>0</v>
      </c>
      <c r="CQ1197" s="200">
        <f t="shared" si="198"/>
        <v>113364060</v>
      </c>
      <c r="CR1197" s="438">
        <f>IF(BD1197=BE1197+BF1197+BG1197+BH1197,1,0)</f>
        <v>1</v>
      </c>
      <c r="CS1197" s="438">
        <f>IF(BI1197=BJ1197+BK1197+BL1197+BM1197,1,0)</f>
        <v>1</v>
      </c>
    </row>
    <row r="1198" spans="1:213" ht="24.95" customHeight="1">
      <c r="A1198" s="244">
        <v>643</v>
      </c>
      <c r="B1198" s="17" t="s">
        <v>3309</v>
      </c>
      <c r="C1198" s="111">
        <v>402000001</v>
      </c>
      <c r="D1198" s="375" t="s">
        <v>48</v>
      </c>
      <c r="E1198" s="113" t="s">
        <v>3310</v>
      </c>
      <c r="F1198" s="157"/>
      <c r="G1198" s="157"/>
      <c r="H1198" s="154">
        <v>6</v>
      </c>
      <c r="I1198" s="157"/>
      <c r="J1198" s="115" t="s">
        <v>3311</v>
      </c>
      <c r="K1198" s="115" t="s">
        <v>3312</v>
      </c>
      <c r="L1198" s="154"/>
      <c r="M1198" s="154"/>
      <c r="N1198" s="154"/>
      <c r="O1198" s="154"/>
      <c r="P1198" s="116" t="s">
        <v>3313</v>
      </c>
      <c r="Q1198" s="117" t="s">
        <v>643</v>
      </c>
      <c r="R1198" s="154"/>
      <c r="S1198" s="115"/>
      <c r="T1198" s="115"/>
      <c r="U1198" s="115"/>
      <c r="V1198" s="115">
        <v>11</v>
      </c>
      <c r="W1198" s="115">
        <v>1</v>
      </c>
      <c r="X1198" s="115" t="s">
        <v>64</v>
      </c>
      <c r="Y1198" s="115"/>
      <c r="Z1198" s="115"/>
      <c r="AA1198" s="115"/>
      <c r="AB1198" s="116" t="s">
        <v>424</v>
      </c>
      <c r="AC1198" s="376" t="s">
        <v>3314</v>
      </c>
      <c r="AD1198" s="377"/>
      <c r="AE1198" s="377"/>
      <c r="AF1198" s="377"/>
      <c r="AG1198" s="377"/>
      <c r="AH1198" s="377"/>
      <c r="AI1198" s="377"/>
      <c r="AJ1198" s="378" t="s">
        <v>3315</v>
      </c>
      <c r="AK1198" s="377"/>
      <c r="AL1198" s="377"/>
      <c r="AM1198" s="379" t="s">
        <v>645</v>
      </c>
      <c r="AN1198" s="380" t="s">
        <v>3316</v>
      </c>
      <c r="AO1198" s="57" t="s">
        <v>51</v>
      </c>
      <c r="AP1198" s="57" t="s">
        <v>92</v>
      </c>
      <c r="AQ1198" s="57" t="s">
        <v>3317</v>
      </c>
      <c r="AR1198" s="18" t="s">
        <v>3318</v>
      </c>
      <c r="AS1198" s="156">
        <v>122</v>
      </c>
      <c r="AT1198" s="122">
        <v>224431</v>
      </c>
      <c r="AU1198" s="122">
        <v>224431</v>
      </c>
      <c r="AV1198" s="122">
        <v>0</v>
      </c>
      <c r="AW1198" s="122">
        <v>0</v>
      </c>
      <c r="AX1198" s="122">
        <v>0</v>
      </c>
      <c r="AY1198" s="122">
        <v>0</v>
      </c>
      <c r="AZ1198" s="122">
        <v>0</v>
      </c>
      <c r="BA1198" s="122">
        <v>0</v>
      </c>
      <c r="BB1198" s="122">
        <v>224431</v>
      </c>
      <c r="BC1198" s="122">
        <v>224431</v>
      </c>
      <c r="BD1198" s="122">
        <v>336660</v>
      </c>
      <c r="BE1198" s="122">
        <v>0</v>
      </c>
      <c r="BF1198" s="122">
        <v>0</v>
      </c>
      <c r="BG1198" s="122">
        <v>0</v>
      </c>
      <c r="BH1198" s="122">
        <v>336660</v>
      </c>
      <c r="BI1198" s="122">
        <v>336660</v>
      </c>
      <c r="BJ1198" s="122">
        <v>0</v>
      </c>
      <c r="BK1198" s="122">
        <v>0</v>
      </c>
      <c r="BL1198" s="122">
        <v>0</v>
      </c>
      <c r="BM1198" s="122">
        <v>336660</v>
      </c>
      <c r="BN1198" s="122">
        <v>423310</v>
      </c>
      <c r="BO1198" s="122">
        <v>0</v>
      </c>
      <c r="BP1198" s="122">
        <v>0</v>
      </c>
      <c r="BQ1198" s="122">
        <v>0</v>
      </c>
      <c r="BR1198" s="122">
        <v>423310</v>
      </c>
      <c r="BS1198" s="122">
        <v>423310</v>
      </c>
      <c r="BT1198" s="122">
        <v>0</v>
      </c>
      <c r="BU1198" s="122">
        <v>0</v>
      </c>
      <c r="BV1198" s="122">
        <v>0</v>
      </c>
      <c r="BW1198" s="122">
        <v>423310</v>
      </c>
      <c r="BX1198" s="122">
        <v>423310</v>
      </c>
      <c r="BY1198" s="122">
        <v>0</v>
      </c>
      <c r="BZ1198" s="122">
        <v>0</v>
      </c>
      <c r="CA1198" s="122">
        <v>0</v>
      </c>
      <c r="CB1198" s="122">
        <v>423310</v>
      </c>
      <c r="CC1198" s="122">
        <v>423310</v>
      </c>
      <c r="CD1198" s="122">
        <v>0</v>
      </c>
      <c r="CE1198" s="122">
        <v>0</v>
      </c>
      <c r="CF1198" s="122">
        <v>0</v>
      </c>
      <c r="CG1198" s="122">
        <v>423310</v>
      </c>
      <c r="CH1198" s="122">
        <v>423310</v>
      </c>
      <c r="CI1198" s="122">
        <v>0</v>
      </c>
      <c r="CJ1198" s="122">
        <v>0</v>
      </c>
      <c r="CK1198" s="122">
        <v>0</v>
      </c>
      <c r="CL1198" s="122">
        <v>423310</v>
      </c>
      <c r="CM1198" s="122">
        <v>423310</v>
      </c>
      <c r="CN1198" s="122">
        <v>0</v>
      </c>
      <c r="CO1198" s="122">
        <v>0</v>
      </c>
      <c r="CP1198" s="122">
        <v>0</v>
      </c>
      <c r="CQ1198" s="122">
        <v>423310</v>
      </c>
    </row>
    <row r="1199" spans="1:213" ht="24.95" customHeight="1">
      <c r="A1199" s="244">
        <v>643</v>
      </c>
      <c r="B1199" s="17" t="s">
        <v>3309</v>
      </c>
      <c r="C1199" s="111">
        <v>402000001</v>
      </c>
      <c r="D1199" s="375" t="s">
        <v>48</v>
      </c>
      <c r="E1199" s="113" t="s">
        <v>3319</v>
      </c>
      <c r="F1199" s="381"/>
      <c r="G1199" s="381"/>
      <c r="H1199" s="136" t="s">
        <v>3320</v>
      </c>
      <c r="I1199" s="136"/>
      <c r="J1199" s="136" t="s">
        <v>3321</v>
      </c>
      <c r="K1199" s="136" t="s">
        <v>3322</v>
      </c>
      <c r="L1199" s="381"/>
      <c r="M1199" s="381"/>
      <c r="N1199" s="381"/>
      <c r="O1199" s="381"/>
      <c r="P1199" s="116" t="s">
        <v>3323</v>
      </c>
      <c r="Q1199" s="117" t="s">
        <v>3324</v>
      </c>
      <c r="R1199" s="154"/>
      <c r="S1199" s="115"/>
      <c r="T1199" s="115">
        <v>6</v>
      </c>
      <c r="U1199" s="115"/>
      <c r="V1199" s="115" t="s">
        <v>3325</v>
      </c>
      <c r="W1199" s="115" t="s">
        <v>1779</v>
      </c>
      <c r="X1199" s="115"/>
      <c r="Y1199" s="115"/>
      <c r="Z1199" s="115"/>
      <c r="AA1199" s="115"/>
      <c r="AB1199" s="116" t="s">
        <v>3326</v>
      </c>
      <c r="AC1199" s="117" t="s">
        <v>3327</v>
      </c>
      <c r="AD1199" s="130"/>
      <c r="AE1199" s="130"/>
      <c r="AF1199" s="130"/>
      <c r="AG1199" s="130"/>
      <c r="AH1199" s="130"/>
      <c r="AI1199" s="130"/>
      <c r="AJ1199" s="241">
        <v>1</v>
      </c>
      <c r="AK1199" s="130"/>
      <c r="AL1199" s="130"/>
      <c r="AM1199" s="130"/>
      <c r="AN1199" s="114" t="s">
        <v>206</v>
      </c>
      <c r="AO1199" s="57" t="s">
        <v>51</v>
      </c>
      <c r="AP1199" s="57" t="s">
        <v>92</v>
      </c>
      <c r="AQ1199" s="57" t="s">
        <v>3317</v>
      </c>
      <c r="AR1199" s="18" t="s">
        <v>3318</v>
      </c>
      <c r="AS1199" s="156">
        <v>129</v>
      </c>
      <c r="AT1199" s="122">
        <v>67521.440000000002</v>
      </c>
      <c r="AU1199" s="122">
        <v>67521.440000000002</v>
      </c>
      <c r="AV1199" s="122">
        <v>0</v>
      </c>
      <c r="AW1199" s="122">
        <v>0</v>
      </c>
      <c r="AX1199" s="122">
        <v>0</v>
      </c>
      <c r="AY1199" s="122">
        <v>0</v>
      </c>
      <c r="AZ1199" s="122">
        <v>0</v>
      </c>
      <c r="BA1199" s="122">
        <v>0</v>
      </c>
      <c r="BB1199" s="122">
        <v>67521.440000000002</v>
      </c>
      <c r="BC1199" s="122">
        <v>67521.440000000002</v>
      </c>
      <c r="BD1199" s="122">
        <v>70033</v>
      </c>
      <c r="BE1199" s="122">
        <v>0</v>
      </c>
      <c r="BF1199" s="122">
        <v>0</v>
      </c>
      <c r="BG1199" s="122">
        <v>0</v>
      </c>
      <c r="BH1199" s="122">
        <v>70033</v>
      </c>
      <c r="BI1199" s="122">
        <v>70033</v>
      </c>
      <c r="BJ1199" s="122">
        <v>0</v>
      </c>
      <c r="BK1199" s="122">
        <v>0</v>
      </c>
      <c r="BL1199" s="122">
        <v>0</v>
      </c>
      <c r="BM1199" s="122">
        <v>70033</v>
      </c>
      <c r="BN1199" s="122">
        <v>53970</v>
      </c>
      <c r="BO1199" s="122">
        <v>0</v>
      </c>
      <c r="BP1199" s="122">
        <v>0</v>
      </c>
      <c r="BQ1199" s="122">
        <v>0</v>
      </c>
      <c r="BR1199" s="122">
        <v>53970</v>
      </c>
      <c r="BS1199" s="122">
        <v>53970</v>
      </c>
      <c r="BT1199" s="122">
        <v>0</v>
      </c>
      <c r="BU1199" s="122">
        <v>0</v>
      </c>
      <c r="BV1199" s="122">
        <v>0</v>
      </c>
      <c r="BW1199" s="122">
        <v>53970</v>
      </c>
      <c r="BX1199" s="122">
        <v>53970</v>
      </c>
      <c r="BY1199" s="122">
        <v>0</v>
      </c>
      <c r="BZ1199" s="122">
        <v>0</v>
      </c>
      <c r="CA1199" s="122">
        <v>0</v>
      </c>
      <c r="CB1199" s="122">
        <v>53970</v>
      </c>
      <c r="CC1199" s="122">
        <v>53970</v>
      </c>
      <c r="CD1199" s="122">
        <v>0</v>
      </c>
      <c r="CE1199" s="122">
        <v>0</v>
      </c>
      <c r="CF1199" s="122">
        <v>0</v>
      </c>
      <c r="CG1199" s="122">
        <v>53970</v>
      </c>
      <c r="CH1199" s="122">
        <v>53970</v>
      </c>
      <c r="CI1199" s="122">
        <v>0</v>
      </c>
      <c r="CJ1199" s="122">
        <v>0</v>
      </c>
      <c r="CK1199" s="122">
        <v>0</v>
      </c>
      <c r="CL1199" s="122">
        <v>53970</v>
      </c>
      <c r="CM1199" s="122">
        <v>53970</v>
      </c>
      <c r="CN1199" s="122">
        <v>0</v>
      </c>
      <c r="CO1199" s="122">
        <v>0</v>
      </c>
      <c r="CP1199" s="122">
        <v>0</v>
      </c>
      <c r="CQ1199" s="122">
        <v>53970</v>
      </c>
    </row>
    <row r="1200" spans="1:213" ht="24.95" customHeight="1">
      <c r="A1200" s="244" t="s">
        <v>3365</v>
      </c>
      <c r="B1200" s="17" t="s">
        <v>3309</v>
      </c>
      <c r="C1200" s="111">
        <v>402000002</v>
      </c>
      <c r="D1200" s="375" t="s">
        <v>48</v>
      </c>
      <c r="E1200" s="113"/>
      <c r="F1200" s="381"/>
      <c r="G1200" s="381"/>
      <c r="H1200" s="136"/>
      <c r="I1200" s="136"/>
      <c r="J1200" s="136"/>
      <c r="K1200" s="136"/>
      <c r="L1200" s="381"/>
      <c r="M1200" s="381"/>
      <c r="N1200" s="381"/>
      <c r="O1200" s="381"/>
      <c r="P1200" s="116"/>
      <c r="Q1200" s="117"/>
      <c r="R1200" s="154"/>
      <c r="S1200" s="115"/>
      <c r="T1200" s="115"/>
      <c r="U1200" s="115"/>
      <c r="V1200" s="115"/>
      <c r="W1200" s="115"/>
      <c r="X1200" s="115"/>
      <c r="Y1200" s="115"/>
      <c r="Z1200" s="115"/>
      <c r="AA1200" s="115"/>
      <c r="AB1200" s="116"/>
      <c r="AC1200" s="117"/>
      <c r="AD1200" s="130"/>
      <c r="AE1200" s="130"/>
      <c r="AF1200" s="130"/>
      <c r="AG1200" s="130"/>
      <c r="AH1200" s="130"/>
      <c r="AI1200" s="130"/>
      <c r="AJ1200" s="241"/>
      <c r="AK1200" s="130"/>
      <c r="AL1200" s="130"/>
      <c r="AM1200" s="130"/>
      <c r="AN1200" s="114"/>
      <c r="AO1200" s="57" t="s">
        <v>51</v>
      </c>
      <c r="AP1200" s="57" t="s">
        <v>92</v>
      </c>
      <c r="AQ1200" s="57" t="s">
        <v>3317</v>
      </c>
      <c r="AR1200" s="18" t="s">
        <v>3318</v>
      </c>
      <c r="AS1200" s="156" t="s">
        <v>273</v>
      </c>
      <c r="AT1200" s="122"/>
      <c r="AU1200" s="122"/>
      <c r="AV1200" s="122"/>
      <c r="AW1200" s="122"/>
      <c r="AX1200" s="122"/>
      <c r="AY1200" s="122"/>
      <c r="AZ1200" s="122"/>
      <c r="BA1200" s="122"/>
      <c r="BB1200" s="122"/>
      <c r="BC1200" s="122"/>
      <c r="BD1200" s="122">
        <v>0</v>
      </c>
      <c r="BE1200" s="122">
        <v>0</v>
      </c>
      <c r="BF1200" s="122">
        <v>0</v>
      </c>
      <c r="BG1200" s="122">
        <v>0</v>
      </c>
      <c r="BH1200" s="122">
        <v>0</v>
      </c>
      <c r="BI1200" s="122">
        <v>0</v>
      </c>
      <c r="BJ1200" s="122">
        <v>0</v>
      </c>
      <c r="BK1200" s="122">
        <v>0</v>
      </c>
      <c r="BL1200" s="122">
        <v>0</v>
      </c>
      <c r="BM1200" s="122">
        <v>0</v>
      </c>
      <c r="BN1200" s="122">
        <v>5289445.2</v>
      </c>
      <c r="BO1200" s="122">
        <v>0</v>
      </c>
      <c r="BP1200" s="122">
        <v>0</v>
      </c>
      <c r="BQ1200" s="122">
        <v>0</v>
      </c>
      <c r="BR1200" s="122">
        <v>5289445.2</v>
      </c>
      <c r="BS1200" s="122">
        <v>5289445.2</v>
      </c>
      <c r="BT1200" s="122">
        <v>0</v>
      </c>
      <c r="BU1200" s="122">
        <v>0</v>
      </c>
      <c r="BV1200" s="122">
        <v>0</v>
      </c>
      <c r="BW1200" s="122">
        <v>5289445.2</v>
      </c>
      <c r="BX1200" s="122">
        <v>0</v>
      </c>
      <c r="BY1200" s="122">
        <v>0</v>
      </c>
      <c r="BZ1200" s="122">
        <v>0</v>
      </c>
      <c r="CA1200" s="122">
        <v>0</v>
      </c>
      <c r="CB1200" s="122">
        <v>0</v>
      </c>
      <c r="CC1200" s="122">
        <v>0</v>
      </c>
      <c r="CD1200" s="122">
        <v>0</v>
      </c>
      <c r="CE1200" s="122">
        <v>0</v>
      </c>
      <c r="CF1200" s="122">
        <v>0</v>
      </c>
      <c r="CG1200" s="122">
        <v>0</v>
      </c>
      <c r="CH1200" s="122">
        <v>0</v>
      </c>
      <c r="CI1200" s="122">
        <v>0</v>
      </c>
      <c r="CJ1200" s="122">
        <v>0</v>
      </c>
      <c r="CK1200" s="122">
        <v>0</v>
      </c>
      <c r="CL1200" s="122">
        <v>0</v>
      </c>
      <c r="CM1200" s="122">
        <v>0</v>
      </c>
      <c r="CN1200" s="122">
        <v>0</v>
      </c>
      <c r="CO1200" s="122">
        <v>0</v>
      </c>
      <c r="CP1200" s="122">
        <v>0</v>
      </c>
      <c r="CQ1200" s="122">
        <v>0</v>
      </c>
    </row>
    <row r="1201" spans="1:97" ht="24.95" customHeight="1">
      <c r="A1201" s="244">
        <v>643</v>
      </c>
      <c r="B1201" s="17" t="s">
        <v>3309</v>
      </c>
      <c r="C1201" s="111">
        <v>402000001</v>
      </c>
      <c r="D1201" s="375" t="s">
        <v>48</v>
      </c>
      <c r="E1201" s="113" t="s">
        <v>3328</v>
      </c>
      <c r="F1201" s="381"/>
      <c r="G1201" s="381"/>
      <c r="H1201" s="136" t="s">
        <v>3329</v>
      </c>
      <c r="I1201" s="136"/>
      <c r="J1201" s="136" t="s">
        <v>3330</v>
      </c>
      <c r="K1201" s="136" t="s">
        <v>3331</v>
      </c>
      <c r="L1201" s="381"/>
      <c r="M1201" s="381"/>
      <c r="N1201" s="381"/>
      <c r="O1201" s="381"/>
      <c r="P1201" s="116" t="s">
        <v>3332</v>
      </c>
      <c r="Q1201" s="117" t="s">
        <v>256</v>
      </c>
      <c r="R1201" s="154"/>
      <c r="S1201" s="115"/>
      <c r="T1201" s="115">
        <v>6</v>
      </c>
      <c r="U1201" s="115"/>
      <c r="V1201" s="115" t="s">
        <v>3333</v>
      </c>
      <c r="W1201" s="115" t="s">
        <v>1779</v>
      </c>
      <c r="X1201" s="115"/>
      <c r="Y1201" s="115"/>
      <c r="Z1201" s="115"/>
      <c r="AA1201" s="115"/>
      <c r="AB1201" s="116" t="s">
        <v>257</v>
      </c>
      <c r="AC1201" s="117" t="s">
        <v>1854</v>
      </c>
      <c r="AD1201" s="130"/>
      <c r="AE1201" s="130"/>
      <c r="AF1201" s="130"/>
      <c r="AG1201" s="130"/>
      <c r="AH1201" s="130"/>
      <c r="AI1201" s="130"/>
      <c r="AJ1201" s="130"/>
      <c r="AK1201" s="130"/>
      <c r="AL1201" s="130"/>
      <c r="AM1201" s="116" t="s">
        <v>3334</v>
      </c>
      <c r="AN1201" s="114" t="s">
        <v>163</v>
      </c>
      <c r="AO1201" s="57" t="s">
        <v>51</v>
      </c>
      <c r="AP1201" s="57" t="s">
        <v>92</v>
      </c>
      <c r="AQ1201" s="57" t="s">
        <v>3317</v>
      </c>
      <c r="AR1201" s="18" t="s">
        <v>3318</v>
      </c>
      <c r="AS1201" s="156">
        <v>244</v>
      </c>
      <c r="AT1201" s="122">
        <v>3057934.59</v>
      </c>
      <c r="AU1201" s="122">
        <v>3057934.59</v>
      </c>
      <c r="AV1201" s="122">
        <v>0</v>
      </c>
      <c r="AW1201" s="122">
        <v>0</v>
      </c>
      <c r="AX1201" s="122">
        <v>0</v>
      </c>
      <c r="AY1201" s="122">
        <v>0</v>
      </c>
      <c r="AZ1201" s="122">
        <v>0</v>
      </c>
      <c r="BA1201" s="122">
        <v>0</v>
      </c>
      <c r="BB1201" s="122">
        <v>3057934.59</v>
      </c>
      <c r="BC1201" s="122">
        <v>3057934.59</v>
      </c>
      <c r="BD1201" s="122">
        <v>2803273.25</v>
      </c>
      <c r="BE1201" s="122">
        <v>0</v>
      </c>
      <c r="BF1201" s="122">
        <v>0</v>
      </c>
      <c r="BG1201" s="122">
        <v>0</v>
      </c>
      <c r="BH1201" s="122">
        <v>2803273.25</v>
      </c>
      <c r="BI1201" s="122">
        <v>2803273.25</v>
      </c>
      <c r="BJ1201" s="122">
        <v>0</v>
      </c>
      <c r="BK1201" s="122">
        <v>0</v>
      </c>
      <c r="BL1201" s="122">
        <v>0</v>
      </c>
      <c r="BM1201" s="122">
        <v>2803273.25</v>
      </c>
      <c r="BN1201" s="122">
        <v>2766352.8</v>
      </c>
      <c r="BO1201" s="122">
        <v>0</v>
      </c>
      <c r="BP1201" s="122">
        <v>0</v>
      </c>
      <c r="BQ1201" s="122">
        <v>0</v>
      </c>
      <c r="BR1201" s="122">
        <v>2766352.8</v>
      </c>
      <c r="BS1201" s="122">
        <v>3338633.8</v>
      </c>
      <c r="BT1201" s="122">
        <v>0</v>
      </c>
      <c r="BU1201" s="122">
        <v>0</v>
      </c>
      <c r="BV1201" s="122">
        <v>0</v>
      </c>
      <c r="BW1201" s="122">
        <v>3338633.8</v>
      </c>
      <c r="BX1201" s="122">
        <v>2767091</v>
      </c>
      <c r="BY1201" s="122">
        <v>0</v>
      </c>
      <c r="BZ1201" s="122">
        <v>0</v>
      </c>
      <c r="CA1201" s="122">
        <v>0</v>
      </c>
      <c r="CB1201" s="122">
        <v>2767091</v>
      </c>
      <c r="CC1201" s="122">
        <v>2605091</v>
      </c>
      <c r="CD1201" s="122">
        <v>0</v>
      </c>
      <c r="CE1201" s="122">
        <v>0</v>
      </c>
      <c r="CF1201" s="122">
        <v>0</v>
      </c>
      <c r="CG1201" s="122">
        <v>2605091</v>
      </c>
      <c r="CH1201" s="122">
        <v>2767091</v>
      </c>
      <c r="CI1201" s="122">
        <v>0</v>
      </c>
      <c r="CJ1201" s="122">
        <v>0</v>
      </c>
      <c r="CK1201" s="122">
        <v>0</v>
      </c>
      <c r="CL1201" s="122">
        <v>2767091</v>
      </c>
      <c r="CM1201" s="122">
        <v>2605091</v>
      </c>
      <c r="CN1201" s="122">
        <v>0</v>
      </c>
      <c r="CO1201" s="122">
        <v>0</v>
      </c>
      <c r="CP1201" s="122">
        <v>0</v>
      </c>
      <c r="CQ1201" s="122">
        <v>2605091</v>
      </c>
    </row>
    <row r="1202" spans="1:97" ht="24.95" customHeight="1">
      <c r="A1202" s="244">
        <v>643</v>
      </c>
      <c r="B1202" s="17" t="s">
        <v>3309</v>
      </c>
      <c r="C1202" s="111">
        <v>402000025</v>
      </c>
      <c r="D1202" s="375" t="s">
        <v>153</v>
      </c>
      <c r="E1202" s="113" t="s">
        <v>3335</v>
      </c>
      <c r="F1202" s="381"/>
      <c r="G1202" s="381"/>
      <c r="H1202" s="136" t="s">
        <v>3336</v>
      </c>
      <c r="I1202" s="136"/>
      <c r="J1202" s="136" t="s">
        <v>3337</v>
      </c>
      <c r="K1202" s="136" t="s">
        <v>3338</v>
      </c>
      <c r="L1202" s="381"/>
      <c r="M1202" s="381"/>
      <c r="N1202" s="381"/>
      <c r="O1202" s="381"/>
      <c r="P1202" s="116" t="s">
        <v>3339</v>
      </c>
      <c r="Q1202" s="117" t="s">
        <v>256</v>
      </c>
      <c r="R1202" s="154"/>
      <c r="S1202" s="115"/>
      <c r="T1202" s="115" t="s">
        <v>3340</v>
      </c>
      <c r="U1202" s="115"/>
      <c r="V1202" s="115" t="s">
        <v>3341</v>
      </c>
      <c r="W1202" s="115" t="s">
        <v>3342</v>
      </c>
      <c r="X1202" s="115">
        <v>15</v>
      </c>
      <c r="Y1202" s="115"/>
      <c r="Z1202" s="115"/>
      <c r="AA1202" s="115"/>
      <c r="AB1202" s="116" t="s">
        <v>257</v>
      </c>
      <c r="AC1202" s="117" t="s">
        <v>1854</v>
      </c>
      <c r="AD1202" s="130"/>
      <c r="AE1202" s="130"/>
      <c r="AF1202" s="130"/>
      <c r="AG1202" s="130"/>
      <c r="AH1202" s="130"/>
      <c r="AI1202" s="130"/>
      <c r="AJ1202" s="130"/>
      <c r="AK1202" s="130"/>
      <c r="AL1202" s="130"/>
      <c r="AM1202" s="116" t="s">
        <v>3334</v>
      </c>
      <c r="AN1202" s="114" t="s">
        <v>163</v>
      </c>
      <c r="AO1202" s="57" t="s">
        <v>51</v>
      </c>
      <c r="AP1202" s="57" t="s">
        <v>92</v>
      </c>
      <c r="AQ1202" s="57" t="s">
        <v>3317</v>
      </c>
      <c r="AR1202" s="18" t="s">
        <v>3318</v>
      </c>
      <c r="AS1202" s="156">
        <v>244</v>
      </c>
      <c r="AT1202" s="122">
        <v>76458</v>
      </c>
      <c r="AU1202" s="122">
        <v>76458</v>
      </c>
      <c r="AV1202" s="122">
        <v>0</v>
      </c>
      <c r="AW1202" s="122">
        <v>0</v>
      </c>
      <c r="AX1202" s="122">
        <v>0</v>
      </c>
      <c r="AY1202" s="122">
        <v>0</v>
      </c>
      <c r="AZ1202" s="122">
        <v>0</v>
      </c>
      <c r="BA1202" s="122">
        <v>0</v>
      </c>
      <c r="BB1202" s="122">
        <v>76458</v>
      </c>
      <c r="BC1202" s="122">
        <v>76458</v>
      </c>
      <c r="BD1202" s="122">
        <v>0</v>
      </c>
      <c r="BE1202" s="122">
        <v>0</v>
      </c>
      <c r="BF1202" s="122">
        <v>0</v>
      </c>
      <c r="BG1202" s="122">
        <v>0</v>
      </c>
      <c r="BH1202" s="122">
        <v>0</v>
      </c>
      <c r="BI1202" s="122">
        <v>0</v>
      </c>
      <c r="BJ1202" s="122">
        <v>0</v>
      </c>
      <c r="BK1202" s="122">
        <v>0</v>
      </c>
      <c r="BL1202" s="122">
        <v>0</v>
      </c>
      <c r="BM1202" s="122">
        <v>0</v>
      </c>
      <c r="BN1202" s="122">
        <v>0</v>
      </c>
      <c r="BO1202" s="122">
        <v>0</v>
      </c>
      <c r="BP1202" s="122">
        <v>0</v>
      </c>
      <c r="BQ1202" s="122">
        <v>0</v>
      </c>
      <c r="BR1202" s="122">
        <v>0</v>
      </c>
      <c r="BS1202" s="122">
        <v>0</v>
      </c>
      <c r="BT1202" s="122">
        <v>0</v>
      </c>
      <c r="BU1202" s="122">
        <v>0</v>
      </c>
      <c r="BV1202" s="122">
        <v>0</v>
      </c>
      <c r="BW1202" s="122">
        <v>0</v>
      </c>
      <c r="BX1202" s="122">
        <v>0</v>
      </c>
      <c r="BY1202" s="122">
        <v>0</v>
      </c>
      <c r="BZ1202" s="122">
        <v>0</v>
      </c>
      <c r="CA1202" s="122">
        <v>0</v>
      </c>
      <c r="CB1202" s="122">
        <v>0</v>
      </c>
      <c r="CC1202" s="122">
        <v>0</v>
      </c>
      <c r="CD1202" s="122">
        <v>0</v>
      </c>
      <c r="CE1202" s="122">
        <v>0</v>
      </c>
      <c r="CF1202" s="122">
        <v>0</v>
      </c>
      <c r="CG1202" s="122">
        <v>0</v>
      </c>
      <c r="CH1202" s="122">
        <v>0</v>
      </c>
      <c r="CI1202" s="122">
        <v>0</v>
      </c>
      <c r="CJ1202" s="122">
        <v>0</v>
      </c>
      <c r="CK1202" s="122">
        <v>0</v>
      </c>
      <c r="CL1202" s="122">
        <v>0</v>
      </c>
      <c r="CM1202" s="122">
        <v>0</v>
      </c>
      <c r="CN1202" s="122">
        <v>0</v>
      </c>
      <c r="CO1202" s="122">
        <v>0</v>
      </c>
      <c r="CP1202" s="122">
        <v>0</v>
      </c>
      <c r="CQ1202" s="122">
        <v>0</v>
      </c>
    </row>
    <row r="1203" spans="1:97" ht="24.95" customHeight="1">
      <c r="A1203" s="244">
        <v>643</v>
      </c>
      <c r="B1203" s="17" t="s">
        <v>3309</v>
      </c>
      <c r="C1203" s="111">
        <v>402000001</v>
      </c>
      <c r="D1203" s="375" t="s">
        <v>48</v>
      </c>
      <c r="E1203" s="113" t="s">
        <v>3328</v>
      </c>
      <c r="F1203" s="364"/>
      <c r="G1203" s="364"/>
      <c r="H1203" s="364">
        <v>6</v>
      </c>
      <c r="I1203" s="364"/>
      <c r="J1203" s="136" t="s">
        <v>3343</v>
      </c>
      <c r="K1203" s="136" t="s">
        <v>3344</v>
      </c>
      <c r="L1203" s="364"/>
      <c r="M1203" s="364"/>
      <c r="N1203" s="364"/>
      <c r="O1203" s="364"/>
      <c r="P1203" s="116" t="s">
        <v>3332</v>
      </c>
      <c r="Q1203" s="117" t="s">
        <v>256</v>
      </c>
      <c r="R1203" s="154"/>
      <c r="S1203" s="115"/>
      <c r="T1203" s="115">
        <v>6</v>
      </c>
      <c r="U1203" s="115"/>
      <c r="V1203" s="115" t="s">
        <v>3333</v>
      </c>
      <c r="W1203" s="115" t="s">
        <v>1779</v>
      </c>
      <c r="X1203" s="115"/>
      <c r="Y1203" s="115"/>
      <c r="Z1203" s="115"/>
      <c r="AA1203" s="115"/>
      <c r="AB1203" s="116" t="s">
        <v>257</v>
      </c>
      <c r="AC1203" s="117" t="s">
        <v>1854</v>
      </c>
      <c r="AD1203" s="130"/>
      <c r="AE1203" s="130"/>
      <c r="AF1203" s="130"/>
      <c r="AG1203" s="130"/>
      <c r="AH1203" s="130"/>
      <c r="AI1203" s="130"/>
      <c r="AJ1203" s="130"/>
      <c r="AK1203" s="130"/>
      <c r="AL1203" s="130"/>
      <c r="AM1203" s="116" t="s">
        <v>3334</v>
      </c>
      <c r="AN1203" s="114" t="s">
        <v>163</v>
      </c>
      <c r="AO1203" s="57" t="s">
        <v>51</v>
      </c>
      <c r="AP1203" s="57" t="s">
        <v>92</v>
      </c>
      <c r="AQ1203" s="57" t="s">
        <v>3317</v>
      </c>
      <c r="AR1203" s="18" t="s">
        <v>3318</v>
      </c>
      <c r="AS1203" s="156" t="s">
        <v>192</v>
      </c>
      <c r="AT1203" s="122">
        <v>0</v>
      </c>
      <c r="AU1203" s="122">
        <v>0</v>
      </c>
      <c r="AV1203" s="122">
        <v>0</v>
      </c>
      <c r="AW1203" s="122">
        <v>0</v>
      </c>
      <c r="AX1203" s="122">
        <v>0</v>
      </c>
      <c r="AY1203" s="122">
        <v>0</v>
      </c>
      <c r="AZ1203" s="122">
        <v>0</v>
      </c>
      <c r="BA1203" s="122">
        <v>0</v>
      </c>
      <c r="BB1203" s="122">
        <v>0</v>
      </c>
      <c r="BC1203" s="122">
        <v>0</v>
      </c>
      <c r="BD1203" s="122">
        <v>699597</v>
      </c>
      <c r="BE1203" s="122">
        <v>0</v>
      </c>
      <c r="BF1203" s="122">
        <v>0</v>
      </c>
      <c r="BG1203" s="122">
        <v>0</v>
      </c>
      <c r="BH1203" s="122">
        <v>699597</v>
      </c>
      <c r="BI1203" s="122">
        <v>699597</v>
      </c>
      <c r="BJ1203" s="122">
        <v>0</v>
      </c>
      <c r="BK1203" s="122">
        <v>0</v>
      </c>
      <c r="BL1203" s="122">
        <v>0</v>
      </c>
      <c r="BM1203" s="122">
        <v>699597</v>
      </c>
      <c r="BN1203" s="122">
        <v>716912</v>
      </c>
      <c r="BO1203" s="122">
        <v>0</v>
      </c>
      <c r="BP1203" s="122">
        <v>0</v>
      </c>
      <c r="BQ1203" s="122">
        <v>0</v>
      </c>
      <c r="BR1203" s="122">
        <v>716912</v>
      </c>
      <c r="BS1203" s="122">
        <v>380276</v>
      </c>
      <c r="BT1203" s="122">
        <v>0</v>
      </c>
      <c r="BU1203" s="122">
        <v>0</v>
      </c>
      <c r="BV1203" s="122">
        <v>0</v>
      </c>
      <c r="BW1203" s="122">
        <v>380276</v>
      </c>
      <c r="BX1203" s="122">
        <v>725659</v>
      </c>
      <c r="BY1203" s="122">
        <v>0</v>
      </c>
      <c r="BZ1203" s="122">
        <v>0</v>
      </c>
      <c r="CA1203" s="122">
        <v>0</v>
      </c>
      <c r="CB1203" s="122">
        <v>725659</v>
      </c>
      <c r="CC1203" s="122">
        <v>384840</v>
      </c>
      <c r="CD1203" s="122">
        <v>0</v>
      </c>
      <c r="CE1203" s="122">
        <v>0</v>
      </c>
      <c r="CF1203" s="122">
        <v>0</v>
      </c>
      <c r="CG1203" s="122">
        <v>384840</v>
      </c>
      <c r="CH1203" s="122">
        <v>725659</v>
      </c>
      <c r="CI1203" s="122">
        <v>0</v>
      </c>
      <c r="CJ1203" s="122">
        <v>0</v>
      </c>
      <c r="CK1203" s="122">
        <v>0</v>
      </c>
      <c r="CL1203" s="122">
        <v>725659</v>
      </c>
      <c r="CM1203" s="122">
        <v>384840</v>
      </c>
      <c r="CN1203" s="122">
        <v>0</v>
      </c>
      <c r="CO1203" s="122">
        <v>0</v>
      </c>
      <c r="CP1203" s="122">
        <v>0</v>
      </c>
      <c r="CQ1203" s="122">
        <v>384840</v>
      </c>
    </row>
    <row r="1204" spans="1:97" ht="24.95" customHeight="1">
      <c r="A1204" s="244">
        <v>643</v>
      </c>
      <c r="B1204" s="17" t="s">
        <v>3309</v>
      </c>
      <c r="C1204" s="111">
        <v>402000001</v>
      </c>
      <c r="D1204" s="375" t="s">
        <v>48</v>
      </c>
      <c r="E1204" s="113" t="s">
        <v>3328</v>
      </c>
      <c r="F1204" s="364"/>
      <c r="G1204" s="364"/>
      <c r="H1204" s="364">
        <v>6</v>
      </c>
      <c r="I1204" s="364"/>
      <c r="J1204" s="136" t="s">
        <v>3343</v>
      </c>
      <c r="K1204" s="136" t="s">
        <v>3344</v>
      </c>
      <c r="L1204" s="364"/>
      <c r="M1204" s="364"/>
      <c r="N1204" s="364"/>
      <c r="O1204" s="364"/>
      <c r="P1204" s="116" t="s">
        <v>3332</v>
      </c>
      <c r="Q1204" s="117" t="s">
        <v>256</v>
      </c>
      <c r="R1204" s="154"/>
      <c r="S1204" s="115"/>
      <c r="T1204" s="115">
        <v>6</v>
      </c>
      <c r="U1204" s="115"/>
      <c r="V1204" s="115" t="s">
        <v>3333</v>
      </c>
      <c r="W1204" s="115" t="s">
        <v>1779</v>
      </c>
      <c r="X1204" s="115"/>
      <c r="Y1204" s="115"/>
      <c r="Z1204" s="115"/>
      <c r="AA1204" s="115"/>
      <c r="AB1204" s="116" t="s">
        <v>257</v>
      </c>
      <c r="AC1204" s="117" t="s">
        <v>1854</v>
      </c>
      <c r="AD1204" s="130"/>
      <c r="AE1204" s="130"/>
      <c r="AF1204" s="130"/>
      <c r="AG1204" s="130"/>
      <c r="AH1204" s="130"/>
      <c r="AI1204" s="130"/>
      <c r="AJ1204" s="130"/>
      <c r="AK1204" s="130"/>
      <c r="AL1204" s="130"/>
      <c r="AM1204" s="116" t="s">
        <v>3345</v>
      </c>
      <c r="AN1204" s="114" t="s">
        <v>163</v>
      </c>
      <c r="AO1204" s="57" t="s">
        <v>51</v>
      </c>
      <c r="AP1204" s="57" t="s">
        <v>92</v>
      </c>
      <c r="AQ1204" s="57" t="s">
        <v>3317</v>
      </c>
      <c r="AR1204" s="18" t="s">
        <v>3318</v>
      </c>
      <c r="AS1204" s="156">
        <v>851</v>
      </c>
      <c r="AT1204" s="122">
        <v>7573</v>
      </c>
      <c r="AU1204" s="122">
        <v>7573</v>
      </c>
      <c r="AV1204" s="122">
        <v>0</v>
      </c>
      <c r="AW1204" s="122">
        <v>0</v>
      </c>
      <c r="AX1204" s="122">
        <v>0</v>
      </c>
      <c r="AY1204" s="122">
        <v>0</v>
      </c>
      <c r="AZ1204" s="122">
        <v>0</v>
      </c>
      <c r="BA1204" s="122">
        <v>0</v>
      </c>
      <c r="BB1204" s="122">
        <v>7573</v>
      </c>
      <c r="BC1204" s="122">
        <v>7573</v>
      </c>
      <c r="BD1204" s="122">
        <v>7219</v>
      </c>
      <c r="BE1204" s="122">
        <v>0</v>
      </c>
      <c r="BF1204" s="122">
        <v>0</v>
      </c>
      <c r="BG1204" s="122">
        <v>0</v>
      </c>
      <c r="BH1204" s="122">
        <v>7219</v>
      </c>
      <c r="BI1204" s="122">
        <v>7219</v>
      </c>
      <c r="BJ1204" s="122">
        <v>0</v>
      </c>
      <c r="BK1204" s="122">
        <v>0</v>
      </c>
      <c r="BL1204" s="122">
        <v>0</v>
      </c>
      <c r="BM1204" s="122">
        <v>7219</v>
      </c>
      <c r="BN1204" s="122">
        <v>6912</v>
      </c>
      <c r="BO1204" s="122">
        <v>0</v>
      </c>
      <c r="BP1204" s="122">
        <v>0</v>
      </c>
      <c r="BQ1204" s="122">
        <v>0</v>
      </c>
      <c r="BR1204" s="122">
        <v>6912</v>
      </c>
      <c r="BS1204" s="122">
        <v>0</v>
      </c>
      <c r="BT1204" s="122">
        <v>0</v>
      </c>
      <c r="BU1204" s="122">
        <v>0</v>
      </c>
      <c r="BV1204" s="122">
        <v>0</v>
      </c>
      <c r="BW1204" s="122">
        <v>0</v>
      </c>
      <c r="BX1204" s="122">
        <v>6604</v>
      </c>
      <c r="BY1204" s="122">
        <v>0</v>
      </c>
      <c r="BZ1204" s="122">
        <v>0</v>
      </c>
      <c r="CA1204" s="122">
        <v>0</v>
      </c>
      <c r="CB1204" s="122">
        <v>6604</v>
      </c>
      <c r="CC1204" s="122">
        <v>0</v>
      </c>
      <c r="CD1204" s="122">
        <v>0</v>
      </c>
      <c r="CE1204" s="122">
        <v>0</v>
      </c>
      <c r="CF1204" s="122">
        <v>0</v>
      </c>
      <c r="CG1204" s="122">
        <v>0</v>
      </c>
      <c r="CH1204" s="122">
        <v>6297</v>
      </c>
      <c r="CI1204" s="122">
        <v>0</v>
      </c>
      <c r="CJ1204" s="122">
        <v>0</v>
      </c>
      <c r="CK1204" s="122">
        <v>0</v>
      </c>
      <c r="CL1204" s="122">
        <v>6297</v>
      </c>
      <c r="CM1204" s="122">
        <v>0</v>
      </c>
      <c r="CN1204" s="122">
        <v>0</v>
      </c>
      <c r="CO1204" s="122">
        <v>0</v>
      </c>
      <c r="CP1204" s="122">
        <v>0</v>
      </c>
      <c r="CQ1204" s="122">
        <v>0</v>
      </c>
    </row>
    <row r="1205" spans="1:97" ht="24.95" customHeight="1">
      <c r="A1205" s="244">
        <v>643</v>
      </c>
      <c r="B1205" s="17" t="s">
        <v>3309</v>
      </c>
      <c r="C1205" s="111">
        <v>402000001</v>
      </c>
      <c r="D1205" s="375" t="s">
        <v>48</v>
      </c>
      <c r="E1205" s="113" t="s">
        <v>3328</v>
      </c>
      <c r="F1205" s="364"/>
      <c r="G1205" s="364"/>
      <c r="H1205" s="364">
        <v>6</v>
      </c>
      <c r="I1205" s="364"/>
      <c r="J1205" s="136" t="s">
        <v>3343</v>
      </c>
      <c r="K1205" s="136" t="s">
        <v>3344</v>
      </c>
      <c r="L1205" s="364"/>
      <c r="M1205" s="364"/>
      <c r="N1205" s="364"/>
      <c r="O1205" s="364"/>
      <c r="P1205" s="116" t="s">
        <v>3346</v>
      </c>
      <c r="Q1205" s="117" t="s">
        <v>256</v>
      </c>
      <c r="R1205" s="154"/>
      <c r="S1205" s="115"/>
      <c r="T1205" s="115">
        <v>6</v>
      </c>
      <c r="U1205" s="115"/>
      <c r="V1205" s="115" t="s">
        <v>3333</v>
      </c>
      <c r="W1205" s="115" t="s">
        <v>1779</v>
      </c>
      <c r="X1205" s="115"/>
      <c r="Y1205" s="115"/>
      <c r="Z1205" s="115"/>
      <c r="AA1205" s="115"/>
      <c r="AB1205" s="116" t="s">
        <v>257</v>
      </c>
      <c r="AC1205" s="117" t="s">
        <v>1854</v>
      </c>
      <c r="AD1205" s="130"/>
      <c r="AE1205" s="130"/>
      <c r="AF1205" s="130"/>
      <c r="AG1205" s="130"/>
      <c r="AH1205" s="130"/>
      <c r="AI1205" s="130"/>
      <c r="AJ1205" s="130"/>
      <c r="AK1205" s="130"/>
      <c r="AL1205" s="130"/>
      <c r="AM1205" s="116" t="s">
        <v>3345</v>
      </c>
      <c r="AN1205" s="114" t="s">
        <v>163</v>
      </c>
      <c r="AO1205" s="57" t="s">
        <v>51</v>
      </c>
      <c r="AP1205" s="57" t="s">
        <v>92</v>
      </c>
      <c r="AQ1205" s="57" t="s">
        <v>3317</v>
      </c>
      <c r="AR1205" s="18" t="s">
        <v>3318</v>
      </c>
      <c r="AS1205" s="156">
        <v>852</v>
      </c>
      <c r="AT1205" s="122">
        <v>1875</v>
      </c>
      <c r="AU1205" s="122">
        <v>1875</v>
      </c>
      <c r="AV1205" s="122">
        <v>0</v>
      </c>
      <c r="AW1205" s="122">
        <v>0</v>
      </c>
      <c r="AX1205" s="122">
        <v>0</v>
      </c>
      <c r="AY1205" s="122">
        <v>0</v>
      </c>
      <c r="AZ1205" s="122">
        <v>0</v>
      </c>
      <c r="BA1205" s="122">
        <v>0</v>
      </c>
      <c r="BB1205" s="122">
        <v>1875</v>
      </c>
      <c r="BC1205" s="122">
        <v>1875</v>
      </c>
      <c r="BD1205" s="122">
        <v>941</v>
      </c>
      <c r="BE1205" s="122">
        <v>0</v>
      </c>
      <c r="BF1205" s="122">
        <v>0</v>
      </c>
      <c r="BG1205" s="122">
        <v>0</v>
      </c>
      <c r="BH1205" s="122">
        <v>941</v>
      </c>
      <c r="BI1205" s="122">
        <v>941</v>
      </c>
      <c r="BJ1205" s="122">
        <v>0</v>
      </c>
      <c r="BK1205" s="122">
        <v>0</v>
      </c>
      <c r="BL1205" s="122">
        <v>0</v>
      </c>
      <c r="BM1205" s="122">
        <v>941</v>
      </c>
      <c r="BN1205" s="122">
        <v>0</v>
      </c>
      <c r="BO1205" s="122">
        <v>0</v>
      </c>
      <c r="BP1205" s="122">
        <v>0</v>
      </c>
      <c r="BQ1205" s="122">
        <v>0</v>
      </c>
      <c r="BR1205" s="122">
        <v>0</v>
      </c>
      <c r="BS1205" s="122">
        <v>0</v>
      </c>
      <c r="BT1205" s="122">
        <v>0</v>
      </c>
      <c r="BU1205" s="122">
        <v>0</v>
      </c>
      <c r="BV1205" s="122">
        <v>0</v>
      </c>
      <c r="BW1205" s="122">
        <v>0</v>
      </c>
      <c r="BX1205" s="122">
        <v>0</v>
      </c>
      <c r="BY1205" s="122">
        <v>0</v>
      </c>
      <c r="BZ1205" s="122">
        <v>0</v>
      </c>
      <c r="CA1205" s="122">
        <v>0</v>
      </c>
      <c r="CB1205" s="122">
        <v>0</v>
      </c>
      <c r="CC1205" s="122">
        <v>0</v>
      </c>
      <c r="CD1205" s="122">
        <v>0</v>
      </c>
      <c r="CE1205" s="122">
        <v>0</v>
      </c>
      <c r="CF1205" s="122">
        <v>0</v>
      </c>
      <c r="CG1205" s="122">
        <v>0</v>
      </c>
      <c r="CH1205" s="122">
        <v>0</v>
      </c>
      <c r="CI1205" s="122">
        <v>0</v>
      </c>
      <c r="CJ1205" s="122">
        <v>0</v>
      </c>
      <c r="CK1205" s="122">
        <v>0</v>
      </c>
      <c r="CL1205" s="122">
        <v>0</v>
      </c>
      <c r="CM1205" s="122">
        <v>0</v>
      </c>
      <c r="CN1205" s="122">
        <v>0</v>
      </c>
      <c r="CO1205" s="122">
        <v>0</v>
      </c>
      <c r="CP1205" s="122">
        <v>0</v>
      </c>
      <c r="CQ1205" s="122">
        <v>0</v>
      </c>
    </row>
    <row r="1206" spans="1:97" ht="24.95" customHeight="1">
      <c r="A1206" s="244">
        <v>643</v>
      </c>
      <c r="B1206" s="17" t="s">
        <v>3309</v>
      </c>
      <c r="C1206" s="111">
        <v>402000001</v>
      </c>
      <c r="D1206" s="375" t="s">
        <v>48</v>
      </c>
      <c r="E1206" s="113" t="s">
        <v>3328</v>
      </c>
      <c r="F1206" s="364"/>
      <c r="G1206" s="364"/>
      <c r="H1206" s="364">
        <v>6</v>
      </c>
      <c r="I1206" s="364"/>
      <c r="J1206" s="136" t="s">
        <v>3343</v>
      </c>
      <c r="K1206" s="136" t="s">
        <v>3344</v>
      </c>
      <c r="L1206" s="364"/>
      <c r="M1206" s="364"/>
      <c r="N1206" s="364"/>
      <c r="O1206" s="364"/>
      <c r="P1206" s="116" t="s">
        <v>3347</v>
      </c>
      <c r="Q1206" s="117" t="s">
        <v>256</v>
      </c>
      <c r="R1206" s="154"/>
      <c r="S1206" s="115"/>
      <c r="T1206" s="115">
        <v>6</v>
      </c>
      <c r="U1206" s="115"/>
      <c r="V1206" s="115" t="s">
        <v>3333</v>
      </c>
      <c r="W1206" s="115" t="s">
        <v>1779</v>
      </c>
      <c r="X1206" s="115"/>
      <c r="Y1206" s="115"/>
      <c r="Z1206" s="115"/>
      <c r="AA1206" s="115"/>
      <c r="AB1206" s="116" t="s">
        <v>257</v>
      </c>
      <c r="AC1206" s="117" t="s">
        <v>1854</v>
      </c>
      <c r="AD1206" s="130"/>
      <c r="AE1206" s="130"/>
      <c r="AF1206" s="130"/>
      <c r="AG1206" s="130"/>
      <c r="AH1206" s="130"/>
      <c r="AI1206" s="130"/>
      <c r="AJ1206" s="130"/>
      <c r="AK1206" s="130"/>
      <c r="AL1206" s="130"/>
      <c r="AM1206" s="116" t="s">
        <v>3345</v>
      </c>
      <c r="AN1206" s="114" t="s">
        <v>163</v>
      </c>
      <c r="AO1206" s="57" t="s">
        <v>51</v>
      </c>
      <c r="AP1206" s="57" t="s">
        <v>92</v>
      </c>
      <c r="AQ1206" s="57" t="s">
        <v>3317</v>
      </c>
      <c r="AR1206" s="18" t="s">
        <v>3318</v>
      </c>
      <c r="AS1206" s="156">
        <v>853</v>
      </c>
      <c r="AT1206" s="122">
        <v>31000</v>
      </c>
      <c r="AU1206" s="122">
        <v>31000</v>
      </c>
      <c r="AV1206" s="122">
        <v>0</v>
      </c>
      <c r="AW1206" s="122">
        <v>0</v>
      </c>
      <c r="AX1206" s="122">
        <v>0</v>
      </c>
      <c r="AY1206" s="122">
        <v>0</v>
      </c>
      <c r="AZ1206" s="122">
        <v>0</v>
      </c>
      <c r="BA1206" s="122">
        <v>0</v>
      </c>
      <c r="BB1206" s="122">
        <v>31000</v>
      </c>
      <c r="BC1206" s="122">
        <v>31000</v>
      </c>
      <c r="BD1206" s="122">
        <v>31000</v>
      </c>
      <c r="BE1206" s="122">
        <v>0</v>
      </c>
      <c r="BF1206" s="122">
        <v>0</v>
      </c>
      <c r="BG1206" s="122">
        <v>0</v>
      </c>
      <c r="BH1206" s="122">
        <v>31000</v>
      </c>
      <c r="BI1206" s="122">
        <v>31000</v>
      </c>
      <c r="BJ1206" s="122">
        <v>0</v>
      </c>
      <c r="BK1206" s="122">
        <v>0</v>
      </c>
      <c r="BL1206" s="122">
        <v>0</v>
      </c>
      <c r="BM1206" s="122">
        <v>31000</v>
      </c>
      <c r="BN1206" s="122">
        <v>32868</v>
      </c>
      <c r="BO1206" s="122">
        <v>0</v>
      </c>
      <c r="BP1206" s="122">
        <v>0</v>
      </c>
      <c r="BQ1206" s="122">
        <v>0</v>
      </c>
      <c r="BR1206" s="122">
        <v>32868</v>
      </c>
      <c r="BS1206" s="122">
        <v>32868</v>
      </c>
      <c r="BT1206" s="122">
        <v>0</v>
      </c>
      <c r="BU1206" s="122">
        <v>0</v>
      </c>
      <c r="BV1206" s="122">
        <v>0</v>
      </c>
      <c r="BW1206" s="122">
        <v>32868</v>
      </c>
      <c r="BX1206" s="122">
        <v>32876</v>
      </c>
      <c r="BY1206" s="122">
        <v>0</v>
      </c>
      <c r="BZ1206" s="122">
        <v>0</v>
      </c>
      <c r="CA1206" s="122">
        <v>0</v>
      </c>
      <c r="CB1206" s="122">
        <v>32876</v>
      </c>
      <c r="CC1206" s="122">
        <v>32876</v>
      </c>
      <c r="CD1206" s="122">
        <v>0</v>
      </c>
      <c r="CE1206" s="122">
        <v>0</v>
      </c>
      <c r="CF1206" s="122">
        <v>0</v>
      </c>
      <c r="CG1206" s="122">
        <v>32876</v>
      </c>
      <c r="CH1206" s="122">
        <v>33183</v>
      </c>
      <c r="CI1206" s="122">
        <v>0</v>
      </c>
      <c r="CJ1206" s="122">
        <v>0</v>
      </c>
      <c r="CK1206" s="122">
        <v>0</v>
      </c>
      <c r="CL1206" s="122">
        <v>33183</v>
      </c>
      <c r="CM1206" s="122">
        <v>33183</v>
      </c>
      <c r="CN1206" s="122">
        <v>0</v>
      </c>
      <c r="CO1206" s="122">
        <v>0</v>
      </c>
      <c r="CP1206" s="122">
        <v>0</v>
      </c>
      <c r="CQ1206" s="122">
        <v>33183</v>
      </c>
    </row>
    <row r="1207" spans="1:97" ht="24.95" customHeight="1">
      <c r="A1207" s="244">
        <v>643</v>
      </c>
      <c r="B1207" s="17" t="s">
        <v>3309</v>
      </c>
      <c r="C1207" s="111">
        <v>402000002</v>
      </c>
      <c r="D1207" s="375" t="s">
        <v>49</v>
      </c>
      <c r="E1207" s="113" t="s">
        <v>3319</v>
      </c>
      <c r="F1207" s="364"/>
      <c r="G1207" s="364"/>
      <c r="H1207" s="136" t="s">
        <v>3348</v>
      </c>
      <c r="I1207" s="364"/>
      <c r="J1207" s="136" t="s">
        <v>3349</v>
      </c>
      <c r="K1207" s="136" t="s">
        <v>3350</v>
      </c>
      <c r="L1207" s="364">
        <v>3</v>
      </c>
      <c r="M1207" s="364"/>
      <c r="N1207" s="364"/>
      <c r="O1207" s="364"/>
      <c r="P1207" s="116" t="s">
        <v>3323</v>
      </c>
      <c r="Q1207" s="117" t="s">
        <v>3324</v>
      </c>
      <c r="R1207" s="154"/>
      <c r="S1207" s="115"/>
      <c r="T1207" s="115" t="s">
        <v>3351</v>
      </c>
      <c r="U1207" s="115"/>
      <c r="V1207" s="115" t="s">
        <v>3352</v>
      </c>
      <c r="W1207" s="115" t="s">
        <v>3353</v>
      </c>
      <c r="X1207" s="115">
        <v>3</v>
      </c>
      <c r="Y1207" s="115"/>
      <c r="Z1207" s="115"/>
      <c r="AA1207" s="115"/>
      <c r="AB1207" s="116" t="s">
        <v>3326</v>
      </c>
      <c r="AC1207" s="117" t="s">
        <v>3327</v>
      </c>
      <c r="AD1207" s="130"/>
      <c r="AE1207" s="130"/>
      <c r="AF1207" s="130"/>
      <c r="AG1207" s="130"/>
      <c r="AH1207" s="130"/>
      <c r="AI1207" s="130"/>
      <c r="AJ1207" s="241">
        <v>1</v>
      </c>
      <c r="AK1207" s="130"/>
      <c r="AL1207" s="130"/>
      <c r="AM1207" s="130"/>
      <c r="AN1207" s="114" t="s">
        <v>206</v>
      </c>
      <c r="AO1207" s="57" t="s">
        <v>51</v>
      </c>
      <c r="AP1207" s="57" t="s">
        <v>92</v>
      </c>
      <c r="AQ1207" s="57" t="s">
        <v>3354</v>
      </c>
      <c r="AR1207" s="18" t="s">
        <v>3355</v>
      </c>
      <c r="AS1207" s="156">
        <v>121</v>
      </c>
      <c r="AT1207" s="122">
        <v>10441153.25</v>
      </c>
      <c r="AU1207" s="122">
        <v>10441153.25</v>
      </c>
      <c r="AV1207" s="122">
        <v>0</v>
      </c>
      <c r="AW1207" s="122">
        <v>0</v>
      </c>
      <c r="AX1207" s="122">
        <v>0</v>
      </c>
      <c r="AY1207" s="122">
        <v>0</v>
      </c>
      <c r="AZ1207" s="122">
        <v>0</v>
      </c>
      <c r="BA1207" s="122">
        <v>0</v>
      </c>
      <c r="BB1207" s="122">
        <v>10441153.25</v>
      </c>
      <c r="BC1207" s="122">
        <v>10441153.25</v>
      </c>
      <c r="BD1207" s="122">
        <v>10953802.550000001</v>
      </c>
      <c r="BE1207" s="122">
        <v>0</v>
      </c>
      <c r="BF1207" s="122">
        <v>0</v>
      </c>
      <c r="BG1207" s="122">
        <v>0</v>
      </c>
      <c r="BH1207" s="122">
        <v>10953802.550000001</v>
      </c>
      <c r="BI1207" s="122">
        <v>10953802.550000001</v>
      </c>
      <c r="BJ1207" s="122">
        <v>0</v>
      </c>
      <c r="BK1207" s="122">
        <v>0</v>
      </c>
      <c r="BL1207" s="122">
        <v>0</v>
      </c>
      <c r="BM1207" s="122">
        <v>10953802.550000001</v>
      </c>
      <c r="BN1207" s="122">
        <v>8593344</v>
      </c>
      <c r="BO1207" s="122">
        <v>0</v>
      </c>
      <c r="BP1207" s="122">
        <v>0</v>
      </c>
      <c r="BQ1207" s="122">
        <v>0</v>
      </c>
      <c r="BR1207" s="122">
        <v>8593344</v>
      </c>
      <c r="BS1207" s="122">
        <v>8593344</v>
      </c>
      <c r="BT1207" s="122">
        <v>0</v>
      </c>
      <c r="BU1207" s="122">
        <v>0</v>
      </c>
      <c r="BV1207" s="122">
        <v>0</v>
      </c>
      <c r="BW1207" s="122">
        <v>8593344</v>
      </c>
      <c r="BX1207" s="122">
        <v>8593344</v>
      </c>
      <c r="BY1207" s="122">
        <v>0</v>
      </c>
      <c r="BZ1207" s="122">
        <v>0</v>
      </c>
      <c r="CA1207" s="122">
        <v>0</v>
      </c>
      <c r="CB1207" s="122">
        <v>8593344</v>
      </c>
      <c r="CC1207" s="122">
        <v>8593344</v>
      </c>
      <c r="CD1207" s="122">
        <v>0</v>
      </c>
      <c r="CE1207" s="122">
        <v>0</v>
      </c>
      <c r="CF1207" s="122">
        <v>0</v>
      </c>
      <c r="CG1207" s="122">
        <v>8593344</v>
      </c>
      <c r="CH1207" s="122">
        <v>8593344</v>
      </c>
      <c r="CI1207" s="122">
        <v>0</v>
      </c>
      <c r="CJ1207" s="122">
        <v>0</v>
      </c>
      <c r="CK1207" s="122">
        <v>0</v>
      </c>
      <c r="CL1207" s="122">
        <v>8593344</v>
      </c>
      <c r="CM1207" s="122">
        <v>8593344</v>
      </c>
      <c r="CN1207" s="122">
        <v>0</v>
      </c>
      <c r="CO1207" s="122">
        <v>0</v>
      </c>
      <c r="CP1207" s="122">
        <v>0</v>
      </c>
      <c r="CQ1207" s="122">
        <v>8593344</v>
      </c>
    </row>
    <row r="1208" spans="1:97" ht="24.95" customHeight="1">
      <c r="A1208" s="346">
        <v>643</v>
      </c>
      <c r="B1208" s="347" t="s">
        <v>3309</v>
      </c>
      <c r="C1208" s="382">
        <v>402000001</v>
      </c>
      <c r="D1208" s="383" t="s">
        <v>48</v>
      </c>
      <c r="E1208" s="161" t="s">
        <v>3319</v>
      </c>
      <c r="F1208" s="365"/>
      <c r="G1208" s="365"/>
      <c r="H1208" s="127" t="s">
        <v>3356</v>
      </c>
      <c r="I1208" s="365"/>
      <c r="J1208" s="127" t="s">
        <v>3357</v>
      </c>
      <c r="K1208" s="127" t="s">
        <v>3358</v>
      </c>
      <c r="L1208" s="365">
        <v>3</v>
      </c>
      <c r="M1208" s="365"/>
      <c r="N1208" s="365"/>
      <c r="O1208" s="365"/>
      <c r="P1208" s="164" t="s">
        <v>3359</v>
      </c>
      <c r="Q1208" s="165" t="s">
        <v>3324</v>
      </c>
      <c r="R1208" s="337"/>
      <c r="S1208" s="300"/>
      <c r="T1208" s="300" t="s">
        <v>3351</v>
      </c>
      <c r="U1208" s="300"/>
      <c r="V1208" s="300" t="s">
        <v>3352</v>
      </c>
      <c r="W1208" s="300" t="s">
        <v>3353</v>
      </c>
      <c r="X1208" s="300">
        <v>3</v>
      </c>
      <c r="Y1208" s="300"/>
      <c r="Z1208" s="300"/>
      <c r="AA1208" s="300"/>
      <c r="AB1208" s="164" t="s">
        <v>3326</v>
      </c>
      <c r="AC1208" s="165" t="s">
        <v>3327</v>
      </c>
      <c r="AD1208" s="162"/>
      <c r="AE1208" s="162"/>
      <c r="AF1208" s="162"/>
      <c r="AG1208" s="162"/>
      <c r="AH1208" s="162"/>
      <c r="AI1208" s="162"/>
      <c r="AJ1208" s="384" t="s">
        <v>45</v>
      </c>
      <c r="AK1208" s="162"/>
      <c r="AL1208" s="162"/>
      <c r="AM1208" s="162"/>
      <c r="AN1208" s="349" t="s">
        <v>206</v>
      </c>
      <c r="AO1208" s="133" t="s">
        <v>51</v>
      </c>
      <c r="AP1208" s="133" t="s">
        <v>92</v>
      </c>
      <c r="AQ1208" s="133" t="s">
        <v>3354</v>
      </c>
      <c r="AR1208" s="184" t="s">
        <v>3355</v>
      </c>
      <c r="AS1208" s="168">
        <v>129</v>
      </c>
      <c r="AT1208" s="351">
        <v>3117071.44</v>
      </c>
      <c r="AU1208" s="351">
        <v>3117071.44</v>
      </c>
      <c r="AV1208" s="351">
        <v>0</v>
      </c>
      <c r="AW1208" s="351">
        <v>0</v>
      </c>
      <c r="AX1208" s="351">
        <v>0</v>
      </c>
      <c r="AY1208" s="351">
        <v>0</v>
      </c>
      <c r="AZ1208" s="351">
        <v>0</v>
      </c>
      <c r="BA1208" s="351">
        <v>0</v>
      </c>
      <c r="BB1208" s="351">
        <v>3117071.44</v>
      </c>
      <c r="BC1208" s="351">
        <v>3117071.44</v>
      </c>
      <c r="BD1208" s="351">
        <v>3253853.31</v>
      </c>
      <c r="BE1208" s="351">
        <v>0</v>
      </c>
      <c r="BF1208" s="351">
        <v>0</v>
      </c>
      <c r="BG1208" s="351">
        <v>0</v>
      </c>
      <c r="BH1208" s="351">
        <v>3253853.31</v>
      </c>
      <c r="BI1208" s="351">
        <v>3253853.31</v>
      </c>
      <c r="BJ1208" s="351">
        <v>0</v>
      </c>
      <c r="BK1208" s="351">
        <v>0</v>
      </c>
      <c r="BL1208" s="351">
        <v>0</v>
      </c>
      <c r="BM1208" s="351">
        <v>3253853.31</v>
      </c>
      <c r="BN1208" s="351">
        <v>2595336</v>
      </c>
      <c r="BO1208" s="351">
        <v>0</v>
      </c>
      <c r="BP1208" s="351">
        <v>0</v>
      </c>
      <c r="BQ1208" s="351">
        <v>0</v>
      </c>
      <c r="BR1208" s="351">
        <v>2595336</v>
      </c>
      <c r="BS1208" s="351">
        <v>2595336</v>
      </c>
      <c r="BT1208" s="351">
        <v>0</v>
      </c>
      <c r="BU1208" s="351">
        <v>0</v>
      </c>
      <c r="BV1208" s="351">
        <v>0</v>
      </c>
      <c r="BW1208" s="351">
        <v>2595336</v>
      </c>
      <c r="BX1208" s="351">
        <v>2595336</v>
      </c>
      <c r="BY1208" s="351">
        <v>0</v>
      </c>
      <c r="BZ1208" s="351">
        <v>0</v>
      </c>
      <c r="CA1208" s="351">
        <v>0</v>
      </c>
      <c r="CB1208" s="351">
        <v>2595336</v>
      </c>
      <c r="CC1208" s="351">
        <v>2595336</v>
      </c>
      <c r="CD1208" s="351">
        <v>0</v>
      </c>
      <c r="CE1208" s="351">
        <v>0</v>
      </c>
      <c r="CF1208" s="351">
        <v>0</v>
      </c>
      <c r="CG1208" s="351">
        <v>2595336</v>
      </c>
      <c r="CH1208" s="351">
        <v>2595336</v>
      </c>
      <c r="CI1208" s="351">
        <v>0</v>
      </c>
      <c r="CJ1208" s="351">
        <v>0</v>
      </c>
      <c r="CK1208" s="351">
        <v>0</v>
      </c>
      <c r="CL1208" s="351">
        <v>2595336</v>
      </c>
      <c r="CM1208" s="351">
        <v>2595336</v>
      </c>
      <c r="CN1208" s="351">
        <v>0</v>
      </c>
      <c r="CO1208" s="351">
        <v>0</v>
      </c>
      <c r="CP1208" s="351">
        <v>0</v>
      </c>
      <c r="CQ1208" s="351">
        <v>2595336</v>
      </c>
    </row>
    <row r="1209" spans="1:97" ht="24.95" customHeight="1">
      <c r="A1209" s="244">
        <v>643</v>
      </c>
      <c r="B1209" s="17" t="s">
        <v>3309</v>
      </c>
      <c r="C1209" s="111">
        <v>402000002</v>
      </c>
      <c r="D1209" s="375" t="s">
        <v>49</v>
      </c>
      <c r="E1209" s="161"/>
      <c r="F1209" s="365"/>
      <c r="G1209" s="365"/>
      <c r="H1209" s="127"/>
      <c r="I1209" s="365"/>
      <c r="J1209" s="127"/>
      <c r="K1209" s="127"/>
      <c r="L1209" s="365"/>
      <c r="M1209" s="365"/>
      <c r="N1209" s="365"/>
      <c r="O1209" s="365"/>
      <c r="P1209" s="164"/>
      <c r="Q1209" s="165"/>
      <c r="R1209" s="337"/>
      <c r="S1209" s="300"/>
      <c r="T1209" s="300"/>
      <c r="U1209" s="300"/>
      <c r="V1209" s="300"/>
      <c r="W1209" s="300"/>
      <c r="X1209" s="300"/>
      <c r="Y1209" s="300"/>
      <c r="Z1209" s="300"/>
      <c r="AA1209" s="300"/>
      <c r="AB1209" s="164"/>
      <c r="AC1209" s="165"/>
      <c r="AD1209" s="162"/>
      <c r="AE1209" s="162"/>
      <c r="AF1209" s="162"/>
      <c r="AG1209" s="162"/>
      <c r="AH1209" s="162"/>
      <c r="AI1209" s="162"/>
      <c r="AJ1209" s="384"/>
      <c r="AK1209" s="162"/>
      <c r="AL1209" s="162"/>
      <c r="AM1209" s="162"/>
      <c r="AN1209" s="349"/>
      <c r="AO1209" s="57" t="s">
        <v>51</v>
      </c>
      <c r="AP1209" s="57" t="s">
        <v>92</v>
      </c>
      <c r="AQ1209" s="133" t="s">
        <v>3360</v>
      </c>
      <c r="AR1209" s="184" t="s">
        <v>249</v>
      </c>
      <c r="AS1209" s="156">
        <v>121</v>
      </c>
      <c r="AT1209" s="351"/>
      <c r="AU1209" s="351"/>
      <c r="AV1209" s="351"/>
      <c r="AW1209" s="351"/>
      <c r="AX1209" s="351"/>
      <c r="AY1209" s="351"/>
      <c r="AZ1209" s="351"/>
      <c r="BA1209" s="351"/>
      <c r="BB1209" s="351"/>
      <c r="BC1209" s="351"/>
      <c r="BD1209" s="351">
        <v>91422.5</v>
      </c>
      <c r="BE1209" s="351">
        <v>0</v>
      </c>
      <c r="BF1209" s="351">
        <v>91422.5</v>
      </c>
      <c r="BG1209" s="351">
        <v>0</v>
      </c>
      <c r="BH1209" s="351">
        <v>0</v>
      </c>
      <c r="BI1209" s="351">
        <v>91422.5</v>
      </c>
      <c r="BJ1209" s="351">
        <v>0</v>
      </c>
      <c r="BK1209" s="351">
        <v>91422.5</v>
      </c>
      <c r="BL1209" s="351">
        <v>0</v>
      </c>
      <c r="BM1209" s="351">
        <v>0</v>
      </c>
      <c r="BN1209" s="351">
        <v>0</v>
      </c>
      <c r="BO1209" s="351">
        <v>0</v>
      </c>
      <c r="BP1209" s="351">
        <v>0</v>
      </c>
      <c r="BQ1209" s="351">
        <v>0</v>
      </c>
      <c r="BR1209" s="351">
        <v>0</v>
      </c>
      <c r="BS1209" s="351">
        <v>0</v>
      </c>
      <c r="BT1209" s="351">
        <v>0</v>
      </c>
      <c r="BU1209" s="351">
        <v>0</v>
      </c>
      <c r="BV1209" s="351">
        <v>0</v>
      </c>
      <c r="BW1209" s="351">
        <v>0</v>
      </c>
      <c r="BX1209" s="351">
        <v>0</v>
      </c>
      <c r="BY1209" s="351">
        <v>0</v>
      </c>
      <c r="BZ1209" s="351">
        <v>0</v>
      </c>
      <c r="CA1209" s="351">
        <v>0</v>
      </c>
      <c r="CB1209" s="351">
        <v>0</v>
      </c>
      <c r="CC1209" s="351">
        <v>0</v>
      </c>
      <c r="CD1209" s="351">
        <v>0</v>
      </c>
      <c r="CE1209" s="351">
        <v>0</v>
      </c>
      <c r="CF1209" s="351">
        <v>0</v>
      </c>
      <c r="CG1209" s="351">
        <v>0</v>
      </c>
      <c r="CH1209" s="351">
        <v>0</v>
      </c>
      <c r="CI1209" s="351">
        <v>0</v>
      </c>
      <c r="CJ1209" s="351">
        <v>0</v>
      </c>
      <c r="CK1209" s="351">
        <v>0</v>
      </c>
      <c r="CL1209" s="351">
        <v>0</v>
      </c>
      <c r="CM1209" s="351">
        <v>0</v>
      </c>
      <c r="CN1209" s="351">
        <v>0</v>
      </c>
      <c r="CO1209" s="351">
        <v>0</v>
      </c>
      <c r="CP1209" s="351">
        <v>0</v>
      </c>
      <c r="CQ1209" s="351">
        <v>0</v>
      </c>
    </row>
    <row r="1210" spans="1:97" ht="24.95" customHeight="1">
      <c r="A1210" s="244">
        <v>643</v>
      </c>
      <c r="B1210" s="17" t="s">
        <v>3309</v>
      </c>
      <c r="C1210" s="382">
        <v>402000001</v>
      </c>
      <c r="D1210" s="383" t="s">
        <v>48</v>
      </c>
      <c r="E1210" s="161"/>
      <c r="F1210" s="365"/>
      <c r="G1210" s="365"/>
      <c r="H1210" s="127"/>
      <c r="I1210" s="365"/>
      <c r="J1210" s="127"/>
      <c r="K1210" s="127"/>
      <c r="L1210" s="365"/>
      <c r="M1210" s="365"/>
      <c r="N1210" s="365"/>
      <c r="O1210" s="365"/>
      <c r="P1210" s="164"/>
      <c r="Q1210" s="165"/>
      <c r="R1210" s="337"/>
      <c r="S1210" s="300"/>
      <c r="T1210" s="300"/>
      <c r="U1210" s="300"/>
      <c r="V1210" s="300"/>
      <c r="W1210" s="300"/>
      <c r="X1210" s="300"/>
      <c r="Y1210" s="300"/>
      <c r="Z1210" s="300"/>
      <c r="AA1210" s="300"/>
      <c r="AB1210" s="164"/>
      <c r="AC1210" s="165"/>
      <c r="AD1210" s="162"/>
      <c r="AE1210" s="162"/>
      <c r="AF1210" s="162"/>
      <c r="AG1210" s="162"/>
      <c r="AH1210" s="162"/>
      <c r="AI1210" s="162"/>
      <c r="AJ1210" s="384"/>
      <c r="AK1210" s="162"/>
      <c r="AL1210" s="162"/>
      <c r="AM1210" s="162"/>
      <c r="AN1210" s="349"/>
      <c r="AO1210" s="57" t="s">
        <v>51</v>
      </c>
      <c r="AP1210" s="57" t="s">
        <v>92</v>
      </c>
      <c r="AQ1210" s="133" t="s">
        <v>3360</v>
      </c>
      <c r="AR1210" s="184" t="s">
        <v>249</v>
      </c>
      <c r="AS1210" s="168">
        <v>129</v>
      </c>
      <c r="AT1210" s="351"/>
      <c r="AU1210" s="351"/>
      <c r="AV1210" s="351"/>
      <c r="AW1210" s="351"/>
      <c r="AX1210" s="351"/>
      <c r="AY1210" s="351"/>
      <c r="AZ1210" s="351"/>
      <c r="BA1210" s="351"/>
      <c r="BB1210" s="351"/>
      <c r="BC1210" s="351"/>
      <c r="BD1210" s="351">
        <v>27609.599999999999</v>
      </c>
      <c r="BE1210" s="351">
        <v>0</v>
      </c>
      <c r="BF1210" s="351">
        <v>27609.599999999999</v>
      </c>
      <c r="BG1210" s="351">
        <v>0</v>
      </c>
      <c r="BH1210" s="351">
        <v>0</v>
      </c>
      <c r="BI1210" s="351">
        <v>27609.599999999999</v>
      </c>
      <c r="BJ1210" s="351">
        <v>0</v>
      </c>
      <c r="BK1210" s="351">
        <v>27609.599999999999</v>
      </c>
      <c r="BL1210" s="351">
        <v>0</v>
      </c>
      <c r="BM1210" s="351">
        <v>0</v>
      </c>
      <c r="BN1210" s="351">
        <v>0</v>
      </c>
      <c r="BO1210" s="351">
        <v>0</v>
      </c>
      <c r="BP1210" s="351">
        <v>0</v>
      </c>
      <c r="BQ1210" s="351">
        <v>0</v>
      </c>
      <c r="BR1210" s="351">
        <v>0</v>
      </c>
      <c r="BS1210" s="351">
        <v>0</v>
      </c>
      <c r="BT1210" s="351">
        <v>0</v>
      </c>
      <c r="BU1210" s="351">
        <v>0</v>
      </c>
      <c r="BV1210" s="351">
        <v>0</v>
      </c>
      <c r="BW1210" s="351">
        <v>0</v>
      </c>
      <c r="BX1210" s="351">
        <v>0</v>
      </c>
      <c r="BY1210" s="351">
        <v>0</v>
      </c>
      <c r="BZ1210" s="351">
        <v>0</v>
      </c>
      <c r="CA1210" s="351">
        <v>0</v>
      </c>
      <c r="CB1210" s="351">
        <v>0</v>
      </c>
      <c r="CC1210" s="351">
        <v>0</v>
      </c>
      <c r="CD1210" s="351">
        <v>0</v>
      </c>
      <c r="CE1210" s="351">
        <v>0</v>
      </c>
      <c r="CF1210" s="351">
        <v>0</v>
      </c>
      <c r="CG1210" s="351">
        <v>0</v>
      </c>
      <c r="CH1210" s="351">
        <v>0</v>
      </c>
      <c r="CI1210" s="351">
        <v>0</v>
      </c>
      <c r="CJ1210" s="351">
        <v>0</v>
      </c>
      <c r="CK1210" s="351">
        <v>0</v>
      </c>
      <c r="CL1210" s="351">
        <v>0</v>
      </c>
      <c r="CM1210" s="351">
        <v>0</v>
      </c>
      <c r="CN1210" s="351">
        <v>0</v>
      </c>
      <c r="CO1210" s="351">
        <v>0</v>
      </c>
      <c r="CP1210" s="351">
        <v>0</v>
      </c>
      <c r="CQ1210" s="351">
        <v>0</v>
      </c>
    </row>
    <row r="1211" spans="1:97" ht="24.95" customHeight="1">
      <c r="A1211" s="244">
        <v>643</v>
      </c>
      <c r="B1211" s="17" t="s">
        <v>3309</v>
      </c>
      <c r="C1211" s="111">
        <v>402000002</v>
      </c>
      <c r="D1211" s="375" t="s">
        <v>49</v>
      </c>
      <c r="E1211" s="161"/>
      <c r="F1211" s="365"/>
      <c r="G1211" s="365"/>
      <c r="H1211" s="127"/>
      <c r="I1211" s="365"/>
      <c r="J1211" s="127"/>
      <c r="K1211" s="127"/>
      <c r="L1211" s="365"/>
      <c r="M1211" s="365"/>
      <c r="N1211" s="365"/>
      <c r="O1211" s="365"/>
      <c r="P1211" s="164"/>
      <c r="Q1211" s="165"/>
      <c r="R1211" s="337"/>
      <c r="S1211" s="300"/>
      <c r="T1211" s="300"/>
      <c r="U1211" s="300"/>
      <c r="V1211" s="300"/>
      <c r="W1211" s="300"/>
      <c r="X1211" s="300"/>
      <c r="Y1211" s="300"/>
      <c r="Z1211" s="300"/>
      <c r="AA1211" s="300"/>
      <c r="AB1211" s="164"/>
      <c r="AC1211" s="165"/>
      <c r="AD1211" s="162"/>
      <c r="AE1211" s="162"/>
      <c r="AF1211" s="162"/>
      <c r="AG1211" s="162"/>
      <c r="AH1211" s="162"/>
      <c r="AI1211" s="162"/>
      <c r="AJ1211" s="384"/>
      <c r="AK1211" s="162"/>
      <c r="AL1211" s="162"/>
      <c r="AM1211" s="162"/>
      <c r="AN1211" s="349"/>
      <c r="AO1211" s="133" t="s">
        <v>51</v>
      </c>
      <c r="AP1211" s="133" t="s">
        <v>92</v>
      </c>
      <c r="AQ1211" s="133" t="s">
        <v>3361</v>
      </c>
      <c r="AR1211" s="184" t="s">
        <v>55</v>
      </c>
      <c r="AS1211" s="156">
        <v>121</v>
      </c>
      <c r="AT1211" s="351"/>
      <c r="AU1211" s="351"/>
      <c r="AV1211" s="351"/>
      <c r="AW1211" s="351"/>
      <c r="AX1211" s="351"/>
      <c r="AY1211" s="351"/>
      <c r="AZ1211" s="351"/>
      <c r="BA1211" s="351"/>
      <c r="BB1211" s="351"/>
      <c r="BC1211" s="351"/>
      <c r="BD1211" s="351">
        <v>0</v>
      </c>
      <c r="BE1211" s="351">
        <v>0</v>
      </c>
      <c r="BF1211" s="351">
        <v>0</v>
      </c>
      <c r="BG1211" s="351">
        <v>0</v>
      </c>
      <c r="BH1211" s="351">
        <v>0</v>
      </c>
      <c r="BI1211" s="351">
        <v>0</v>
      </c>
      <c r="BJ1211" s="351">
        <v>0</v>
      </c>
      <c r="BK1211" s="351">
        <v>0</v>
      </c>
      <c r="BL1211" s="351">
        <v>0</v>
      </c>
      <c r="BM1211" s="351">
        <v>0</v>
      </c>
      <c r="BN1211" s="351">
        <v>53187</v>
      </c>
      <c r="BO1211" s="351">
        <v>0</v>
      </c>
      <c r="BP1211" s="351">
        <v>0</v>
      </c>
      <c r="BQ1211" s="351">
        <v>0</v>
      </c>
      <c r="BR1211" s="351">
        <v>53187</v>
      </c>
      <c r="BS1211" s="351">
        <v>53187</v>
      </c>
      <c r="BT1211" s="351">
        <v>0</v>
      </c>
      <c r="BU1211" s="351">
        <v>0</v>
      </c>
      <c r="BV1211" s="351">
        <v>0</v>
      </c>
      <c r="BW1211" s="351">
        <v>53187</v>
      </c>
      <c r="BX1211" s="351">
        <v>53187</v>
      </c>
      <c r="BY1211" s="351">
        <v>0</v>
      </c>
      <c r="BZ1211" s="351">
        <v>0</v>
      </c>
      <c r="CA1211" s="351">
        <v>0</v>
      </c>
      <c r="CB1211" s="351">
        <v>53187</v>
      </c>
      <c r="CC1211" s="351">
        <v>53187</v>
      </c>
      <c r="CD1211" s="351">
        <v>0</v>
      </c>
      <c r="CE1211" s="351">
        <v>0</v>
      </c>
      <c r="CF1211" s="351">
        <v>0</v>
      </c>
      <c r="CG1211" s="351">
        <v>53187</v>
      </c>
      <c r="CH1211" s="351">
        <v>53187</v>
      </c>
      <c r="CI1211" s="351">
        <v>0</v>
      </c>
      <c r="CJ1211" s="351">
        <v>0</v>
      </c>
      <c r="CK1211" s="351">
        <v>0</v>
      </c>
      <c r="CL1211" s="351">
        <v>53187</v>
      </c>
      <c r="CM1211" s="351">
        <v>53187</v>
      </c>
      <c r="CN1211" s="351">
        <v>0</v>
      </c>
      <c r="CO1211" s="351">
        <v>0</v>
      </c>
      <c r="CP1211" s="351">
        <v>0</v>
      </c>
      <c r="CQ1211" s="351">
        <v>53187</v>
      </c>
    </row>
    <row r="1212" spans="1:97" ht="24.95" customHeight="1">
      <c r="A1212" s="346">
        <v>643</v>
      </c>
      <c r="B1212" s="347" t="s">
        <v>3309</v>
      </c>
      <c r="C1212" s="382">
        <v>402000001</v>
      </c>
      <c r="D1212" s="383" t="s">
        <v>48</v>
      </c>
      <c r="E1212" s="161"/>
      <c r="F1212" s="365"/>
      <c r="G1212" s="365"/>
      <c r="H1212" s="127"/>
      <c r="I1212" s="365"/>
      <c r="J1212" s="127"/>
      <c r="K1212" s="127"/>
      <c r="L1212" s="365"/>
      <c r="M1212" s="365"/>
      <c r="N1212" s="365"/>
      <c r="O1212" s="365"/>
      <c r="P1212" s="164"/>
      <c r="Q1212" s="165"/>
      <c r="R1212" s="337"/>
      <c r="S1212" s="300"/>
      <c r="T1212" s="300"/>
      <c r="U1212" s="300"/>
      <c r="V1212" s="300"/>
      <c r="W1212" s="300"/>
      <c r="X1212" s="300"/>
      <c r="Y1212" s="300"/>
      <c r="Z1212" s="300"/>
      <c r="AA1212" s="300"/>
      <c r="AB1212" s="164"/>
      <c r="AC1212" s="165"/>
      <c r="AD1212" s="162"/>
      <c r="AE1212" s="162"/>
      <c r="AF1212" s="162"/>
      <c r="AG1212" s="162"/>
      <c r="AH1212" s="162"/>
      <c r="AI1212" s="162"/>
      <c r="AJ1212" s="384"/>
      <c r="AK1212" s="162"/>
      <c r="AL1212" s="162"/>
      <c r="AM1212" s="162"/>
      <c r="AN1212" s="349"/>
      <c r="AO1212" s="57" t="s">
        <v>51</v>
      </c>
      <c r="AP1212" s="57" t="s">
        <v>92</v>
      </c>
      <c r="AQ1212" s="133" t="s">
        <v>3361</v>
      </c>
      <c r="AR1212" s="184" t="s">
        <v>55</v>
      </c>
      <c r="AS1212" s="168">
        <v>129</v>
      </c>
      <c r="AT1212" s="351"/>
      <c r="AU1212" s="351"/>
      <c r="AV1212" s="351"/>
      <c r="AW1212" s="351"/>
      <c r="AX1212" s="351"/>
      <c r="AY1212" s="351"/>
      <c r="AZ1212" s="351"/>
      <c r="BA1212" s="351"/>
      <c r="BB1212" s="351"/>
      <c r="BC1212" s="351"/>
      <c r="BD1212" s="351">
        <v>0</v>
      </c>
      <c r="BE1212" s="351">
        <v>0</v>
      </c>
      <c r="BF1212" s="351">
        <v>0</v>
      </c>
      <c r="BG1212" s="351">
        <v>0</v>
      </c>
      <c r="BH1212" s="351">
        <v>0</v>
      </c>
      <c r="BI1212" s="351">
        <v>0</v>
      </c>
      <c r="BJ1212" s="351">
        <v>0</v>
      </c>
      <c r="BK1212" s="351">
        <v>0</v>
      </c>
      <c r="BL1212" s="351">
        <v>0</v>
      </c>
      <c r="BM1212" s="351">
        <v>0</v>
      </c>
      <c r="BN1212" s="351">
        <v>16063</v>
      </c>
      <c r="BO1212" s="351">
        <v>0</v>
      </c>
      <c r="BP1212" s="351">
        <v>0</v>
      </c>
      <c r="BQ1212" s="351">
        <v>0</v>
      </c>
      <c r="BR1212" s="351">
        <v>16063</v>
      </c>
      <c r="BS1212" s="351">
        <v>16063</v>
      </c>
      <c r="BT1212" s="351">
        <v>0</v>
      </c>
      <c r="BU1212" s="351">
        <v>0</v>
      </c>
      <c r="BV1212" s="351">
        <v>0</v>
      </c>
      <c r="BW1212" s="351">
        <v>16063</v>
      </c>
      <c r="BX1212" s="351">
        <v>16063</v>
      </c>
      <c r="BY1212" s="351">
        <v>0</v>
      </c>
      <c r="BZ1212" s="351">
        <v>0</v>
      </c>
      <c r="CA1212" s="351">
        <v>0</v>
      </c>
      <c r="CB1212" s="351">
        <v>16063</v>
      </c>
      <c r="CC1212" s="351">
        <v>16063</v>
      </c>
      <c r="CD1212" s="351">
        <v>0</v>
      </c>
      <c r="CE1212" s="351">
        <v>0</v>
      </c>
      <c r="CF1212" s="351">
        <v>0</v>
      </c>
      <c r="CG1212" s="351">
        <v>16063</v>
      </c>
      <c r="CH1212" s="351">
        <v>16063</v>
      </c>
      <c r="CI1212" s="351">
        <v>0</v>
      </c>
      <c r="CJ1212" s="351">
        <v>0</v>
      </c>
      <c r="CK1212" s="351">
        <v>0</v>
      </c>
      <c r="CL1212" s="351">
        <v>16063</v>
      </c>
      <c r="CM1212" s="351">
        <v>16063</v>
      </c>
      <c r="CN1212" s="351">
        <v>0</v>
      </c>
      <c r="CO1212" s="351">
        <v>0</v>
      </c>
      <c r="CP1212" s="351">
        <v>0</v>
      </c>
      <c r="CQ1212" s="351">
        <v>16063</v>
      </c>
    </row>
    <row r="1213" spans="1:97" ht="24.95" customHeight="1">
      <c r="A1213" s="244">
        <v>643</v>
      </c>
      <c r="B1213" s="17" t="s">
        <v>3309</v>
      </c>
      <c r="C1213" s="111">
        <v>402000002</v>
      </c>
      <c r="D1213" s="375" t="s">
        <v>49</v>
      </c>
      <c r="E1213" s="161"/>
      <c r="F1213" s="365"/>
      <c r="G1213" s="365"/>
      <c r="H1213" s="127"/>
      <c r="I1213" s="365"/>
      <c r="J1213" s="127"/>
      <c r="K1213" s="127"/>
      <c r="L1213" s="365"/>
      <c r="M1213" s="365"/>
      <c r="N1213" s="365"/>
      <c r="O1213" s="365"/>
      <c r="P1213" s="164"/>
      <c r="Q1213" s="165"/>
      <c r="R1213" s="337"/>
      <c r="S1213" s="300"/>
      <c r="T1213" s="300"/>
      <c r="U1213" s="300"/>
      <c r="V1213" s="300"/>
      <c r="W1213" s="300"/>
      <c r="X1213" s="300"/>
      <c r="Y1213" s="300"/>
      <c r="Z1213" s="300"/>
      <c r="AA1213" s="300"/>
      <c r="AB1213" s="164"/>
      <c r="AC1213" s="165"/>
      <c r="AD1213" s="162"/>
      <c r="AE1213" s="162"/>
      <c r="AF1213" s="162"/>
      <c r="AG1213" s="162"/>
      <c r="AH1213" s="162"/>
      <c r="AI1213" s="162"/>
      <c r="AJ1213" s="384"/>
      <c r="AK1213" s="162"/>
      <c r="AL1213" s="162"/>
      <c r="AM1213" s="162"/>
      <c r="AN1213" s="349"/>
      <c r="AO1213" s="57" t="s">
        <v>51</v>
      </c>
      <c r="AP1213" s="57" t="s">
        <v>92</v>
      </c>
      <c r="AQ1213" s="133" t="s">
        <v>3362</v>
      </c>
      <c r="AR1213" s="184" t="s">
        <v>75</v>
      </c>
      <c r="AS1213" s="156">
        <v>121</v>
      </c>
      <c r="AT1213" s="351"/>
      <c r="AU1213" s="351"/>
      <c r="AV1213" s="351"/>
      <c r="AW1213" s="351"/>
      <c r="AX1213" s="351"/>
      <c r="AY1213" s="351"/>
      <c r="AZ1213" s="351"/>
      <c r="BA1213" s="351"/>
      <c r="BB1213" s="351"/>
      <c r="BC1213" s="351"/>
      <c r="BD1213" s="351">
        <v>0</v>
      </c>
      <c r="BE1213" s="351">
        <v>0</v>
      </c>
      <c r="BF1213" s="351">
        <v>0</v>
      </c>
      <c r="BG1213" s="351">
        <v>0</v>
      </c>
      <c r="BH1213" s="351">
        <v>0</v>
      </c>
      <c r="BI1213" s="351">
        <v>0</v>
      </c>
      <c r="BJ1213" s="351">
        <v>0</v>
      </c>
      <c r="BK1213" s="351">
        <v>0</v>
      </c>
      <c r="BL1213" s="351">
        <v>0</v>
      </c>
      <c r="BM1213" s="351">
        <v>0</v>
      </c>
      <c r="BN1213" s="351">
        <v>1916568</v>
      </c>
      <c r="BO1213" s="351">
        <v>0</v>
      </c>
      <c r="BP1213" s="351">
        <v>0</v>
      </c>
      <c r="BQ1213" s="351">
        <v>0</v>
      </c>
      <c r="BR1213" s="351">
        <v>1916568</v>
      </c>
      <c r="BS1213" s="351">
        <v>2457408</v>
      </c>
      <c r="BT1213" s="351">
        <v>0</v>
      </c>
      <c r="BU1213" s="351">
        <v>0</v>
      </c>
      <c r="BV1213" s="351">
        <v>0</v>
      </c>
      <c r="BW1213" s="351">
        <v>2457408</v>
      </c>
      <c r="BX1213" s="351">
        <v>1916568</v>
      </c>
      <c r="BY1213" s="351">
        <v>0</v>
      </c>
      <c r="BZ1213" s="351">
        <v>0</v>
      </c>
      <c r="CA1213" s="351">
        <v>0</v>
      </c>
      <c r="CB1213" s="351">
        <v>1916568</v>
      </c>
      <c r="CC1213" s="351">
        <v>2457408</v>
      </c>
      <c r="CD1213" s="351">
        <v>0</v>
      </c>
      <c r="CE1213" s="351">
        <v>0</v>
      </c>
      <c r="CF1213" s="351">
        <v>0</v>
      </c>
      <c r="CG1213" s="351">
        <v>2457408</v>
      </c>
      <c r="CH1213" s="351">
        <v>1916568</v>
      </c>
      <c r="CI1213" s="351">
        <v>0</v>
      </c>
      <c r="CJ1213" s="351">
        <v>0</v>
      </c>
      <c r="CK1213" s="351">
        <v>0</v>
      </c>
      <c r="CL1213" s="351">
        <v>1916568</v>
      </c>
      <c r="CM1213" s="351">
        <v>2457408</v>
      </c>
      <c r="CN1213" s="351">
        <v>0</v>
      </c>
      <c r="CO1213" s="351">
        <v>0</v>
      </c>
      <c r="CP1213" s="351">
        <v>0</v>
      </c>
      <c r="CQ1213" s="351">
        <v>2457408</v>
      </c>
    </row>
    <row r="1214" spans="1:97" ht="24.95" customHeight="1">
      <c r="A1214" s="244">
        <v>643</v>
      </c>
      <c r="B1214" s="17" t="s">
        <v>3309</v>
      </c>
      <c r="C1214" s="382">
        <v>402000001</v>
      </c>
      <c r="D1214" s="383" t="s">
        <v>48</v>
      </c>
      <c r="E1214" s="161"/>
      <c r="F1214" s="365"/>
      <c r="G1214" s="365"/>
      <c r="H1214" s="127"/>
      <c r="I1214" s="365"/>
      <c r="J1214" s="127"/>
      <c r="K1214" s="127"/>
      <c r="L1214" s="365"/>
      <c r="M1214" s="365"/>
      <c r="N1214" s="365"/>
      <c r="O1214" s="365"/>
      <c r="P1214" s="164"/>
      <c r="Q1214" s="165"/>
      <c r="R1214" s="337"/>
      <c r="S1214" s="300"/>
      <c r="T1214" s="300"/>
      <c r="U1214" s="300"/>
      <c r="V1214" s="300"/>
      <c r="W1214" s="300"/>
      <c r="X1214" s="300"/>
      <c r="Y1214" s="300"/>
      <c r="Z1214" s="300"/>
      <c r="AA1214" s="300"/>
      <c r="AB1214" s="164"/>
      <c r="AC1214" s="165"/>
      <c r="AD1214" s="162"/>
      <c r="AE1214" s="162"/>
      <c r="AF1214" s="162"/>
      <c r="AG1214" s="162"/>
      <c r="AH1214" s="162"/>
      <c r="AI1214" s="162"/>
      <c r="AJ1214" s="384"/>
      <c r="AK1214" s="162"/>
      <c r="AL1214" s="162"/>
      <c r="AM1214" s="162"/>
      <c r="AN1214" s="349"/>
      <c r="AO1214" s="133" t="s">
        <v>51</v>
      </c>
      <c r="AP1214" s="133" t="s">
        <v>92</v>
      </c>
      <c r="AQ1214" s="133" t="s">
        <v>3362</v>
      </c>
      <c r="AR1214" s="184" t="s">
        <v>75</v>
      </c>
      <c r="AS1214" s="168">
        <v>129</v>
      </c>
      <c r="AT1214" s="351"/>
      <c r="AU1214" s="351"/>
      <c r="AV1214" s="351"/>
      <c r="AW1214" s="351"/>
      <c r="AX1214" s="351"/>
      <c r="AY1214" s="351"/>
      <c r="AZ1214" s="351"/>
      <c r="BA1214" s="351"/>
      <c r="BB1214" s="351"/>
      <c r="BC1214" s="351"/>
      <c r="BD1214" s="351">
        <v>0</v>
      </c>
      <c r="BE1214" s="351">
        <v>0</v>
      </c>
      <c r="BF1214" s="351">
        <v>0</v>
      </c>
      <c r="BG1214" s="351">
        <v>0</v>
      </c>
      <c r="BH1214" s="351">
        <v>0</v>
      </c>
      <c r="BI1214" s="351">
        <v>0</v>
      </c>
      <c r="BJ1214" s="351">
        <v>0</v>
      </c>
      <c r="BK1214" s="351">
        <v>0</v>
      </c>
      <c r="BL1214" s="351">
        <v>0</v>
      </c>
      <c r="BM1214" s="351">
        <v>0</v>
      </c>
      <c r="BN1214" s="351">
        <v>578662</v>
      </c>
      <c r="BO1214" s="351">
        <v>0</v>
      </c>
      <c r="BP1214" s="351">
        <v>0</v>
      </c>
      <c r="BQ1214" s="351">
        <v>0</v>
      </c>
      <c r="BR1214" s="351">
        <v>578662</v>
      </c>
      <c r="BS1214" s="351">
        <v>742135</v>
      </c>
      <c r="BT1214" s="351">
        <v>0</v>
      </c>
      <c r="BU1214" s="351">
        <v>0</v>
      </c>
      <c r="BV1214" s="351">
        <v>0</v>
      </c>
      <c r="BW1214" s="351">
        <v>742135</v>
      </c>
      <c r="BX1214" s="351">
        <v>578662</v>
      </c>
      <c r="BY1214" s="351">
        <v>0</v>
      </c>
      <c r="BZ1214" s="351">
        <v>0</v>
      </c>
      <c r="CA1214" s="351">
        <v>0</v>
      </c>
      <c r="CB1214" s="351">
        <v>578662</v>
      </c>
      <c r="CC1214" s="351">
        <v>742135</v>
      </c>
      <c r="CD1214" s="351">
        <v>0</v>
      </c>
      <c r="CE1214" s="351">
        <v>0</v>
      </c>
      <c r="CF1214" s="351">
        <v>0</v>
      </c>
      <c r="CG1214" s="351">
        <v>742135</v>
      </c>
      <c r="CH1214" s="351">
        <v>578662</v>
      </c>
      <c r="CI1214" s="351">
        <v>0</v>
      </c>
      <c r="CJ1214" s="351">
        <v>0</v>
      </c>
      <c r="CK1214" s="351">
        <v>0</v>
      </c>
      <c r="CL1214" s="351">
        <v>578662</v>
      </c>
      <c r="CM1214" s="351">
        <v>742135</v>
      </c>
      <c r="CN1214" s="351">
        <v>0</v>
      </c>
      <c r="CO1214" s="351">
        <v>0</v>
      </c>
      <c r="CP1214" s="351">
        <v>0</v>
      </c>
      <c r="CQ1214" s="351">
        <v>742135</v>
      </c>
    </row>
    <row r="1215" spans="1:97" s="189" customFormat="1" ht="24.95" customHeight="1">
      <c r="A1215" s="385" t="s">
        <v>3363</v>
      </c>
      <c r="B1215" s="386"/>
      <c r="C1215" s="386"/>
      <c r="D1215" s="386"/>
      <c r="E1215" s="386"/>
      <c r="F1215" s="386"/>
      <c r="G1215" s="386"/>
      <c r="H1215" s="386"/>
      <c r="I1215" s="386"/>
      <c r="J1215" s="386"/>
      <c r="K1215" s="386"/>
      <c r="L1215" s="386"/>
      <c r="M1215" s="386"/>
      <c r="N1215" s="386"/>
      <c r="O1215" s="386"/>
      <c r="P1215" s="386"/>
      <c r="Q1215" s="386"/>
      <c r="R1215" s="386"/>
      <c r="S1215" s="386"/>
      <c r="T1215" s="386"/>
      <c r="U1215" s="386"/>
      <c r="V1215" s="386"/>
      <c r="W1215" s="386"/>
      <c r="X1215" s="386"/>
      <c r="Y1215" s="386"/>
      <c r="Z1215" s="386"/>
      <c r="AA1215" s="386"/>
      <c r="AB1215" s="386"/>
      <c r="AC1215" s="386"/>
      <c r="AD1215" s="386"/>
      <c r="AE1215" s="386"/>
      <c r="AF1215" s="386"/>
      <c r="AG1215" s="386"/>
      <c r="AH1215" s="386"/>
      <c r="AI1215" s="386"/>
      <c r="AJ1215" s="386"/>
      <c r="AK1215" s="386"/>
      <c r="AL1215" s="386"/>
      <c r="AM1215" s="386"/>
      <c r="AN1215" s="386"/>
      <c r="AO1215" s="386"/>
      <c r="AP1215" s="386"/>
      <c r="AQ1215" s="386"/>
      <c r="AR1215" s="386"/>
      <c r="AS1215" s="387"/>
      <c r="AT1215" s="200">
        <v>17025017.719999999</v>
      </c>
      <c r="AU1215" s="200">
        <v>17025017.719999999</v>
      </c>
      <c r="AV1215" s="200">
        <v>0</v>
      </c>
      <c r="AW1215" s="200">
        <v>0</v>
      </c>
      <c r="AX1215" s="200">
        <v>0</v>
      </c>
      <c r="AY1215" s="200">
        <v>0</v>
      </c>
      <c r="AZ1215" s="200">
        <v>0</v>
      </c>
      <c r="BA1215" s="200">
        <v>0</v>
      </c>
      <c r="BB1215" s="200">
        <v>17025017.719999999</v>
      </c>
      <c r="BC1215" s="200">
        <v>17025017.719999999</v>
      </c>
      <c r="BD1215" s="200">
        <f>SUM(BD1198:BD1214)</f>
        <v>18275411.210000001</v>
      </c>
      <c r="BE1215" s="200">
        <f t="shared" ref="BE1215:CQ1215" si="199">SUM(BE1198:BE1214)</f>
        <v>0</v>
      </c>
      <c r="BF1215" s="200">
        <f t="shared" si="199"/>
        <v>119032.1</v>
      </c>
      <c r="BG1215" s="200">
        <f t="shared" si="199"/>
        <v>0</v>
      </c>
      <c r="BH1215" s="200">
        <f t="shared" si="199"/>
        <v>18156379.109999999</v>
      </c>
      <c r="BI1215" s="200">
        <f t="shared" si="199"/>
        <v>18275411.210000001</v>
      </c>
      <c r="BJ1215" s="200">
        <f t="shared" si="199"/>
        <v>0</v>
      </c>
      <c r="BK1215" s="200">
        <f t="shared" si="199"/>
        <v>119032.1</v>
      </c>
      <c r="BL1215" s="200">
        <f t="shared" si="199"/>
        <v>0</v>
      </c>
      <c r="BM1215" s="200">
        <f t="shared" si="199"/>
        <v>18156379.109999999</v>
      </c>
      <c r="BN1215" s="200">
        <f t="shared" si="199"/>
        <v>23042930</v>
      </c>
      <c r="BO1215" s="200">
        <f t="shared" si="199"/>
        <v>0</v>
      </c>
      <c r="BP1215" s="200">
        <f t="shared" si="199"/>
        <v>0</v>
      </c>
      <c r="BQ1215" s="200">
        <f t="shared" si="199"/>
        <v>0</v>
      </c>
      <c r="BR1215" s="200">
        <f t="shared" si="199"/>
        <v>23042930</v>
      </c>
      <c r="BS1215" s="200">
        <f>SUM(BS1198:BS1214)</f>
        <v>23975976</v>
      </c>
      <c r="BT1215" s="200">
        <f t="shared" si="199"/>
        <v>0</v>
      </c>
      <c r="BU1215" s="200">
        <f t="shared" si="199"/>
        <v>0</v>
      </c>
      <c r="BV1215" s="200">
        <f t="shared" si="199"/>
        <v>0</v>
      </c>
      <c r="BW1215" s="200">
        <f t="shared" si="199"/>
        <v>23975976</v>
      </c>
      <c r="BX1215" s="200">
        <f t="shared" si="199"/>
        <v>17762670</v>
      </c>
      <c r="BY1215" s="200">
        <f t="shared" si="199"/>
        <v>0</v>
      </c>
      <c r="BZ1215" s="200">
        <f t="shared" si="199"/>
        <v>0</v>
      </c>
      <c r="CA1215" s="200">
        <f t="shared" si="199"/>
        <v>0</v>
      </c>
      <c r="CB1215" s="200">
        <f t="shared" si="199"/>
        <v>17762670</v>
      </c>
      <c r="CC1215" s="200">
        <f t="shared" si="199"/>
        <v>17957560</v>
      </c>
      <c r="CD1215" s="200">
        <f t="shared" si="199"/>
        <v>0</v>
      </c>
      <c r="CE1215" s="200">
        <f t="shared" si="199"/>
        <v>0</v>
      </c>
      <c r="CF1215" s="200">
        <f t="shared" si="199"/>
        <v>0</v>
      </c>
      <c r="CG1215" s="200">
        <f t="shared" si="199"/>
        <v>17957560</v>
      </c>
      <c r="CH1215" s="200">
        <f t="shared" si="199"/>
        <v>17762670</v>
      </c>
      <c r="CI1215" s="200">
        <f t="shared" si="199"/>
        <v>0</v>
      </c>
      <c r="CJ1215" s="200">
        <f t="shared" si="199"/>
        <v>0</v>
      </c>
      <c r="CK1215" s="200">
        <f t="shared" si="199"/>
        <v>0</v>
      </c>
      <c r="CL1215" s="200">
        <f t="shared" si="199"/>
        <v>17762670</v>
      </c>
      <c r="CM1215" s="200">
        <f t="shared" si="199"/>
        <v>17957867</v>
      </c>
      <c r="CN1215" s="200">
        <f t="shared" si="199"/>
        <v>0</v>
      </c>
      <c r="CO1215" s="200">
        <f t="shared" si="199"/>
        <v>0</v>
      </c>
      <c r="CP1215" s="200">
        <f t="shared" si="199"/>
        <v>0</v>
      </c>
      <c r="CQ1215" s="200">
        <f t="shared" si="199"/>
        <v>17957867</v>
      </c>
      <c r="CR1215" s="438">
        <f t="shared" ref="CR1215:CR1216" si="200">IF(BD1215=BE1215+BF1215+BG1215+BH1215,1,0)</f>
        <v>1</v>
      </c>
      <c r="CS1215" s="438">
        <f t="shared" ref="CS1215:CS1216" si="201">IF(BI1215=BJ1215+BK1215+BL1215+BM1215,1,0)</f>
        <v>1</v>
      </c>
    </row>
    <row r="1216" spans="1:97" s="189" customFormat="1" ht="24.95" customHeight="1">
      <c r="A1216" s="385" t="s">
        <v>3364</v>
      </c>
      <c r="B1216" s="386"/>
      <c r="C1216" s="386"/>
      <c r="D1216" s="386"/>
      <c r="E1216" s="386"/>
      <c r="F1216" s="386"/>
      <c r="G1216" s="386"/>
      <c r="H1216" s="386"/>
      <c r="I1216" s="386"/>
      <c r="J1216" s="386"/>
      <c r="K1216" s="386"/>
      <c r="L1216" s="386"/>
      <c r="M1216" s="386"/>
      <c r="N1216" s="386"/>
      <c r="O1216" s="386"/>
      <c r="P1216" s="386"/>
      <c r="Q1216" s="386"/>
      <c r="R1216" s="386"/>
      <c r="S1216" s="386"/>
      <c r="T1216" s="386"/>
      <c r="U1216" s="386"/>
      <c r="V1216" s="386"/>
      <c r="W1216" s="386"/>
      <c r="X1216" s="386"/>
      <c r="Y1216" s="386"/>
      <c r="Z1216" s="386"/>
      <c r="AA1216" s="386"/>
      <c r="AB1216" s="386"/>
      <c r="AC1216" s="386"/>
      <c r="AD1216" s="386"/>
      <c r="AE1216" s="386"/>
      <c r="AF1216" s="386"/>
      <c r="AG1216" s="386"/>
      <c r="AH1216" s="386"/>
      <c r="AI1216" s="386"/>
      <c r="AJ1216" s="386"/>
      <c r="AK1216" s="386"/>
      <c r="AL1216" s="386"/>
      <c r="AM1216" s="386"/>
      <c r="AN1216" s="386"/>
      <c r="AO1216" s="386"/>
      <c r="AP1216" s="386"/>
      <c r="AQ1216" s="386"/>
      <c r="AR1216" s="386"/>
      <c r="AS1216" s="387"/>
      <c r="AT1216" s="200">
        <f>AT41+AT212+AT234+AT295+AT450+AT573+AT698+AT736+AT791+AT851+AT929+AT1049+AT1122+AT1197+AT1215</f>
        <v>28793048415.959999</v>
      </c>
      <c r="AU1216" s="200">
        <f>AU41+AU212+AU234+AU295+AU450+AU573+AU698+AU736+AU791+AU851+AU929+AU1049+AU1122+AU1197+AU1215</f>
        <v>27804595469.34</v>
      </c>
      <c r="AV1216" s="200">
        <f>AV41+AV212+AV234+AV295+AV450+AV573+AV698+AV736+AV791+AV851+AV929+AV1049+AV1122+AV1197+AV1215</f>
        <v>7636965465.5599985</v>
      </c>
      <c r="AW1216" s="200">
        <f>AW41+AW212+AW234+AW295+AW450+AW573+AW698+AW736+AW791+AW851+AW929+AW1049+AW1122+AW1197+AW1215</f>
        <v>7541498305.4399996</v>
      </c>
      <c r="AX1216" s="200">
        <f>AX41+AX212+AX234+AX295+AX450+AX573+AX698+AX736+AX791+AX851+AX929+AX1049+AX1122+AX1197+AX1215</f>
        <v>11273402383.040001</v>
      </c>
      <c r="AY1216" s="200">
        <f>AY41+AY212+AY234+AY295+AY450+AY573+AY698+AY736+AY791+AY851+AY929+AY1049+AY1122+AY1197+AY1215</f>
        <v>10546598636.42</v>
      </c>
      <c r="AZ1216" s="200">
        <f>AZ41+AZ212+AZ234+AZ295+AZ450+AZ573+AZ698+AZ736+AZ791+AZ851+AZ929+AZ1049+AZ1122+AZ1197+AZ1215</f>
        <v>14974236</v>
      </c>
      <c r="BA1216" s="200">
        <f>BA41+BA212+BA234+BA295+BA450+BA573+BA698+BA736+BA791+BA851+BA929+BA1049+BA1122+BA1197+BA1215</f>
        <v>14974236</v>
      </c>
      <c r="BB1216" s="200">
        <f>BB41+BB212+BB234+BB295+BB450+BB573+BB698+BB736+BB791+BB851+BB929+BB1049+BB1122+BB1197+BB1215</f>
        <v>9867706331.3600006</v>
      </c>
      <c r="BC1216" s="200">
        <f>BC41+BC212+BC234+BC295+BC450+BC573+BC698+BC736+BC791+BC851+BC929+BC1049+BC1122+BC1197+BC1215</f>
        <v>9701524291.4799995</v>
      </c>
      <c r="BD1216" s="200">
        <f>BD41+BD142+BD212+BD234+BD295+BD450+BD573+BD698+BD736+BD791+BD851+BD929+BD1049+BD1122+BD1197+BD1215</f>
        <v>17399833814.570004</v>
      </c>
      <c r="BE1216" s="200">
        <f t="shared" ref="BE1216:CQ1216" si="202">BE41+BE142+BE212+BE234+BE295+BE450+BE573+BE698+BE736+BE791+BE851+BE929+BE1049+BE1122+BE1197+BE1215</f>
        <v>4746314396.6300001</v>
      </c>
      <c r="BF1216" s="200">
        <f t="shared" si="202"/>
        <v>6907674549.8000002</v>
      </c>
      <c r="BG1216" s="200">
        <f t="shared" si="202"/>
        <v>8023077.7699999996</v>
      </c>
      <c r="BH1216" s="200">
        <f t="shared" si="202"/>
        <v>5737821790.3699999</v>
      </c>
      <c r="BI1216" s="200">
        <f t="shared" si="202"/>
        <v>16358865272.653002</v>
      </c>
      <c r="BJ1216" s="200">
        <f t="shared" si="202"/>
        <v>4260185047.6600008</v>
      </c>
      <c r="BK1216" s="200">
        <f t="shared" si="202"/>
        <v>6644197844.3399992</v>
      </c>
      <c r="BL1216" s="200">
        <f t="shared" si="202"/>
        <v>8023077.7699999996</v>
      </c>
      <c r="BM1216" s="200">
        <f t="shared" si="202"/>
        <v>5446459302.8799992</v>
      </c>
      <c r="BN1216" s="200">
        <f t="shared" si="202"/>
        <v>16432866627.470001</v>
      </c>
      <c r="BO1216" s="200">
        <f t="shared" si="202"/>
        <v>4220691848.7799997</v>
      </c>
      <c r="BP1216" s="200">
        <f t="shared" si="202"/>
        <v>6234074874.1300011</v>
      </c>
      <c r="BQ1216" s="200">
        <f t="shared" si="202"/>
        <v>1500001</v>
      </c>
      <c r="BR1216" s="200">
        <f t="shared" si="202"/>
        <v>5976599903.5600004</v>
      </c>
      <c r="BS1216" s="200">
        <f t="shared" ca="1" si="202"/>
        <v>17398991688.210003</v>
      </c>
      <c r="BT1216" s="200">
        <f t="shared" si="202"/>
        <v>4714768041.0699997</v>
      </c>
      <c r="BU1216" s="200">
        <f t="shared" si="202"/>
        <v>6460869583.6700001</v>
      </c>
      <c r="BV1216" s="200">
        <f t="shared" si="202"/>
        <v>3785233</v>
      </c>
      <c r="BW1216" s="200">
        <f t="shared" ca="1" si="202"/>
        <v>17398991688.210003</v>
      </c>
      <c r="BX1216" s="200">
        <f t="shared" si="202"/>
        <v>13920577222.43</v>
      </c>
      <c r="BY1216" s="200">
        <f t="shared" si="202"/>
        <v>3614795809.0900002</v>
      </c>
      <c r="BZ1216" s="200">
        <f t="shared" si="202"/>
        <v>4910355343.3400002</v>
      </c>
      <c r="CA1216" s="200">
        <f t="shared" si="202"/>
        <v>0</v>
      </c>
      <c r="CB1216" s="200">
        <f t="shared" si="202"/>
        <v>5395426070</v>
      </c>
      <c r="CC1216" s="200">
        <f t="shared" si="202"/>
        <v>13828592745.34</v>
      </c>
      <c r="CD1216" s="200">
        <f t="shared" si="202"/>
        <v>3567638865.4500003</v>
      </c>
      <c r="CE1216" s="200">
        <f t="shared" si="202"/>
        <v>4893487859.7500019</v>
      </c>
      <c r="CF1216" s="200">
        <f t="shared" si="202"/>
        <v>0</v>
      </c>
      <c r="CG1216" s="200">
        <f t="shared" si="202"/>
        <v>5367466020.1400003</v>
      </c>
      <c r="CH1216" s="200">
        <f t="shared" si="202"/>
        <v>13803195288.439999</v>
      </c>
      <c r="CI1216" s="200">
        <f t="shared" si="202"/>
        <v>3516796615.7700005</v>
      </c>
      <c r="CJ1216" s="200">
        <f t="shared" si="202"/>
        <v>4949421052.670001</v>
      </c>
      <c r="CK1216" s="200">
        <f t="shared" si="202"/>
        <v>0</v>
      </c>
      <c r="CL1216" s="200">
        <f t="shared" si="202"/>
        <v>5336977620</v>
      </c>
      <c r="CM1216" s="200">
        <f t="shared" si="202"/>
        <v>13807243492.589998</v>
      </c>
      <c r="CN1216" s="200">
        <f t="shared" si="202"/>
        <v>3572543832.29</v>
      </c>
      <c r="CO1216" s="200">
        <f t="shared" si="202"/>
        <v>4893673801.6200008</v>
      </c>
      <c r="CP1216" s="200">
        <f t="shared" si="202"/>
        <v>0</v>
      </c>
      <c r="CQ1216" s="200">
        <f t="shared" si="202"/>
        <v>5341025858.6800003</v>
      </c>
      <c r="CR1216" s="438">
        <f t="shared" si="200"/>
        <v>1</v>
      </c>
      <c r="CS1216" s="438">
        <f t="shared" si="201"/>
        <v>0</v>
      </c>
    </row>
    <row r="1218" spans="55:93" ht="24.95" customHeight="1">
      <c r="BC1218" s="524"/>
      <c r="BD1218" s="525"/>
      <c r="BE1218" s="524"/>
      <c r="BF1218" s="524"/>
      <c r="BG1218" s="524"/>
      <c r="BH1218" s="524"/>
      <c r="BI1218" s="525"/>
      <c r="BJ1218" s="524"/>
      <c r="BK1218" s="524"/>
      <c r="BL1218" s="524"/>
      <c r="BM1218" s="524"/>
      <c r="BN1218" s="525"/>
      <c r="BO1218" s="524"/>
      <c r="BP1218" s="524"/>
      <c r="BQ1218" s="524"/>
      <c r="BR1218" s="524"/>
      <c r="BS1218" s="525"/>
      <c r="BT1218" s="524"/>
      <c r="BU1218" s="524"/>
      <c r="BV1218" s="524"/>
      <c r="BW1218" s="524"/>
      <c r="BX1218" s="525"/>
      <c r="BY1218" s="524"/>
      <c r="CC1218" s="200">
        <v>233319324.03999999</v>
      </c>
      <c r="CH1218" s="200">
        <v>222247048.56</v>
      </c>
      <c r="CM1218" s="200">
        <v>227303813.81999999</v>
      </c>
    </row>
    <row r="1219" spans="55:93" ht="24.95" customHeight="1">
      <c r="BC1219" s="524"/>
      <c r="BD1219" s="524"/>
      <c r="BE1219" s="524"/>
      <c r="BF1219" s="524"/>
      <c r="BG1219" s="524"/>
      <c r="BH1219" s="524"/>
      <c r="BI1219" s="524"/>
      <c r="BJ1219" s="524"/>
      <c r="BK1219" s="524"/>
      <c r="BL1219" s="524"/>
      <c r="BM1219" s="524"/>
      <c r="BN1219" s="524"/>
      <c r="BO1219" s="524"/>
      <c r="BP1219" s="524"/>
      <c r="BQ1219" s="524"/>
      <c r="BR1219" s="524"/>
      <c r="BS1219" s="524"/>
      <c r="BT1219" s="524"/>
      <c r="BU1219" s="524"/>
      <c r="BV1219" s="524"/>
      <c r="BW1219" s="524"/>
      <c r="BX1219" s="524"/>
      <c r="BY1219" s="524"/>
    </row>
    <row r="1220" spans="55:93" ht="24.95" customHeight="1">
      <c r="BC1220" s="524"/>
      <c r="BD1220" s="524"/>
      <c r="BE1220" s="524"/>
      <c r="BF1220" s="524"/>
      <c r="BG1220" s="524"/>
      <c r="BH1220" s="524"/>
      <c r="BI1220" s="524"/>
      <c r="BJ1220" s="524"/>
      <c r="BK1220" s="524"/>
      <c r="BL1220" s="524"/>
      <c r="BM1220" s="524"/>
      <c r="BN1220" s="524"/>
      <c r="BO1220" s="524"/>
      <c r="BP1220" s="524"/>
      <c r="BQ1220" s="524"/>
      <c r="BR1220" s="524"/>
      <c r="BS1220" s="524"/>
      <c r="BT1220" s="524"/>
      <c r="BU1220" s="524"/>
      <c r="BV1220" s="524"/>
      <c r="BW1220" s="524"/>
      <c r="BX1220" s="524"/>
      <c r="BY1220" s="524"/>
    </row>
    <row r="1221" spans="55:93" ht="24.95" customHeight="1">
      <c r="BC1221" s="524"/>
      <c r="BD1221" s="525"/>
      <c r="BE1221" s="524"/>
      <c r="BF1221" s="526"/>
      <c r="BG1221" s="524"/>
      <c r="BH1221" s="524"/>
      <c r="BI1221" s="525"/>
      <c r="BJ1221" s="524"/>
      <c r="BK1221" s="526"/>
      <c r="BL1221" s="524"/>
      <c r="BM1221" s="524"/>
      <c r="BN1221" s="525"/>
      <c r="BO1221" s="524"/>
      <c r="BP1221" s="526"/>
      <c r="BQ1221" s="524"/>
      <c r="BR1221" s="524"/>
      <c r="BS1221" s="525"/>
      <c r="BT1221" s="524"/>
      <c r="BU1221" s="526"/>
      <c r="BV1221" s="524"/>
      <c r="BW1221" s="524"/>
      <c r="BX1221" s="525"/>
      <c r="BY1221" s="524"/>
      <c r="BZ1221" s="512"/>
      <c r="CC1221" s="200">
        <v>13828592745.34</v>
      </c>
      <c r="CE1221" s="512">
        <f>CD1216+CE1216+CF1216+CG1216</f>
        <v>13828592745.340004</v>
      </c>
      <c r="CH1221" s="200">
        <v>13803195288.440001</v>
      </c>
      <c r="CJ1221" s="512">
        <f>CI1216+CJ1216+CK1216+CL1216</f>
        <v>13803195288.440002</v>
      </c>
      <c r="CM1221" s="200">
        <v>13807243492.59</v>
      </c>
      <c r="CO1221" s="512">
        <f>CN1216+CO1216+CP1216+CQ1216</f>
        <v>13807243492.59</v>
      </c>
    </row>
    <row r="1222" spans="55:93" ht="24.95" customHeight="1">
      <c r="BC1222" s="524"/>
      <c r="BD1222" s="524"/>
      <c r="BE1222" s="524"/>
      <c r="BF1222" s="524"/>
      <c r="BG1222" s="524"/>
      <c r="BH1222" s="524"/>
      <c r="BI1222" s="524"/>
      <c r="BJ1222" s="524"/>
      <c r="BK1222" s="524"/>
      <c r="BL1222" s="524"/>
      <c r="BM1222" s="524"/>
      <c r="BN1222" s="524"/>
      <c r="BO1222" s="524"/>
      <c r="BP1222" s="524"/>
      <c r="BQ1222" s="524"/>
      <c r="BR1222" s="524"/>
      <c r="BS1222" s="524"/>
      <c r="BT1222" s="524"/>
      <c r="BU1222" s="524"/>
      <c r="BV1222" s="524"/>
      <c r="BW1222" s="524"/>
      <c r="BX1222" s="524"/>
      <c r="BY1222" s="524"/>
    </row>
    <row r="1223" spans="55:93" ht="24.95" customHeight="1">
      <c r="BC1223" s="524"/>
      <c r="BD1223" s="524"/>
      <c r="BE1223" s="524"/>
      <c r="BF1223" s="524"/>
      <c r="BG1223" s="524"/>
      <c r="BH1223" s="524"/>
      <c r="BI1223" s="524"/>
      <c r="BJ1223" s="524"/>
      <c r="BK1223" s="524"/>
      <c r="BL1223" s="524"/>
      <c r="BM1223" s="524"/>
      <c r="BN1223" s="524"/>
      <c r="BO1223" s="524"/>
      <c r="BP1223" s="524"/>
      <c r="BQ1223" s="524"/>
      <c r="BR1223" s="524"/>
      <c r="BS1223" s="524"/>
      <c r="BT1223" s="524"/>
      <c r="BU1223" s="524"/>
      <c r="BV1223" s="524"/>
      <c r="BW1223" s="524"/>
      <c r="BX1223" s="524"/>
      <c r="BY1223" s="524"/>
    </row>
    <row r="1224" spans="55:93" ht="24.95" customHeight="1">
      <c r="BC1224" s="524"/>
      <c r="BD1224" s="524"/>
      <c r="BE1224" s="524"/>
      <c r="BF1224" s="524"/>
      <c r="BG1224" s="524"/>
      <c r="BH1224" s="524"/>
      <c r="BI1224" s="524"/>
      <c r="BJ1224" s="524"/>
      <c r="BK1224" s="524"/>
      <c r="BL1224" s="524"/>
      <c r="BM1224" s="524"/>
      <c r="BN1224" s="524"/>
      <c r="BO1224" s="524"/>
      <c r="BP1224" s="524"/>
      <c r="BQ1224" s="524"/>
      <c r="BR1224" s="524"/>
      <c r="BS1224" s="524"/>
      <c r="BT1224" s="524"/>
      <c r="BU1224" s="524"/>
      <c r="BV1224" s="524"/>
      <c r="BW1224" s="524"/>
      <c r="BX1224" s="524"/>
      <c r="BY1224" s="524"/>
    </row>
    <row r="1225" spans="55:93" ht="24.95" customHeight="1">
      <c r="BC1225" s="524"/>
      <c r="BD1225" s="527"/>
      <c r="BE1225" s="524"/>
      <c r="BF1225" s="527"/>
      <c r="BG1225" s="524"/>
      <c r="BH1225" s="524"/>
      <c r="BI1225" s="527"/>
      <c r="BJ1225" s="524"/>
      <c r="BK1225" s="527"/>
      <c r="BL1225" s="524"/>
      <c r="BM1225" s="524"/>
      <c r="BN1225" s="527"/>
      <c r="BO1225" s="524"/>
      <c r="BP1225" s="527"/>
      <c r="BQ1225" s="524"/>
      <c r="BR1225" s="524"/>
      <c r="BS1225" s="527"/>
      <c r="BT1225" s="524"/>
      <c r="BU1225" s="527"/>
      <c r="BV1225" s="524"/>
      <c r="BW1225" s="524"/>
      <c r="BX1225" s="527"/>
      <c r="BY1225" s="524"/>
      <c r="BZ1225" s="388"/>
      <c r="CC1225" s="388">
        <f>CC1216-CC1221</f>
        <v>0</v>
      </c>
      <c r="CE1225" s="388">
        <f>CE1221-CC1221</f>
        <v>0</v>
      </c>
      <c r="CH1225" s="388">
        <f>CH1216-CH1221</f>
        <v>0</v>
      </c>
      <c r="CJ1225" s="388">
        <f>CJ1221-CH1221</f>
        <v>0</v>
      </c>
      <c r="CM1225" s="388">
        <f>CM1216-CM1221</f>
        <v>0</v>
      </c>
      <c r="CO1225" s="388">
        <f>CO1221-CM1221</f>
        <v>0</v>
      </c>
    </row>
    <row r="1230" spans="55:93" ht="24.95" customHeight="1">
      <c r="BD1230" s="388"/>
    </row>
    <row r="1236" spans="1:86" s="67" customFormat="1" ht="24.95" customHeight="1">
      <c r="A1236" s="97" t="s">
        <v>233</v>
      </c>
      <c r="B1236" s="97"/>
      <c r="C1236" s="97"/>
      <c r="D1236" s="97"/>
      <c r="E1236" s="97"/>
      <c r="F1236" s="97"/>
      <c r="G1236" s="97"/>
      <c r="H1236" s="97"/>
      <c r="I1236" s="97"/>
      <c r="J1236" s="97"/>
      <c r="K1236" s="97"/>
      <c r="L1236" s="63"/>
      <c r="M1236" s="63"/>
      <c r="N1236" s="64"/>
      <c r="O1236" s="64"/>
      <c r="P1236" s="65"/>
      <c r="Q1236" s="64"/>
      <c r="R1236" s="64"/>
      <c r="S1236" s="64"/>
      <c r="T1236" s="64"/>
      <c r="U1236" s="64"/>
      <c r="V1236" s="64"/>
      <c r="W1236" s="64"/>
      <c r="X1236" s="64"/>
      <c r="Y1236" s="64"/>
      <c r="Z1236" s="64"/>
      <c r="AA1236" s="64"/>
      <c r="AB1236" s="64"/>
      <c r="AC1236" s="64"/>
      <c r="AD1236" s="64"/>
      <c r="AE1236" s="64"/>
      <c r="AF1236" s="64"/>
      <c r="AG1236" s="64"/>
      <c r="AH1236" s="64"/>
      <c r="AI1236" s="64"/>
      <c r="AJ1236" s="64"/>
      <c r="AK1236" s="64"/>
      <c r="AL1236" s="64"/>
      <c r="AM1236" s="64"/>
      <c r="AN1236" s="64"/>
      <c r="AO1236" s="64"/>
      <c r="AP1236" s="64"/>
      <c r="AQ1236" s="66"/>
      <c r="BD1236" s="68"/>
      <c r="BS1236" s="68"/>
      <c r="CH1236" s="68"/>
    </row>
    <row r="1237" spans="1:86" s="67" customFormat="1" ht="24.95" customHeight="1">
      <c r="A1237" s="98" t="s">
        <v>234</v>
      </c>
      <c r="B1237" s="98"/>
      <c r="C1237" s="98"/>
      <c r="D1237" s="98"/>
      <c r="E1237" s="98"/>
      <c r="F1237" s="98"/>
      <c r="G1237" s="98"/>
      <c r="H1237" s="98"/>
      <c r="I1237" s="98"/>
      <c r="J1237" s="98"/>
      <c r="K1237" s="98"/>
      <c r="L1237" s="63"/>
      <c r="M1237" s="63"/>
      <c r="N1237" s="64"/>
      <c r="O1237" s="64"/>
      <c r="P1237" s="65"/>
      <c r="Q1237" s="69"/>
      <c r="R1237" s="64"/>
      <c r="S1237" s="70" t="s">
        <v>235</v>
      </c>
      <c r="T1237" s="71"/>
      <c r="U1237" s="72"/>
      <c r="V1237" s="72"/>
      <c r="W1237" s="64"/>
      <c r="X1237" s="64"/>
      <c r="Y1237" s="64"/>
      <c r="Z1237" s="64"/>
      <c r="AA1237" s="64"/>
      <c r="AB1237" s="64"/>
      <c r="AC1237" s="64"/>
      <c r="AD1237" s="64"/>
      <c r="AE1237" s="64"/>
      <c r="AF1237" s="64"/>
      <c r="AG1237" s="64"/>
      <c r="AH1237" s="64"/>
      <c r="AI1237" s="64"/>
      <c r="AJ1237" s="64"/>
      <c r="AK1237" s="64"/>
      <c r="AL1237" s="64"/>
      <c r="AM1237" s="64"/>
      <c r="AN1237" s="64"/>
      <c r="AO1237" s="64"/>
      <c r="AP1237" s="64"/>
      <c r="AQ1237" s="66"/>
      <c r="BD1237" s="68"/>
    </row>
    <row r="1238" spans="1:86" s="67" customFormat="1" ht="24.95" customHeight="1">
      <c r="A1238" s="97"/>
      <c r="B1238" s="96"/>
      <c r="C1238" s="96"/>
      <c r="D1238" s="96"/>
      <c r="E1238" s="96"/>
      <c r="F1238" s="96"/>
      <c r="G1238" s="73"/>
      <c r="H1238" s="73"/>
      <c r="I1238" s="73"/>
      <c r="J1238" s="96"/>
      <c r="K1238" s="98"/>
      <c r="L1238" s="63"/>
      <c r="M1238" s="63"/>
      <c r="N1238" s="64"/>
      <c r="O1238" s="64"/>
      <c r="P1238" s="65"/>
      <c r="Q1238" s="63"/>
      <c r="R1238" s="74" t="s">
        <v>223</v>
      </c>
      <c r="S1238" s="75"/>
      <c r="T1238" s="73"/>
      <c r="U1238" s="64"/>
      <c r="V1238" s="64"/>
      <c r="W1238" s="64"/>
      <c r="X1238" s="64"/>
      <c r="Y1238" s="64"/>
      <c r="Z1238" s="64"/>
      <c r="AA1238" s="64"/>
      <c r="AB1238" s="64"/>
      <c r="AC1238" s="64"/>
      <c r="AD1238" s="64"/>
      <c r="AE1238" s="64"/>
      <c r="AF1238" s="64"/>
      <c r="AG1238" s="64"/>
      <c r="AH1238" s="64"/>
      <c r="AI1238" s="64"/>
      <c r="AJ1238" s="64"/>
      <c r="AK1238" s="64"/>
      <c r="AL1238" s="64"/>
      <c r="AM1238" s="64"/>
      <c r="AN1238" s="64"/>
      <c r="AO1238" s="64"/>
      <c r="AP1238" s="64"/>
      <c r="AQ1238" s="66"/>
    </row>
    <row r="1239" spans="1:86" s="67" customFormat="1" ht="24.95" customHeight="1">
      <c r="A1239" s="97"/>
      <c r="B1239" s="96"/>
      <c r="C1239" s="96"/>
      <c r="D1239" s="96"/>
      <c r="E1239" s="96"/>
      <c r="F1239" s="96"/>
      <c r="G1239" s="73"/>
      <c r="H1239" s="73"/>
      <c r="I1239" s="73"/>
      <c r="J1239" s="96"/>
      <c r="K1239" s="98"/>
      <c r="L1239" s="63"/>
      <c r="M1239" s="63"/>
      <c r="N1239" s="64"/>
      <c r="O1239" s="64"/>
      <c r="P1239" s="65"/>
      <c r="Q1239" s="63"/>
      <c r="R1239" s="76"/>
      <c r="S1239" s="75"/>
      <c r="T1239" s="73"/>
      <c r="U1239" s="64"/>
      <c r="V1239" s="64"/>
      <c r="W1239" s="64"/>
      <c r="X1239" s="64"/>
      <c r="Y1239" s="64"/>
      <c r="Z1239" s="64"/>
      <c r="AA1239" s="64"/>
      <c r="AB1239" s="64"/>
      <c r="AC1239" s="64"/>
      <c r="AD1239" s="64"/>
      <c r="AE1239" s="64"/>
      <c r="AF1239" s="64"/>
      <c r="AG1239" s="64"/>
      <c r="AH1239" s="64"/>
      <c r="AI1239" s="64"/>
      <c r="AJ1239" s="64"/>
      <c r="AK1239" s="64"/>
      <c r="AL1239" s="64"/>
      <c r="AM1239" s="64"/>
      <c r="AN1239" s="64"/>
      <c r="AO1239" s="64"/>
      <c r="AP1239" s="64"/>
      <c r="AQ1239" s="66"/>
      <c r="BD1239" s="68"/>
    </row>
    <row r="1240" spans="1:86" s="67" customFormat="1" ht="24.95" customHeight="1">
      <c r="A1240" s="97" t="s">
        <v>224</v>
      </c>
      <c r="B1240" s="97"/>
      <c r="C1240" s="97"/>
      <c r="D1240" s="97"/>
      <c r="E1240" s="97"/>
      <c r="F1240" s="97"/>
      <c r="G1240" s="97"/>
      <c r="H1240" s="97"/>
      <c r="I1240" s="97"/>
      <c r="J1240" s="97"/>
      <c r="K1240" s="97"/>
      <c r="L1240" s="63"/>
      <c r="M1240" s="63"/>
      <c r="N1240" s="64"/>
      <c r="O1240" s="64"/>
      <c r="P1240" s="65"/>
      <c r="Q1240" s="63"/>
      <c r="S1240" s="75"/>
      <c r="T1240" s="73"/>
      <c r="U1240" s="64"/>
      <c r="V1240" s="64"/>
      <c r="W1240" s="64"/>
      <c r="X1240" s="64"/>
      <c r="Y1240" s="64"/>
      <c r="Z1240" s="64"/>
      <c r="AA1240" s="64"/>
      <c r="AB1240" s="64"/>
      <c r="AC1240" s="64"/>
      <c r="AD1240" s="64"/>
      <c r="AE1240" s="64"/>
      <c r="AF1240" s="64"/>
      <c r="AG1240" s="64"/>
      <c r="AH1240" s="64"/>
      <c r="AI1240" s="64"/>
      <c r="AJ1240" s="64"/>
      <c r="AK1240" s="64"/>
      <c r="AL1240" s="64"/>
      <c r="AM1240" s="64"/>
      <c r="AN1240" s="64"/>
      <c r="AO1240" s="64"/>
      <c r="AP1240" s="64"/>
      <c r="AQ1240" s="66"/>
    </row>
    <row r="1241" spans="1:86" s="67" customFormat="1" ht="24.95" customHeight="1">
      <c r="A1241" s="97" t="s">
        <v>225</v>
      </c>
      <c r="B1241" s="97"/>
      <c r="C1241" s="97"/>
      <c r="D1241" s="97"/>
      <c r="E1241" s="97"/>
      <c r="F1241" s="97"/>
      <c r="G1241" s="97"/>
      <c r="H1241" s="97"/>
      <c r="I1241" s="97"/>
      <c r="J1241" s="97"/>
      <c r="K1241" s="97"/>
      <c r="L1241" s="63"/>
      <c r="M1241" s="63"/>
      <c r="N1241" s="64"/>
      <c r="O1241" s="64"/>
      <c r="P1241" s="65"/>
      <c r="Q1241" s="63"/>
      <c r="R1241" s="77"/>
      <c r="S1241" s="75"/>
      <c r="T1241" s="78"/>
      <c r="U1241" s="64"/>
      <c r="V1241" s="64"/>
      <c r="W1241" s="64"/>
      <c r="X1241" s="64"/>
      <c r="Y1241" s="64"/>
      <c r="Z1241" s="64"/>
      <c r="AA1241" s="64"/>
      <c r="AB1241" s="64"/>
      <c r="AC1241" s="64"/>
      <c r="AD1241" s="64"/>
      <c r="AE1241" s="64"/>
      <c r="AF1241" s="64"/>
      <c r="AG1241" s="64"/>
      <c r="AH1241" s="64"/>
      <c r="AI1241" s="64"/>
      <c r="AJ1241" s="64"/>
      <c r="AK1241" s="64"/>
      <c r="AL1241" s="64"/>
      <c r="AM1241" s="64"/>
      <c r="AN1241" s="64"/>
      <c r="AO1241" s="64"/>
      <c r="AP1241" s="64"/>
      <c r="AQ1241" s="66"/>
    </row>
    <row r="1242" spans="1:86" s="67" customFormat="1" ht="24.95" customHeight="1">
      <c r="A1242" s="97" t="s">
        <v>222</v>
      </c>
      <c r="B1242" s="97"/>
      <c r="C1242" s="97"/>
      <c r="D1242" s="97"/>
      <c r="E1242" s="97"/>
      <c r="F1242" s="97"/>
      <c r="G1242" s="97"/>
      <c r="H1242" s="97"/>
      <c r="I1242" s="97"/>
      <c r="J1242" s="97"/>
      <c r="K1242" s="97"/>
      <c r="L1242" s="63"/>
      <c r="M1242" s="63"/>
      <c r="N1242" s="64"/>
      <c r="O1242" s="64"/>
      <c r="P1242" s="65"/>
      <c r="Q1242" s="69"/>
      <c r="R1242" s="64"/>
      <c r="S1242" s="70" t="s">
        <v>226</v>
      </c>
      <c r="T1242" s="79"/>
      <c r="U1242" s="72"/>
      <c r="V1242" s="72"/>
      <c r="W1242" s="64"/>
      <c r="X1242" s="64"/>
      <c r="Y1242" s="64"/>
      <c r="Z1242" s="64"/>
      <c r="AA1242" s="64"/>
      <c r="AB1242" s="64"/>
      <c r="AC1242" s="64"/>
      <c r="AD1242" s="64"/>
      <c r="AE1242" s="64"/>
      <c r="AF1242" s="64"/>
      <c r="AG1242" s="64"/>
      <c r="AH1242" s="64"/>
      <c r="AI1242" s="64"/>
      <c r="AJ1242" s="64"/>
      <c r="AK1242" s="64"/>
      <c r="AL1242" s="64"/>
      <c r="AM1242" s="64"/>
      <c r="AN1242" s="64"/>
      <c r="AO1242" s="64"/>
      <c r="AP1242" s="64"/>
      <c r="AQ1242" s="66"/>
    </row>
    <row r="1243" spans="1:86" s="67" customFormat="1" ht="24.95" customHeight="1">
      <c r="A1243" s="80"/>
      <c r="B1243" s="96"/>
      <c r="C1243" s="96"/>
      <c r="D1243" s="96"/>
      <c r="E1243" s="96"/>
      <c r="F1243" s="96"/>
      <c r="G1243" s="73"/>
      <c r="H1243" s="73"/>
      <c r="I1243" s="73"/>
      <c r="J1243" s="96"/>
      <c r="K1243" s="81"/>
      <c r="L1243" s="63"/>
      <c r="M1243" s="63"/>
      <c r="N1243" s="64"/>
      <c r="O1243" s="64"/>
      <c r="P1243" s="65"/>
      <c r="Q1243" s="63"/>
      <c r="R1243" s="82" t="s">
        <v>223</v>
      </c>
      <c r="S1243" s="75"/>
      <c r="T1243" s="83"/>
      <c r="U1243" s="64"/>
      <c r="V1243" s="64"/>
      <c r="W1243" s="64"/>
      <c r="X1243" s="64"/>
      <c r="Y1243" s="64"/>
      <c r="Z1243" s="64"/>
      <c r="AA1243" s="64"/>
      <c r="AB1243" s="64"/>
      <c r="AC1243" s="64"/>
      <c r="AD1243" s="64"/>
      <c r="AE1243" s="64"/>
      <c r="AF1243" s="64"/>
      <c r="AG1243" s="64"/>
      <c r="AH1243" s="64"/>
      <c r="AI1243" s="64"/>
      <c r="AJ1243" s="64"/>
      <c r="AK1243" s="64"/>
      <c r="AL1243" s="64"/>
      <c r="AM1243" s="64"/>
      <c r="AN1243" s="64"/>
      <c r="AO1243" s="64"/>
      <c r="AP1243" s="64"/>
      <c r="AQ1243" s="66"/>
    </row>
    <row r="1244" spans="1:86" s="67" customFormat="1" ht="24.95" customHeight="1">
      <c r="A1244" s="97"/>
      <c r="B1244" s="96"/>
      <c r="C1244" s="96"/>
      <c r="D1244" s="96"/>
      <c r="E1244" s="96"/>
      <c r="F1244" s="96"/>
      <c r="G1244" s="73"/>
      <c r="H1244" s="73"/>
      <c r="I1244" s="73"/>
      <c r="J1244" s="96"/>
      <c r="K1244" s="98"/>
      <c r="L1244" s="63"/>
      <c r="M1244" s="63"/>
      <c r="N1244" s="64"/>
      <c r="O1244" s="64"/>
      <c r="P1244" s="65"/>
      <c r="Q1244" s="63"/>
      <c r="R1244" s="84"/>
      <c r="S1244" s="75"/>
      <c r="T1244" s="83"/>
      <c r="U1244" s="64"/>
      <c r="V1244" s="64"/>
      <c r="W1244" s="64"/>
      <c r="X1244" s="64"/>
      <c r="Y1244" s="64"/>
      <c r="Z1244" s="64"/>
      <c r="AA1244" s="64"/>
      <c r="AB1244" s="64"/>
      <c r="AC1244" s="64"/>
      <c r="AD1244" s="64"/>
      <c r="AE1244" s="64"/>
      <c r="AF1244" s="64"/>
      <c r="AG1244" s="64"/>
      <c r="AH1244" s="64"/>
      <c r="AI1244" s="64"/>
      <c r="AJ1244" s="64"/>
      <c r="AK1244" s="64"/>
      <c r="AL1244" s="64"/>
      <c r="AM1244" s="64"/>
      <c r="AN1244" s="64"/>
      <c r="AO1244" s="64"/>
      <c r="AP1244" s="64"/>
      <c r="AQ1244" s="66"/>
      <c r="BD1244" s="68"/>
    </row>
    <row r="1245" spans="1:86" s="67" customFormat="1" ht="24.95" customHeight="1">
      <c r="A1245" s="97" t="s">
        <v>220</v>
      </c>
      <c r="B1245" s="97"/>
      <c r="C1245" s="97"/>
      <c r="D1245" s="97"/>
      <c r="E1245" s="97"/>
      <c r="F1245" s="97"/>
      <c r="G1245" s="97"/>
      <c r="H1245" s="97"/>
      <c r="I1245" s="97"/>
      <c r="J1245" s="97"/>
      <c r="K1245" s="97"/>
      <c r="L1245" s="63"/>
      <c r="M1245" s="63"/>
      <c r="N1245" s="64"/>
      <c r="O1245" s="64"/>
      <c r="P1245" s="65"/>
      <c r="Q1245" s="63"/>
      <c r="S1245" s="75"/>
      <c r="T1245" s="73"/>
      <c r="U1245" s="64"/>
      <c r="V1245" s="64"/>
      <c r="W1245" s="64"/>
      <c r="X1245" s="64"/>
      <c r="Y1245" s="64"/>
      <c r="Z1245" s="64"/>
      <c r="AA1245" s="64"/>
      <c r="AB1245" s="64"/>
      <c r="AC1245" s="64"/>
      <c r="AD1245" s="64"/>
      <c r="AE1245" s="64"/>
      <c r="AF1245" s="64"/>
      <c r="AG1245" s="64"/>
      <c r="AH1245" s="64"/>
      <c r="AI1245" s="64"/>
      <c r="AJ1245" s="64"/>
      <c r="AK1245" s="64"/>
      <c r="AL1245" s="64"/>
      <c r="AM1245" s="64"/>
      <c r="AN1245" s="64"/>
      <c r="AO1245" s="64"/>
      <c r="AP1245" s="64"/>
      <c r="AQ1245" s="66"/>
      <c r="BD1245" s="68"/>
      <c r="BS1245" s="68"/>
      <c r="CH1245" s="68"/>
    </row>
    <row r="1246" spans="1:86" s="67" customFormat="1" ht="24.95" customHeight="1">
      <c r="A1246" s="98" t="s">
        <v>222</v>
      </c>
      <c r="B1246" s="98"/>
      <c r="C1246" s="98"/>
      <c r="D1246" s="98"/>
      <c r="E1246" s="98"/>
      <c r="F1246" s="98"/>
      <c r="G1246" s="98"/>
      <c r="H1246" s="98"/>
      <c r="I1246" s="98"/>
      <c r="J1246" s="98"/>
      <c r="K1246" s="99"/>
      <c r="L1246" s="63"/>
      <c r="M1246" s="63"/>
      <c r="N1246" s="64"/>
      <c r="O1246" s="64"/>
      <c r="P1246" s="65"/>
      <c r="Q1246" s="69"/>
      <c r="R1246" s="64"/>
      <c r="S1246" s="70" t="s">
        <v>221</v>
      </c>
      <c r="T1246" s="71"/>
      <c r="U1246" s="72"/>
      <c r="V1246" s="72"/>
      <c r="W1246" s="64"/>
      <c r="X1246" s="64"/>
      <c r="Y1246" s="64"/>
      <c r="Z1246" s="64"/>
      <c r="AA1246" s="64"/>
      <c r="AB1246" s="64"/>
      <c r="AC1246" s="64"/>
      <c r="AD1246" s="64"/>
      <c r="AE1246" s="64"/>
      <c r="AF1246" s="64"/>
      <c r="AG1246" s="64"/>
      <c r="AH1246" s="64"/>
      <c r="AI1246" s="64"/>
      <c r="AJ1246" s="64"/>
      <c r="AK1246" s="64"/>
      <c r="AL1246" s="64"/>
      <c r="AM1246" s="64"/>
      <c r="AN1246" s="64"/>
      <c r="AO1246" s="64"/>
      <c r="AP1246" s="64"/>
      <c r="AQ1246" s="66"/>
      <c r="BD1246" s="68"/>
    </row>
    <row r="1247" spans="1:86" s="67" customFormat="1" ht="24.95" customHeight="1">
      <c r="A1247" s="97"/>
      <c r="B1247" s="96"/>
      <c r="C1247" s="96"/>
      <c r="D1247" s="96"/>
      <c r="E1247" s="96"/>
      <c r="F1247" s="96"/>
      <c r="G1247" s="73"/>
      <c r="H1247" s="73"/>
      <c r="I1247" s="73"/>
      <c r="J1247" s="96"/>
      <c r="K1247" s="98"/>
      <c r="L1247" s="63"/>
      <c r="M1247" s="63"/>
      <c r="N1247" s="64"/>
      <c r="O1247" s="64"/>
      <c r="P1247" s="65"/>
      <c r="Q1247" s="63"/>
      <c r="R1247" s="74" t="s">
        <v>223</v>
      </c>
      <c r="S1247" s="75"/>
      <c r="T1247" s="73"/>
      <c r="U1247" s="64"/>
      <c r="V1247" s="64"/>
      <c r="W1247" s="64"/>
      <c r="X1247" s="64"/>
      <c r="Y1247" s="64"/>
      <c r="Z1247" s="64"/>
      <c r="AA1247" s="64"/>
      <c r="AB1247" s="64"/>
      <c r="AC1247" s="64"/>
      <c r="AD1247" s="64"/>
      <c r="AE1247" s="64"/>
      <c r="AF1247" s="64"/>
      <c r="AG1247" s="64"/>
      <c r="AH1247" s="64"/>
      <c r="AI1247" s="64"/>
      <c r="AJ1247" s="64"/>
      <c r="AK1247" s="64"/>
      <c r="AL1247" s="64"/>
      <c r="AM1247" s="64"/>
      <c r="AN1247" s="64"/>
      <c r="AO1247" s="64"/>
      <c r="AP1247" s="64"/>
      <c r="AQ1247" s="66"/>
    </row>
    <row r="1248" spans="1:86" s="67" customFormat="1" ht="24.95" customHeight="1">
      <c r="A1248" s="98" t="s">
        <v>227</v>
      </c>
      <c r="B1248" s="98"/>
      <c r="C1248" s="98"/>
      <c r="D1248" s="98"/>
      <c r="E1248" s="98"/>
      <c r="F1248" s="98"/>
      <c r="G1248" s="98"/>
      <c r="H1248" s="98"/>
      <c r="I1248" s="98"/>
      <c r="J1248" s="98"/>
      <c r="K1248" s="98"/>
      <c r="L1248" s="98"/>
      <c r="M1248" s="63"/>
      <c r="N1248" s="64"/>
      <c r="O1248" s="64"/>
      <c r="P1248" s="65"/>
      <c r="Q1248" s="63"/>
      <c r="R1248" s="76"/>
      <c r="S1248" s="75"/>
      <c r="T1248" s="73"/>
      <c r="U1248" s="64"/>
      <c r="V1248" s="64"/>
      <c r="W1248" s="64"/>
      <c r="X1248" s="64"/>
      <c r="Y1248" s="64"/>
      <c r="Z1248" s="64"/>
      <c r="AA1248" s="64"/>
      <c r="AB1248" s="64"/>
      <c r="AC1248" s="64"/>
      <c r="AD1248" s="64"/>
      <c r="AE1248" s="64"/>
      <c r="AF1248" s="64"/>
      <c r="AG1248" s="64"/>
      <c r="AH1248" s="64"/>
      <c r="AI1248" s="64"/>
      <c r="AJ1248" s="64"/>
      <c r="AK1248" s="64"/>
      <c r="AL1248" s="64"/>
      <c r="AM1248" s="64"/>
      <c r="AN1248" s="64"/>
      <c r="AO1248" s="64"/>
      <c r="AP1248" s="64"/>
      <c r="AQ1248" s="66"/>
    </row>
    <row r="1249" spans="1:43" s="67" customFormat="1" ht="24.95" customHeight="1">
      <c r="A1249" s="97" t="s">
        <v>222</v>
      </c>
      <c r="B1249" s="97"/>
      <c r="C1249" s="97"/>
      <c r="D1249" s="97"/>
      <c r="E1249" s="97"/>
      <c r="F1249" s="97"/>
      <c r="G1249" s="97"/>
      <c r="H1249" s="97"/>
      <c r="I1249" s="97"/>
      <c r="J1249" s="97"/>
      <c r="K1249" s="97"/>
      <c r="L1249" s="63"/>
      <c r="M1249" s="63"/>
      <c r="N1249" s="64"/>
      <c r="O1249" s="64"/>
      <c r="P1249" s="65"/>
      <c r="Q1249" s="72"/>
      <c r="R1249" s="70"/>
      <c r="S1249" s="72"/>
      <c r="T1249" s="69" t="s">
        <v>228</v>
      </c>
      <c r="U1249" s="72"/>
      <c r="V1249" s="72"/>
      <c r="W1249" s="64"/>
      <c r="X1249" s="64"/>
      <c r="Y1249" s="64"/>
      <c r="Z1249" s="64"/>
      <c r="AA1249" s="64"/>
      <c r="AB1249" s="64"/>
      <c r="AC1249" s="64"/>
      <c r="AD1249" s="64"/>
      <c r="AE1249" s="64"/>
      <c r="AF1249" s="64"/>
      <c r="AG1249" s="64"/>
      <c r="AH1249" s="64"/>
      <c r="AI1249" s="64"/>
      <c r="AJ1249" s="64"/>
      <c r="AK1249" s="64"/>
      <c r="AL1249" s="64"/>
      <c r="AM1249" s="64"/>
      <c r="AN1249" s="64"/>
      <c r="AO1249" s="64"/>
      <c r="AP1249" s="64"/>
      <c r="AQ1249" s="66"/>
    </row>
    <row r="1250" spans="1:43" s="67" customFormat="1" ht="24.95" customHeight="1">
      <c r="A1250" s="85"/>
      <c r="B1250" s="85"/>
      <c r="C1250" s="85"/>
      <c r="D1250" s="85"/>
      <c r="E1250" s="85"/>
      <c r="F1250" s="85"/>
      <c r="G1250" s="83"/>
      <c r="H1250" s="83"/>
      <c r="I1250" s="83"/>
      <c r="J1250" s="85"/>
      <c r="K1250" s="86"/>
      <c r="L1250" s="63"/>
      <c r="M1250" s="63"/>
      <c r="N1250" s="64"/>
      <c r="O1250" s="64"/>
      <c r="P1250" s="65"/>
      <c r="Q1250" s="63"/>
      <c r="R1250" s="84" t="s">
        <v>223</v>
      </c>
      <c r="S1250" s="75"/>
      <c r="T1250" s="83"/>
      <c r="U1250" s="64"/>
      <c r="V1250" s="64"/>
      <c r="W1250" s="64"/>
      <c r="X1250" s="64"/>
      <c r="Y1250" s="64"/>
      <c r="Z1250" s="64"/>
      <c r="AA1250" s="64"/>
      <c r="AB1250" s="64"/>
      <c r="AC1250" s="64"/>
      <c r="AD1250" s="64"/>
      <c r="AE1250" s="64"/>
      <c r="AF1250" s="64"/>
      <c r="AG1250" s="64"/>
      <c r="AH1250" s="64"/>
      <c r="AI1250" s="64"/>
      <c r="AJ1250" s="64"/>
      <c r="AK1250" s="64"/>
      <c r="AL1250" s="64"/>
      <c r="AM1250" s="64"/>
      <c r="AN1250" s="64"/>
      <c r="AO1250" s="64"/>
      <c r="AP1250" s="64"/>
      <c r="AQ1250" s="66"/>
    </row>
    <row r="1251" spans="1:43" s="67" customFormat="1" ht="24.95" customHeight="1">
      <c r="A1251" s="97"/>
      <c r="B1251" s="96"/>
      <c r="C1251" s="96"/>
      <c r="D1251" s="96"/>
      <c r="E1251" s="96"/>
      <c r="F1251" s="96"/>
      <c r="G1251" s="73"/>
      <c r="H1251" s="73"/>
      <c r="I1251" s="73"/>
      <c r="J1251" s="96"/>
      <c r="K1251" s="98"/>
      <c r="L1251" s="63"/>
      <c r="M1251" s="63"/>
      <c r="N1251" s="64"/>
      <c r="O1251" s="64"/>
      <c r="P1251" s="65"/>
      <c r="Q1251" s="63"/>
      <c r="R1251" s="84"/>
      <c r="S1251" s="75"/>
      <c r="T1251" s="83"/>
      <c r="U1251" s="64"/>
      <c r="V1251" s="64"/>
      <c r="W1251" s="64"/>
      <c r="X1251" s="64"/>
      <c r="Y1251" s="64"/>
      <c r="Z1251" s="64"/>
      <c r="AA1251" s="64"/>
      <c r="AB1251" s="64"/>
      <c r="AC1251" s="64"/>
      <c r="AD1251" s="64"/>
      <c r="AE1251" s="64"/>
      <c r="AF1251" s="64"/>
      <c r="AG1251" s="64"/>
      <c r="AH1251" s="64"/>
      <c r="AI1251" s="64"/>
      <c r="AJ1251" s="64"/>
      <c r="AK1251" s="64"/>
      <c r="AL1251" s="64"/>
      <c r="AM1251" s="64"/>
      <c r="AN1251" s="64"/>
      <c r="AO1251" s="64"/>
      <c r="AP1251" s="64"/>
      <c r="AQ1251" s="66"/>
    </row>
    <row r="1252" spans="1:43" s="67" customFormat="1" ht="24.95" customHeight="1">
      <c r="A1252" s="97" t="s">
        <v>229</v>
      </c>
      <c r="B1252" s="97"/>
      <c r="C1252" s="97"/>
      <c r="D1252" s="97"/>
      <c r="E1252" s="97"/>
      <c r="F1252" s="97"/>
      <c r="G1252" s="97"/>
      <c r="H1252" s="97"/>
      <c r="I1252" s="97"/>
      <c r="J1252" s="97"/>
      <c r="K1252" s="97"/>
      <c r="L1252" s="97"/>
      <c r="M1252" s="63"/>
      <c r="N1252" s="64"/>
      <c r="O1252" s="64"/>
      <c r="P1252" s="65"/>
      <c r="Q1252" s="63"/>
      <c r="S1252" s="75"/>
      <c r="T1252" s="83"/>
      <c r="U1252" s="64"/>
      <c r="V1252" s="64"/>
      <c r="W1252" s="64"/>
      <c r="X1252" s="64"/>
      <c r="Y1252" s="64"/>
      <c r="Z1252" s="64"/>
      <c r="AA1252" s="64"/>
      <c r="AB1252" s="64"/>
      <c r="AC1252" s="64"/>
      <c r="AD1252" s="64"/>
      <c r="AE1252" s="64"/>
      <c r="AF1252" s="64"/>
      <c r="AG1252" s="64"/>
      <c r="AH1252" s="64"/>
      <c r="AI1252" s="64"/>
      <c r="AJ1252" s="64"/>
      <c r="AK1252" s="64"/>
      <c r="AL1252" s="64"/>
      <c r="AM1252" s="64"/>
      <c r="AN1252" s="64"/>
      <c r="AO1252" s="64"/>
      <c r="AP1252" s="64"/>
      <c r="AQ1252" s="66"/>
    </row>
    <row r="1253" spans="1:43" s="67" customFormat="1" ht="24.95" customHeight="1">
      <c r="A1253" s="97" t="s">
        <v>222</v>
      </c>
      <c r="B1253" s="97"/>
      <c r="C1253" s="97"/>
      <c r="D1253" s="97"/>
      <c r="E1253" s="97"/>
      <c r="F1253" s="97"/>
      <c r="G1253" s="97"/>
      <c r="H1253" s="97"/>
      <c r="I1253" s="97"/>
      <c r="J1253" s="97"/>
      <c r="K1253" s="97"/>
      <c r="L1253" s="63"/>
      <c r="M1253" s="63"/>
      <c r="N1253" s="64"/>
      <c r="O1253" s="64"/>
      <c r="P1253" s="65"/>
      <c r="Q1253" s="69"/>
      <c r="R1253" s="64"/>
      <c r="S1253" s="70" t="s">
        <v>230</v>
      </c>
      <c r="T1253" s="79"/>
      <c r="U1253" s="72"/>
      <c r="V1253" s="72"/>
      <c r="W1253" s="64"/>
      <c r="X1253" s="64"/>
      <c r="Y1253" s="64"/>
      <c r="Z1253" s="64"/>
      <c r="AA1253" s="64"/>
      <c r="AB1253" s="64"/>
      <c r="AC1253" s="64"/>
      <c r="AD1253" s="64"/>
      <c r="AE1253" s="64"/>
      <c r="AF1253" s="64"/>
      <c r="AG1253" s="64"/>
      <c r="AH1253" s="64"/>
      <c r="AI1253" s="64"/>
      <c r="AJ1253" s="64"/>
      <c r="AK1253" s="64"/>
      <c r="AL1253" s="64"/>
      <c r="AM1253" s="64"/>
      <c r="AN1253" s="64"/>
      <c r="AO1253" s="64"/>
      <c r="AP1253" s="64"/>
      <c r="AQ1253" s="66"/>
    </row>
    <row r="1254" spans="1:43" s="67" customFormat="1" ht="24.95" customHeight="1">
      <c r="A1254" s="85"/>
      <c r="B1254" s="85"/>
      <c r="C1254" s="85"/>
      <c r="D1254" s="85"/>
      <c r="E1254" s="85"/>
      <c r="F1254" s="85"/>
      <c r="G1254" s="85"/>
      <c r="H1254" s="85"/>
      <c r="I1254" s="85"/>
      <c r="J1254" s="85"/>
      <c r="K1254" s="85"/>
      <c r="L1254" s="63"/>
      <c r="M1254" s="63"/>
      <c r="N1254" s="64"/>
      <c r="O1254" s="64"/>
      <c r="P1254" s="65"/>
      <c r="Q1254" s="63"/>
      <c r="R1254" s="82" t="s">
        <v>223</v>
      </c>
      <c r="S1254" s="75"/>
      <c r="T1254" s="78"/>
      <c r="U1254" s="64"/>
      <c r="V1254" s="64"/>
      <c r="W1254" s="64"/>
      <c r="X1254" s="64"/>
      <c r="Y1254" s="64"/>
      <c r="Z1254" s="64"/>
      <c r="AA1254" s="64"/>
      <c r="AB1254" s="64"/>
      <c r="AC1254" s="64"/>
      <c r="AD1254" s="64"/>
      <c r="AE1254" s="64"/>
      <c r="AF1254" s="64"/>
      <c r="AG1254" s="64"/>
      <c r="AH1254" s="64"/>
      <c r="AI1254" s="64"/>
      <c r="AJ1254" s="64"/>
      <c r="AK1254" s="64"/>
      <c r="AL1254" s="64"/>
      <c r="AM1254" s="64"/>
      <c r="AN1254" s="64"/>
      <c r="AO1254" s="64"/>
      <c r="AP1254" s="64"/>
      <c r="AQ1254" s="66"/>
    </row>
    <row r="1255" spans="1:43" s="67" customFormat="1" ht="24.95" customHeight="1">
      <c r="A1255" s="85"/>
      <c r="B1255" s="85"/>
      <c r="C1255" s="85"/>
      <c r="D1255" s="85"/>
      <c r="E1255" s="85"/>
      <c r="F1255" s="85"/>
      <c r="G1255" s="85"/>
      <c r="H1255" s="85"/>
      <c r="I1255" s="85"/>
      <c r="J1255" s="85"/>
      <c r="K1255" s="85"/>
      <c r="L1255" s="63"/>
      <c r="M1255" s="63"/>
      <c r="N1255" s="64"/>
      <c r="O1255" s="64"/>
      <c r="P1255" s="65"/>
      <c r="Q1255" s="63"/>
      <c r="R1255" s="84"/>
      <c r="S1255" s="75"/>
      <c r="T1255" s="78"/>
      <c r="U1255" s="64"/>
      <c r="V1255" s="64"/>
      <c r="W1255" s="64"/>
      <c r="X1255" s="64"/>
      <c r="Y1255" s="64"/>
      <c r="Z1255" s="64"/>
      <c r="AA1255" s="64"/>
      <c r="AB1255" s="64"/>
      <c r="AC1255" s="64"/>
      <c r="AD1255" s="64"/>
      <c r="AE1255" s="64"/>
      <c r="AF1255" s="64"/>
      <c r="AG1255" s="64"/>
      <c r="AH1255" s="64"/>
      <c r="AI1255" s="64"/>
      <c r="AJ1255" s="64"/>
      <c r="AK1255" s="64"/>
      <c r="AL1255" s="64"/>
      <c r="AM1255" s="64"/>
      <c r="AN1255" s="64"/>
      <c r="AO1255" s="64"/>
      <c r="AP1255" s="64"/>
      <c r="AQ1255" s="66"/>
    </row>
    <row r="1256" spans="1:43" s="67" customFormat="1" ht="24.95" customHeight="1">
      <c r="A1256" s="98" t="s">
        <v>231</v>
      </c>
      <c r="B1256" s="98"/>
      <c r="C1256" s="98"/>
      <c r="D1256" s="98"/>
      <c r="E1256" s="98"/>
      <c r="F1256" s="98"/>
      <c r="G1256" s="98"/>
      <c r="H1256" s="98"/>
      <c r="I1256" s="98"/>
      <c r="J1256" s="98"/>
      <c r="K1256" s="98"/>
      <c r="L1256" s="63"/>
      <c r="M1256" s="63"/>
      <c r="N1256" s="64"/>
      <c r="O1256" s="64"/>
      <c r="P1256" s="65"/>
      <c r="Q1256" s="63"/>
      <c r="R1256" s="87"/>
      <c r="S1256" s="75"/>
      <c r="T1256" s="78"/>
      <c r="U1256" s="64"/>
      <c r="V1256" s="64"/>
      <c r="W1256" s="64"/>
      <c r="X1256" s="64"/>
      <c r="Y1256" s="64"/>
      <c r="Z1256" s="64"/>
      <c r="AA1256" s="64"/>
      <c r="AB1256" s="64"/>
      <c r="AC1256" s="64"/>
      <c r="AD1256" s="64"/>
      <c r="AE1256" s="64"/>
      <c r="AF1256" s="64"/>
      <c r="AG1256" s="64"/>
      <c r="AH1256" s="64"/>
      <c r="AI1256" s="64"/>
      <c r="AJ1256" s="64"/>
      <c r="AK1256" s="64"/>
      <c r="AL1256" s="64"/>
      <c r="AM1256" s="64"/>
      <c r="AN1256" s="64"/>
      <c r="AO1256" s="64"/>
      <c r="AP1256" s="64"/>
      <c r="AQ1256" s="66"/>
    </row>
    <row r="1257" spans="1:43" s="67" customFormat="1" ht="24.95" customHeight="1">
      <c r="A1257" s="96" t="s">
        <v>236</v>
      </c>
      <c r="B1257" s="96"/>
      <c r="C1257" s="96"/>
      <c r="D1257" s="96"/>
      <c r="E1257" s="96"/>
      <c r="F1257" s="96"/>
      <c r="G1257" s="96"/>
      <c r="H1257" s="96"/>
      <c r="I1257" s="96"/>
      <c r="J1257" s="96"/>
      <c r="K1257" s="85"/>
      <c r="L1257" s="63"/>
      <c r="M1257" s="63"/>
      <c r="N1257" s="64"/>
      <c r="O1257" s="64"/>
      <c r="P1257" s="65"/>
      <c r="Q1257" s="69"/>
      <c r="R1257" s="64"/>
      <c r="S1257" s="70" t="s">
        <v>232</v>
      </c>
      <c r="T1257" s="72"/>
      <c r="U1257" s="72"/>
      <c r="V1257" s="72"/>
      <c r="W1257" s="64"/>
      <c r="X1257" s="64"/>
      <c r="Y1257" s="64"/>
      <c r="Z1257" s="64"/>
      <c r="AA1257" s="64"/>
      <c r="AB1257" s="64"/>
      <c r="AC1257" s="64"/>
      <c r="AD1257" s="64"/>
      <c r="AE1257" s="64"/>
      <c r="AF1257" s="64"/>
      <c r="AG1257" s="64"/>
      <c r="AH1257" s="64"/>
      <c r="AI1257" s="64"/>
      <c r="AJ1257" s="64"/>
      <c r="AK1257" s="64"/>
      <c r="AL1257" s="64"/>
      <c r="AM1257" s="64"/>
      <c r="AN1257" s="64"/>
      <c r="AO1257" s="64"/>
      <c r="AP1257" s="64"/>
      <c r="AQ1257" s="66"/>
    </row>
    <row r="1258" spans="1:43" s="67" customFormat="1" ht="24.95" customHeight="1">
      <c r="A1258" s="97"/>
      <c r="B1258" s="97"/>
      <c r="C1258" s="97"/>
      <c r="D1258" s="97"/>
      <c r="E1258" s="97"/>
      <c r="F1258" s="97"/>
      <c r="G1258" s="97"/>
      <c r="H1258" s="97"/>
      <c r="I1258" s="97"/>
      <c r="J1258" s="97"/>
      <c r="K1258" s="97"/>
      <c r="L1258" s="63"/>
      <c r="M1258" s="63"/>
      <c r="N1258" s="64"/>
      <c r="O1258" s="64"/>
      <c r="P1258" s="65"/>
      <c r="Q1258" s="63"/>
      <c r="R1258" s="82" t="s">
        <v>223</v>
      </c>
      <c r="T1258" s="64"/>
      <c r="U1258" s="64"/>
      <c r="V1258" s="64"/>
      <c r="W1258" s="64"/>
      <c r="X1258" s="64"/>
      <c r="Y1258" s="64"/>
      <c r="Z1258" s="64"/>
      <c r="AA1258" s="64"/>
      <c r="AB1258" s="64"/>
      <c r="AC1258" s="64"/>
      <c r="AD1258" s="64"/>
      <c r="AE1258" s="64"/>
      <c r="AF1258" s="64"/>
      <c r="AG1258" s="64"/>
      <c r="AH1258" s="64"/>
      <c r="AI1258" s="64"/>
      <c r="AJ1258" s="64"/>
      <c r="AK1258" s="64"/>
      <c r="AL1258" s="64"/>
      <c r="AM1258" s="64"/>
      <c r="AN1258" s="64"/>
      <c r="AO1258" s="64"/>
      <c r="AP1258" s="64"/>
      <c r="AQ1258" s="66"/>
    </row>
    <row r="1259" spans="1:43" s="67" customFormat="1" ht="24.95" customHeight="1">
      <c r="A1259" s="88"/>
      <c r="C1259" s="89"/>
      <c r="E1259" s="90"/>
      <c r="F1259" s="64"/>
      <c r="G1259" s="64"/>
      <c r="H1259" s="64"/>
      <c r="I1259" s="64"/>
      <c r="J1259" s="64"/>
      <c r="K1259" s="64"/>
      <c r="L1259" s="64"/>
      <c r="M1259" s="64"/>
      <c r="N1259" s="64"/>
      <c r="O1259" s="64"/>
      <c r="P1259" s="65"/>
      <c r="Q1259" s="64"/>
      <c r="R1259" s="64"/>
      <c r="S1259" s="65"/>
      <c r="T1259" s="64"/>
      <c r="U1259" s="64"/>
      <c r="V1259" s="64"/>
      <c r="W1259" s="64"/>
      <c r="X1259" s="64"/>
      <c r="Y1259" s="64"/>
      <c r="Z1259" s="64"/>
      <c r="AA1259" s="64"/>
      <c r="AB1259" s="64"/>
      <c r="AC1259" s="64"/>
      <c r="AD1259" s="64"/>
      <c r="AE1259" s="64"/>
      <c r="AF1259" s="64"/>
      <c r="AG1259" s="64"/>
      <c r="AH1259" s="64"/>
      <c r="AI1259" s="64"/>
      <c r="AJ1259" s="64"/>
      <c r="AK1259" s="64"/>
      <c r="AL1259" s="64"/>
      <c r="AM1259" s="64"/>
      <c r="AN1259" s="64"/>
      <c r="AO1259" s="64"/>
      <c r="AP1259" s="64"/>
      <c r="AQ1259" s="66"/>
    </row>
    <row r="1260" spans="1:43" s="67" customFormat="1" ht="24.95" customHeight="1">
      <c r="A1260" s="88"/>
      <c r="C1260" s="89"/>
      <c r="E1260" s="90"/>
      <c r="F1260" s="64"/>
      <c r="G1260" s="64"/>
      <c r="H1260" s="64"/>
      <c r="I1260" s="64"/>
      <c r="J1260" s="64"/>
      <c r="K1260" s="64"/>
      <c r="L1260" s="64"/>
      <c r="M1260" s="64"/>
      <c r="N1260" s="64"/>
      <c r="O1260" s="64"/>
      <c r="P1260" s="65"/>
      <c r="Q1260" s="64"/>
      <c r="R1260" s="64"/>
      <c r="S1260" s="64"/>
      <c r="T1260" s="64"/>
      <c r="U1260" s="64"/>
      <c r="V1260" s="64"/>
      <c r="W1260" s="64"/>
      <c r="X1260" s="64"/>
      <c r="Y1260" s="64"/>
      <c r="Z1260" s="64"/>
      <c r="AA1260" s="64"/>
      <c r="AB1260" s="64"/>
      <c r="AC1260" s="64"/>
      <c r="AD1260" s="64"/>
      <c r="AE1260" s="64"/>
      <c r="AF1260" s="64"/>
      <c r="AG1260" s="64"/>
      <c r="AH1260" s="64"/>
      <c r="AI1260" s="64"/>
      <c r="AJ1260" s="64"/>
      <c r="AK1260" s="64"/>
      <c r="AL1260" s="64"/>
      <c r="AM1260" s="64"/>
      <c r="AN1260" s="64"/>
      <c r="AO1260" s="64"/>
      <c r="AP1260" s="64"/>
      <c r="AQ1260" s="66"/>
    </row>
  </sheetData>
  <autoFilter ref="A11:XFD1216"/>
  <mergeCells count="798">
    <mergeCell ref="XDH142:XEZ142"/>
    <mergeCell ref="XFA142:XFD142"/>
    <mergeCell ref="WNS142:WPK142"/>
    <mergeCell ref="WPL142:WRD142"/>
    <mergeCell ref="WRE142:WSW142"/>
    <mergeCell ref="WSX142:WUP142"/>
    <mergeCell ref="WUQ142:WWI142"/>
    <mergeCell ref="WWJ142:WYB142"/>
    <mergeCell ref="WYC142:WZU142"/>
    <mergeCell ref="WZV142:XBN142"/>
    <mergeCell ref="XBO142:XDG142"/>
    <mergeCell ref="VYD142:VZV142"/>
    <mergeCell ref="VZW142:WBO142"/>
    <mergeCell ref="WBP142:WDH142"/>
    <mergeCell ref="WDI142:WFA142"/>
    <mergeCell ref="WFB142:WGT142"/>
    <mergeCell ref="WGU142:WIM142"/>
    <mergeCell ref="WIN142:WKF142"/>
    <mergeCell ref="WKG142:WLY142"/>
    <mergeCell ref="WLZ142:WNR142"/>
    <mergeCell ref="VIO142:VKG142"/>
    <mergeCell ref="VKH142:VLZ142"/>
    <mergeCell ref="VMA142:VNS142"/>
    <mergeCell ref="VNT142:VPL142"/>
    <mergeCell ref="VPM142:VRE142"/>
    <mergeCell ref="VRF142:VSX142"/>
    <mergeCell ref="VSY142:VUQ142"/>
    <mergeCell ref="VUR142:VWJ142"/>
    <mergeCell ref="VWK142:VYC142"/>
    <mergeCell ref="USZ142:UUR142"/>
    <mergeCell ref="UUS142:UWK142"/>
    <mergeCell ref="UWL142:UYD142"/>
    <mergeCell ref="UYE142:UZW142"/>
    <mergeCell ref="UZX142:VBP142"/>
    <mergeCell ref="VBQ142:VDI142"/>
    <mergeCell ref="VDJ142:VFB142"/>
    <mergeCell ref="VFC142:VGU142"/>
    <mergeCell ref="VGV142:VIN142"/>
    <mergeCell ref="UDK142:UFC142"/>
    <mergeCell ref="UFD142:UGV142"/>
    <mergeCell ref="UGW142:UIO142"/>
    <mergeCell ref="UIP142:UKH142"/>
    <mergeCell ref="UKI142:UMA142"/>
    <mergeCell ref="UMB142:UNT142"/>
    <mergeCell ref="UNU142:UPM142"/>
    <mergeCell ref="UPN142:URF142"/>
    <mergeCell ref="URG142:USY142"/>
    <mergeCell ref="TNV142:TPN142"/>
    <mergeCell ref="TPO142:TRG142"/>
    <mergeCell ref="TRH142:TSZ142"/>
    <mergeCell ref="TTA142:TUS142"/>
    <mergeCell ref="TUT142:TWL142"/>
    <mergeCell ref="TWM142:TYE142"/>
    <mergeCell ref="TYF142:TZX142"/>
    <mergeCell ref="TZY142:UBQ142"/>
    <mergeCell ref="UBR142:UDJ142"/>
    <mergeCell ref="SYG142:SZY142"/>
    <mergeCell ref="SZZ142:TBR142"/>
    <mergeCell ref="TBS142:TDK142"/>
    <mergeCell ref="TDL142:TFD142"/>
    <mergeCell ref="TFE142:TGW142"/>
    <mergeCell ref="TGX142:TIP142"/>
    <mergeCell ref="TIQ142:TKI142"/>
    <mergeCell ref="TKJ142:TMB142"/>
    <mergeCell ref="TMC142:TNU142"/>
    <mergeCell ref="SIR142:SKJ142"/>
    <mergeCell ref="SKK142:SMC142"/>
    <mergeCell ref="SMD142:SNV142"/>
    <mergeCell ref="SNW142:SPO142"/>
    <mergeCell ref="SPP142:SRH142"/>
    <mergeCell ref="SRI142:STA142"/>
    <mergeCell ref="STB142:SUT142"/>
    <mergeCell ref="SUU142:SWM142"/>
    <mergeCell ref="SWN142:SYF142"/>
    <mergeCell ref="RTC142:RUU142"/>
    <mergeCell ref="RUV142:RWN142"/>
    <mergeCell ref="RWO142:RYG142"/>
    <mergeCell ref="RYH142:RZZ142"/>
    <mergeCell ref="SAA142:SBS142"/>
    <mergeCell ref="SBT142:SDL142"/>
    <mergeCell ref="SDM142:SFE142"/>
    <mergeCell ref="SFF142:SGX142"/>
    <mergeCell ref="SGY142:SIQ142"/>
    <mergeCell ref="RDN142:RFF142"/>
    <mergeCell ref="RFG142:RGY142"/>
    <mergeCell ref="RGZ142:RIR142"/>
    <mergeCell ref="RIS142:RKK142"/>
    <mergeCell ref="RKL142:RMD142"/>
    <mergeCell ref="RME142:RNW142"/>
    <mergeCell ref="RNX142:RPP142"/>
    <mergeCell ref="RPQ142:RRI142"/>
    <mergeCell ref="RRJ142:RTB142"/>
    <mergeCell ref="QNY142:QPQ142"/>
    <mergeCell ref="QPR142:QRJ142"/>
    <mergeCell ref="QRK142:QTC142"/>
    <mergeCell ref="QTD142:QUV142"/>
    <mergeCell ref="QUW142:QWO142"/>
    <mergeCell ref="QWP142:QYH142"/>
    <mergeCell ref="QYI142:RAA142"/>
    <mergeCell ref="RAB142:RBT142"/>
    <mergeCell ref="RBU142:RDM142"/>
    <mergeCell ref="PYJ142:QAB142"/>
    <mergeCell ref="QAC142:QBU142"/>
    <mergeCell ref="QBV142:QDN142"/>
    <mergeCell ref="QDO142:QFG142"/>
    <mergeCell ref="QFH142:QGZ142"/>
    <mergeCell ref="QHA142:QIS142"/>
    <mergeCell ref="QIT142:QKL142"/>
    <mergeCell ref="QKM142:QME142"/>
    <mergeCell ref="QMF142:QNX142"/>
    <mergeCell ref="PIU142:PKM142"/>
    <mergeCell ref="PKN142:PMF142"/>
    <mergeCell ref="PMG142:PNY142"/>
    <mergeCell ref="PNZ142:PPR142"/>
    <mergeCell ref="PPS142:PRK142"/>
    <mergeCell ref="PRL142:PTD142"/>
    <mergeCell ref="PTE142:PUW142"/>
    <mergeCell ref="PUX142:PWP142"/>
    <mergeCell ref="PWQ142:PYI142"/>
    <mergeCell ref="OTF142:OUX142"/>
    <mergeCell ref="OUY142:OWQ142"/>
    <mergeCell ref="OWR142:OYJ142"/>
    <mergeCell ref="OYK142:PAC142"/>
    <mergeCell ref="PAD142:PBV142"/>
    <mergeCell ref="PBW142:PDO142"/>
    <mergeCell ref="PDP142:PFH142"/>
    <mergeCell ref="PFI142:PHA142"/>
    <mergeCell ref="PHB142:PIT142"/>
    <mergeCell ref="ODQ142:OFI142"/>
    <mergeCell ref="OFJ142:OHB142"/>
    <mergeCell ref="OHC142:OIU142"/>
    <mergeCell ref="OIV142:OKN142"/>
    <mergeCell ref="OKO142:OMG142"/>
    <mergeCell ref="OMH142:ONZ142"/>
    <mergeCell ref="OOA142:OPS142"/>
    <mergeCell ref="OPT142:ORL142"/>
    <mergeCell ref="ORM142:OTE142"/>
    <mergeCell ref="NOB142:NPT142"/>
    <mergeCell ref="NPU142:NRM142"/>
    <mergeCell ref="NRN142:NTF142"/>
    <mergeCell ref="NTG142:NUY142"/>
    <mergeCell ref="NUZ142:NWR142"/>
    <mergeCell ref="NWS142:NYK142"/>
    <mergeCell ref="NYL142:OAD142"/>
    <mergeCell ref="OAE142:OBW142"/>
    <mergeCell ref="OBX142:ODP142"/>
    <mergeCell ref="MYM142:NAE142"/>
    <mergeCell ref="NAF142:NBX142"/>
    <mergeCell ref="NBY142:NDQ142"/>
    <mergeCell ref="NDR142:NFJ142"/>
    <mergeCell ref="NFK142:NHC142"/>
    <mergeCell ref="NHD142:NIV142"/>
    <mergeCell ref="NIW142:NKO142"/>
    <mergeCell ref="NKP142:NMH142"/>
    <mergeCell ref="NMI142:NOA142"/>
    <mergeCell ref="MIX142:MKP142"/>
    <mergeCell ref="MKQ142:MMI142"/>
    <mergeCell ref="MMJ142:MOB142"/>
    <mergeCell ref="MOC142:MPU142"/>
    <mergeCell ref="MPV142:MRN142"/>
    <mergeCell ref="MRO142:MTG142"/>
    <mergeCell ref="MTH142:MUZ142"/>
    <mergeCell ref="MVA142:MWS142"/>
    <mergeCell ref="MWT142:MYL142"/>
    <mergeCell ref="LTI142:LVA142"/>
    <mergeCell ref="LVB142:LWT142"/>
    <mergeCell ref="LWU142:LYM142"/>
    <mergeCell ref="LYN142:MAF142"/>
    <mergeCell ref="MAG142:MBY142"/>
    <mergeCell ref="MBZ142:MDR142"/>
    <mergeCell ref="MDS142:MFK142"/>
    <mergeCell ref="MFL142:MHD142"/>
    <mergeCell ref="MHE142:MIW142"/>
    <mergeCell ref="LDT142:LFL142"/>
    <mergeCell ref="LFM142:LHE142"/>
    <mergeCell ref="LHF142:LIX142"/>
    <mergeCell ref="LIY142:LKQ142"/>
    <mergeCell ref="LKR142:LMJ142"/>
    <mergeCell ref="LMK142:LOC142"/>
    <mergeCell ref="LOD142:LPV142"/>
    <mergeCell ref="LPW142:LRO142"/>
    <mergeCell ref="LRP142:LTH142"/>
    <mergeCell ref="KOE142:KPW142"/>
    <mergeCell ref="KPX142:KRP142"/>
    <mergeCell ref="KRQ142:KTI142"/>
    <mergeCell ref="KTJ142:KVB142"/>
    <mergeCell ref="KVC142:KWU142"/>
    <mergeCell ref="KWV142:KYN142"/>
    <mergeCell ref="KYO142:LAG142"/>
    <mergeCell ref="LAH142:LBZ142"/>
    <mergeCell ref="LCA142:LDS142"/>
    <mergeCell ref="JYP142:KAH142"/>
    <mergeCell ref="KAI142:KCA142"/>
    <mergeCell ref="KCB142:KDT142"/>
    <mergeCell ref="KDU142:KFM142"/>
    <mergeCell ref="KFN142:KHF142"/>
    <mergeCell ref="KHG142:KIY142"/>
    <mergeCell ref="KIZ142:KKR142"/>
    <mergeCell ref="KKS142:KMK142"/>
    <mergeCell ref="KML142:KOD142"/>
    <mergeCell ref="JJA142:JKS142"/>
    <mergeCell ref="JKT142:JML142"/>
    <mergeCell ref="JMM142:JOE142"/>
    <mergeCell ref="JOF142:JPX142"/>
    <mergeCell ref="JPY142:JRQ142"/>
    <mergeCell ref="JRR142:JTJ142"/>
    <mergeCell ref="JTK142:JVC142"/>
    <mergeCell ref="JVD142:JWV142"/>
    <mergeCell ref="JWW142:JYO142"/>
    <mergeCell ref="ITL142:IVD142"/>
    <mergeCell ref="IVE142:IWW142"/>
    <mergeCell ref="IWX142:IYP142"/>
    <mergeCell ref="IYQ142:JAI142"/>
    <mergeCell ref="JAJ142:JCB142"/>
    <mergeCell ref="JCC142:JDU142"/>
    <mergeCell ref="JDV142:JFN142"/>
    <mergeCell ref="JFO142:JHG142"/>
    <mergeCell ref="JHH142:JIZ142"/>
    <mergeCell ref="IDW142:IFO142"/>
    <mergeCell ref="IFP142:IHH142"/>
    <mergeCell ref="IHI142:IJA142"/>
    <mergeCell ref="IJB142:IKT142"/>
    <mergeCell ref="IKU142:IMM142"/>
    <mergeCell ref="IMN142:IOF142"/>
    <mergeCell ref="IOG142:IPY142"/>
    <mergeCell ref="IPZ142:IRR142"/>
    <mergeCell ref="IRS142:ITK142"/>
    <mergeCell ref="HOH142:HPZ142"/>
    <mergeCell ref="HQA142:HRS142"/>
    <mergeCell ref="HRT142:HTL142"/>
    <mergeCell ref="HTM142:HVE142"/>
    <mergeCell ref="HVF142:HWX142"/>
    <mergeCell ref="HWY142:HYQ142"/>
    <mergeCell ref="HYR142:IAJ142"/>
    <mergeCell ref="IAK142:ICC142"/>
    <mergeCell ref="ICD142:IDV142"/>
    <mergeCell ref="GYS142:HAK142"/>
    <mergeCell ref="HAL142:HCD142"/>
    <mergeCell ref="HCE142:HDW142"/>
    <mergeCell ref="HDX142:HFP142"/>
    <mergeCell ref="HFQ142:HHI142"/>
    <mergeCell ref="HHJ142:HJB142"/>
    <mergeCell ref="HJC142:HKU142"/>
    <mergeCell ref="HKV142:HMN142"/>
    <mergeCell ref="HMO142:HOG142"/>
    <mergeCell ref="GJD142:GKV142"/>
    <mergeCell ref="GKW142:GMO142"/>
    <mergeCell ref="GMP142:GOH142"/>
    <mergeCell ref="GOI142:GQA142"/>
    <mergeCell ref="GQB142:GRT142"/>
    <mergeCell ref="GRU142:GTM142"/>
    <mergeCell ref="GTN142:GVF142"/>
    <mergeCell ref="GVG142:GWY142"/>
    <mergeCell ref="GWZ142:GYR142"/>
    <mergeCell ref="FTO142:FVG142"/>
    <mergeCell ref="FVH142:FWZ142"/>
    <mergeCell ref="FXA142:FYS142"/>
    <mergeCell ref="FYT142:GAL142"/>
    <mergeCell ref="GAM142:GCE142"/>
    <mergeCell ref="GCF142:GDX142"/>
    <mergeCell ref="GDY142:GFQ142"/>
    <mergeCell ref="GFR142:GHJ142"/>
    <mergeCell ref="GHK142:GJC142"/>
    <mergeCell ref="FDZ142:FFR142"/>
    <mergeCell ref="FFS142:FHK142"/>
    <mergeCell ref="FHL142:FJD142"/>
    <mergeCell ref="FJE142:FKW142"/>
    <mergeCell ref="FKX142:FMP142"/>
    <mergeCell ref="FMQ142:FOI142"/>
    <mergeCell ref="FOJ142:FQB142"/>
    <mergeCell ref="FQC142:FRU142"/>
    <mergeCell ref="FRV142:FTN142"/>
    <mergeCell ref="EOK142:EQC142"/>
    <mergeCell ref="EQD142:ERV142"/>
    <mergeCell ref="ERW142:ETO142"/>
    <mergeCell ref="ETP142:EVH142"/>
    <mergeCell ref="EVI142:EXA142"/>
    <mergeCell ref="EXB142:EYT142"/>
    <mergeCell ref="EYU142:FAM142"/>
    <mergeCell ref="FAN142:FCF142"/>
    <mergeCell ref="FCG142:FDY142"/>
    <mergeCell ref="DYV142:EAN142"/>
    <mergeCell ref="EAO142:ECG142"/>
    <mergeCell ref="ECH142:EDZ142"/>
    <mergeCell ref="EEA142:EFS142"/>
    <mergeCell ref="EFT142:EHL142"/>
    <mergeCell ref="EHM142:EJE142"/>
    <mergeCell ref="EJF142:EKX142"/>
    <mergeCell ref="EKY142:EMQ142"/>
    <mergeCell ref="EMR142:EOJ142"/>
    <mergeCell ref="DJG142:DKY142"/>
    <mergeCell ref="DKZ142:DMR142"/>
    <mergeCell ref="DMS142:DOK142"/>
    <mergeCell ref="DOL142:DQD142"/>
    <mergeCell ref="DQE142:DRW142"/>
    <mergeCell ref="DRX142:DTP142"/>
    <mergeCell ref="DTQ142:DVI142"/>
    <mergeCell ref="DVJ142:DXB142"/>
    <mergeCell ref="DXC142:DYU142"/>
    <mergeCell ref="CTR142:CVJ142"/>
    <mergeCell ref="CVK142:CXC142"/>
    <mergeCell ref="CXD142:CYV142"/>
    <mergeCell ref="CYW142:DAO142"/>
    <mergeCell ref="DAP142:DCH142"/>
    <mergeCell ref="DCI142:DEA142"/>
    <mergeCell ref="DEB142:DFT142"/>
    <mergeCell ref="DFU142:DHM142"/>
    <mergeCell ref="DHN142:DJF142"/>
    <mergeCell ref="CEC142:CFU142"/>
    <mergeCell ref="CFV142:CHN142"/>
    <mergeCell ref="CHO142:CJG142"/>
    <mergeCell ref="CJH142:CKZ142"/>
    <mergeCell ref="CLA142:CMS142"/>
    <mergeCell ref="CMT142:COL142"/>
    <mergeCell ref="COM142:CQE142"/>
    <mergeCell ref="CQF142:CRX142"/>
    <mergeCell ref="CRY142:CTQ142"/>
    <mergeCell ref="BON142:BQF142"/>
    <mergeCell ref="BQG142:BRY142"/>
    <mergeCell ref="BRZ142:BTR142"/>
    <mergeCell ref="BTS142:BVK142"/>
    <mergeCell ref="BVL142:BXD142"/>
    <mergeCell ref="BXE142:BYW142"/>
    <mergeCell ref="BYX142:CAP142"/>
    <mergeCell ref="CAQ142:CCI142"/>
    <mergeCell ref="CCJ142:CEB142"/>
    <mergeCell ref="AYY142:BAQ142"/>
    <mergeCell ref="BAR142:BCJ142"/>
    <mergeCell ref="BCK142:BEC142"/>
    <mergeCell ref="BED142:BFV142"/>
    <mergeCell ref="BFW142:BHO142"/>
    <mergeCell ref="BHP142:BJH142"/>
    <mergeCell ref="BJI142:BLA142"/>
    <mergeCell ref="BLB142:BMT142"/>
    <mergeCell ref="BMU142:BOM142"/>
    <mergeCell ref="AJJ142:ALB142"/>
    <mergeCell ref="ALC142:AMU142"/>
    <mergeCell ref="AMV142:AON142"/>
    <mergeCell ref="AOO142:AQG142"/>
    <mergeCell ref="AQH142:ARZ142"/>
    <mergeCell ref="ASA142:ATS142"/>
    <mergeCell ref="ATT142:AVL142"/>
    <mergeCell ref="AVM142:AXE142"/>
    <mergeCell ref="AXF142:AYX142"/>
    <mergeCell ref="TU142:VM142"/>
    <mergeCell ref="VN142:XF142"/>
    <mergeCell ref="XG142:YY142"/>
    <mergeCell ref="YZ142:AAR142"/>
    <mergeCell ref="AAS142:ACK142"/>
    <mergeCell ref="ACL142:AED142"/>
    <mergeCell ref="AEE142:AFW142"/>
    <mergeCell ref="AFX142:AHP142"/>
    <mergeCell ref="AHQ142:AJI142"/>
    <mergeCell ref="EF142:FX142"/>
    <mergeCell ref="FY142:HQ142"/>
    <mergeCell ref="HR142:JJ142"/>
    <mergeCell ref="JK142:LC142"/>
    <mergeCell ref="LD142:MV142"/>
    <mergeCell ref="MW142:OO142"/>
    <mergeCell ref="OP142:QH142"/>
    <mergeCell ref="QI142:SA142"/>
    <mergeCell ref="SB142:TT142"/>
    <mergeCell ref="BH9:BH10"/>
    <mergeCell ref="BG9:BG10"/>
    <mergeCell ref="BF9:BF10"/>
    <mergeCell ref="BE9:BE10"/>
    <mergeCell ref="BD9:BD10"/>
    <mergeCell ref="AT9:AU9"/>
    <mergeCell ref="AB9:AB10"/>
    <mergeCell ref="AP9:AP10"/>
    <mergeCell ref="A142:AS142"/>
    <mergeCell ref="AQ9:AR9"/>
    <mergeCell ref="AO9:AO10"/>
    <mergeCell ref="AC9:AC10"/>
    <mergeCell ref="AD9:AM9"/>
    <mergeCell ref="AN9:AN10"/>
    <mergeCell ref="E7:AN7"/>
    <mergeCell ref="AC8:AN8"/>
    <mergeCell ref="R9:AA9"/>
    <mergeCell ref="F9:O9"/>
    <mergeCell ref="P9:P10"/>
    <mergeCell ref="Q9:Q10"/>
    <mergeCell ref="A41:AS41"/>
    <mergeCell ref="E8:P8"/>
    <mergeCell ref="Q8:AB8"/>
    <mergeCell ref="AS9:AS10"/>
    <mergeCell ref="AV9:AW9"/>
    <mergeCell ref="AX9:AY9"/>
    <mergeCell ref="AZ9:BA9"/>
    <mergeCell ref="BB9:BC9"/>
    <mergeCell ref="BI8:BM8"/>
    <mergeCell ref="A7:B8"/>
    <mergeCell ref="C7:D8"/>
    <mergeCell ref="AO7:AS8"/>
    <mergeCell ref="AT8:BC8"/>
    <mergeCell ref="BD8:BH8"/>
    <mergeCell ref="BM9:BM10"/>
    <mergeCell ref="A9:A10"/>
    <mergeCell ref="B9:B10"/>
    <mergeCell ref="C9:C10"/>
    <mergeCell ref="D9:D10"/>
    <mergeCell ref="E9:E10"/>
    <mergeCell ref="BL9:BL10"/>
    <mergeCell ref="BK9:BK10"/>
    <mergeCell ref="BJ9:BJ10"/>
    <mergeCell ref="BI9:BI10"/>
    <mergeCell ref="EF41:FX41"/>
    <mergeCell ref="FY41:HQ41"/>
    <mergeCell ref="HR41:JJ41"/>
    <mergeCell ref="JK41:LC41"/>
    <mergeCell ref="LD41:MV41"/>
    <mergeCell ref="MW41:OO41"/>
    <mergeCell ref="OP41:QH41"/>
    <mergeCell ref="QI41:SA41"/>
    <mergeCell ref="SB41:TT41"/>
    <mergeCell ref="TU41:VM41"/>
    <mergeCell ref="VN41:XF41"/>
    <mergeCell ref="XG41:YY41"/>
    <mergeCell ref="AQH41:ARZ41"/>
    <mergeCell ref="ASA41:ATS41"/>
    <mergeCell ref="ATT41:AVL41"/>
    <mergeCell ref="AVM41:AXE41"/>
    <mergeCell ref="AXF41:AYX41"/>
    <mergeCell ref="AHQ41:AJI41"/>
    <mergeCell ref="AJJ41:ALB41"/>
    <mergeCell ref="ALC41:AMU41"/>
    <mergeCell ref="AMV41:AON41"/>
    <mergeCell ref="AOO41:AQG41"/>
    <mergeCell ref="YZ41:AAR41"/>
    <mergeCell ref="AAS41:ACK41"/>
    <mergeCell ref="ACL41:AED41"/>
    <mergeCell ref="AEE41:AFW41"/>
    <mergeCell ref="AFX41:AHP41"/>
    <mergeCell ref="BYX41:CAP41"/>
    <mergeCell ref="CAQ41:CCI41"/>
    <mergeCell ref="CCJ41:CEB41"/>
    <mergeCell ref="CEC41:CFU41"/>
    <mergeCell ref="CFV41:CHN41"/>
    <mergeCell ref="BQG41:BRY41"/>
    <mergeCell ref="BRZ41:BTR41"/>
    <mergeCell ref="BTS41:BVK41"/>
    <mergeCell ref="BVL41:BXD41"/>
    <mergeCell ref="BXE41:BYW41"/>
    <mergeCell ref="BHP41:BJH41"/>
    <mergeCell ref="BJI41:BLA41"/>
    <mergeCell ref="BLB41:BMT41"/>
    <mergeCell ref="BMU41:BOM41"/>
    <mergeCell ref="BON41:BQF41"/>
    <mergeCell ref="AYY41:BAQ41"/>
    <mergeCell ref="BAR41:BCJ41"/>
    <mergeCell ref="BCK41:BEC41"/>
    <mergeCell ref="BED41:BFV41"/>
    <mergeCell ref="BFW41:BHO41"/>
    <mergeCell ref="DHN41:DJF41"/>
    <mergeCell ref="DJG41:DKY41"/>
    <mergeCell ref="DKZ41:DMR41"/>
    <mergeCell ref="DMS41:DOK41"/>
    <mergeCell ref="DOL41:DQD41"/>
    <mergeCell ref="CYW41:DAO41"/>
    <mergeCell ref="DAP41:DCH41"/>
    <mergeCell ref="DCI41:DEA41"/>
    <mergeCell ref="DEB41:DFT41"/>
    <mergeCell ref="DFU41:DHM41"/>
    <mergeCell ref="CQF41:CRX41"/>
    <mergeCell ref="CRY41:CTQ41"/>
    <mergeCell ref="CTR41:CVJ41"/>
    <mergeCell ref="CVK41:CXC41"/>
    <mergeCell ref="CXD41:CYV41"/>
    <mergeCell ref="CHO41:CJG41"/>
    <mergeCell ref="CJH41:CKZ41"/>
    <mergeCell ref="CLA41:CMS41"/>
    <mergeCell ref="CMT41:COL41"/>
    <mergeCell ref="COM41:CQE41"/>
    <mergeCell ref="EQD41:ERV41"/>
    <mergeCell ref="ERW41:ETO41"/>
    <mergeCell ref="ETP41:EVH41"/>
    <mergeCell ref="EVI41:EXA41"/>
    <mergeCell ref="EXB41:EYT41"/>
    <mergeCell ref="EHM41:EJE41"/>
    <mergeCell ref="EJF41:EKX41"/>
    <mergeCell ref="EKY41:EMQ41"/>
    <mergeCell ref="EMR41:EOJ41"/>
    <mergeCell ref="EOK41:EQC41"/>
    <mergeCell ref="DYV41:EAN41"/>
    <mergeCell ref="EAO41:ECG41"/>
    <mergeCell ref="ECH41:EDZ41"/>
    <mergeCell ref="EEA41:EFS41"/>
    <mergeCell ref="EFT41:EHL41"/>
    <mergeCell ref="DQE41:DRW41"/>
    <mergeCell ref="DRX41:DTP41"/>
    <mergeCell ref="DTQ41:DVI41"/>
    <mergeCell ref="DVJ41:DXB41"/>
    <mergeCell ref="DXC41:DYU41"/>
    <mergeCell ref="FYT41:GAL41"/>
    <mergeCell ref="GAM41:GCE41"/>
    <mergeCell ref="GCF41:GDX41"/>
    <mergeCell ref="GDY41:GFQ41"/>
    <mergeCell ref="GFR41:GHJ41"/>
    <mergeCell ref="FQC41:FRU41"/>
    <mergeCell ref="FRV41:FTN41"/>
    <mergeCell ref="FTO41:FVG41"/>
    <mergeCell ref="FVH41:FWZ41"/>
    <mergeCell ref="FXA41:FYS41"/>
    <mergeCell ref="FHL41:FJD41"/>
    <mergeCell ref="FJE41:FKW41"/>
    <mergeCell ref="FKX41:FMP41"/>
    <mergeCell ref="FMQ41:FOI41"/>
    <mergeCell ref="FOJ41:FQB41"/>
    <mergeCell ref="EYU41:FAM41"/>
    <mergeCell ref="FAN41:FCF41"/>
    <mergeCell ref="FCG41:FDY41"/>
    <mergeCell ref="FDZ41:FFR41"/>
    <mergeCell ref="FFS41:FHK41"/>
    <mergeCell ref="HHJ41:HJB41"/>
    <mergeCell ref="HJC41:HKU41"/>
    <mergeCell ref="HKV41:HMN41"/>
    <mergeCell ref="HMO41:HOG41"/>
    <mergeCell ref="HOH41:HPZ41"/>
    <mergeCell ref="GYS41:HAK41"/>
    <mergeCell ref="HAL41:HCD41"/>
    <mergeCell ref="HCE41:HDW41"/>
    <mergeCell ref="HDX41:HFP41"/>
    <mergeCell ref="HFQ41:HHI41"/>
    <mergeCell ref="GQB41:GRT41"/>
    <mergeCell ref="GRU41:GTM41"/>
    <mergeCell ref="GTN41:GVF41"/>
    <mergeCell ref="GVG41:GWY41"/>
    <mergeCell ref="GWZ41:GYR41"/>
    <mergeCell ref="GHK41:GJC41"/>
    <mergeCell ref="GJD41:GKV41"/>
    <mergeCell ref="GKW41:GMO41"/>
    <mergeCell ref="GMP41:GOH41"/>
    <mergeCell ref="GOI41:GQA41"/>
    <mergeCell ref="IPZ41:IRR41"/>
    <mergeCell ref="IRS41:ITK41"/>
    <mergeCell ref="ITL41:IVD41"/>
    <mergeCell ref="IVE41:IWW41"/>
    <mergeCell ref="IWX41:IYP41"/>
    <mergeCell ref="IHI41:IJA41"/>
    <mergeCell ref="IJB41:IKT41"/>
    <mergeCell ref="IKU41:IMM41"/>
    <mergeCell ref="IMN41:IOF41"/>
    <mergeCell ref="IOG41:IPY41"/>
    <mergeCell ref="HYR41:IAJ41"/>
    <mergeCell ref="IAK41:ICC41"/>
    <mergeCell ref="ICD41:IDV41"/>
    <mergeCell ref="IDW41:IFO41"/>
    <mergeCell ref="IFP41:IHH41"/>
    <mergeCell ref="HQA41:HRS41"/>
    <mergeCell ref="HRT41:HTL41"/>
    <mergeCell ref="HTM41:HVE41"/>
    <mergeCell ref="HVF41:HWX41"/>
    <mergeCell ref="HWY41:HYQ41"/>
    <mergeCell ref="JYP41:KAH41"/>
    <mergeCell ref="KAI41:KCA41"/>
    <mergeCell ref="KCB41:KDT41"/>
    <mergeCell ref="KDU41:KFM41"/>
    <mergeCell ref="KFN41:KHF41"/>
    <mergeCell ref="JPY41:JRQ41"/>
    <mergeCell ref="JRR41:JTJ41"/>
    <mergeCell ref="JTK41:JVC41"/>
    <mergeCell ref="JVD41:JWV41"/>
    <mergeCell ref="JWW41:JYO41"/>
    <mergeCell ref="JHH41:JIZ41"/>
    <mergeCell ref="JJA41:JKS41"/>
    <mergeCell ref="JKT41:JML41"/>
    <mergeCell ref="JMM41:JOE41"/>
    <mergeCell ref="JOF41:JPX41"/>
    <mergeCell ref="IYQ41:JAI41"/>
    <mergeCell ref="JAJ41:JCB41"/>
    <mergeCell ref="JCC41:JDU41"/>
    <mergeCell ref="JDV41:JFN41"/>
    <mergeCell ref="JFO41:JHG41"/>
    <mergeCell ref="LHF41:LIX41"/>
    <mergeCell ref="LIY41:LKQ41"/>
    <mergeCell ref="LKR41:LMJ41"/>
    <mergeCell ref="LMK41:LOC41"/>
    <mergeCell ref="LOD41:LPV41"/>
    <mergeCell ref="KYO41:LAG41"/>
    <mergeCell ref="LAH41:LBZ41"/>
    <mergeCell ref="LCA41:LDS41"/>
    <mergeCell ref="LDT41:LFL41"/>
    <mergeCell ref="LFM41:LHE41"/>
    <mergeCell ref="KPX41:KRP41"/>
    <mergeCell ref="KRQ41:KTI41"/>
    <mergeCell ref="KTJ41:KVB41"/>
    <mergeCell ref="KVC41:KWU41"/>
    <mergeCell ref="KWV41:KYN41"/>
    <mergeCell ref="KHG41:KIY41"/>
    <mergeCell ref="KIZ41:KKR41"/>
    <mergeCell ref="KKS41:KMK41"/>
    <mergeCell ref="KML41:KOD41"/>
    <mergeCell ref="KOE41:KPW41"/>
    <mergeCell ref="MPV41:MRN41"/>
    <mergeCell ref="MRO41:MTG41"/>
    <mergeCell ref="MTH41:MUZ41"/>
    <mergeCell ref="MVA41:MWS41"/>
    <mergeCell ref="MWT41:MYL41"/>
    <mergeCell ref="MHE41:MIW41"/>
    <mergeCell ref="MIX41:MKP41"/>
    <mergeCell ref="MKQ41:MMI41"/>
    <mergeCell ref="MMJ41:MOB41"/>
    <mergeCell ref="MOC41:MPU41"/>
    <mergeCell ref="LYN41:MAF41"/>
    <mergeCell ref="MAG41:MBY41"/>
    <mergeCell ref="MBZ41:MDR41"/>
    <mergeCell ref="MDS41:MFK41"/>
    <mergeCell ref="MFL41:MHD41"/>
    <mergeCell ref="LPW41:LRO41"/>
    <mergeCell ref="LRP41:LTH41"/>
    <mergeCell ref="LTI41:LVA41"/>
    <mergeCell ref="LVB41:LWT41"/>
    <mergeCell ref="LWU41:LYM41"/>
    <mergeCell ref="NYL41:OAD41"/>
    <mergeCell ref="OAE41:OBW41"/>
    <mergeCell ref="OBX41:ODP41"/>
    <mergeCell ref="ODQ41:OFI41"/>
    <mergeCell ref="OFJ41:OHB41"/>
    <mergeCell ref="NPU41:NRM41"/>
    <mergeCell ref="NRN41:NTF41"/>
    <mergeCell ref="NTG41:NUY41"/>
    <mergeCell ref="NUZ41:NWR41"/>
    <mergeCell ref="NWS41:NYK41"/>
    <mergeCell ref="NHD41:NIV41"/>
    <mergeCell ref="NIW41:NKO41"/>
    <mergeCell ref="NKP41:NMH41"/>
    <mergeCell ref="NMI41:NOA41"/>
    <mergeCell ref="NOB41:NPT41"/>
    <mergeCell ref="MYM41:NAE41"/>
    <mergeCell ref="NAF41:NBX41"/>
    <mergeCell ref="NBY41:NDQ41"/>
    <mergeCell ref="NDR41:NFJ41"/>
    <mergeCell ref="NFK41:NHC41"/>
    <mergeCell ref="PHB41:PIT41"/>
    <mergeCell ref="PIU41:PKM41"/>
    <mergeCell ref="PKN41:PMF41"/>
    <mergeCell ref="PMG41:PNY41"/>
    <mergeCell ref="PNZ41:PPR41"/>
    <mergeCell ref="OYK41:PAC41"/>
    <mergeCell ref="PAD41:PBV41"/>
    <mergeCell ref="PBW41:PDO41"/>
    <mergeCell ref="PDP41:PFH41"/>
    <mergeCell ref="PFI41:PHA41"/>
    <mergeCell ref="OPT41:ORL41"/>
    <mergeCell ref="ORM41:OTE41"/>
    <mergeCell ref="OTF41:OUX41"/>
    <mergeCell ref="OUY41:OWQ41"/>
    <mergeCell ref="OWR41:OYJ41"/>
    <mergeCell ref="OHC41:OIU41"/>
    <mergeCell ref="OIV41:OKN41"/>
    <mergeCell ref="OKO41:OMG41"/>
    <mergeCell ref="OMH41:ONZ41"/>
    <mergeCell ref="OOA41:OPS41"/>
    <mergeCell ref="QPR41:QRJ41"/>
    <mergeCell ref="QRK41:QTC41"/>
    <mergeCell ref="QTD41:QUV41"/>
    <mergeCell ref="QUW41:QWO41"/>
    <mergeCell ref="QWP41:QYH41"/>
    <mergeCell ref="QHA41:QIS41"/>
    <mergeCell ref="QIT41:QKL41"/>
    <mergeCell ref="QKM41:QME41"/>
    <mergeCell ref="QMF41:QNX41"/>
    <mergeCell ref="QNY41:QPQ41"/>
    <mergeCell ref="PYJ41:QAB41"/>
    <mergeCell ref="QAC41:QBU41"/>
    <mergeCell ref="QBV41:QDN41"/>
    <mergeCell ref="QDO41:QFG41"/>
    <mergeCell ref="QFH41:QGZ41"/>
    <mergeCell ref="PPS41:PRK41"/>
    <mergeCell ref="PRL41:PTD41"/>
    <mergeCell ref="PTE41:PUW41"/>
    <mergeCell ref="PUX41:PWP41"/>
    <mergeCell ref="PWQ41:PYI41"/>
    <mergeCell ref="RYH41:RZZ41"/>
    <mergeCell ref="SAA41:SBS41"/>
    <mergeCell ref="SBT41:SDL41"/>
    <mergeCell ref="SDM41:SFE41"/>
    <mergeCell ref="SFF41:SGX41"/>
    <mergeCell ref="RPQ41:RRI41"/>
    <mergeCell ref="RRJ41:RTB41"/>
    <mergeCell ref="RTC41:RUU41"/>
    <mergeCell ref="RUV41:RWN41"/>
    <mergeCell ref="RWO41:RYG41"/>
    <mergeCell ref="RGZ41:RIR41"/>
    <mergeCell ref="RIS41:RKK41"/>
    <mergeCell ref="RKL41:RMD41"/>
    <mergeCell ref="RME41:RNW41"/>
    <mergeCell ref="RNX41:RPP41"/>
    <mergeCell ref="QYI41:RAA41"/>
    <mergeCell ref="RAB41:RBT41"/>
    <mergeCell ref="RBU41:RDM41"/>
    <mergeCell ref="RDN41:RFF41"/>
    <mergeCell ref="RFG41:RGY41"/>
    <mergeCell ref="TGX41:TIP41"/>
    <mergeCell ref="TIQ41:TKI41"/>
    <mergeCell ref="TKJ41:TMB41"/>
    <mergeCell ref="TMC41:TNU41"/>
    <mergeCell ref="TNV41:TPN41"/>
    <mergeCell ref="SYG41:SZY41"/>
    <mergeCell ref="SZZ41:TBR41"/>
    <mergeCell ref="TBS41:TDK41"/>
    <mergeCell ref="TDL41:TFD41"/>
    <mergeCell ref="TFE41:TGW41"/>
    <mergeCell ref="SPP41:SRH41"/>
    <mergeCell ref="SRI41:STA41"/>
    <mergeCell ref="STB41:SUT41"/>
    <mergeCell ref="SUU41:SWM41"/>
    <mergeCell ref="SWN41:SYF41"/>
    <mergeCell ref="SGY41:SIQ41"/>
    <mergeCell ref="SIR41:SKJ41"/>
    <mergeCell ref="SKK41:SMC41"/>
    <mergeCell ref="SMD41:SNV41"/>
    <mergeCell ref="SNW41:SPO41"/>
    <mergeCell ref="UPN41:URF41"/>
    <mergeCell ref="URG41:USY41"/>
    <mergeCell ref="USZ41:UUR41"/>
    <mergeCell ref="UUS41:UWK41"/>
    <mergeCell ref="UWL41:UYD41"/>
    <mergeCell ref="UGW41:UIO41"/>
    <mergeCell ref="UIP41:UKH41"/>
    <mergeCell ref="UKI41:UMA41"/>
    <mergeCell ref="UMB41:UNT41"/>
    <mergeCell ref="UNU41:UPM41"/>
    <mergeCell ref="TYF41:TZX41"/>
    <mergeCell ref="TZY41:UBQ41"/>
    <mergeCell ref="UBR41:UDJ41"/>
    <mergeCell ref="UDK41:UFC41"/>
    <mergeCell ref="UFD41:UGV41"/>
    <mergeCell ref="TPO41:TRG41"/>
    <mergeCell ref="TRH41:TSZ41"/>
    <mergeCell ref="TTA41:TUS41"/>
    <mergeCell ref="TUT41:TWL41"/>
    <mergeCell ref="TWM41:TYE41"/>
    <mergeCell ref="XDH41:XEZ41"/>
    <mergeCell ref="XFA41:XFD41"/>
    <mergeCell ref="WPL41:WRD41"/>
    <mergeCell ref="WRE41:WSW41"/>
    <mergeCell ref="WSX41:WUP41"/>
    <mergeCell ref="WUQ41:WWI41"/>
    <mergeCell ref="WWJ41:WYB41"/>
    <mergeCell ref="WGU41:WIM41"/>
    <mergeCell ref="WIN41:WKF41"/>
    <mergeCell ref="WKG41:WLY41"/>
    <mergeCell ref="WLZ41:WNR41"/>
    <mergeCell ref="WNS41:WPK41"/>
    <mergeCell ref="VYD41:VZV41"/>
    <mergeCell ref="VZW41:WBO41"/>
    <mergeCell ref="WBP41:WDH41"/>
    <mergeCell ref="WDI41:WFA41"/>
    <mergeCell ref="WFB41:WGT41"/>
    <mergeCell ref="WYC41:WZU41"/>
    <mergeCell ref="WZV41:XBN41"/>
    <mergeCell ref="XBO41:XDG41"/>
    <mergeCell ref="VPM41:VRE41"/>
    <mergeCell ref="VRF41:VSX41"/>
    <mergeCell ref="VSY41:VUQ41"/>
    <mergeCell ref="VUR41:VWJ41"/>
    <mergeCell ref="VWK41:VYC41"/>
    <mergeCell ref="VGV41:VIN41"/>
    <mergeCell ref="VIO41:VKG41"/>
    <mergeCell ref="VKH41:VLZ41"/>
    <mergeCell ref="VMA41:VNS41"/>
    <mergeCell ref="VNT41:VPL41"/>
    <mergeCell ref="UYE41:UZW41"/>
    <mergeCell ref="UZX41:VBP41"/>
    <mergeCell ref="VBQ41:VDI41"/>
    <mergeCell ref="VDJ41:VFB41"/>
    <mergeCell ref="VFC41:VGU41"/>
    <mergeCell ref="CC9:CG9"/>
    <mergeCell ref="CH9:CL9"/>
    <mergeCell ref="CM9:CQ9"/>
    <mergeCell ref="BX8:CQ8"/>
    <mergeCell ref="BO9:BO10"/>
    <mergeCell ref="BN9:BN10"/>
    <mergeCell ref="BN8:BR8"/>
    <mergeCell ref="BS8:BW8"/>
    <mergeCell ref="BX9:CB9"/>
    <mergeCell ref="BS9:BS10"/>
    <mergeCell ref="BT9:BT10"/>
    <mergeCell ref="BU9:BU10"/>
    <mergeCell ref="BV9:BV10"/>
    <mergeCell ref="BW9:BW10"/>
    <mergeCell ref="BR9:BR10"/>
    <mergeCell ref="BQ9:BQ10"/>
    <mergeCell ref="BP9:BP10"/>
    <mergeCell ref="A929:AS929"/>
    <mergeCell ref="A1049:AS1049"/>
    <mergeCell ref="A1122:AS1122"/>
    <mergeCell ref="A1197:AS1197"/>
    <mergeCell ref="A212:AS212"/>
    <mergeCell ref="A234:AS234"/>
    <mergeCell ref="A295:AS295"/>
    <mergeCell ref="A450:AS450"/>
    <mergeCell ref="A573:AS573"/>
    <mergeCell ref="A698:AS698"/>
    <mergeCell ref="A736:AS736"/>
    <mergeCell ref="A791:AS791"/>
    <mergeCell ref="A851:AS851"/>
  </mergeCells>
  <dataValidations count="1">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648:M668 M598 M677:M688 M673:M674">
      <formula1>29221</formula1>
      <formula2>44196</formula2>
    </dataValidation>
  </dataValidations>
  <printOptions horizontalCentered="1"/>
  <pageMargins left="0.15748031496062992" right="0.17" top="0.31496062992125984" bottom="0" header="0" footer="0"/>
  <pageSetup paperSize="8" scale="21" fitToHeight="0" orientation="landscape" r:id="rId1"/>
  <colBreaks count="2" manualBreakCount="2">
    <brk id="16" max="1133" man="1"/>
    <brk id="40" max="1133" man="1"/>
  </colBreaks>
  <ignoredErrors>
    <ignoredError sqref="BE212:BH212" formulaRange="1"/>
  </ignoredErrors>
  <legacyDrawing r:id="rId2"/>
</worksheet>
</file>

<file path=xl/worksheets/sheet3.xml><?xml version="1.0" encoding="utf-8"?>
<worksheet xmlns="http://schemas.openxmlformats.org/spreadsheetml/2006/main" xmlns:r="http://schemas.openxmlformats.org/officeDocument/2006/relationships">
  <sheetPr filterMode="1">
    <pageSetUpPr fitToPage="1"/>
  </sheetPr>
  <dimension ref="A1:AY218"/>
  <sheetViews>
    <sheetView workbookViewId="0">
      <selection activeCell="F130" sqref="F130"/>
    </sheetView>
  </sheetViews>
  <sheetFormatPr defaultRowHeight="15" customHeight="1"/>
  <cols>
    <col min="1" max="1" width="11.85546875" style="25" customWidth="1"/>
    <col min="2" max="2" width="3.85546875" style="25" customWidth="1"/>
    <col min="3" max="3" width="5" style="25" customWidth="1"/>
    <col min="4" max="4" width="4" style="25" customWidth="1"/>
    <col min="5" max="5" width="12.5703125" style="25" customWidth="1"/>
    <col min="6" max="6" width="13.5703125" customWidth="1"/>
    <col min="7" max="7" width="14.42578125" customWidth="1"/>
    <col min="8" max="11" width="13.140625" customWidth="1"/>
    <col min="12" max="13" width="10" customWidth="1"/>
    <col min="14" max="15" width="13.140625" customWidth="1"/>
    <col min="16" max="16" width="14" customWidth="1"/>
    <col min="17" max="17" width="12.85546875" customWidth="1"/>
    <col min="18" max="18" width="13.140625" customWidth="1"/>
    <col min="19" max="19" width="10.85546875" customWidth="1"/>
    <col min="20" max="20" width="13.140625" customWidth="1"/>
    <col min="21" max="21" width="14" customWidth="1"/>
    <col min="22" max="23" width="13.140625" customWidth="1"/>
    <col min="24" max="24" width="9.140625" customWidth="1"/>
    <col min="25" max="25" width="12.85546875" customWidth="1"/>
    <col min="26" max="26" width="14" style="16" bestFit="1" customWidth="1"/>
    <col min="27" max="27" width="14" customWidth="1"/>
    <col min="28" max="28" width="13.5703125" customWidth="1"/>
    <col min="30" max="30" width="14.140625" customWidth="1"/>
    <col min="31" max="31" width="14" bestFit="1" customWidth="1"/>
    <col min="32" max="32" width="14.5703125" customWidth="1"/>
    <col min="33" max="33" width="16" customWidth="1"/>
    <col min="35" max="35" width="13.85546875" customWidth="1"/>
    <col min="36" max="36" width="14" bestFit="1" customWidth="1"/>
    <col min="37" max="37" width="12.85546875" customWidth="1"/>
    <col min="38" max="38" width="13.140625" bestFit="1" customWidth="1"/>
    <col min="39" max="39" width="11.7109375" customWidth="1"/>
    <col min="40" max="40" width="13.140625" bestFit="1" customWidth="1"/>
    <col min="41" max="41" width="14" bestFit="1" customWidth="1"/>
    <col min="42" max="43" width="13.140625" bestFit="1" customWidth="1"/>
    <col min="44" max="44" width="11.42578125" customWidth="1"/>
    <col min="45" max="45" width="13.140625" bestFit="1" customWidth="1"/>
    <col min="46" max="46" width="14" bestFit="1" customWidth="1"/>
    <col min="47" max="47" width="12.85546875" customWidth="1"/>
    <col min="48" max="48" width="13.140625" bestFit="1" customWidth="1"/>
    <col min="50" max="50" width="13.140625" bestFit="1" customWidth="1"/>
  </cols>
  <sheetData>
    <row r="1" spans="1:51" ht="15" customHeight="1">
      <c r="A1" s="425" t="s">
        <v>7</v>
      </c>
      <c r="B1" s="426"/>
      <c r="C1" s="429" t="s">
        <v>133</v>
      </c>
      <c r="D1" s="430"/>
      <c r="E1" s="433" t="s">
        <v>32</v>
      </c>
      <c r="F1" s="419" t="s">
        <v>36</v>
      </c>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1"/>
      <c r="AJ1" s="417" t="s">
        <v>33</v>
      </c>
      <c r="AK1" s="418"/>
      <c r="AL1" s="418"/>
      <c r="AM1" s="418"/>
      <c r="AN1" s="418"/>
      <c r="AO1" s="418"/>
      <c r="AP1" s="418"/>
      <c r="AQ1" s="418"/>
      <c r="AR1" s="418"/>
      <c r="AS1" s="418"/>
      <c r="AT1" s="418"/>
      <c r="AU1" s="418"/>
      <c r="AV1" s="418"/>
      <c r="AW1" s="418"/>
      <c r="AX1" s="424"/>
    </row>
    <row r="2" spans="1:51" ht="15" hidden="1" customHeight="1">
      <c r="A2" s="427"/>
      <c r="B2" s="428"/>
      <c r="C2" s="431"/>
      <c r="D2" s="432"/>
      <c r="E2" s="434"/>
      <c r="F2" s="406" t="s">
        <v>155</v>
      </c>
      <c r="G2" s="407"/>
      <c r="H2" s="407"/>
      <c r="I2" s="407"/>
      <c r="J2" s="407"/>
      <c r="K2" s="407"/>
      <c r="L2" s="407"/>
      <c r="M2" s="407"/>
      <c r="N2" s="407"/>
      <c r="O2" s="408"/>
      <c r="P2" s="406" t="s">
        <v>156</v>
      </c>
      <c r="Q2" s="407"/>
      <c r="R2" s="407"/>
      <c r="S2" s="407"/>
      <c r="T2" s="408"/>
      <c r="U2" s="406" t="s">
        <v>157</v>
      </c>
      <c r="V2" s="407"/>
      <c r="W2" s="407"/>
      <c r="X2" s="407"/>
      <c r="Y2" s="408"/>
      <c r="Z2" s="406" t="s">
        <v>23</v>
      </c>
      <c r="AA2" s="407"/>
      <c r="AB2" s="407"/>
      <c r="AC2" s="407"/>
      <c r="AD2" s="407"/>
      <c r="AE2" s="407"/>
      <c r="AF2" s="407"/>
      <c r="AG2" s="407"/>
      <c r="AH2" s="407"/>
      <c r="AI2" s="408"/>
      <c r="AJ2" s="406" t="s">
        <v>152</v>
      </c>
      <c r="AK2" s="407"/>
      <c r="AL2" s="407"/>
      <c r="AM2" s="407"/>
      <c r="AN2" s="408"/>
      <c r="AO2" s="406" t="s">
        <v>149</v>
      </c>
      <c r="AP2" s="407"/>
      <c r="AQ2" s="407"/>
      <c r="AR2" s="407"/>
      <c r="AS2" s="408"/>
      <c r="AT2" s="406" t="s">
        <v>150</v>
      </c>
      <c r="AU2" s="407"/>
      <c r="AV2" s="407"/>
      <c r="AW2" s="407"/>
      <c r="AX2" s="408"/>
    </row>
    <row r="3" spans="1:51" ht="69" hidden="1" customHeight="1">
      <c r="A3" s="436" t="s">
        <v>10</v>
      </c>
      <c r="B3" s="436" t="s">
        <v>11</v>
      </c>
      <c r="C3" s="436" t="s">
        <v>13</v>
      </c>
      <c r="D3" s="436" t="s">
        <v>14</v>
      </c>
      <c r="E3" s="434"/>
      <c r="F3" s="422" t="s">
        <v>37</v>
      </c>
      <c r="G3" s="423"/>
      <c r="H3" s="403" t="s">
        <v>38</v>
      </c>
      <c r="I3" s="405"/>
      <c r="J3" s="403" t="s">
        <v>39</v>
      </c>
      <c r="K3" s="405"/>
      <c r="L3" s="403" t="s">
        <v>40</v>
      </c>
      <c r="M3" s="405"/>
      <c r="N3" s="403" t="s">
        <v>41</v>
      </c>
      <c r="O3" s="405"/>
      <c r="P3" s="13" t="s">
        <v>37</v>
      </c>
      <c r="Q3" s="13" t="s">
        <v>38</v>
      </c>
      <c r="R3" s="13" t="s">
        <v>39</v>
      </c>
      <c r="S3" s="13" t="s">
        <v>40</v>
      </c>
      <c r="T3" s="13" t="s">
        <v>41</v>
      </c>
      <c r="U3" s="13" t="s">
        <v>37</v>
      </c>
      <c r="V3" s="13" t="s">
        <v>38</v>
      </c>
      <c r="W3" s="13" t="s">
        <v>39</v>
      </c>
      <c r="X3" s="13" t="s">
        <v>40</v>
      </c>
      <c r="Y3" s="13" t="s">
        <v>41</v>
      </c>
      <c r="Z3" s="403" t="s">
        <v>151</v>
      </c>
      <c r="AA3" s="404"/>
      <c r="AB3" s="404"/>
      <c r="AC3" s="404"/>
      <c r="AD3" s="405"/>
      <c r="AE3" s="403" t="s">
        <v>158</v>
      </c>
      <c r="AF3" s="404"/>
      <c r="AG3" s="404"/>
      <c r="AH3" s="404"/>
      <c r="AI3" s="405"/>
      <c r="AJ3" s="13" t="s">
        <v>37</v>
      </c>
      <c r="AK3" s="13" t="s">
        <v>38</v>
      </c>
      <c r="AL3" s="13" t="s">
        <v>39</v>
      </c>
      <c r="AM3" s="13" t="s">
        <v>40</v>
      </c>
      <c r="AN3" s="13" t="s">
        <v>41</v>
      </c>
      <c r="AO3" s="13" t="s">
        <v>37</v>
      </c>
      <c r="AP3" s="13" t="s">
        <v>38</v>
      </c>
      <c r="AQ3" s="13" t="s">
        <v>39</v>
      </c>
      <c r="AR3" s="13" t="s">
        <v>40</v>
      </c>
      <c r="AS3" s="13" t="s">
        <v>41</v>
      </c>
      <c r="AT3" s="13" t="s">
        <v>37</v>
      </c>
      <c r="AU3" s="13" t="s">
        <v>38</v>
      </c>
      <c r="AV3" s="13" t="s">
        <v>39</v>
      </c>
      <c r="AW3" s="13" t="s">
        <v>40</v>
      </c>
      <c r="AX3" s="13" t="s">
        <v>41</v>
      </c>
    </row>
    <row r="4" spans="1:51" ht="18" hidden="1" customHeight="1">
      <c r="A4" s="437"/>
      <c r="B4" s="437"/>
      <c r="C4" s="437"/>
      <c r="D4" s="437"/>
      <c r="E4" s="435"/>
      <c r="F4" s="14" t="s">
        <v>42</v>
      </c>
      <c r="G4" s="14" t="s">
        <v>43</v>
      </c>
      <c r="H4" s="14" t="s">
        <v>42</v>
      </c>
      <c r="I4" s="14" t="s">
        <v>43</v>
      </c>
      <c r="J4" s="14" t="s">
        <v>42</v>
      </c>
      <c r="K4" s="14" t="s">
        <v>43</v>
      </c>
      <c r="L4" s="14" t="s">
        <v>42</v>
      </c>
      <c r="M4" s="14" t="s">
        <v>43</v>
      </c>
      <c r="N4" s="14" t="s">
        <v>42</v>
      </c>
      <c r="O4" s="14" t="s">
        <v>43</v>
      </c>
      <c r="P4" s="13"/>
      <c r="Q4" s="13"/>
      <c r="R4" s="13"/>
      <c r="S4" s="13"/>
      <c r="T4" s="13"/>
      <c r="U4" s="13"/>
      <c r="V4" s="13"/>
      <c r="W4" s="13"/>
      <c r="X4" s="13"/>
      <c r="Y4" s="13"/>
      <c r="Z4" s="15" t="s">
        <v>37</v>
      </c>
      <c r="AA4" s="15" t="s">
        <v>38</v>
      </c>
      <c r="AB4" s="15" t="s">
        <v>39</v>
      </c>
      <c r="AC4" s="15" t="s">
        <v>40</v>
      </c>
      <c r="AD4" s="15" t="s">
        <v>41</v>
      </c>
      <c r="AE4" s="15" t="s">
        <v>37</v>
      </c>
      <c r="AF4" s="15" t="s">
        <v>38</v>
      </c>
      <c r="AG4" s="15" t="s">
        <v>39</v>
      </c>
      <c r="AH4" s="15" t="s">
        <v>40</v>
      </c>
      <c r="AI4" s="15" t="s">
        <v>41</v>
      </c>
      <c r="AJ4" s="13"/>
      <c r="AK4" s="13"/>
      <c r="AL4" s="13"/>
      <c r="AM4" s="13"/>
      <c r="AN4" s="13"/>
      <c r="AO4" s="13"/>
      <c r="AP4" s="13"/>
      <c r="AQ4" s="13"/>
      <c r="AR4" s="13"/>
      <c r="AS4" s="13"/>
      <c r="AT4" s="13"/>
      <c r="AU4" s="13"/>
      <c r="AV4" s="13"/>
      <c r="AW4" s="13"/>
      <c r="AX4" s="13"/>
    </row>
    <row r="5" spans="1:51" ht="15" hidden="1" customHeight="1">
      <c r="A5" s="20">
        <v>401000001</v>
      </c>
      <c r="B5" s="21" t="s">
        <v>44</v>
      </c>
      <c r="C5" s="22" t="s">
        <v>51</v>
      </c>
      <c r="D5" s="22" t="s">
        <v>77</v>
      </c>
      <c r="E5" s="23" t="s">
        <v>62</v>
      </c>
      <c r="F5" s="40" t="e">
        <f>SUMIF(РРО!#REF!,свод!AY5,РРО!AT$12:AT$38)</f>
        <v>#REF!</v>
      </c>
      <c r="G5" s="40" t="e">
        <f>SUMIF(РРО!#REF!,свод!AY5,РРО!AU$12:AU$38)</f>
        <v>#REF!</v>
      </c>
      <c r="H5" s="26" t="e">
        <f>SUMIF(РРО!#REF!,свод!AY5,РРО!AV$12:AV$38)</f>
        <v>#REF!</v>
      </c>
      <c r="I5" s="26" t="e">
        <f>SUMIF(РРО!#REF!,свод!AY5,РРО!AW$12:AW$38)</f>
        <v>#REF!</v>
      </c>
      <c r="J5" s="26" t="e">
        <f>SUMIF(РРО!#REF!,свод!AY5,РРО!AX$12:AX$38)</f>
        <v>#REF!</v>
      </c>
      <c r="K5" s="26" t="e">
        <f>SUMIF(РРО!#REF!,свод!AY5,РРО!AY$12:AY$38)</f>
        <v>#REF!</v>
      </c>
      <c r="L5" s="26" t="e">
        <f>SUMIF(РРО!#REF!,свод!AY5,РРО!AZ$12:AZ$38)</f>
        <v>#REF!</v>
      </c>
      <c r="M5" s="26" t="e">
        <f>SUMIF(РРО!#REF!,свод!AY5,РРО!BA$12:BA$38)</f>
        <v>#REF!</v>
      </c>
      <c r="N5" s="26" t="e">
        <f>SUMIF(РРО!#REF!,свод!AY5,РРО!BB$12:BB$38)</f>
        <v>#REF!</v>
      </c>
      <c r="O5" s="26" t="e">
        <f>SUMIF(РРО!#REF!,свод!AY5,РРО!BC$12:BC$38)</f>
        <v>#REF!</v>
      </c>
      <c r="P5" s="40" t="e">
        <f>SUMIF(РРО!#REF!,свод!AY5,РРО!BD$12:BD$38)</f>
        <v>#REF!</v>
      </c>
      <c r="Q5" s="26" t="e">
        <f>SUMIF(РРО!#REF!,свод!AY5,РРО!BE$12:BE$38)</f>
        <v>#REF!</v>
      </c>
      <c r="R5" s="26" t="e">
        <f>SUMIF(РРО!#REF!,свод!AY5,РРО!BF$12:BF$38)</f>
        <v>#REF!</v>
      </c>
      <c r="S5" s="26" t="e">
        <f>SUMIF(РРО!#REF!,свод!AY5,РРО!BG$12:BG$38)</f>
        <v>#REF!</v>
      </c>
      <c r="T5" s="26" t="e">
        <f>SUMIF(РРО!#REF!,свод!AY5,РРО!BH$12:BH$38)</f>
        <v>#REF!</v>
      </c>
      <c r="U5" s="40" t="e">
        <f>SUMIF(РРО!#REF!,свод!$AY5,РРО!BI$12:BI$38)</f>
        <v>#REF!</v>
      </c>
      <c r="V5" s="26" t="e">
        <f>SUMIF(РРО!#REF!,свод!$AY5,РРО!BJ$12:BJ$38)</f>
        <v>#REF!</v>
      </c>
      <c r="W5" s="26" t="e">
        <f>SUMIF(РРО!#REF!,свод!$AY5,РРО!BK$12:BK$38)</f>
        <v>#REF!</v>
      </c>
      <c r="X5" s="26" t="e">
        <f>SUMIF(РРО!#REF!,свод!$AY5,РРО!BL$12:BL$38)</f>
        <v>#REF!</v>
      </c>
      <c r="Y5" s="26" t="e">
        <f>SUMIF(РРО!#REF!,свод!$AY5,РРО!BM$12:BM$38)</f>
        <v>#REF!</v>
      </c>
      <c r="Z5" s="40" t="e">
        <f>SUMIF(РРО!#REF!,свод!$AY5,РРО!BN$12:BN$38)</f>
        <v>#REF!</v>
      </c>
      <c r="AA5" s="26" t="e">
        <f>SUMIF(РРО!#REF!,свод!$AY5,РРО!BO$12:BO$38)</f>
        <v>#REF!</v>
      </c>
      <c r="AB5" s="26" t="e">
        <f>SUMIF(РРО!#REF!,свод!$AY5,РРО!BP$12:BP$38)</f>
        <v>#REF!</v>
      </c>
      <c r="AC5" s="26" t="e">
        <f>SUMIF(РРО!#REF!,свод!$AY5,РРО!BQ$12:BQ$38)</f>
        <v>#REF!</v>
      </c>
      <c r="AD5" s="26" t="e">
        <f>SUMIF(РРО!#REF!,свод!$AY5,РРО!BR$12:BR$38)</f>
        <v>#REF!</v>
      </c>
      <c r="AE5" s="40" t="e">
        <f>SUMIF(РРО!#REF!,свод!$AY5,РРО!BS$12:BS$38)</f>
        <v>#REF!</v>
      </c>
      <c r="AF5" s="26" t="e">
        <f>SUMIF(РРО!#REF!,свод!$AY5,РРО!BT$12:BT$38)</f>
        <v>#REF!</v>
      </c>
      <c r="AG5" s="26" t="e">
        <f>SUMIF(РРО!#REF!,свод!$AY5,РРО!BU$12:BU$38)</f>
        <v>#REF!</v>
      </c>
      <c r="AH5" s="26" t="e">
        <f>SUMIF(РРО!#REF!,свод!$AY5,РРО!BV$12:BV$38)</f>
        <v>#REF!</v>
      </c>
      <c r="AI5" s="26" t="e">
        <f>SUMIF(РРО!#REF!,свод!$AY5,РРО!BW$12:BW$38)</f>
        <v>#REF!</v>
      </c>
      <c r="AJ5" s="26" t="e">
        <f>SUMIF(РРО!#REF!,свод!$AY5,РРО!#REF!)</f>
        <v>#REF!</v>
      </c>
      <c r="AK5" s="26" t="e">
        <f>SUMIF(РРО!#REF!,свод!$AY5,РРО!#REF!)</f>
        <v>#REF!</v>
      </c>
      <c r="AL5" s="26" t="e">
        <f>SUMIF(РРО!#REF!,свод!$AY5,РРО!#REF!)</f>
        <v>#REF!</v>
      </c>
      <c r="AM5" s="26" t="e">
        <f>SUMIF(РРО!#REF!,свод!$AY5,РРО!#REF!)</f>
        <v>#REF!</v>
      </c>
      <c r="AN5" s="26" t="e">
        <f>SUMIF(РРО!#REF!,свод!$AY5,РРО!#REF!)</f>
        <v>#REF!</v>
      </c>
      <c r="AO5" s="26" t="e">
        <f>SUMIF(РРО!#REF!,свод!$AY5,РРО!#REF!)</f>
        <v>#REF!</v>
      </c>
      <c r="AP5" s="26" t="e">
        <f>SUMIF(РРО!#REF!,свод!$AY5,РРО!#REF!)</f>
        <v>#REF!</v>
      </c>
      <c r="AQ5" s="26" t="e">
        <f>SUMIF(РРО!#REF!,свод!$AY5,РРО!#REF!)</f>
        <v>#REF!</v>
      </c>
      <c r="AR5" s="26" t="e">
        <f>SUMIF(РРО!#REF!,свод!$AY5,РРО!#REF!)</f>
        <v>#REF!</v>
      </c>
      <c r="AS5" s="26" t="e">
        <f>SUMIF(РРО!#REF!,свод!$AY5,РРО!#REF!)</f>
        <v>#REF!</v>
      </c>
      <c r="AT5" s="26" t="e">
        <f>SUMIF(РРО!#REF!,свод!$AY5,РРО!#REF!)</f>
        <v>#REF!</v>
      </c>
      <c r="AU5" s="26" t="e">
        <f>SUMIF(РРО!#REF!,свод!$AY5,РРО!#REF!)</f>
        <v>#REF!</v>
      </c>
      <c r="AV5" s="26" t="e">
        <f>SUMIF(РРО!#REF!,свод!$AY5,РРО!#REF!)</f>
        <v>#REF!</v>
      </c>
      <c r="AW5" s="26" t="e">
        <f>SUMIF(РРО!#REF!,свод!$AY5,РРО!#REF!)</f>
        <v>#REF!</v>
      </c>
      <c r="AX5" s="26" t="e">
        <f>SUMIF(РРО!#REF!,свод!$AY5,РРО!#REF!)</f>
        <v>#REF!</v>
      </c>
      <c r="AY5" t="str">
        <f t="shared" ref="AY5:AY50" si="0">CONCATENATE(A5,C5,D5,E5)</f>
        <v>4010000010111нормативный</v>
      </c>
    </row>
    <row r="6" spans="1:51" ht="15" hidden="1" customHeight="1">
      <c r="A6" s="20">
        <v>401000001</v>
      </c>
      <c r="B6" s="21" t="s">
        <v>44</v>
      </c>
      <c r="C6" s="22" t="s">
        <v>51</v>
      </c>
      <c r="D6" s="22" t="s">
        <v>52</v>
      </c>
      <c r="E6" s="23" t="s">
        <v>63</v>
      </c>
      <c r="F6" s="40" t="e">
        <f>SUMIF(РРО!#REF!,свод!AY6,РРО!AT$12:AT$38)</f>
        <v>#REF!</v>
      </c>
      <c r="G6" s="40" t="e">
        <f>SUMIF(РРО!#REF!,свод!AY6,РРО!AU$12:AU$38)</f>
        <v>#REF!</v>
      </c>
      <c r="H6" s="26" t="e">
        <f>SUMIF(РРО!#REF!,свод!AY6,РРО!AV$12:AV$38)</f>
        <v>#REF!</v>
      </c>
      <c r="I6" s="26" t="e">
        <f>SUMIF(РРО!#REF!,свод!AY6,РРО!AW$12:AW$38)</f>
        <v>#REF!</v>
      </c>
      <c r="J6" s="26" t="e">
        <f>SUMIF(РРО!#REF!,свод!AY6,РРО!AX$12:AX$38)</f>
        <v>#REF!</v>
      </c>
      <c r="K6" s="26" t="e">
        <f>SUMIF(РРО!#REF!,свод!AY6,РРО!AY$12:AY$38)</f>
        <v>#REF!</v>
      </c>
      <c r="L6" s="26" t="e">
        <f>SUMIF(РРО!#REF!,свод!AY6,РРО!AZ$12:AZ$38)</f>
        <v>#REF!</v>
      </c>
      <c r="M6" s="26" t="e">
        <f>SUMIF(РРО!#REF!,свод!AY6,РРО!BA$12:BA$38)</f>
        <v>#REF!</v>
      </c>
      <c r="N6" s="26" t="e">
        <f>SUMIF(РРО!#REF!,свод!AY6,РРО!BB$12:BB$38)</f>
        <v>#REF!</v>
      </c>
      <c r="O6" s="26" t="e">
        <f>SUMIF(РРО!#REF!,свод!AY6,РРО!BC$12:BC$38)</f>
        <v>#REF!</v>
      </c>
      <c r="P6" s="40" t="e">
        <f>SUMIF(РРО!#REF!,свод!AY6,РРО!BD$12:BD$38)</f>
        <v>#REF!</v>
      </c>
      <c r="Q6" s="26" t="e">
        <f>SUMIF(РРО!#REF!,свод!AY6,РРО!BE$12:BE$38)</f>
        <v>#REF!</v>
      </c>
      <c r="R6" s="26" t="e">
        <f>SUMIF(РРО!#REF!,свод!AY6,РРО!BF$12:BF$38)</f>
        <v>#REF!</v>
      </c>
      <c r="S6" s="26" t="e">
        <f>SUMIF(РРО!#REF!,свод!AY6,РРО!BG$12:BG$38)</f>
        <v>#REF!</v>
      </c>
      <c r="T6" s="26" t="e">
        <f>SUMIF(РРО!#REF!,свод!AY6,РРО!BH$12:BH$38)</f>
        <v>#REF!</v>
      </c>
      <c r="U6" s="40" t="e">
        <f>SUMIF(РРО!#REF!,свод!$AY6,РРО!BI$12:BI$38)</f>
        <v>#REF!</v>
      </c>
      <c r="V6" s="26" t="e">
        <f>SUMIF(РРО!#REF!,свод!$AY6,РРО!BJ$12:BJ$38)</f>
        <v>#REF!</v>
      </c>
      <c r="W6" s="26" t="e">
        <f>SUMIF(РРО!#REF!,свод!$AY6,РРО!BK$12:BK$38)</f>
        <v>#REF!</v>
      </c>
      <c r="X6" s="26" t="e">
        <f>SUMIF(РРО!#REF!,свод!$AY6,РРО!BL$12:BL$38)</f>
        <v>#REF!</v>
      </c>
      <c r="Y6" s="26" t="e">
        <f>SUMIF(РРО!#REF!,свод!$AY6,РРО!BM$12:BM$38)</f>
        <v>#REF!</v>
      </c>
      <c r="Z6" s="40" t="e">
        <f>SUMIF(РРО!#REF!,свод!$AY6,РРО!BN$12:BN$38)</f>
        <v>#REF!</v>
      </c>
      <c r="AA6" s="26" t="e">
        <f>SUMIF(РРО!#REF!,свод!$AY6,РРО!BO$12:BO$38)</f>
        <v>#REF!</v>
      </c>
      <c r="AB6" s="26" t="e">
        <f>SUMIF(РРО!#REF!,свод!$AY6,РРО!BP$12:BP$38)</f>
        <v>#REF!</v>
      </c>
      <c r="AC6" s="26" t="e">
        <f>SUMIF(РРО!#REF!,свод!$AY6,РРО!BQ$12:BQ$38)</f>
        <v>#REF!</v>
      </c>
      <c r="AD6" s="26" t="e">
        <f>SUMIF(РРО!#REF!,свод!$AY6,РРО!BR$12:BR$38)</f>
        <v>#REF!</v>
      </c>
      <c r="AE6" s="40" t="e">
        <f>SUMIF(РРО!#REF!,свод!$AY6,РРО!BS$12:BS$38)</f>
        <v>#REF!</v>
      </c>
      <c r="AF6" s="26" t="e">
        <f>SUMIF(РРО!#REF!,свод!$AY6,РРО!BT$12:BT$38)</f>
        <v>#REF!</v>
      </c>
      <c r="AG6" s="26" t="e">
        <f>SUMIF(РРО!#REF!,свод!$AY6,РРО!BU$12:BU$38)</f>
        <v>#REF!</v>
      </c>
      <c r="AH6" s="26" t="e">
        <f>SUMIF(РРО!#REF!,свод!$AY6,РРО!BV$12:BV$38)</f>
        <v>#REF!</v>
      </c>
      <c r="AI6" s="26" t="e">
        <f>SUMIF(РРО!#REF!,свод!$AY6,РРО!BW$12:BW$38)</f>
        <v>#REF!</v>
      </c>
      <c r="AJ6" s="26" t="e">
        <f>SUMIF(РРО!#REF!,свод!$AY6,РРО!#REF!)</f>
        <v>#REF!</v>
      </c>
      <c r="AK6" s="26" t="e">
        <f>SUMIF(РРО!#REF!,свод!$AY6,РРО!#REF!)</f>
        <v>#REF!</v>
      </c>
      <c r="AL6" s="26" t="e">
        <f>SUMIF(РРО!#REF!,свод!$AY6,РРО!#REF!)</f>
        <v>#REF!</v>
      </c>
      <c r="AM6" s="26" t="e">
        <f>SUMIF(РРО!#REF!,свод!$AY6,РРО!#REF!)</f>
        <v>#REF!</v>
      </c>
      <c r="AN6" s="26" t="e">
        <f>SUMIF(РРО!#REF!,свод!$AY6,РРО!#REF!)</f>
        <v>#REF!</v>
      </c>
      <c r="AO6" s="26" t="e">
        <f>SUMIF(РРО!#REF!,свод!$AY6,РРО!#REF!)</f>
        <v>#REF!</v>
      </c>
      <c r="AP6" s="26" t="e">
        <f>SUMIF(РРО!#REF!,свод!$AY6,РРО!#REF!)</f>
        <v>#REF!</v>
      </c>
      <c r="AQ6" s="26" t="e">
        <f>SUMIF(РРО!#REF!,свод!$AY6,РРО!#REF!)</f>
        <v>#REF!</v>
      </c>
      <c r="AR6" s="26" t="e">
        <f>SUMIF(РРО!#REF!,свод!$AY6,РРО!#REF!)</f>
        <v>#REF!</v>
      </c>
      <c r="AS6" s="26" t="e">
        <f>SUMIF(РРО!#REF!,свод!$AY6,РРО!#REF!)</f>
        <v>#REF!</v>
      </c>
      <c r="AT6" s="26" t="e">
        <f>SUMIF(РРО!#REF!,свод!$AY6,РРО!#REF!)</f>
        <v>#REF!</v>
      </c>
      <c r="AU6" s="26" t="e">
        <f>SUMIF(РРО!#REF!,свод!$AY6,РРО!#REF!)</f>
        <v>#REF!</v>
      </c>
      <c r="AV6" s="26" t="e">
        <f>SUMIF(РРО!#REF!,свод!$AY6,РРО!#REF!)</f>
        <v>#REF!</v>
      </c>
      <c r="AW6" s="26" t="e">
        <f>SUMIF(РРО!#REF!,свод!$AY6,РРО!#REF!)</f>
        <v>#REF!</v>
      </c>
      <c r="AX6" s="26" t="e">
        <f>SUMIF(РРО!#REF!,свод!$AY6,РРО!#REF!)</f>
        <v>#REF!</v>
      </c>
      <c r="AY6" t="str">
        <f>CONCATENATE(A6,C6,D6,E6)</f>
        <v>4010000010113плановый</v>
      </c>
    </row>
    <row r="7" spans="1:51" ht="15" hidden="1" customHeight="1">
      <c r="A7" s="20">
        <v>401000001</v>
      </c>
      <c r="B7" s="21" t="s">
        <v>44</v>
      </c>
      <c r="C7" s="22" t="s">
        <v>51</v>
      </c>
      <c r="D7" s="22" t="s">
        <v>52</v>
      </c>
      <c r="E7" s="23" t="s">
        <v>62</v>
      </c>
      <c r="F7" s="40" t="e">
        <f>SUMIF(РРО!#REF!,свод!AY7,РРО!AT$12:AT$38)</f>
        <v>#REF!</v>
      </c>
      <c r="G7" s="40" t="e">
        <f>SUMIF(РРО!#REF!,свод!AY7,РРО!AU$12:AU$38)</f>
        <v>#REF!</v>
      </c>
      <c r="H7" s="26" t="e">
        <f>SUMIF(РРО!#REF!,свод!$AY7,РРО!AV$12:AV$38)</f>
        <v>#REF!</v>
      </c>
      <c r="I7" s="26" t="e">
        <f>SUMIF(РРО!#REF!,свод!$AY7,РРО!AW$12:AW$38)</f>
        <v>#REF!</v>
      </c>
      <c r="J7" s="26" t="e">
        <f>SUMIF(РРО!#REF!,свод!$AY7,РРО!AX$12:AX$38)</f>
        <v>#REF!</v>
      </c>
      <c r="K7" s="26" t="e">
        <f>SUMIF(РРО!#REF!,свод!$AY7,РРО!AY$12:AY$38)</f>
        <v>#REF!</v>
      </c>
      <c r="L7" s="26" t="e">
        <f>SUMIF(РРО!#REF!,свод!$AY7,РРО!AZ$12:AZ$38)</f>
        <v>#REF!</v>
      </c>
      <c r="M7" s="26" t="e">
        <f>SUMIF(РРО!#REF!,свод!$AY7,РРО!BA$12:BA$38)</f>
        <v>#REF!</v>
      </c>
      <c r="N7" s="26" t="e">
        <f>SUMIF(РРО!#REF!,свод!$AY7,РРО!BB$12:BB$38)</f>
        <v>#REF!</v>
      </c>
      <c r="O7" s="26" t="e">
        <f>SUMIF(РРО!#REF!,свод!$AY7,РРО!BC$12:BC$38)</f>
        <v>#REF!</v>
      </c>
      <c r="P7" s="40" t="e">
        <f>SUMIF(РРО!#REF!,свод!$AY7,РРО!BD$12:BD$38)</f>
        <v>#REF!</v>
      </c>
      <c r="Q7" s="26" t="e">
        <f>SUMIF(РРО!#REF!,свод!$AY7,РРО!BE$12:BE$38)</f>
        <v>#REF!</v>
      </c>
      <c r="R7" s="26" t="e">
        <f>SUMIF(РРО!#REF!,свод!$AY7,РРО!BF$12:BF$38)</f>
        <v>#REF!</v>
      </c>
      <c r="S7" s="26" t="e">
        <f>SUMIF(РРО!#REF!,свод!$AY7,РРО!BG$12:BG$38)</f>
        <v>#REF!</v>
      </c>
      <c r="T7" s="26" t="e">
        <f>SUMIF(РРО!#REF!,свод!$AY7,РРО!BH$12:BH$38)</f>
        <v>#REF!</v>
      </c>
      <c r="U7" s="40" t="e">
        <f>SUMIF(РРО!#REF!,свод!$AY7,РРО!BI$12:BI$38)</f>
        <v>#REF!</v>
      </c>
      <c r="V7" s="26" t="e">
        <f>SUMIF(РРО!#REF!,свод!$AY7,РРО!BJ$12:BJ$38)</f>
        <v>#REF!</v>
      </c>
      <c r="W7" s="26" t="e">
        <f>SUMIF(РРО!#REF!,свод!$AY7,РРО!BK$12:BK$38)</f>
        <v>#REF!</v>
      </c>
      <c r="X7" s="26" t="e">
        <f>SUMIF(РРО!#REF!,свод!$AY7,РРО!BL$12:BL$38)</f>
        <v>#REF!</v>
      </c>
      <c r="Y7" s="26" t="e">
        <f>SUMIF(РРО!#REF!,свод!$AY7,РРО!BM$12:BM$38)</f>
        <v>#REF!</v>
      </c>
      <c r="Z7" s="40" t="e">
        <f>SUMIF(РРО!#REF!,свод!$AY7,РРО!BN$12:BN$38)</f>
        <v>#REF!</v>
      </c>
      <c r="AA7" s="26" t="e">
        <f>SUMIF(РРО!#REF!,свод!$AY7,РРО!BO$12:BO$38)</f>
        <v>#REF!</v>
      </c>
      <c r="AB7" s="26" t="e">
        <f>SUMIF(РРО!#REF!,свод!$AY7,РРО!BP$12:BP$38)</f>
        <v>#REF!</v>
      </c>
      <c r="AC7" s="26" t="e">
        <f>SUMIF(РРО!#REF!,свод!$AY7,РРО!BQ$12:BQ$38)</f>
        <v>#REF!</v>
      </c>
      <c r="AD7" s="26" t="e">
        <f>SUMIF(РРО!#REF!,свод!$AY7,РРО!BR$12:BR$38)</f>
        <v>#REF!</v>
      </c>
      <c r="AE7" s="40" t="e">
        <f>SUMIF(РРО!#REF!,свод!$AY7,РРО!BS$12:BS$38)</f>
        <v>#REF!</v>
      </c>
      <c r="AF7" s="26" t="e">
        <f>SUMIF(РРО!#REF!,свод!$AY7,РРО!BT$12:BT$38)</f>
        <v>#REF!</v>
      </c>
      <c r="AG7" s="26" t="e">
        <f>SUMIF(РРО!#REF!,свод!$AY7,РРО!BU$12:BU$38)</f>
        <v>#REF!</v>
      </c>
      <c r="AH7" s="26" t="e">
        <f>SUMIF(РРО!#REF!,свод!$AY7,РРО!BV$12:BV$38)</f>
        <v>#REF!</v>
      </c>
      <c r="AI7" s="26" t="e">
        <f>SUMIF(РРО!#REF!,свод!$AY7,РРО!BW$12:BW$38)</f>
        <v>#REF!</v>
      </c>
      <c r="AJ7" s="26" t="e">
        <f>SUMIF(РРО!#REF!,свод!$AY7,РРО!#REF!)</f>
        <v>#REF!</v>
      </c>
      <c r="AK7" s="26" t="e">
        <f>SUMIF(РРО!#REF!,свод!$AY7,РРО!#REF!)</f>
        <v>#REF!</v>
      </c>
      <c r="AL7" s="26" t="e">
        <f>SUMIF(РРО!#REF!,свод!$AY7,РРО!#REF!)</f>
        <v>#REF!</v>
      </c>
      <c r="AM7" s="26" t="e">
        <f>SUMIF(РРО!#REF!,свод!$AY7,РРО!#REF!)</f>
        <v>#REF!</v>
      </c>
      <c r="AN7" s="26" t="e">
        <f>SUMIF(РРО!#REF!,свод!$AY7,РРО!#REF!)</f>
        <v>#REF!</v>
      </c>
      <c r="AO7" s="26" t="e">
        <f>SUMIF(РРО!#REF!,свод!$AY7,РРО!#REF!)</f>
        <v>#REF!</v>
      </c>
      <c r="AP7" s="26" t="e">
        <f>SUMIF(РРО!#REF!,свод!$AY7,РРО!#REF!)</f>
        <v>#REF!</v>
      </c>
      <c r="AQ7" s="26" t="e">
        <f>SUMIF(РРО!#REF!,свод!$AY7,РРО!#REF!)</f>
        <v>#REF!</v>
      </c>
      <c r="AR7" s="26" t="e">
        <f>SUMIF(РРО!#REF!,свод!$AY7,РРО!#REF!)</f>
        <v>#REF!</v>
      </c>
      <c r="AS7" s="26" t="e">
        <f>SUMIF(РРО!#REF!,свод!$AY7,РРО!#REF!)</f>
        <v>#REF!</v>
      </c>
      <c r="AT7" s="26" t="e">
        <f>SUMIF(РРО!#REF!,свод!$AY7,РРО!#REF!)</f>
        <v>#REF!</v>
      </c>
      <c r="AU7" s="26" t="e">
        <f>SUMIF(РРО!#REF!,свод!$AY7,РРО!#REF!)</f>
        <v>#REF!</v>
      </c>
      <c r="AV7" s="26" t="e">
        <f>SUMIF(РРО!#REF!,свод!$AY7,РРО!#REF!)</f>
        <v>#REF!</v>
      </c>
      <c r="AW7" s="26" t="e">
        <f>SUMIF(РРО!#REF!,свод!$AY7,РРО!#REF!)</f>
        <v>#REF!</v>
      </c>
      <c r="AX7" s="26" t="e">
        <f>SUMIF(РРО!#REF!,свод!$AY7,РРО!#REF!)</f>
        <v>#REF!</v>
      </c>
      <c r="AY7" t="str">
        <f t="shared" si="0"/>
        <v>4010000010113нормативный</v>
      </c>
    </row>
    <row r="8" spans="1:51" ht="15" hidden="1" customHeight="1">
      <c r="A8" s="20">
        <v>401000001</v>
      </c>
      <c r="B8" s="21" t="s">
        <v>44</v>
      </c>
      <c r="C8" s="22" t="s">
        <v>79</v>
      </c>
      <c r="D8" s="22" t="s">
        <v>97</v>
      </c>
      <c r="E8" s="23" t="s">
        <v>63</v>
      </c>
      <c r="F8" s="40" t="e">
        <f>SUMIF(РРО!#REF!,свод!AY8,РРО!AT$12:AT$38)</f>
        <v>#REF!</v>
      </c>
      <c r="G8" s="40" t="e">
        <f>SUMIF(РРО!#REF!,свод!AY8,РРО!AU$12:AU$38)</f>
        <v>#REF!</v>
      </c>
      <c r="H8" s="26" t="e">
        <f>SUMIF(РРО!#REF!,свод!$AY8,РРО!AV$12:AV$38)</f>
        <v>#REF!</v>
      </c>
      <c r="I8" s="26" t="e">
        <f>SUMIF(РРО!#REF!,свод!$AY8,РРО!AW$12:AW$38)</f>
        <v>#REF!</v>
      </c>
      <c r="J8" s="26" t="e">
        <f>SUMIF(РРО!#REF!,свод!$AY8,РРО!AX$12:AX$38)</f>
        <v>#REF!</v>
      </c>
      <c r="K8" s="26" t="e">
        <f>SUMIF(РРО!#REF!,свод!$AY8,РРО!AY$12:AY$38)</f>
        <v>#REF!</v>
      </c>
      <c r="L8" s="26" t="e">
        <f>SUMIF(РРО!#REF!,свод!$AY8,РРО!AZ$12:AZ$38)</f>
        <v>#REF!</v>
      </c>
      <c r="M8" s="26" t="e">
        <f>SUMIF(РРО!#REF!,свод!$AY8,РРО!BA$12:BA$38)</f>
        <v>#REF!</v>
      </c>
      <c r="N8" s="26" t="e">
        <f>SUMIF(РРО!#REF!,свод!$AY8,РРО!BB$12:BB$38)</f>
        <v>#REF!</v>
      </c>
      <c r="O8" s="26" t="e">
        <f>SUMIF(РРО!#REF!,свод!$AY8,РРО!BC$12:BC$38)</f>
        <v>#REF!</v>
      </c>
      <c r="P8" s="40" t="e">
        <f>SUMIF(РРО!#REF!,свод!$AY8,РРО!BD$12:BD$38)</f>
        <v>#REF!</v>
      </c>
      <c r="Q8" s="26" t="e">
        <f>SUMIF(РРО!#REF!,свод!$AY8,РРО!BE$12:BE$38)</f>
        <v>#REF!</v>
      </c>
      <c r="R8" s="26" t="e">
        <f>SUMIF(РРО!#REF!,свод!$AY8,РРО!BF$12:BF$38)</f>
        <v>#REF!</v>
      </c>
      <c r="S8" s="26" t="e">
        <f>SUMIF(РРО!#REF!,свод!$AY8,РРО!BG$12:BG$38)</f>
        <v>#REF!</v>
      </c>
      <c r="T8" s="26" t="e">
        <f>SUMIF(РРО!#REF!,свод!$AY8,РРО!BH$12:BH$38)</f>
        <v>#REF!</v>
      </c>
      <c r="U8" s="40" t="e">
        <f>SUMIF(РРО!#REF!,свод!$AY8,РРО!BI$12:BI$38)</f>
        <v>#REF!</v>
      </c>
      <c r="V8" s="26" t="e">
        <f>SUMIF(РРО!#REF!,свод!$AY8,РРО!BJ$12:BJ$38)</f>
        <v>#REF!</v>
      </c>
      <c r="W8" s="26" t="e">
        <f>SUMIF(РРО!#REF!,свод!$AY8,РРО!BK$12:BK$38)</f>
        <v>#REF!</v>
      </c>
      <c r="X8" s="26" t="e">
        <f>SUMIF(РРО!#REF!,свод!$AY8,РРО!BL$12:BL$38)</f>
        <v>#REF!</v>
      </c>
      <c r="Y8" s="26" t="e">
        <f>SUMIF(РРО!#REF!,свод!$AY8,РРО!BM$12:BM$38)</f>
        <v>#REF!</v>
      </c>
      <c r="Z8" s="40" t="e">
        <f>SUMIF(РРО!#REF!,свод!$AY8,РРО!BN$12:BN$38)</f>
        <v>#REF!</v>
      </c>
      <c r="AA8" s="26" t="e">
        <f>SUMIF(РРО!#REF!,свод!$AY8,РРО!BO$12:BO$38)</f>
        <v>#REF!</v>
      </c>
      <c r="AB8" s="26" t="e">
        <f>SUMIF(РРО!#REF!,свод!$AY8,РРО!BP$12:BP$38)</f>
        <v>#REF!</v>
      </c>
      <c r="AC8" s="26" t="e">
        <f>SUMIF(РРО!#REF!,свод!$AY8,РРО!BQ$12:BQ$38)</f>
        <v>#REF!</v>
      </c>
      <c r="AD8" s="26" t="e">
        <f>SUMIF(РРО!#REF!,свод!$AY8,РРО!BR$12:BR$38)</f>
        <v>#REF!</v>
      </c>
      <c r="AE8" s="40" t="e">
        <f>SUMIF(РРО!#REF!,свод!$AY8,РРО!BS$12:BS$38)</f>
        <v>#REF!</v>
      </c>
      <c r="AF8" s="26" t="e">
        <f>SUMIF(РРО!#REF!,свод!$AY8,РРО!BT$12:BT$38)</f>
        <v>#REF!</v>
      </c>
      <c r="AG8" s="26" t="e">
        <f>SUMIF(РРО!#REF!,свод!$AY8,РРО!BU$12:BU$38)</f>
        <v>#REF!</v>
      </c>
      <c r="AH8" s="26" t="e">
        <f>SUMIF(РРО!#REF!,свод!$AY8,РРО!BV$12:BV$38)</f>
        <v>#REF!</v>
      </c>
      <c r="AI8" s="26" t="e">
        <f>SUMIF(РРО!#REF!,свод!$AY8,РРО!BW$12:BW$38)</f>
        <v>#REF!</v>
      </c>
      <c r="AJ8" s="26" t="e">
        <f>SUMIF(РРО!#REF!,свод!$AY8,РРО!#REF!)</f>
        <v>#REF!</v>
      </c>
      <c r="AK8" s="26" t="e">
        <f>SUMIF(РРО!#REF!,свод!$AY8,РРО!#REF!)</f>
        <v>#REF!</v>
      </c>
      <c r="AL8" s="26" t="e">
        <f>SUMIF(РРО!#REF!,свод!$AY8,РРО!#REF!)</f>
        <v>#REF!</v>
      </c>
      <c r="AM8" s="26" t="e">
        <f>SUMIF(РРО!#REF!,свод!$AY8,РРО!#REF!)</f>
        <v>#REF!</v>
      </c>
      <c r="AN8" s="26" t="e">
        <f>SUMIF(РРО!#REF!,свод!$AY8,РРО!#REF!)</f>
        <v>#REF!</v>
      </c>
      <c r="AO8" s="26" t="e">
        <f>SUMIF(РРО!#REF!,свод!$AY8,РРО!#REF!)</f>
        <v>#REF!</v>
      </c>
      <c r="AP8" s="26" t="e">
        <f>SUMIF(РРО!#REF!,свод!$AY8,РРО!#REF!)</f>
        <v>#REF!</v>
      </c>
      <c r="AQ8" s="26" t="e">
        <f>SUMIF(РРО!#REF!,свод!$AY8,РРО!#REF!)</f>
        <v>#REF!</v>
      </c>
      <c r="AR8" s="26" t="e">
        <f>SUMIF(РРО!#REF!,свод!$AY8,РРО!#REF!)</f>
        <v>#REF!</v>
      </c>
      <c r="AS8" s="26" t="e">
        <f>SUMIF(РРО!#REF!,свод!$AY8,РРО!#REF!)</f>
        <v>#REF!</v>
      </c>
      <c r="AT8" s="26" t="e">
        <f>SUMIF(РРО!#REF!,свод!$AY8,РРО!#REF!)</f>
        <v>#REF!</v>
      </c>
      <c r="AU8" s="26" t="e">
        <f>SUMIF(РРО!#REF!,свод!$AY8,РРО!#REF!)</f>
        <v>#REF!</v>
      </c>
      <c r="AV8" s="26" t="e">
        <f>SUMIF(РРО!#REF!,свод!$AY8,РРО!#REF!)</f>
        <v>#REF!</v>
      </c>
      <c r="AW8" s="26" t="e">
        <f>SUMIF(РРО!#REF!,свод!$AY8,РРО!#REF!)</f>
        <v>#REF!</v>
      </c>
      <c r="AX8" s="26" t="e">
        <f>SUMIF(РРО!#REF!,свод!$AY8,РРО!#REF!)</f>
        <v>#REF!</v>
      </c>
      <c r="AY8" t="str">
        <f>CONCATENATE(A8,C8,D8,E8)</f>
        <v>4010000010709плановый</v>
      </c>
    </row>
    <row r="9" spans="1:51" ht="15" hidden="1" customHeight="1">
      <c r="A9" s="20">
        <v>401000003</v>
      </c>
      <c r="B9" s="21" t="s">
        <v>84</v>
      </c>
      <c r="C9" s="22" t="s">
        <v>51</v>
      </c>
      <c r="D9" s="22" t="s">
        <v>52</v>
      </c>
      <c r="E9" s="23" t="s">
        <v>63</v>
      </c>
      <c r="F9" s="40" t="e">
        <f>SUMIF(РРО!#REF!,свод!AY9,РРО!AT$12:AT$38)</f>
        <v>#REF!</v>
      </c>
      <c r="G9" s="40" t="e">
        <f>SUMIF(РРО!#REF!,свод!AY9,РРО!AU$12:AU$38)</f>
        <v>#REF!</v>
      </c>
      <c r="H9" s="26" t="e">
        <f>SUMIF(РРО!#REF!,свод!$AY9,РРО!AV$12:AV$38)</f>
        <v>#REF!</v>
      </c>
      <c r="I9" s="26" t="e">
        <f>SUMIF(РРО!#REF!,свод!$AY9,РРО!AW$12:AW$38)</f>
        <v>#REF!</v>
      </c>
      <c r="J9" s="26" t="e">
        <f>SUMIF(РРО!#REF!,свод!$AY9,РРО!AX$12:AX$38)</f>
        <v>#REF!</v>
      </c>
      <c r="K9" s="26" t="e">
        <f>SUMIF(РРО!#REF!,свод!$AY9,РРО!AY$12:AY$38)</f>
        <v>#REF!</v>
      </c>
      <c r="L9" s="26" t="e">
        <f>SUMIF(РРО!#REF!,свод!$AY9,РРО!AZ$12:AZ$38)</f>
        <v>#REF!</v>
      </c>
      <c r="M9" s="26" t="e">
        <f>SUMIF(РРО!#REF!,свод!$AY9,РРО!BA$12:BA$38)</f>
        <v>#REF!</v>
      </c>
      <c r="N9" s="26" t="e">
        <f>SUMIF(РРО!#REF!,свод!$AY9,РРО!BB$12:BB$38)</f>
        <v>#REF!</v>
      </c>
      <c r="O9" s="26" t="e">
        <f>SUMIF(РРО!#REF!,свод!$AY9,РРО!BC$12:BC$38)</f>
        <v>#REF!</v>
      </c>
      <c r="P9" s="40" t="e">
        <f>SUMIF(РРО!#REF!,свод!$AY9,РРО!BD$12:BD$38)</f>
        <v>#REF!</v>
      </c>
      <c r="Q9" s="26" t="e">
        <f>SUMIF(РРО!#REF!,свод!$AY9,РРО!BE$12:BE$38)</f>
        <v>#REF!</v>
      </c>
      <c r="R9" s="26" t="e">
        <f>SUMIF(РРО!#REF!,свод!$AY9,РРО!BF$12:BF$38)</f>
        <v>#REF!</v>
      </c>
      <c r="S9" s="26" t="e">
        <f>SUMIF(РРО!#REF!,свод!$AY9,РРО!BG$12:BG$38)</f>
        <v>#REF!</v>
      </c>
      <c r="T9" s="26" t="e">
        <f>SUMIF(РРО!#REF!,свод!$AY9,РРО!BH$12:BH$38)</f>
        <v>#REF!</v>
      </c>
      <c r="U9" s="40" t="e">
        <f>SUMIF(РРО!#REF!,свод!$AY9,РРО!BI$12:BI$38)</f>
        <v>#REF!</v>
      </c>
      <c r="V9" s="26" t="e">
        <f>SUMIF(РРО!#REF!,свод!$AY9,РРО!BJ$12:BJ$38)</f>
        <v>#REF!</v>
      </c>
      <c r="W9" s="26" t="e">
        <f>SUMIF(РРО!#REF!,свод!$AY9,РРО!BK$12:BK$38)</f>
        <v>#REF!</v>
      </c>
      <c r="X9" s="26" t="e">
        <f>SUMIF(РРО!#REF!,свод!$AY9,РРО!BL$12:BL$38)</f>
        <v>#REF!</v>
      </c>
      <c r="Y9" s="26" t="e">
        <f>SUMIF(РРО!#REF!,свод!$AY9,РРО!BM$12:BM$38)</f>
        <v>#REF!</v>
      </c>
      <c r="Z9" s="40" t="e">
        <f>SUMIF(РРО!#REF!,свод!$AY9,РРО!BN$12:BN$38)</f>
        <v>#REF!</v>
      </c>
      <c r="AA9" s="26" t="e">
        <f>SUMIF(РРО!#REF!,свод!$AY9,РРО!BO$12:BO$38)</f>
        <v>#REF!</v>
      </c>
      <c r="AB9" s="26" t="e">
        <f>SUMIF(РРО!#REF!,свод!$AY9,РРО!BP$12:BP$38)</f>
        <v>#REF!</v>
      </c>
      <c r="AC9" s="26" t="e">
        <f>SUMIF(РРО!#REF!,свод!$AY9,РРО!BQ$12:BQ$38)</f>
        <v>#REF!</v>
      </c>
      <c r="AD9" s="26" t="e">
        <f>SUMIF(РРО!#REF!,свод!$AY9,РРО!BR$12:BR$38)</f>
        <v>#REF!</v>
      </c>
      <c r="AE9" s="40" t="e">
        <f>SUMIF(РРО!#REF!,свод!$AY9,РРО!BS$12:BS$38)</f>
        <v>#REF!</v>
      </c>
      <c r="AF9" s="26" t="e">
        <f>SUMIF(РРО!#REF!,свод!$AY9,РРО!BT$12:BT$38)</f>
        <v>#REF!</v>
      </c>
      <c r="AG9" s="26" t="e">
        <f>SUMIF(РРО!#REF!,свод!$AY9,РРО!BU$12:BU$38)</f>
        <v>#REF!</v>
      </c>
      <c r="AH9" s="26" t="e">
        <f>SUMIF(РРО!#REF!,свод!$AY9,РРО!BV$12:BV$38)</f>
        <v>#REF!</v>
      </c>
      <c r="AI9" s="26" t="e">
        <f>SUMIF(РРО!#REF!,свод!$AY9,РРО!BW$12:BW$38)</f>
        <v>#REF!</v>
      </c>
      <c r="AJ9" s="26" t="e">
        <f>SUMIF(РРО!#REF!,свод!$AY9,РРО!#REF!)</f>
        <v>#REF!</v>
      </c>
      <c r="AK9" s="26" t="e">
        <f>SUMIF(РРО!#REF!,свод!$AY9,РРО!#REF!)</f>
        <v>#REF!</v>
      </c>
      <c r="AL9" s="26" t="e">
        <f>SUMIF(РРО!#REF!,свод!$AY9,РРО!#REF!)</f>
        <v>#REF!</v>
      </c>
      <c r="AM9" s="26" t="e">
        <f>SUMIF(РРО!#REF!,свод!$AY9,РРО!#REF!)</f>
        <v>#REF!</v>
      </c>
      <c r="AN9" s="26" t="e">
        <f>SUMIF(РРО!#REF!,свод!$AY9,РРО!#REF!)</f>
        <v>#REF!</v>
      </c>
      <c r="AO9" s="26" t="e">
        <f>SUMIF(РРО!#REF!,свод!$AY9,РРО!#REF!)</f>
        <v>#REF!</v>
      </c>
      <c r="AP9" s="26" t="e">
        <f>SUMIF(РРО!#REF!,свод!$AY9,РРО!#REF!)</f>
        <v>#REF!</v>
      </c>
      <c r="AQ9" s="26" t="e">
        <f>SUMIF(РРО!#REF!,свод!$AY9,РРО!#REF!)</f>
        <v>#REF!</v>
      </c>
      <c r="AR9" s="26" t="e">
        <f>SUMIF(РРО!#REF!,свод!$AY9,РРО!#REF!)</f>
        <v>#REF!</v>
      </c>
      <c r="AS9" s="26" t="e">
        <f>SUMIF(РРО!#REF!,свод!$AY9,РРО!#REF!)</f>
        <v>#REF!</v>
      </c>
      <c r="AT9" s="26" t="e">
        <f>SUMIF(РРО!#REF!,свод!$AY9,РРО!#REF!)</f>
        <v>#REF!</v>
      </c>
      <c r="AU9" s="26" t="e">
        <f>SUMIF(РРО!#REF!,свод!$AY9,РРО!#REF!)</f>
        <v>#REF!</v>
      </c>
      <c r="AV9" s="26" t="e">
        <f>SUMIF(РРО!#REF!,свод!$AY9,РРО!#REF!)</f>
        <v>#REF!</v>
      </c>
      <c r="AW9" s="26" t="e">
        <f>SUMIF(РРО!#REF!,свод!$AY9,РРО!#REF!)</f>
        <v>#REF!</v>
      </c>
      <c r="AX9" s="26" t="e">
        <f>SUMIF(РРО!#REF!,свод!$AY9,РРО!#REF!)</f>
        <v>#REF!</v>
      </c>
      <c r="AY9" t="str">
        <f t="shared" si="0"/>
        <v>4010000030113плановый</v>
      </c>
    </row>
    <row r="10" spans="1:51" ht="15" hidden="1" customHeight="1">
      <c r="A10" s="20">
        <v>401000003</v>
      </c>
      <c r="B10" s="21" t="s">
        <v>84</v>
      </c>
      <c r="C10" s="22" t="s">
        <v>51</v>
      </c>
      <c r="D10" s="22" t="s">
        <v>52</v>
      </c>
      <c r="E10" s="23" t="s">
        <v>62</v>
      </c>
      <c r="F10" s="40" t="e">
        <f>SUMIF(РРО!#REF!,свод!AY10,РРО!AT$12:AT$38)</f>
        <v>#REF!</v>
      </c>
      <c r="G10" s="40" t="e">
        <f>SUMIF(РРО!#REF!,свод!AY10,РРО!AU$12:AU$38)</f>
        <v>#REF!</v>
      </c>
      <c r="H10" s="26" t="e">
        <f>SUMIF(РРО!#REF!,свод!$AY10,РРО!AV$12:AV$38)</f>
        <v>#REF!</v>
      </c>
      <c r="I10" s="26" t="e">
        <f>SUMIF(РРО!#REF!,свод!$AY10,РРО!AW$12:AW$38)</f>
        <v>#REF!</v>
      </c>
      <c r="J10" s="26" t="e">
        <f>SUMIF(РРО!#REF!,свод!$AY10,РРО!AX$12:AX$38)</f>
        <v>#REF!</v>
      </c>
      <c r="K10" s="26" t="e">
        <f>SUMIF(РРО!#REF!,свод!$AY10,РРО!AY$12:AY$38)</f>
        <v>#REF!</v>
      </c>
      <c r="L10" s="26" t="e">
        <f>SUMIF(РРО!#REF!,свод!$AY10,РРО!AZ$12:AZ$38)</f>
        <v>#REF!</v>
      </c>
      <c r="M10" s="26" t="e">
        <f>SUMIF(РРО!#REF!,свод!$AY10,РРО!BA$12:BA$38)</f>
        <v>#REF!</v>
      </c>
      <c r="N10" s="26" t="e">
        <f>SUMIF(РРО!#REF!,свод!$AY10,РРО!BB$12:BB$38)</f>
        <v>#REF!</v>
      </c>
      <c r="O10" s="26" t="e">
        <f>SUMIF(РРО!#REF!,свод!$AY10,РРО!BC$12:BC$38)</f>
        <v>#REF!</v>
      </c>
      <c r="P10" s="40" t="e">
        <f>SUMIF(РРО!#REF!,свод!$AY10,РРО!BD$12:BD$38)</f>
        <v>#REF!</v>
      </c>
      <c r="Q10" s="26" t="e">
        <f>SUMIF(РРО!#REF!,свод!$AY10,РРО!BE$12:BE$38)</f>
        <v>#REF!</v>
      </c>
      <c r="R10" s="26" t="e">
        <f>SUMIF(РРО!#REF!,свод!$AY10,РРО!BF$12:BF$38)</f>
        <v>#REF!</v>
      </c>
      <c r="S10" s="26" t="e">
        <f>SUMIF(РРО!#REF!,свод!$AY10,РРО!BG$12:BG$38)</f>
        <v>#REF!</v>
      </c>
      <c r="T10" s="26" t="e">
        <f>SUMIF(РРО!#REF!,свод!$AY10,РРО!BH$12:BH$38)</f>
        <v>#REF!</v>
      </c>
      <c r="U10" s="40" t="e">
        <f>SUMIF(РРО!#REF!,свод!$AY10,РРО!BI$12:BI$38)</f>
        <v>#REF!</v>
      </c>
      <c r="V10" s="26" t="e">
        <f>SUMIF(РРО!#REF!,свод!$AY10,РРО!BJ$12:BJ$38)</f>
        <v>#REF!</v>
      </c>
      <c r="W10" s="26" t="e">
        <f>SUMIF(РРО!#REF!,свод!$AY10,РРО!BK$12:BK$38)</f>
        <v>#REF!</v>
      </c>
      <c r="X10" s="26" t="e">
        <f>SUMIF(РРО!#REF!,свод!$AY10,РРО!BL$12:BL$38)</f>
        <v>#REF!</v>
      </c>
      <c r="Y10" s="26" t="e">
        <f>SUMIF(РРО!#REF!,свод!$AY10,РРО!BM$12:BM$38)</f>
        <v>#REF!</v>
      </c>
      <c r="Z10" s="40" t="e">
        <f>SUMIF(РРО!#REF!,свод!$AY10,РРО!BN$12:BN$38)</f>
        <v>#REF!</v>
      </c>
      <c r="AA10" s="26" t="e">
        <f>SUMIF(РРО!#REF!,свод!$AY10,РРО!BO$12:BO$38)</f>
        <v>#REF!</v>
      </c>
      <c r="AB10" s="26" t="e">
        <f>SUMIF(РРО!#REF!,свод!$AY10,РРО!BP$12:BP$38)</f>
        <v>#REF!</v>
      </c>
      <c r="AC10" s="26" t="e">
        <f>SUMIF(РРО!#REF!,свод!$AY10,РРО!BQ$12:BQ$38)</f>
        <v>#REF!</v>
      </c>
      <c r="AD10" s="26" t="e">
        <f>SUMIF(РРО!#REF!,свод!$AY10,РРО!BR$12:BR$38)</f>
        <v>#REF!</v>
      </c>
      <c r="AE10" s="40" t="e">
        <f>SUMIF(РРО!#REF!,свод!$AY10,РРО!BS$12:BS$38)</f>
        <v>#REF!</v>
      </c>
      <c r="AF10" s="26" t="e">
        <f>SUMIF(РРО!#REF!,свод!$AY10,РРО!BT$12:BT$38)</f>
        <v>#REF!</v>
      </c>
      <c r="AG10" s="26" t="e">
        <f>SUMIF(РРО!#REF!,свод!$AY10,РРО!BU$12:BU$38)</f>
        <v>#REF!</v>
      </c>
      <c r="AH10" s="26" t="e">
        <f>SUMIF(РРО!#REF!,свод!$AY10,РРО!BV$12:BV$38)</f>
        <v>#REF!</v>
      </c>
      <c r="AI10" s="26" t="e">
        <f>SUMIF(РРО!#REF!,свод!$AY10,РРО!BW$12:BW$38)</f>
        <v>#REF!</v>
      </c>
      <c r="AJ10" s="26" t="e">
        <f>SUMIF(РРО!#REF!,свод!$AY10,РРО!#REF!)</f>
        <v>#REF!</v>
      </c>
      <c r="AK10" s="26" t="e">
        <f>SUMIF(РРО!#REF!,свод!$AY10,РРО!#REF!)</f>
        <v>#REF!</v>
      </c>
      <c r="AL10" s="26" t="e">
        <f>SUMIF(РРО!#REF!,свод!$AY10,РРО!#REF!)</f>
        <v>#REF!</v>
      </c>
      <c r="AM10" s="26" t="e">
        <f>SUMIF(РРО!#REF!,свод!$AY10,РРО!#REF!)</f>
        <v>#REF!</v>
      </c>
      <c r="AN10" s="26" t="e">
        <f>SUMIF(РРО!#REF!,свод!$AY10,РРО!#REF!)</f>
        <v>#REF!</v>
      </c>
      <c r="AO10" s="26" t="e">
        <f>SUMIF(РРО!#REF!,свод!$AY10,РРО!#REF!)</f>
        <v>#REF!</v>
      </c>
      <c r="AP10" s="26" t="e">
        <f>SUMIF(РРО!#REF!,свод!$AY10,РРО!#REF!)</f>
        <v>#REF!</v>
      </c>
      <c r="AQ10" s="26" t="e">
        <f>SUMIF(РРО!#REF!,свод!$AY10,РРО!#REF!)</f>
        <v>#REF!</v>
      </c>
      <c r="AR10" s="26" t="e">
        <f>SUMIF(РРО!#REF!,свод!$AY10,РРО!#REF!)</f>
        <v>#REF!</v>
      </c>
      <c r="AS10" s="26" t="e">
        <f>SUMIF(РРО!#REF!,свод!$AY10,РРО!#REF!)</f>
        <v>#REF!</v>
      </c>
      <c r="AT10" s="26" t="e">
        <f>SUMIF(РРО!#REF!,свод!$AY10,РРО!#REF!)</f>
        <v>#REF!</v>
      </c>
      <c r="AU10" s="26" t="e">
        <f>SUMIF(РРО!#REF!,свод!$AY10,РРО!#REF!)</f>
        <v>#REF!</v>
      </c>
      <c r="AV10" s="26" t="e">
        <f>SUMIF(РРО!#REF!,свод!$AY10,РРО!#REF!)</f>
        <v>#REF!</v>
      </c>
      <c r="AW10" s="26" t="e">
        <f>SUMIF(РРО!#REF!,свод!$AY10,РРО!#REF!)</f>
        <v>#REF!</v>
      </c>
      <c r="AX10" s="26" t="e">
        <f>SUMIF(РРО!#REF!,свод!$AY10,РРО!#REF!)</f>
        <v>#REF!</v>
      </c>
      <c r="AY10" t="str">
        <f t="shared" si="0"/>
        <v>4010000030113нормативный</v>
      </c>
    </row>
    <row r="11" spans="1:51" ht="15" hidden="1" customHeight="1">
      <c r="A11" s="20">
        <v>401000003</v>
      </c>
      <c r="B11" s="21" t="s">
        <v>84</v>
      </c>
      <c r="C11" s="22" t="s">
        <v>66</v>
      </c>
      <c r="D11" s="22" t="s">
        <v>46</v>
      </c>
      <c r="E11" s="23" t="s">
        <v>63</v>
      </c>
      <c r="F11" s="40" t="e">
        <f>SUMIF(РРО!#REF!,свод!AY11,РРО!AT$12:AT$38)</f>
        <v>#REF!</v>
      </c>
      <c r="G11" s="40" t="e">
        <f>SUMIF(РРО!#REF!,свод!AY11,РРО!AU$12:AU$38)</f>
        <v>#REF!</v>
      </c>
      <c r="H11" s="26" t="e">
        <f>SUMIF(РРО!#REF!,свод!$AY11,РРО!AV$12:AV$38)</f>
        <v>#REF!</v>
      </c>
      <c r="I11" s="26" t="e">
        <f>SUMIF(РРО!#REF!,свод!$AY11,РРО!AW$12:AW$38)</f>
        <v>#REF!</v>
      </c>
      <c r="J11" s="26" t="e">
        <f>SUMIF(РРО!#REF!,свод!$AY11,РРО!AX$12:AX$38)</f>
        <v>#REF!</v>
      </c>
      <c r="K11" s="26" t="e">
        <f>SUMIF(РРО!#REF!,свод!$AY11,РРО!AY$12:AY$38)</f>
        <v>#REF!</v>
      </c>
      <c r="L11" s="26" t="e">
        <f>SUMIF(РРО!#REF!,свод!$AY11,РРО!AZ$12:AZ$38)</f>
        <v>#REF!</v>
      </c>
      <c r="M11" s="26" t="e">
        <f>SUMIF(РРО!#REF!,свод!$AY11,РРО!BA$12:BA$38)</f>
        <v>#REF!</v>
      </c>
      <c r="N11" s="26" t="e">
        <f>SUMIF(РРО!#REF!,свод!$AY11,РРО!BB$12:BB$38)</f>
        <v>#REF!</v>
      </c>
      <c r="O11" s="26" t="e">
        <f>SUMIF(РРО!#REF!,свод!$AY11,РРО!BC$12:BC$38)</f>
        <v>#REF!</v>
      </c>
      <c r="P11" s="40" t="e">
        <f>SUMIF(РРО!#REF!,свод!$AY11,РРО!BD$12:BD$38)</f>
        <v>#REF!</v>
      </c>
      <c r="Q11" s="26" t="e">
        <f>SUMIF(РРО!#REF!,свод!$AY11,РРО!BE$12:BE$38)</f>
        <v>#REF!</v>
      </c>
      <c r="R11" s="26" t="e">
        <f>SUMIF(РРО!#REF!,свод!$AY11,РРО!BF$12:BF$38)</f>
        <v>#REF!</v>
      </c>
      <c r="S11" s="26" t="e">
        <f>SUMIF(РРО!#REF!,свод!$AY11,РРО!BG$12:BG$38)</f>
        <v>#REF!</v>
      </c>
      <c r="T11" s="26" t="e">
        <f>SUMIF(РРО!#REF!,свод!$AY11,РРО!BH$12:BH$38)</f>
        <v>#REF!</v>
      </c>
      <c r="U11" s="40" t="e">
        <f>SUMIF(РРО!#REF!,свод!$AY11,РРО!BI$12:BI$38)</f>
        <v>#REF!</v>
      </c>
      <c r="V11" s="26" t="e">
        <f>SUMIF(РРО!#REF!,свод!$AY11,РРО!BJ$12:BJ$38)</f>
        <v>#REF!</v>
      </c>
      <c r="W11" s="26" t="e">
        <f>SUMIF(РРО!#REF!,свод!$AY11,РРО!BK$12:BK$38)</f>
        <v>#REF!</v>
      </c>
      <c r="X11" s="26" t="e">
        <f>SUMIF(РРО!#REF!,свод!$AY11,РРО!BL$12:BL$38)</f>
        <v>#REF!</v>
      </c>
      <c r="Y11" s="26" t="e">
        <f>SUMIF(РРО!#REF!,свод!$AY11,РРО!BM$12:BM$38)</f>
        <v>#REF!</v>
      </c>
      <c r="Z11" s="40" t="e">
        <f>SUMIF(РРО!#REF!,свод!$AY11,РРО!BN$12:BN$38)</f>
        <v>#REF!</v>
      </c>
      <c r="AA11" s="26" t="e">
        <f>SUMIF(РРО!#REF!,свод!$AY11,РРО!BO$12:BO$38)</f>
        <v>#REF!</v>
      </c>
      <c r="AB11" s="26" t="e">
        <f>SUMIF(РРО!#REF!,свод!$AY11,РРО!BP$12:BP$38)</f>
        <v>#REF!</v>
      </c>
      <c r="AC11" s="26" t="e">
        <f>SUMIF(РРО!#REF!,свод!$AY11,РРО!BQ$12:BQ$38)</f>
        <v>#REF!</v>
      </c>
      <c r="AD11" s="26" t="e">
        <f>SUMIF(РРО!#REF!,свод!$AY11,РРО!BR$12:BR$38)</f>
        <v>#REF!</v>
      </c>
      <c r="AE11" s="40" t="e">
        <f>SUMIF(РРО!#REF!,свод!$AY11,РРО!BS$12:BS$38)</f>
        <v>#REF!</v>
      </c>
      <c r="AF11" s="26" t="e">
        <f>SUMIF(РРО!#REF!,свод!$AY11,РРО!BT$12:BT$38)</f>
        <v>#REF!</v>
      </c>
      <c r="AG11" s="26" t="e">
        <f>SUMIF(РРО!#REF!,свод!$AY11,РРО!BU$12:BU$38)</f>
        <v>#REF!</v>
      </c>
      <c r="AH11" s="26" t="e">
        <f>SUMIF(РРО!#REF!,свод!$AY11,РРО!BV$12:BV$38)</f>
        <v>#REF!</v>
      </c>
      <c r="AI11" s="26" t="e">
        <f>SUMIF(РРО!#REF!,свод!$AY11,РРО!BW$12:BW$38)</f>
        <v>#REF!</v>
      </c>
      <c r="AJ11" s="26" t="e">
        <f>SUMIF(РРО!#REF!,свод!$AY11,РРО!#REF!)</f>
        <v>#REF!</v>
      </c>
      <c r="AK11" s="26" t="e">
        <f>SUMIF(РРО!#REF!,свод!$AY11,РРО!#REF!)</f>
        <v>#REF!</v>
      </c>
      <c r="AL11" s="26" t="e">
        <f>SUMIF(РРО!#REF!,свод!$AY11,РРО!#REF!)</f>
        <v>#REF!</v>
      </c>
      <c r="AM11" s="26" t="e">
        <f>SUMIF(РРО!#REF!,свод!$AY11,РРО!#REF!)</f>
        <v>#REF!</v>
      </c>
      <c r="AN11" s="26" t="e">
        <f>SUMIF(РРО!#REF!,свод!$AY11,РРО!#REF!)</f>
        <v>#REF!</v>
      </c>
      <c r="AO11" s="26" t="e">
        <f>SUMIF(РРО!#REF!,свод!$AY11,РРО!#REF!)</f>
        <v>#REF!</v>
      </c>
      <c r="AP11" s="26" t="e">
        <f>SUMIF(РРО!#REF!,свод!$AY11,РРО!#REF!)</f>
        <v>#REF!</v>
      </c>
      <c r="AQ11" s="26" t="e">
        <f>SUMIF(РРО!#REF!,свод!$AY11,РРО!#REF!)</f>
        <v>#REF!</v>
      </c>
      <c r="AR11" s="26" t="e">
        <f>SUMIF(РРО!#REF!,свод!$AY11,РРО!#REF!)</f>
        <v>#REF!</v>
      </c>
      <c r="AS11" s="26" t="e">
        <f>SUMIF(РРО!#REF!,свод!$AY11,РРО!#REF!)</f>
        <v>#REF!</v>
      </c>
      <c r="AT11" s="26" t="e">
        <f>SUMIF(РРО!#REF!,свод!$AY11,РРО!#REF!)</f>
        <v>#REF!</v>
      </c>
      <c r="AU11" s="26" t="e">
        <f>SUMIF(РРО!#REF!,свод!$AY11,РРО!#REF!)</f>
        <v>#REF!</v>
      </c>
      <c r="AV11" s="26" t="e">
        <f>SUMIF(РРО!#REF!,свод!$AY11,РРО!#REF!)</f>
        <v>#REF!</v>
      </c>
      <c r="AW11" s="26" t="e">
        <f>SUMIF(РРО!#REF!,свод!$AY11,РРО!#REF!)</f>
        <v>#REF!</v>
      </c>
      <c r="AX11" s="26" t="e">
        <f>SUMIF(РРО!#REF!,свод!$AY11,РРО!#REF!)</f>
        <v>#REF!</v>
      </c>
      <c r="AY11" t="str">
        <f>CONCATENATE(A11,C11,D11,E11)</f>
        <v>4010000030412плановый</v>
      </c>
    </row>
    <row r="12" spans="1:51" ht="15" hidden="1" customHeight="1">
      <c r="A12" s="20">
        <v>401000003</v>
      </c>
      <c r="B12" s="21" t="s">
        <v>84</v>
      </c>
      <c r="C12" s="22" t="s">
        <v>66</v>
      </c>
      <c r="D12" s="22" t="s">
        <v>46</v>
      </c>
      <c r="E12" s="23" t="s">
        <v>62</v>
      </c>
      <c r="F12" s="40" t="e">
        <f>SUMIF(РРО!#REF!,свод!AY12,РРО!AT$12:AT$38)</f>
        <v>#REF!</v>
      </c>
      <c r="G12" s="40" t="e">
        <f>SUMIF(РРО!#REF!,свод!AY12,РРО!AU$12:AU$38)</f>
        <v>#REF!</v>
      </c>
      <c r="H12" s="26" t="e">
        <f>SUMIF(РРО!#REF!,свод!$AY12,РРО!AV$12:AV$38)</f>
        <v>#REF!</v>
      </c>
      <c r="I12" s="26" t="e">
        <f>SUMIF(РРО!#REF!,свод!$AY12,РРО!AW$12:AW$38)</f>
        <v>#REF!</v>
      </c>
      <c r="J12" s="26" t="e">
        <f>SUMIF(РРО!#REF!,свод!$AY12,РРО!AX$12:AX$38)</f>
        <v>#REF!</v>
      </c>
      <c r="K12" s="26" t="e">
        <f>SUMIF(РРО!#REF!,свод!$AY12,РРО!AY$12:AY$38)</f>
        <v>#REF!</v>
      </c>
      <c r="L12" s="26" t="e">
        <f>SUMIF(РРО!#REF!,свод!$AY12,РРО!AZ$12:AZ$38)</f>
        <v>#REF!</v>
      </c>
      <c r="M12" s="26" t="e">
        <f>SUMIF(РРО!#REF!,свод!$AY12,РРО!BA$12:BA$38)</f>
        <v>#REF!</v>
      </c>
      <c r="N12" s="26" t="e">
        <f>SUMIF(РРО!#REF!,свод!$AY12,РРО!BB$12:BB$38)</f>
        <v>#REF!</v>
      </c>
      <c r="O12" s="26" t="e">
        <f>SUMIF(РРО!#REF!,свод!$AY12,РРО!BC$12:BC$38)</f>
        <v>#REF!</v>
      </c>
      <c r="P12" s="40" t="e">
        <f>SUMIF(РРО!#REF!,свод!$AY12,РРО!BD$12:BD$38)</f>
        <v>#REF!</v>
      </c>
      <c r="Q12" s="26" t="e">
        <f>SUMIF(РРО!#REF!,свод!$AY12,РРО!BE$12:BE$38)</f>
        <v>#REF!</v>
      </c>
      <c r="R12" s="26" t="e">
        <f>SUMIF(РРО!#REF!,свод!$AY12,РРО!BF$12:BF$38)</f>
        <v>#REF!</v>
      </c>
      <c r="S12" s="26" t="e">
        <f>SUMIF(РРО!#REF!,свод!$AY12,РРО!BG$12:BG$38)</f>
        <v>#REF!</v>
      </c>
      <c r="T12" s="26" t="e">
        <f>SUMIF(РРО!#REF!,свод!$AY12,РРО!BH$12:BH$38)</f>
        <v>#REF!</v>
      </c>
      <c r="U12" s="40" t="e">
        <f>SUMIF(РРО!#REF!,свод!$AY12,РРО!BI$12:BI$38)</f>
        <v>#REF!</v>
      </c>
      <c r="V12" s="26" t="e">
        <f>SUMIF(РРО!#REF!,свод!$AY12,РРО!BJ$12:BJ$38)</f>
        <v>#REF!</v>
      </c>
      <c r="W12" s="26" t="e">
        <f>SUMIF(РРО!#REF!,свод!$AY12,РРО!BK$12:BK$38)</f>
        <v>#REF!</v>
      </c>
      <c r="X12" s="26" t="e">
        <f>SUMIF(РРО!#REF!,свод!$AY12,РРО!BL$12:BL$38)</f>
        <v>#REF!</v>
      </c>
      <c r="Y12" s="26" t="e">
        <f>SUMIF(РРО!#REF!,свод!$AY12,РРО!BM$12:BM$38)</f>
        <v>#REF!</v>
      </c>
      <c r="Z12" s="40" t="e">
        <f>SUMIF(РРО!#REF!,свод!$AY12,РРО!BN$12:BN$38)</f>
        <v>#REF!</v>
      </c>
      <c r="AA12" s="26" t="e">
        <f>SUMIF(РРО!#REF!,свод!$AY12,РРО!BO$12:BO$38)</f>
        <v>#REF!</v>
      </c>
      <c r="AB12" s="26" t="e">
        <f>SUMIF(РРО!#REF!,свод!$AY12,РРО!BP$12:BP$38)</f>
        <v>#REF!</v>
      </c>
      <c r="AC12" s="26" t="e">
        <f>SUMIF(РРО!#REF!,свод!$AY12,РРО!BQ$12:BQ$38)</f>
        <v>#REF!</v>
      </c>
      <c r="AD12" s="26" t="e">
        <f>SUMIF(РРО!#REF!,свод!$AY12,РРО!BR$12:BR$38)</f>
        <v>#REF!</v>
      </c>
      <c r="AE12" s="40" t="e">
        <f>SUMIF(РРО!#REF!,свод!$AY12,РРО!BS$12:BS$38)</f>
        <v>#REF!</v>
      </c>
      <c r="AF12" s="26" t="e">
        <f>SUMIF(РРО!#REF!,свод!$AY12,РРО!BT$12:BT$38)</f>
        <v>#REF!</v>
      </c>
      <c r="AG12" s="26" t="e">
        <f>SUMIF(РРО!#REF!,свод!$AY12,РРО!BU$12:BU$38)</f>
        <v>#REF!</v>
      </c>
      <c r="AH12" s="26" t="e">
        <f>SUMIF(РРО!#REF!,свод!$AY12,РРО!BV$12:BV$38)</f>
        <v>#REF!</v>
      </c>
      <c r="AI12" s="26" t="e">
        <f>SUMIF(РРО!#REF!,свод!$AY12,РРО!BW$12:BW$38)</f>
        <v>#REF!</v>
      </c>
      <c r="AJ12" s="26" t="e">
        <f>SUMIF(РРО!#REF!,свод!$AY12,РРО!#REF!)</f>
        <v>#REF!</v>
      </c>
      <c r="AK12" s="26" t="e">
        <f>SUMIF(РРО!#REF!,свод!$AY12,РРО!#REF!)</f>
        <v>#REF!</v>
      </c>
      <c r="AL12" s="26" t="e">
        <f>SUMIF(РРО!#REF!,свод!$AY12,РРО!#REF!)</f>
        <v>#REF!</v>
      </c>
      <c r="AM12" s="26" t="e">
        <f>SUMIF(РРО!#REF!,свод!$AY12,РРО!#REF!)</f>
        <v>#REF!</v>
      </c>
      <c r="AN12" s="26" t="e">
        <f>SUMIF(РРО!#REF!,свод!$AY12,РРО!#REF!)</f>
        <v>#REF!</v>
      </c>
      <c r="AO12" s="26" t="e">
        <f>SUMIF(РРО!#REF!,свод!$AY12,РРО!#REF!)</f>
        <v>#REF!</v>
      </c>
      <c r="AP12" s="26" t="e">
        <f>SUMIF(РРО!#REF!,свод!$AY12,РРО!#REF!)</f>
        <v>#REF!</v>
      </c>
      <c r="AQ12" s="26" t="e">
        <f>SUMIF(РРО!#REF!,свод!$AY12,РРО!#REF!)</f>
        <v>#REF!</v>
      </c>
      <c r="AR12" s="26" t="e">
        <f>SUMIF(РРО!#REF!,свод!$AY12,РРО!#REF!)</f>
        <v>#REF!</v>
      </c>
      <c r="AS12" s="26" t="e">
        <f>SUMIF(РРО!#REF!,свод!$AY12,РРО!#REF!)</f>
        <v>#REF!</v>
      </c>
      <c r="AT12" s="26" t="e">
        <f>SUMIF(РРО!#REF!,свод!$AY12,РРО!#REF!)</f>
        <v>#REF!</v>
      </c>
      <c r="AU12" s="26" t="e">
        <f>SUMIF(РРО!#REF!,свод!$AY12,РРО!#REF!)</f>
        <v>#REF!</v>
      </c>
      <c r="AV12" s="26" t="e">
        <f>SUMIF(РРО!#REF!,свод!$AY12,РРО!#REF!)</f>
        <v>#REF!</v>
      </c>
      <c r="AW12" s="26" t="e">
        <f>SUMIF(РРО!#REF!,свод!$AY12,РРО!#REF!)</f>
        <v>#REF!</v>
      </c>
      <c r="AX12" s="26" t="e">
        <f>SUMIF(РРО!#REF!,свод!$AY12,РРО!#REF!)</f>
        <v>#REF!</v>
      </c>
      <c r="AY12" t="str">
        <f t="shared" si="0"/>
        <v>4010000030412нормативный</v>
      </c>
    </row>
    <row r="13" spans="1:51" ht="15" hidden="1" customHeight="1">
      <c r="A13" s="20">
        <v>401000003</v>
      </c>
      <c r="B13" s="21" t="s">
        <v>84</v>
      </c>
      <c r="C13" s="22" t="s">
        <v>69</v>
      </c>
      <c r="D13" s="22" t="s">
        <v>51</v>
      </c>
      <c r="E13" s="23" t="s">
        <v>63</v>
      </c>
      <c r="F13" s="40" t="e">
        <f>SUMIF(РРО!#REF!,свод!AY13,РРО!AT$12:AT$38)</f>
        <v>#REF!</v>
      </c>
      <c r="G13" s="40" t="e">
        <f>SUMIF(РРО!#REF!,свод!AY13,РРО!AU$12:AU$38)</f>
        <v>#REF!</v>
      </c>
      <c r="H13" s="26" t="e">
        <f>SUMIF(РРО!#REF!,свод!$AY13,РРО!AV$12:AV$38)</f>
        <v>#REF!</v>
      </c>
      <c r="I13" s="26" t="e">
        <f>SUMIF(РРО!#REF!,свод!$AY13,РРО!AW$12:AW$38)</f>
        <v>#REF!</v>
      </c>
      <c r="J13" s="26" t="e">
        <f>SUMIF(РРО!#REF!,свод!$AY13,РРО!AX$12:AX$38)</f>
        <v>#REF!</v>
      </c>
      <c r="K13" s="26" t="e">
        <f>SUMIF(РРО!#REF!,свод!$AY13,РРО!AY$12:AY$38)</f>
        <v>#REF!</v>
      </c>
      <c r="L13" s="26" t="e">
        <f>SUMIF(РРО!#REF!,свод!$AY13,РРО!AZ$12:AZ$38)</f>
        <v>#REF!</v>
      </c>
      <c r="M13" s="26" t="e">
        <f>SUMIF(РРО!#REF!,свод!$AY13,РРО!BA$12:BA$38)</f>
        <v>#REF!</v>
      </c>
      <c r="N13" s="26" t="e">
        <f>SUMIF(РРО!#REF!,свод!$AY13,РРО!BB$12:BB$38)</f>
        <v>#REF!</v>
      </c>
      <c r="O13" s="26" t="e">
        <f>SUMIF(РРО!#REF!,свод!$AY13,РРО!BC$12:BC$38)</f>
        <v>#REF!</v>
      </c>
      <c r="P13" s="40" t="e">
        <f>SUMIF(РРО!#REF!,свод!$AY13,РРО!BD$12:BD$38)</f>
        <v>#REF!</v>
      </c>
      <c r="Q13" s="26" t="e">
        <f>SUMIF(РРО!#REF!,свод!$AY13,РРО!BE$12:BE$38)</f>
        <v>#REF!</v>
      </c>
      <c r="R13" s="26" t="e">
        <f>SUMIF(РРО!#REF!,свод!$AY13,РРО!BF$12:BF$38)</f>
        <v>#REF!</v>
      </c>
      <c r="S13" s="26" t="e">
        <f>SUMIF(РРО!#REF!,свод!$AY13,РРО!BG$12:BG$38)</f>
        <v>#REF!</v>
      </c>
      <c r="T13" s="26" t="e">
        <f>SUMIF(РРО!#REF!,свод!$AY13,РРО!BH$12:BH$38)</f>
        <v>#REF!</v>
      </c>
      <c r="U13" s="40" t="e">
        <f>SUMIF(РРО!#REF!,свод!$AY13,РРО!BI$12:BI$38)</f>
        <v>#REF!</v>
      </c>
      <c r="V13" s="26" t="e">
        <f>SUMIF(РРО!#REF!,свод!$AY13,РРО!BJ$12:BJ$38)</f>
        <v>#REF!</v>
      </c>
      <c r="W13" s="26" t="e">
        <f>SUMIF(РРО!#REF!,свод!$AY13,РРО!BK$12:BK$38)</f>
        <v>#REF!</v>
      </c>
      <c r="X13" s="26" t="e">
        <f>SUMIF(РРО!#REF!,свод!$AY13,РРО!BL$12:BL$38)</f>
        <v>#REF!</v>
      </c>
      <c r="Y13" s="26" t="e">
        <f>SUMIF(РРО!#REF!,свод!$AY13,РРО!BM$12:BM$38)</f>
        <v>#REF!</v>
      </c>
      <c r="Z13" s="40" t="e">
        <f>SUMIF(РРО!#REF!,свод!$AY13,РРО!BN$12:BN$38)</f>
        <v>#REF!</v>
      </c>
      <c r="AA13" s="26" t="e">
        <f>SUMIF(РРО!#REF!,свод!$AY13,РРО!BO$12:BO$38)</f>
        <v>#REF!</v>
      </c>
      <c r="AB13" s="26" t="e">
        <f>SUMIF(РРО!#REF!,свод!$AY13,РРО!BP$12:BP$38)</f>
        <v>#REF!</v>
      </c>
      <c r="AC13" s="26" t="e">
        <f>SUMIF(РРО!#REF!,свод!$AY13,РРО!BQ$12:BQ$38)</f>
        <v>#REF!</v>
      </c>
      <c r="AD13" s="26" t="e">
        <f>SUMIF(РРО!#REF!,свод!$AY13,РРО!BR$12:BR$38)</f>
        <v>#REF!</v>
      </c>
      <c r="AE13" s="40" t="e">
        <f>SUMIF(РРО!#REF!,свод!$AY13,РРО!BS$12:BS$38)</f>
        <v>#REF!</v>
      </c>
      <c r="AF13" s="26" t="e">
        <f>SUMIF(РРО!#REF!,свод!$AY13,РРО!BT$12:BT$38)</f>
        <v>#REF!</v>
      </c>
      <c r="AG13" s="26" t="e">
        <f>SUMIF(РРО!#REF!,свод!$AY13,РРО!BU$12:BU$38)</f>
        <v>#REF!</v>
      </c>
      <c r="AH13" s="26" t="e">
        <f>SUMIF(РРО!#REF!,свод!$AY13,РРО!BV$12:BV$38)</f>
        <v>#REF!</v>
      </c>
      <c r="AI13" s="26" t="e">
        <f>SUMIF(РРО!#REF!,свод!$AY13,РРО!BW$12:BW$38)</f>
        <v>#REF!</v>
      </c>
      <c r="AJ13" s="26" t="e">
        <f>SUMIF(РРО!#REF!,свод!$AY13,РРО!#REF!)</f>
        <v>#REF!</v>
      </c>
      <c r="AK13" s="26" t="e">
        <f>SUMIF(РРО!#REF!,свод!$AY13,РРО!#REF!)</f>
        <v>#REF!</v>
      </c>
      <c r="AL13" s="26" t="e">
        <f>SUMIF(РРО!#REF!,свод!$AY13,РРО!#REF!)</f>
        <v>#REF!</v>
      </c>
      <c r="AM13" s="26" t="e">
        <f>SUMIF(РРО!#REF!,свод!$AY13,РРО!#REF!)</f>
        <v>#REF!</v>
      </c>
      <c r="AN13" s="26" t="e">
        <f>SUMIF(РРО!#REF!,свод!$AY13,РРО!#REF!)</f>
        <v>#REF!</v>
      </c>
      <c r="AO13" s="26" t="e">
        <f>SUMIF(РРО!#REF!,свод!$AY13,РРО!#REF!)</f>
        <v>#REF!</v>
      </c>
      <c r="AP13" s="26" t="e">
        <f>SUMIF(РРО!#REF!,свод!$AY13,РРО!#REF!)</f>
        <v>#REF!</v>
      </c>
      <c r="AQ13" s="26" t="e">
        <f>SUMIF(РРО!#REF!,свод!$AY13,РРО!#REF!)</f>
        <v>#REF!</v>
      </c>
      <c r="AR13" s="26" t="e">
        <f>SUMIF(РРО!#REF!,свод!$AY13,РРО!#REF!)</f>
        <v>#REF!</v>
      </c>
      <c r="AS13" s="26" t="e">
        <f>SUMIF(РРО!#REF!,свод!$AY13,РРО!#REF!)</f>
        <v>#REF!</v>
      </c>
      <c r="AT13" s="26" t="e">
        <f>SUMIF(РРО!#REF!,свод!$AY13,РРО!#REF!)</f>
        <v>#REF!</v>
      </c>
      <c r="AU13" s="26" t="e">
        <f>SUMIF(РРО!#REF!,свод!$AY13,РРО!#REF!)</f>
        <v>#REF!</v>
      </c>
      <c r="AV13" s="26" t="e">
        <f>SUMIF(РРО!#REF!,свод!$AY13,РРО!#REF!)</f>
        <v>#REF!</v>
      </c>
      <c r="AW13" s="26" t="e">
        <f>SUMIF(РРО!#REF!,свод!$AY13,РРО!#REF!)</f>
        <v>#REF!</v>
      </c>
      <c r="AX13" s="26" t="e">
        <f>SUMIF(РРО!#REF!,свод!$AY13,РРО!#REF!)</f>
        <v>#REF!</v>
      </c>
      <c r="AY13" t="str">
        <f>CONCATENATE(A13,C13,D13,E13)</f>
        <v>4010000030801плановый</v>
      </c>
    </row>
    <row r="14" spans="1:51" ht="15" hidden="1" customHeight="1">
      <c r="A14" s="20">
        <v>401000004</v>
      </c>
      <c r="B14" s="21" t="s">
        <v>126</v>
      </c>
      <c r="C14" s="22" t="s">
        <v>80</v>
      </c>
      <c r="D14" s="22" t="s">
        <v>61</v>
      </c>
      <c r="E14" s="23" t="s">
        <v>62</v>
      </c>
      <c r="F14" s="40" t="e">
        <f>SUMIF(РРО!#REF!,свод!AY14,РРО!AT$12:AT$38)</f>
        <v>#REF!</v>
      </c>
      <c r="G14" s="40" t="e">
        <f>SUMIF(РРО!#REF!,свод!AY14,РРО!AU$12:AU$38)</f>
        <v>#REF!</v>
      </c>
      <c r="H14" s="26" t="e">
        <f>SUMIF(РРО!#REF!,свод!$AY14,РРО!AV$12:AV$38)</f>
        <v>#REF!</v>
      </c>
      <c r="I14" s="26" t="e">
        <f>SUMIF(РРО!#REF!,свод!$AY14,РРО!AW$12:AW$38)</f>
        <v>#REF!</v>
      </c>
      <c r="J14" s="26" t="e">
        <f>SUMIF(РРО!#REF!,свод!$AY14,РРО!AX$12:AX$38)</f>
        <v>#REF!</v>
      </c>
      <c r="K14" s="26" t="e">
        <f>SUMIF(РРО!#REF!,свод!$AY14,РРО!AY$12:AY$38)</f>
        <v>#REF!</v>
      </c>
      <c r="L14" s="26" t="e">
        <f>SUMIF(РРО!#REF!,свод!$AY14,РРО!AZ$12:AZ$38)</f>
        <v>#REF!</v>
      </c>
      <c r="M14" s="26" t="e">
        <f>SUMIF(РРО!#REF!,свод!$AY14,РРО!BA$12:BA$38)</f>
        <v>#REF!</v>
      </c>
      <c r="N14" s="26" t="e">
        <f>SUMIF(РРО!#REF!,свод!$AY14,РРО!BB$12:BB$38)</f>
        <v>#REF!</v>
      </c>
      <c r="O14" s="26" t="e">
        <f>SUMIF(РРО!#REF!,свод!$AY14,РРО!BC$12:BC$38)</f>
        <v>#REF!</v>
      </c>
      <c r="P14" s="40" t="e">
        <f>SUMIF(РРО!#REF!,свод!$AY14,РРО!BD$12:BD$38)</f>
        <v>#REF!</v>
      </c>
      <c r="Q14" s="26" t="e">
        <f>SUMIF(РРО!#REF!,свод!$AY14,РРО!BE$12:BE$38)</f>
        <v>#REF!</v>
      </c>
      <c r="R14" s="26" t="e">
        <f>SUMIF(РРО!#REF!,свод!$AY14,РРО!BF$12:BF$38)</f>
        <v>#REF!</v>
      </c>
      <c r="S14" s="26" t="e">
        <f>SUMIF(РРО!#REF!,свод!$AY14,РРО!BG$12:BG$38)</f>
        <v>#REF!</v>
      </c>
      <c r="T14" s="26" t="e">
        <f>SUMIF(РРО!#REF!,свод!$AY14,РРО!BH$12:BH$38)</f>
        <v>#REF!</v>
      </c>
      <c r="U14" s="40" t="e">
        <f>SUMIF(РРО!#REF!,свод!$AY14,РРО!BI$12:BI$38)</f>
        <v>#REF!</v>
      </c>
      <c r="V14" s="26" t="e">
        <f>SUMIF(РРО!#REF!,свод!$AY14,РРО!BJ$12:BJ$38)</f>
        <v>#REF!</v>
      </c>
      <c r="W14" s="26" t="e">
        <f>SUMIF(РРО!#REF!,свод!$AY14,РРО!BK$12:BK$38)</f>
        <v>#REF!</v>
      </c>
      <c r="X14" s="26" t="e">
        <f>SUMIF(РРО!#REF!,свод!$AY14,РРО!BL$12:BL$38)</f>
        <v>#REF!</v>
      </c>
      <c r="Y14" s="26" t="e">
        <f>SUMIF(РРО!#REF!,свод!$AY14,РРО!BM$12:BM$38)</f>
        <v>#REF!</v>
      </c>
      <c r="Z14" s="40" t="e">
        <f>SUMIF(РРО!#REF!,свод!$AY14,РРО!BN$12:BN$38)</f>
        <v>#REF!</v>
      </c>
      <c r="AA14" s="26" t="e">
        <f>SUMIF(РРО!#REF!,свод!$AY14,РРО!BO$12:BO$38)</f>
        <v>#REF!</v>
      </c>
      <c r="AB14" s="26" t="e">
        <f>SUMIF(РРО!#REF!,свод!$AY14,РРО!BP$12:BP$38)</f>
        <v>#REF!</v>
      </c>
      <c r="AC14" s="26" t="e">
        <f>SUMIF(РРО!#REF!,свод!$AY14,РРО!BQ$12:BQ$38)</f>
        <v>#REF!</v>
      </c>
      <c r="AD14" s="26" t="e">
        <f>SUMIF(РРО!#REF!,свод!$AY14,РРО!BR$12:BR$38)</f>
        <v>#REF!</v>
      </c>
      <c r="AE14" s="40" t="e">
        <f>SUMIF(РРО!#REF!,свод!$AY14,РРО!BS$12:BS$38)</f>
        <v>#REF!</v>
      </c>
      <c r="AF14" s="26" t="e">
        <f>SUMIF(РРО!#REF!,свод!$AY14,РРО!BT$12:BT$38)</f>
        <v>#REF!</v>
      </c>
      <c r="AG14" s="26" t="e">
        <f>SUMIF(РРО!#REF!,свод!$AY14,РРО!BU$12:BU$38)</f>
        <v>#REF!</v>
      </c>
      <c r="AH14" s="26" t="e">
        <f>SUMIF(РРО!#REF!,свод!$AY14,РРО!BV$12:BV$38)</f>
        <v>#REF!</v>
      </c>
      <c r="AI14" s="26" t="e">
        <f>SUMIF(РРО!#REF!,свод!$AY14,РРО!BW$12:BW$38)</f>
        <v>#REF!</v>
      </c>
      <c r="AJ14" s="26" t="e">
        <f>SUMIF(РРО!#REF!,свод!$AY14,РРО!#REF!)</f>
        <v>#REF!</v>
      </c>
      <c r="AK14" s="26" t="e">
        <f>SUMIF(РРО!#REF!,свод!$AY14,РРО!#REF!)</f>
        <v>#REF!</v>
      </c>
      <c r="AL14" s="26" t="e">
        <f>SUMIF(РРО!#REF!,свод!$AY14,РРО!#REF!)</f>
        <v>#REF!</v>
      </c>
      <c r="AM14" s="26" t="e">
        <f>SUMIF(РРО!#REF!,свод!$AY14,РРО!#REF!)</f>
        <v>#REF!</v>
      </c>
      <c r="AN14" s="26" t="e">
        <f>SUMIF(РРО!#REF!,свод!$AY14,РРО!#REF!)</f>
        <v>#REF!</v>
      </c>
      <c r="AO14" s="26" t="e">
        <f>SUMIF(РРО!#REF!,свод!$AY14,РРО!#REF!)</f>
        <v>#REF!</v>
      </c>
      <c r="AP14" s="26" t="e">
        <f>SUMIF(РРО!#REF!,свод!$AY14,РРО!#REF!)</f>
        <v>#REF!</v>
      </c>
      <c r="AQ14" s="26" t="e">
        <f>SUMIF(РРО!#REF!,свод!$AY14,РРО!#REF!)</f>
        <v>#REF!</v>
      </c>
      <c r="AR14" s="26" t="e">
        <f>SUMIF(РРО!#REF!,свод!$AY14,РРО!#REF!)</f>
        <v>#REF!</v>
      </c>
      <c r="AS14" s="26" t="e">
        <f>SUMIF(РРО!#REF!,свод!$AY14,РРО!#REF!)</f>
        <v>#REF!</v>
      </c>
      <c r="AT14" s="26" t="e">
        <f>SUMIF(РРО!#REF!,свод!$AY14,РРО!#REF!)</f>
        <v>#REF!</v>
      </c>
      <c r="AU14" s="26" t="e">
        <f>SUMIF(РРО!#REF!,свод!$AY14,РРО!#REF!)</f>
        <v>#REF!</v>
      </c>
      <c r="AV14" s="26" t="e">
        <f>SUMIF(РРО!#REF!,свод!$AY14,РРО!#REF!)</f>
        <v>#REF!</v>
      </c>
      <c r="AW14" s="26" t="e">
        <f>SUMIF(РРО!#REF!,свод!$AY14,РРО!#REF!)</f>
        <v>#REF!</v>
      </c>
      <c r="AX14" s="26" t="e">
        <f>SUMIF(РРО!#REF!,свод!$AY14,РРО!#REF!)</f>
        <v>#REF!</v>
      </c>
      <c r="AY14" t="str">
        <f t="shared" si="0"/>
        <v>4010000040502нормативный</v>
      </c>
    </row>
    <row r="15" spans="1:51" ht="15" hidden="1" customHeight="1">
      <c r="A15" s="20">
        <v>401000004</v>
      </c>
      <c r="B15" s="21" t="s">
        <v>126</v>
      </c>
      <c r="C15" s="22" t="s">
        <v>80</v>
      </c>
      <c r="D15" s="22" t="s">
        <v>61</v>
      </c>
      <c r="E15" s="23" t="s">
        <v>63</v>
      </c>
      <c r="F15" s="40" t="e">
        <f>SUMIF(РРО!#REF!,свод!AY15,РРО!AT$12:AT$38)</f>
        <v>#REF!</v>
      </c>
      <c r="G15" s="40" t="e">
        <f>SUMIF(РРО!#REF!,свод!AY15,РРО!AU$12:AU$38)</f>
        <v>#REF!</v>
      </c>
      <c r="H15" s="26" t="e">
        <f>SUMIF(РРО!#REF!,свод!$AY15,РРО!AV$12:AV$38)</f>
        <v>#REF!</v>
      </c>
      <c r="I15" s="26" t="e">
        <f>SUMIF(РРО!#REF!,свод!$AY15,РРО!AW$12:AW$38)</f>
        <v>#REF!</v>
      </c>
      <c r="J15" s="26" t="e">
        <f>SUMIF(РРО!#REF!,свод!$AY15,РРО!AX$12:AX$38)</f>
        <v>#REF!</v>
      </c>
      <c r="K15" s="26" t="e">
        <f>SUMIF(РРО!#REF!,свод!$AY15,РРО!AY$12:AY$38)</f>
        <v>#REF!</v>
      </c>
      <c r="L15" s="26" t="e">
        <f>SUMIF(РРО!#REF!,свод!$AY15,РРО!AZ$12:AZ$38)</f>
        <v>#REF!</v>
      </c>
      <c r="M15" s="26" t="e">
        <f>SUMIF(РРО!#REF!,свод!$AY15,РРО!BA$12:BA$38)</f>
        <v>#REF!</v>
      </c>
      <c r="N15" s="26" t="e">
        <f>SUMIF(РРО!#REF!,свод!$AY15,РРО!BB$12:BB$38)</f>
        <v>#REF!</v>
      </c>
      <c r="O15" s="26" t="e">
        <f>SUMIF(РРО!#REF!,свод!$AY15,РРО!BC$12:BC$38)</f>
        <v>#REF!</v>
      </c>
      <c r="P15" s="40" t="e">
        <f>SUMIF(РРО!#REF!,свод!$AY15,РРО!BD$12:BD$38)</f>
        <v>#REF!</v>
      </c>
      <c r="Q15" s="26" t="e">
        <f>SUMIF(РРО!#REF!,свод!$AY15,РРО!BE$12:BE$38)</f>
        <v>#REF!</v>
      </c>
      <c r="R15" s="26" t="e">
        <f>SUMIF(РРО!#REF!,свод!$AY15,РРО!BF$12:BF$38)</f>
        <v>#REF!</v>
      </c>
      <c r="S15" s="26" t="e">
        <f>SUMIF(РРО!#REF!,свод!$AY15,РРО!BG$12:BG$38)</f>
        <v>#REF!</v>
      </c>
      <c r="T15" s="26" t="e">
        <f>SUMIF(РРО!#REF!,свод!$AY15,РРО!BH$12:BH$38)</f>
        <v>#REF!</v>
      </c>
      <c r="U15" s="40" t="e">
        <f>SUMIF(РРО!#REF!,свод!$AY15,РРО!BI$12:BI$38)</f>
        <v>#REF!</v>
      </c>
      <c r="V15" s="26" t="e">
        <f>SUMIF(РРО!#REF!,свод!$AY15,РРО!BJ$12:BJ$38)</f>
        <v>#REF!</v>
      </c>
      <c r="W15" s="26" t="e">
        <f>SUMIF(РРО!#REF!,свод!$AY15,РРО!BK$12:BK$38)</f>
        <v>#REF!</v>
      </c>
      <c r="X15" s="26" t="e">
        <f>SUMIF(РРО!#REF!,свод!$AY15,РРО!BL$12:BL$38)</f>
        <v>#REF!</v>
      </c>
      <c r="Y15" s="26" t="e">
        <f>SUMIF(РРО!#REF!,свод!$AY15,РРО!BM$12:BM$38)</f>
        <v>#REF!</v>
      </c>
      <c r="Z15" s="40" t="e">
        <f>SUMIF(РРО!#REF!,свод!$AY15,РРО!BN$12:BN$38)</f>
        <v>#REF!</v>
      </c>
      <c r="AA15" s="26" t="e">
        <f>SUMIF(РРО!#REF!,свод!$AY15,РРО!BO$12:BO$38)</f>
        <v>#REF!</v>
      </c>
      <c r="AB15" s="26" t="e">
        <f>SUMIF(РРО!#REF!,свод!$AY15,РРО!BP$12:BP$38)</f>
        <v>#REF!</v>
      </c>
      <c r="AC15" s="26" t="e">
        <f>SUMIF(РРО!#REF!,свод!$AY15,РРО!BQ$12:BQ$38)</f>
        <v>#REF!</v>
      </c>
      <c r="AD15" s="26" t="e">
        <f>SUMIF(РРО!#REF!,свод!$AY15,РРО!BR$12:BR$38)</f>
        <v>#REF!</v>
      </c>
      <c r="AE15" s="40" t="e">
        <f>SUMIF(РРО!#REF!,свод!$AY15,РРО!BS$12:BS$38)</f>
        <v>#REF!</v>
      </c>
      <c r="AF15" s="26" t="e">
        <f>SUMIF(РРО!#REF!,свод!$AY15,РРО!BT$12:BT$38)</f>
        <v>#REF!</v>
      </c>
      <c r="AG15" s="26" t="e">
        <f>SUMIF(РРО!#REF!,свод!$AY15,РРО!BU$12:BU$38)</f>
        <v>#REF!</v>
      </c>
      <c r="AH15" s="26" t="e">
        <f>SUMIF(РРО!#REF!,свод!$AY15,РРО!BV$12:BV$38)</f>
        <v>#REF!</v>
      </c>
      <c r="AI15" s="26" t="e">
        <f>SUMIF(РРО!#REF!,свод!$AY15,РРО!BW$12:BW$38)</f>
        <v>#REF!</v>
      </c>
      <c r="AJ15" s="26" t="e">
        <f>SUMIF(РРО!#REF!,свод!$AY15,РРО!#REF!)</f>
        <v>#REF!</v>
      </c>
      <c r="AK15" s="26" t="e">
        <f>SUMIF(РРО!#REF!,свод!$AY15,РРО!#REF!)</f>
        <v>#REF!</v>
      </c>
      <c r="AL15" s="26" t="e">
        <f>SUMIF(РРО!#REF!,свод!$AY15,РРО!#REF!)</f>
        <v>#REF!</v>
      </c>
      <c r="AM15" s="26" t="e">
        <f>SUMIF(РРО!#REF!,свод!$AY15,РРО!#REF!)</f>
        <v>#REF!</v>
      </c>
      <c r="AN15" s="26" t="e">
        <f>SUMIF(РРО!#REF!,свод!$AY15,РРО!#REF!)</f>
        <v>#REF!</v>
      </c>
      <c r="AO15" s="26" t="e">
        <f>SUMIF(РРО!#REF!,свод!$AY15,РРО!#REF!)</f>
        <v>#REF!</v>
      </c>
      <c r="AP15" s="26" t="e">
        <f>SUMIF(РРО!#REF!,свод!$AY15,РРО!#REF!)</f>
        <v>#REF!</v>
      </c>
      <c r="AQ15" s="26" t="e">
        <f>SUMIF(РРО!#REF!,свод!$AY15,РРО!#REF!)</f>
        <v>#REF!</v>
      </c>
      <c r="AR15" s="26" t="e">
        <f>SUMIF(РРО!#REF!,свод!$AY15,РРО!#REF!)</f>
        <v>#REF!</v>
      </c>
      <c r="AS15" s="26" t="e">
        <f>SUMIF(РРО!#REF!,свод!$AY15,РРО!#REF!)</f>
        <v>#REF!</v>
      </c>
      <c r="AT15" s="26" t="e">
        <f>SUMIF(РРО!#REF!,свод!$AY15,РРО!#REF!)</f>
        <v>#REF!</v>
      </c>
      <c r="AU15" s="26" t="e">
        <f>SUMIF(РРО!#REF!,свод!$AY15,РРО!#REF!)</f>
        <v>#REF!</v>
      </c>
      <c r="AV15" s="26" t="e">
        <f>SUMIF(РРО!#REF!,свод!$AY15,РРО!#REF!)</f>
        <v>#REF!</v>
      </c>
      <c r="AW15" s="26" t="e">
        <f>SUMIF(РРО!#REF!,свод!$AY15,РРО!#REF!)</f>
        <v>#REF!</v>
      </c>
      <c r="AX15" s="26" t="e">
        <f>SUMIF(РРО!#REF!,свод!$AY15,РРО!#REF!)</f>
        <v>#REF!</v>
      </c>
      <c r="AY15" t="str">
        <f>CONCATENATE(A15,C15,D15,E15)</f>
        <v>4010000040502плановый</v>
      </c>
    </row>
    <row r="16" spans="1:51" ht="15" hidden="1" customHeight="1">
      <c r="A16" s="20">
        <v>401000004</v>
      </c>
      <c r="B16" s="21" t="s">
        <v>126</v>
      </c>
      <c r="C16" s="22" t="s">
        <v>80</v>
      </c>
      <c r="D16" s="22" t="s">
        <v>54</v>
      </c>
      <c r="E16" s="23" t="s">
        <v>63</v>
      </c>
      <c r="F16" s="40" t="e">
        <f>SUMIF(РРО!#REF!,свод!AY16,РРО!AT$12:AT$38)</f>
        <v>#REF!</v>
      </c>
      <c r="G16" s="40" t="e">
        <f>SUMIF(РРО!#REF!,свод!AY16,РРО!AU$12:AU$38)</f>
        <v>#REF!</v>
      </c>
      <c r="H16" s="26" t="e">
        <f>SUMIF(РРО!#REF!,свод!$AY16,РРО!AV$12:AV$38)</f>
        <v>#REF!</v>
      </c>
      <c r="I16" s="26" t="e">
        <f>SUMIF(РРО!#REF!,свод!$AY16,РРО!AW$12:AW$38)</f>
        <v>#REF!</v>
      </c>
      <c r="J16" s="26" t="e">
        <f>SUMIF(РРО!#REF!,свод!$AY16,РРО!AX$12:AX$38)</f>
        <v>#REF!</v>
      </c>
      <c r="K16" s="26" t="e">
        <f>SUMIF(РРО!#REF!,свод!$AY16,РРО!AY$12:AY$38)</f>
        <v>#REF!</v>
      </c>
      <c r="L16" s="26" t="e">
        <f>SUMIF(РРО!#REF!,свод!$AY16,РРО!AZ$12:AZ$38)</f>
        <v>#REF!</v>
      </c>
      <c r="M16" s="26" t="e">
        <f>SUMIF(РРО!#REF!,свод!$AY16,РРО!BA$12:BA$38)</f>
        <v>#REF!</v>
      </c>
      <c r="N16" s="26" t="e">
        <f>SUMIF(РРО!#REF!,свод!$AY16,РРО!BB$12:BB$38)</f>
        <v>#REF!</v>
      </c>
      <c r="O16" s="26" t="e">
        <f>SUMIF(РРО!#REF!,свод!$AY16,РРО!BC$12:BC$38)</f>
        <v>#REF!</v>
      </c>
      <c r="P16" s="40" t="e">
        <f>SUMIF(РРО!#REF!,свод!$AY16,РРО!BD$12:BD$38)</f>
        <v>#REF!</v>
      </c>
      <c r="Q16" s="26" t="e">
        <f>SUMIF(РРО!#REF!,свод!$AY16,РРО!BE$12:BE$38)</f>
        <v>#REF!</v>
      </c>
      <c r="R16" s="26" t="e">
        <f>SUMIF(РРО!#REF!,свод!$AY16,РРО!BF$12:BF$38)</f>
        <v>#REF!</v>
      </c>
      <c r="S16" s="26" t="e">
        <f>SUMIF(РРО!#REF!,свод!$AY16,РРО!BG$12:BG$38)</f>
        <v>#REF!</v>
      </c>
      <c r="T16" s="26" t="e">
        <f>SUMIF(РРО!#REF!,свод!$AY16,РРО!BH$12:BH$38)</f>
        <v>#REF!</v>
      </c>
      <c r="U16" s="40" t="e">
        <f>SUMIF(РРО!#REF!,свод!$AY16,РРО!BI$12:BI$38)</f>
        <v>#REF!</v>
      </c>
      <c r="V16" s="26" t="e">
        <f>SUMIF(РРО!#REF!,свод!$AY16,РРО!BJ$12:BJ$38)</f>
        <v>#REF!</v>
      </c>
      <c r="W16" s="26" t="e">
        <f>SUMIF(РРО!#REF!,свод!$AY16,РРО!BK$12:BK$38)</f>
        <v>#REF!</v>
      </c>
      <c r="X16" s="26" t="e">
        <f>SUMIF(РРО!#REF!,свод!$AY16,РРО!BL$12:BL$38)</f>
        <v>#REF!</v>
      </c>
      <c r="Y16" s="26" t="e">
        <f>SUMIF(РРО!#REF!,свод!$AY16,РРО!BM$12:BM$38)</f>
        <v>#REF!</v>
      </c>
      <c r="Z16" s="40" t="e">
        <f>SUMIF(РРО!#REF!,свод!$AY16,РРО!BN$12:BN$38)</f>
        <v>#REF!</v>
      </c>
      <c r="AA16" s="26" t="e">
        <f>SUMIF(РРО!#REF!,свод!$AY16,РРО!BO$12:BO$38)</f>
        <v>#REF!</v>
      </c>
      <c r="AB16" s="26" t="e">
        <f>SUMIF(РРО!#REF!,свод!$AY16,РРО!BP$12:BP$38)</f>
        <v>#REF!</v>
      </c>
      <c r="AC16" s="26" t="e">
        <f>SUMIF(РРО!#REF!,свод!$AY16,РРО!BQ$12:BQ$38)</f>
        <v>#REF!</v>
      </c>
      <c r="AD16" s="26" t="e">
        <f>SUMIF(РРО!#REF!,свод!$AY16,РРО!BR$12:BR$38)</f>
        <v>#REF!</v>
      </c>
      <c r="AE16" s="40" t="e">
        <f>SUMIF(РРО!#REF!,свод!$AY16,РРО!BS$12:BS$38)</f>
        <v>#REF!</v>
      </c>
      <c r="AF16" s="26" t="e">
        <f>SUMIF(РРО!#REF!,свод!$AY16,РРО!BT$12:BT$38)</f>
        <v>#REF!</v>
      </c>
      <c r="AG16" s="26" t="e">
        <f>SUMIF(РРО!#REF!,свод!$AY16,РРО!BU$12:BU$38)</f>
        <v>#REF!</v>
      </c>
      <c r="AH16" s="26" t="e">
        <f>SUMIF(РРО!#REF!,свод!$AY16,РРО!BV$12:BV$38)</f>
        <v>#REF!</v>
      </c>
      <c r="AI16" s="26" t="e">
        <f>SUMIF(РРО!#REF!,свод!$AY16,РРО!BW$12:BW$38)</f>
        <v>#REF!</v>
      </c>
      <c r="AJ16" s="26" t="e">
        <f>SUMIF(РРО!#REF!,свод!$AY16,РРО!#REF!)</f>
        <v>#REF!</v>
      </c>
      <c r="AK16" s="26" t="e">
        <f>SUMIF(РРО!#REF!,свод!$AY16,РРО!#REF!)</f>
        <v>#REF!</v>
      </c>
      <c r="AL16" s="26" t="e">
        <f>SUMIF(РРО!#REF!,свод!$AY16,РРО!#REF!)</f>
        <v>#REF!</v>
      </c>
      <c r="AM16" s="26" t="e">
        <f>SUMIF(РРО!#REF!,свод!$AY16,РРО!#REF!)</f>
        <v>#REF!</v>
      </c>
      <c r="AN16" s="26" t="e">
        <f>SUMIF(РРО!#REF!,свод!$AY16,РРО!#REF!)</f>
        <v>#REF!</v>
      </c>
      <c r="AO16" s="26" t="e">
        <f>SUMIF(РРО!#REF!,свод!$AY16,РРО!#REF!)</f>
        <v>#REF!</v>
      </c>
      <c r="AP16" s="26" t="e">
        <f>SUMIF(РРО!#REF!,свод!$AY16,РРО!#REF!)</f>
        <v>#REF!</v>
      </c>
      <c r="AQ16" s="26" t="e">
        <f>SUMIF(РРО!#REF!,свод!$AY16,РРО!#REF!)</f>
        <v>#REF!</v>
      </c>
      <c r="AR16" s="26" t="e">
        <f>SUMIF(РРО!#REF!,свод!$AY16,РРО!#REF!)</f>
        <v>#REF!</v>
      </c>
      <c r="AS16" s="26" t="e">
        <f>SUMIF(РРО!#REF!,свод!$AY16,РРО!#REF!)</f>
        <v>#REF!</v>
      </c>
      <c r="AT16" s="26" t="e">
        <f>SUMIF(РРО!#REF!,свод!$AY16,РРО!#REF!)</f>
        <v>#REF!</v>
      </c>
      <c r="AU16" s="26" t="e">
        <f>SUMIF(РРО!#REF!,свод!$AY16,РРО!#REF!)</f>
        <v>#REF!</v>
      </c>
      <c r="AV16" s="26" t="e">
        <f>SUMIF(РРО!#REF!,свод!$AY16,РРО!#REF!)</f>
        <v>#REF!</v>
      </c>
      <c r="AW16" s="26" t="e">
        <f>SUMIF(РРО!#REF!,свод!$AY16,РРО!#REF!)</f>
        <v>#REF!</v>
      </c>
      <c r="AX16" s="26" t="e">
        <f>SUMIF(РРО!#REF!,свод!$AY16,РРО!#REF!)</f>
        <v>#REF!</v>
      </c>
      <c r="AY16" t="str">
        <f>CONCATENATE(A16,C16,D16,E16)</f>
        <v>4010000040503плановый</v>
      </c>
    </row>
    <row r="17" spans="1:51" ht="15" hidden="1" customHeight="1">
      <c r="A17" s="20">
        <v>401000004</v>
      </c>
      <c r="B17" s="21" t="s">
        <v>126</v>
      </c>
      <c r="C17" s="22" t="s">
        <v>80</v>
      </c>
      <c r="D17" s="22" t="s">
        <v>54</v>
      </c>
      <c r="E17" s="23" t="s">
        <v>159</v>
      </c>
      <c r="F17" s="40" t="e">
        <f>SUMIF(РРО!#REF!,свод!AY17,РРО!AT$12:AT$38)</f>
        <v>#REF!</v>
      </c>
      <c r="G17" s="40" t="e">
        <f>SUMIF(РРО!#REF!,свод!AY17,РРО!AU$12:AU$38)</f>
        <v>#REF!</v>
      </c>
      <c r="H17" s="26" t="e">
        <f>SUMIF(РРО!#REF!,свод!$AY17,РРО!AV$12:AV$38)</f>
        <v>#REF!</v>
      </c>
      <c r="I17" s="26" t="e">
        <f>SUMIF(РРО!#REF!,свод!$AY17,РРО!AW$12:AW$38)</f>
        <v>#REF!</v>
      </c>
      <c r="J17" s="26" t="e">
        <f>SUMIF(РРО!#REF!,свод!$AY17,РРО!AX$12:AX$38)</f>
        <v>#REF!</v>
      </c>
      <c r="K17" s="26" t="e">
        <f>SUMIF(РРО!#REF!,свод!$AY17,РРО!AY$12:AY$38)</f>
        <v>#REF!</v>
      </c>
      <c r="L17" s="26" t="e">
        <f>SUMIF(РРО!#REF!,свод!$AY17,РРО!AZ$12:AZ$38)</f>
        <v>#REF!</v>
      </c>
      <c r="M17" s="26" t="e">
        <f>SUMIF(РРО!#REF!,свод!$AY17,РРО!BA$12:BA$38)</f>
        <v>#REF!</v>
      </c>
      <c r="N17" s="26" t="e">
        <f>SUMIF(РРО!#REF!,свод!$AY17,РРО!BB$12:BB$38)</f>
        <v>#REF!</v>
      </c>
      <c r="O17" s="26" t="e">
        <f>SUMIF(РРО!#REF!,свод!$AY17,РРО!BC$12:BC$38)</f>
        <v>#REF!</v>
      </c>
      <c r="P17" s="40" t="e">
        <f>SUMIF(РРО!#REF!,свод!$AY17,РРО!BD$12:BD$38)</f>
        <v>#REF!</v>
      </c>
      <c r="Q17" s="26" t="e">
        <f>SUMIF(РРО!#REF!,свод!$AY17,РРО!BE$12:BE$38)</f>
        <v>#REF!</v>
      </c>
      <c r="R17" s="26" t="e">
        <f>SUMIF(РРО!#REF!,свод!$AY17,РРО!BF$12:BF$38)</f>
        <v>#REF!</v>
      </c>
      <c r="S17" s="26" t="e">
        <f>SUMIF(РРО!#REF!,свод!$AY17,РРО!BG$12:BG$38)</f>
        <v>#REF!</v>
      </c>
      <c r="T17" s="26" t="e">
        <f>SUMIF(РРО!#REF!,свод!$AY17,РРО!BH$12:BH$38)</f>
        <v>#REF!</v>
      </c>
      <c r="U17" s="40" t="e">
        <f>SUMIF(РРО!#REF!,свод!$AY17,РРО!BI$12:BI$38)</f>
        <v>#REF!</v>
      </c>
      <c r="V17" s="26" t="e">
        <f>SUMIF(РРО!#REF!,свод!$AY17,РРО!BJ$12:BJ$38)</f>
        <v>#REF!</v>
      </c>
      <c r="W17" s="26" t="e">
        <f>SUMIF(РРО!#REF!,свод!$AY17,РРО!BK$12:BK$38)</f>
        <v>#REF!</v>
      </c>
      <c r="X17" s="26" t="e">
        <f>SUMIF(РРО!#REF!,свод!$AY17,РРО!BL$12:BL$38)</f>
        <v>#REF!</v>
      </c>
      <c r="Y17" s="26" t="e">
        <f>SUMIF(РРО!#REF!,свод!$AY17,РРО!BM$12:BM$38)</f>
        <v>#REF!</v>
      </c>
      <c r="Z17" s="40" t="e">
        <f>SUMIF(РРО!#REF!,свод!$AY17,РРО!BN$12:BN$38)</f>
        <v>#REF!</v>
      </c>
      <c r="AA17" s="26" t="e">
        <f>SUMIF(РРО!#REF!,свод!$AY17,РРО!BO$12:BO$38)</f>
        <v>#REF!</v>
      </c>
      <c r="AB17" s="26" t="e">
        <f>SUMIF(РРО!#REF!,свод!$AY17,РРО!BP$12:BP$38)</f>
        <v>#REF!</v>
      </c>
      <c r="AC17" s="26" t="e">
        <f>SUMIF(РРО!#REF!,свод!$AY17,РРО!BQ$12:BQ$38)</f>
        <v>#REF!</v>
      </c>
      <c r="AD17" s="26" t="e">
        <f>SUMIF(РРО!#REF!,свод!$AY17,РРО!BR$12:BR$38)</f>
        <v>#REF!</v>
      </c>
      <c r="AE17" s="40" t="e">
        <f>SUMIF(РРО!#REF!,свод!$AY17,РРО!BS$12:BS$38)</f>
        <v>#REF!</v>
      </c>
      <c r="AF17" s="26" t="e">
        <f>SUMIF(РРО!#REF!,свод!$AY17,РРО!BT$12:BT$38)</f>
        <v>#REF!</v>
      </c>
      <c r="AG17" s="26" t="e">
        <f>SUMIF(РРО!#REF!,свод!$AY17,РРО!BU$12:BU$38)</f>
        <v>#REF!</v>
      </c>
      <c r="AH17" s="26" t="e">
        <f>SUMIF(РРО!#REF!,свод!$AY17,РРО!BV$12:BV$38)</f>
        <v>#REF!</v>
      </c>
      <c r="AI17" s="26" t="e">
        <f>SUMIF(РРО!#REF!,свод!$AY17,РРО!BW$12:BW$38)</f>
        <v>#REF!</v>
      </c>
      <c r="AJ17" s="26" t="e">
        <f>SUMIF(РРО!#REF!,свод!$AY17,РРО!#REF!)</f>
        <v>#REF!</v>
      </c>
      <c r="AK17" s="26" t="e">
        <f>SUMIF(РРО!#REF!,свод!$AY17,РРО!#REF!)</f>
        <v>#REF!</v>
      </c>
      <c r="AL17" s="26" t="e">
        <f>SUMIF(РРО!#REF!,свод!$AY17,РРО!#REF!)</f>
        <v>#REF!</v>
      </c>
      <c r="AM17" s="26" t="e">
        <f>SUMIF(РРО!#REF!,свод!$AY17,РРО!#REF!)</f>
        <v>#REF!</v>
      </c>
      <c r="AN17" s="26" t="e">
        <f>SUMIF(РРО!#REF!,свод!$AY17,РРО!#REF!)</f>
        <v>#REF!</v>
      </c>
      <c r="AO17" s="26" t="e">
        <f>SUMIF(РРО!#REF!,свод!$AY17,РРО!#REF!)</f>
        <v>#REF!</v>
      </c>
      <c r="AP17" s="26" t="e">
        <f>SUMIF(РРО!#REF!,свод!$AY17,РРО!#REF!)</f>
        <v>#REF!</v>
      </c>
      <c r="AQ17" s="26" t="e">
        <f>SUMIF(РРО!#REF!,свод!$AY17,РРО!#REF!)</f>
        <v>#REF!</v>
      </c>
      <c r="AR17" s="26" t="e">
        <f>SUMIF(РРО!#REF!,свод!$AY17,РРО!#REF!)</f>
        <v>#REF!</v>
      </c>
      <c r="AS17" s="26" t="e">
        <f>SUMIF(РРО!#REF!,свод!$AY17,РРО!#REF!)</f>
        <v>#REF!</v>
      </c>
      <c r="AT17" s="26" t="e">
        <f>SUMIF(РРО!#REF!,свод!$AY17,РРО!#REF!)</f>
        <v>#REF!</v>
      </c>
      <c r="AU17" s="26" t="e">
        <f>SUMIF(РРО!#REF!,свод!$AY17,РРО!#REF!)</f>
        <v>#REF!</v>
      </c>
      <c r="AV17" s="26" t="e">
        <f>SUMIF(РРО!#REF!,свод!$AY17,РРО!#REF!)</f>
        <v>#REF!</v>
      </c>
      <c r="AW17" s="26" t="e">
        <f>SUMIF(РРО!#REF!,свод!$AY17,РРО!#REF!)</f>
        <v>#REF!</v>
      </c>
      <c r="AX17" s="26" t="e">
        <f>SUMIF(РРО!#REF!,свод!$AY17,РРО!#REF!)</f>
        <v>#REF!</v>
      </c>
      <c r="AY17" t="str">
        <f>CONCATENATE(A17,C17,D17,E17)</f>
        <v>4010000040503индексации</v>
      </c>
    </row>
    <row r="18" spans="1:51" ht="15" hidden="1" customHeight="1">
      <c r="A18" s="20">
        <v>401000006</v>
      </c>
      <c r="B18" s="21" t="s">
        <v>110</v>
      </c>
      <c r="C18" s="22" t="s">
        <v>66</v>
      </c>
      <c r="D18" s="22" t="s">
        <v>97</v>
      </c>
      <c r="E18" s="23" t="s">
        <v>62</v>
      </c>
      <c r="F18" s="40" t="e">
        <f>SUMIF(РРО!#REF!,свод!AY18,РРО!AT$12:AT$38)</f>
        <v>#REF!</v>
      </c>
      <c r="G18" s="40" t="e">
        <f>SUMIF(РРО!#REF!,свод!AY18,РРО!AU$12:AU$38)</f>
        <v>#REF!</v>
      </c>
      <c r="H18" s="26" t="e">
        <f>SUMIF(РРО!#REF!,свод!$AY18,РРО!AV$12:AV$38)</f>
        <v>#REF!</v>
      </c>
      <c r="I18" s="26" t="e">
        <f>SUMIF(РРО!#REF!,свод!$AY18,РРО!AW$12:AW$38)</f>
        <v>#REF!</v>
      </c>
      <c r="J18" s="26" t="e">
        <f>SUMIF(РРО!#REF!,свод!$AY18,РРО!AX$12:AX$38)</f>
        <v>#REF!</v>
      </c>
      <c r="K18" s="26" t="e">
        <f>SUMIF(РРО!#REF!,свод!$AY18,РРО!AY$12:AY$38)</f>
        <v>#REF!</v>
      </c>
      <c r="L18" s="26" t="e">
        <f>SUMIF(РРО!#REF!,свод!$AY18,РРО!AZ$12:AZ$38)</f>
        <v>#REF!</v>
      </c>
      <c r="M18" s="26" t="e">
        <f>SUMIF(РРО!#REF!,свод!$AY18,РРО!BA$12:BA$38)</f>
        <v>#REF!</v>
      </c>
      <c r="N18" s="26" t="e">
        <f>SUMIF(РРО!#REF!,свод!$AY18,РРО!BB$12:BB$38)</f>
        <v>#REF!</v>
      </c>
      <c r="O18" s="26" t="e">
        <f>SUMIF(РРО!#REF!,свод!$AY18,РРО!BC$12:BC$38)</f>
        <v>#REF!</v>
      </c>
      <c r="P18" s="40" t="e">
        <f>SUMIF(РРО!#REF!,свод!$AY18,РРО!BD$12:BD$38)</f>
        <v>#REF!</v>
      </c>
      <c r="Q18" s="26" t="e">
        <f>SUMIF(РРО!#REF!,свод!$AY18,РРО!BE$12:BE$38)</f>
        <v>#REF!</v>
      </c>
      <c r="R18" s="26" t="e">
        <f>SUMIF(РРО!#REF!,свод!$AY18,РРО!BF$12:BF$38)</f>
        <v>#REF!</v>
      </c>
      <c r="S18" s="26" t="e">
        <f>SUMIF(РРО!#REF!,свод!$AY18,РРО!BG$12:BG$38)</f>
        <v>#REF!</v>
      </c>
      <c r="T18" s="26" t="e">
        <f>SUMIF(РРО!#REF!,свод!$AY18,РРО!BH$12:BH$38)</f>
        <v>#REF!</v>
      </c>
      <c r="U18" s="40" t="e">
        <f>SUMIF(РРО!#REF!,свод!$AY18,РРО!BI$12:BI$38)</f>
        <v>#REF!</v>
      </c>
      <c r="V18" s="26" t="e">
        <f>SUMIF(РРО!#REF!,свод!$AY18,РРО!BJ$12:BJ$38)</f>
        <v>#REF!</v>
      </c>
      <c r="W18" s="26" t="e">
        <f>SUMIF(РРО!#REF!,свод!$AY18,РРО!BK$12:BK$38)</f>
        <v>#REF!</v>
      </c>
      <c r="X18" s="26" t="e">
        <f>SUMIF(РРО!#REF!,свод!$AY18,РРО!BL$12:BL$38)</f>
        <v>#REF!</v>
      </c>
      <c r="Y18" s="26" t="e">
        <f>SUMIF(РРО!#REF!,свод!$AY18,РРО!BM$12:BM$38)</f>
        <v>#REF!</v>
      </c>
      <c r="Z18" s="40" t="e">
        <f>SUMIF(РРО!#REF!,свод!$AY18,РРО!BN$12:BN$38)</f>
        <v>#REF!</v>
      </c>
      <c r="AA18" s="26" t="e">
        <f>SUMIF(РРО!#REF!,свод!$AY18,РРО!BO$12:BO$38)</f>
        <v>#REF!</v>
      </c>
      <c r="AB18" s="26" t="e">
        <f>SUMIF(РРО!#REF!,свод!$AY18,РРО!BP$12:BP$38)</f>
        <v>#REF!</v>
      </c>
      <c r="AC18" s="26" t="e">
        <f>SUMIF(РРО!#REF!,свод!$AY18,РРО!BQ$12:BQ$38)</f>
        <v>#REF!</v>
      </c>
      <c r="AD18" s="26" t="e">
        <f>SUMIF(РРО!#REF!,свод!$AY18,РРО!BR$12:BR$38)</f>
        <v>#REF!</v>
      </c>
      <c r="AE18" s="40" t="e">
        <f>SUMIF(РРО!#REF!,свод!$AY18,РРО!BS$12:BS$38)</f>
        <v>#REF!</v>
      </c>
      <c r="AF18" s="26" t="e">
        <f>SUMIF(РРО!#REF!,свод!$AY18,РРО!BT$12:BT$38)</f>
        <v>#REF!</v>
      </c>
      <c r="AG18" s="26" t="e">
        <f>SUMIF(РРО!#REF!,свод!$AY18,РРО!BU$12:BU$38)</f>
        <v>#REF!</v>
      </c>
      <c r="AH18" s="26" t="e">
        <f>SUMIF(РРО!#REF!,свод!$AY18,РРО!BV$12:BV$38)</f>
        <v>#REF!</v>
      </c>
      <c r="AI18" s="26" t="e">
        <f>SUMIF(РРО!#REF!,свод!$AY18,РРО!BW$12:BW$38)</f>
        <v>#REF!</v>
      </c>
      <c r="AJ18" s="26" t="e">
        <f>SUMIF(РРО!#REF!,свод!$AY18,РРО!#REF!)</f>
        <v>#REF!</v>
      </c>
      <c r="AK18" s="26" t="e">
        <f>SUMIF(РРО!#REF!,свод!$AY18,РРО!#REF!)</f>
        <v>#REF!</v>
      </c>
      <c r="AL18" s="26" t="e">
        <f>SUMIF(РРО!#REF!,свод!$AY18,РРО!#REF!)</f>
        <v>#REF!</v>
      </c>
      <c r="AM18" s="26" t="e">
        <f>SUMIF(РРО!#REF!,свод!$AY18,РРО!#REF!)</f>
        <v>#REF!</v>
      </c>
      <c r="AN18" s="26" t="e">
        <f>SUMIF(РРО!#REF!,свод!$AY18,РРО!#REF!)</f>
        <v>#REF!</v>
      </c>
      <c r="AO18" s="26" t="e">
        <f>SUMIF(РРО!#REF!,свод!$AY18,РРО!#REF!)</f>
        <v>#REF!</v>
      </c>
      <c r="AP18" s="26" t="e">
        <f>SUMIF(РРО!#REF!,свод!$AY18,РРО!#REF!)</f>
        <v>#REF!</v>
      </c>
      <c r="AQ18" s="26" t="e">
        <f>SUMIF(РРО!#REF!,свод!$AY18,РРО!#REF!)</f>
        <v>#REF!</v>
      </c>
      <c r="AR18" s="26" t="e">
        <f>SUMIF(РРО!#REF!,свод!$AY18,РРО!#REF!)</f>
        <v>#REF!</v>
      </c>
      <c r="AS18" s="26" t="e">
        <f>SUMIF(РРО!#REF!,свод!$AY18,РРО!#REF!)</f>
        <v>#REF!</v>
      </c>
      <c r="AT18" s="26" t="e">
        <f>SUMIF(РРО!#REF!,свод!$AY18,РРО!#REF!)</f>
        <v>#REF!</v>
      </c>
      <c r="AU18" s="26" t="e">
        <f>SUMIF(РРО!#REF!,свод!$AY18,РРО!#REF!)</f>
        <v>#REF!</v>
      </c>
      <c r="AV18" s="26" t="e">
        <f>SUMIF(РРО!#REF!,свод!$AY18,РРО!#REF!)</f>
        <v>#REF!</v>
      </c>
      <c r="AW18" s="26" t="e">
        <f>SUMIF(РРО!#REF!,свод!$AY18,РРО!#REF!)</f>
        <v>#REF!</v>
      </c>
      <c r="AX18" s="26" t="e">
        <f>SUMIF(РРО!#REF!,свод!$AY18,РРО!#REF!)</f>
        <v>#REF!</v>
      </c>
      <c r="AY18" t="str">
        <f t="shared" si="0"/>
        <v>4010000060409нормативный</v>
      </c>
    </row>
    <row r="19" spans="1:51" ht="15" hidden="1" customHeight="1">
      <c r="A19" s="20">
        <v>401000006</v>
      </c>
      <c r="B19" s="21" t="s">
        <v>110</v>
      </c>
      <c r="C19" s="22" t="s">
        <v>66</v>
      </c>
      <c r="D19" s="22" t="s">
        <v>97</v>
      </c>
      <c r="E19" s="23" t="s">
        <v>63</v>
      </c>
      <c r="F19" s="40" t="e">
        <f>SUMIF(РРО!#REF!,свод!AY19,РРО!AT$12:AT$38)</f>
        <v>#REF!</v>
      </c>
      <c r="G19" s="40" t="e">
        <f>SUMIF(РРО!#REF!,свод!AY19,РРО!AU$12:AU$38)</f>
        <v>#REF!</v>
      </c>
      <c r="H19" s="26" t="e">
        <f>SUMIF(РРО!#REF!,свод!$AY19,РРО!AV$12:AV$38)</f>
        <v>#REF!</v>
      </c>
      <c r="I19" s="26" t="e">
        <f>SUMIF(РРО!#REF!,свод!$AY19,РРО!AW$12:AW$38)</f>
        <v>#REF!</v>
      </c>
      <c r="J19" s="26" t="e">
        <f>SUMIF(РРО!#REF!,свод!$AY19,РРО!AX$12:AX$38)</f>
        <v>#REF!</v>
      </c>
      <c r="K19" s="26" t="e">
        <f>SUMIF(РРО!#REF!,свод!$AY19,РРО!AY$12:AY$38)</f>
        <v>#REF!</v>
      </c>
      <c r="L19" s="26" t="e">
        <f>SUMIF(РРО!#REF!,свод!$AY19,РРО!AZ$12:AZ$38)</f>
        <v>#REF!</v>
      </c>
      <c r="M19" s="26" t="e">
        <f>SUMIF(РРО!#REF!,свод!$AY19,РРО!BA$12:BA$38)</f>
        <v>#REF!</v>
      </c>
      <c r="N19" s="26" t="e">
        <f>SUMIF(РРО!#REF!,свод!$AY19,РРО!BB$12:BB$38)</f>
        <v>#REF!</v>
      </c>
      <c r="O19" s="26" t="e">
        <f>SUMIF(РРО!#REF!,свод!$AY19,РРО!BC$12:BC$38)</f>
        <v>#REF!</v>
      </c>
      <c r="P19" s="40" t="e">
        <f>SUMIF(РРО!#REF!,свод!$AY19,РРО!BD$12:BD$38)</f>
        <v>#REF!</v>
      </c>
      <c r="Q19" s="26" t="e">
        <f>SUMIF(РРО!#REF!,свод!$AY19,РРО!BE$12:BE$38)</f>
        <v>#REF!</v>
      </c>
      <c r="R19" s="26" t="e">
        <f>SUMIF(РРО!#REF!,свод!$AY19,РРО!BF$12:BF$38)</f>
        <v>#REF!</v>
      </c>
      <c r="S19" s="26" t="e">
        <f>SUMIF(РРО!#REF!,свод!$AY19,РРО!BG$12:BG$38)</f>
        <v>#REF!</v>
      </c>
      <c r="T19" s="26" t="e">
        <f>SUMIF(РРО!#REF!,свод!$AY19,РРО!BH$12:BH$38)</f>
        <v>#REF!</v>
      </c>
      <c r="U19" s="40" t="e">
        <f>SUMIF(РРО!#REF!,свод!$AY19,РРО!BI$12:BI$38)</f>
        <v>#REF!</v>
      </c>
      <c r="V19" s="26" t="e">
        <f>SUMIF(РРО!#REF!,свод!$AY19,РРО!BJ$12:BJ$38)</f>
        <v>#REF!</v>
      </c>
      <c r="W19" s="26" t="e">
        <f>SUMIF(РРО!#REF!,свод!$AY19,РРО!BK$12:BK$38)</f>
        <v>#REF!</v>
      </c>
      <c r="X19" s="26" t="e">
        <f>SUMIF(РРО!#REF!,свод!$AY19,РРО!BL$12:BL$38)</f>
        <v>#REF!</v>
      </c>
      <c r="Y19" s="26" t="e">
        <f>SUMIF(РРО!#REF!,свод!$AY19,РРО!BM$12:BM$38)</f>
        <v>#REF!</v>
      </c>
      <c r="Z19" s="40" t="e">
        <f>SUMIF(РРО!#REF!,свод!$AY19,РРО!BN$12:BN$38)</f>
        <v>#REF!</v>
      </c>
      <c r="AA19" s="26" t="e">
        <f>SUMIF(РРО!#REF!,свод!$AY19,РРО!BO$12:BO$38)</f>
        <v>#REF!</v>
      </c>
      <c r="AB19" s="26" t="e">
        <f>SUMIF(РРО!#REF!,свод!$AY19,РРО!BP$12:BP$38)</f>
        <v>#REF!</v>
      </c>
      <c r="AC19" s="26" t="e">
        <f>SUMIF(РРО!#REF!,свод!$AY19,РРО!BQ$12:BQ$38)</f>
        <v>#REF!</v>
      </c>
      <c r="AD19" s="26" t="e">
        <f>SUMIF(РРО!#REF!,свод!$AY19,РРО!BR$12:BR$38)</f>
        <v>#REF!</v>
      </c>
      <c r="AE19" s="40" t="e">
        <f>SUMIF(РРО!#REF!,свод!$AY19,РРО!BS$12:BS$38)</f>
        <v>#REF!</v>
      </c>
      <c r="AF19" s="26" t="e">
        <f>SUMIF(РРО!#REF!,свод!$AY19,РРО!BT$12:BT$38)</f>
        <v>#REF!</v>
      </c>
      <c r="AG19" s="26" t="e">
        <f>SUMIF(РРО!#REF!,свод!$AY19,РРО!BU$12:BU$38)</f>
        <v>#REF!</v>
      </c>
      <c r="AH19" s="26" t="e">
        <f>SUMIF(РРО!#REF!,свод!$AY19,РРО!BV$12:BV$38)</f>
        <v>#REF!</v>
      </c>
      <c r="AI19" s="26" t="e">
        <f>SUMIF(РРО!#REF!,свод!$AY19,РРО!BW$12:BW$38)</f>
        <v>#REF!</v>
      </c>
      <c r="AJ19" s="26" t="e">
        <f>SUMIF(РРО!#REF!,свод!$AY19,РРО!#REF!)</f>
        <v>#REF!</v>
      </c>
      <c r="AK19" s="26" t="e">
        <f>SUMIF(РРО!#REF!,свод!$AY19,РРО!#REF!)</f>
        <v>#REF!</v>
      </c>
      <c r="AL19" s="26" t="e">
        <f>SUMIF(РРО!#REF!,свод!$AY19,РРО!#REF!)</f>
        <v>#REF!</v>
      </c>
      <c r="AM19" s="26" t="e">
        <f>SUMIF(РРО!#REF!,свод!$AY19,РРО!#REF!)</f>
        <v>#REF!</v>
      </c>
      <c r="AN19" s="26" t="e">
        <f>SUMIF(РРО!#REF!,свод!$AY19,РРО!#REF!)</f>
        <v>#REF!</v>
      </c>
      <c r="AO19" s="26" t="e">
        <f>SUMIF(РРО!#REF!,свод!$AY19,РРО!#REF!)</f>
        <v>#REF!</v>
      </c>
      <c r="AP19" s="26" t="e">
        <f>SUMIF(РРО!#REF!,свод!$AY19,РРО!#REF!)</f>
        <v>#REF!</v>
      </c>
      <c r="AQ19" s="26" t="e">
        <f>SUMIF(РРО!#REF!,свод!$AY19,РРО!#REF!)</f>
        <v>#REF!</v>
      </c>
      <c r="AR19" s="26" t="e">
        <f>SUMIF(РРО!#REF!,свод!$AY19,РРО!#REF!)</f>
        <v>#REF!</v>
      </c>
      <c r="AS19" s="26" t="e">
        <f>SUMIF(РРО!#REF!,свод!$AY19,РРО!#REF!)</f>
        <v>#REF!</v>
      </c>
      <c r="AT19" s="26" t="e">
        <f>SUMIF(РРО!#REF!,свод!$AY19,РРО!#REF!)</f>
        <v>#REF!</v>
      </c>
      <c r="AU19" s="26" t="e">
        <f>SUMIF(РРО!#REF!,свод!$AY19,РРО!#REF!)</f>
        <v>#REF!</v>
      </c>
      <c r="AV19" s="26" t="e">
        <f>SUMIF(РРО!#REF!,свод!$AY19,РРО!#REF!)</f>
        <v>#REF!</v>
      </c>
      <c r="AW19" s="26" t="e">
        <f>SUMIF(РРО!#REF!,свод!$AY19,РРО!#REF!)</f>
        <v>#REF!</v>
      </c>
      <c r="AX19" s="26" t="e">
        <f>SUMIF(РРО!#REF!,свод!$AY19,РРО!#REF!)</f>
        <v>#REF!</v>
      </c>
      <c r="AY19" t="str">
        <f t="shared" si="0"/>
        <v>4010000060409плановый</v>
      </c>
    </row>
    <row r="20" spans="1:51" ht="15" hidden="1" customHeight="1">
      <c r="A20" s="20">
        <v>401000007</v>
      </c>
      <c r="B20" s="21" t="s">
        <v>85</v>
      </c>
      <c r="C20" s="22" t="s">
        <v>51</v>
      </c>
      <c r="D20" s="22" t="s">
        <v>52</v>
      </c>
      <c r="E20" s="23" t="s">
        <v>63</v>
      </c>
      <c r="F20" s="40" t="e">
        <f>SUMIF(РРО!#REF!,свод!AY20,РРО!AT$12:AT$38)</f>
        <v>#REF!</v>
      </c>
      <c r="G20" s="40" t="e">
        <f>SUMIF(РРО!#REF!,свод!AY20,РРО!AU$12:AU$38)</f>
        <v>#REF!</v>
      </c>
      <c r="H20" s="26" t="e">
        <f>SUMIF(РРО!#REF!,свод!$AY20,РРО!AV$12:AV$38)</f>
        <v>#REF!</v>
      </c>
      <c r="I20" s="26" t="e">
        <f>SUMIF(РРО!#REF!,свод!$AY20,РРО!AW$12:AW$38)</f>
        <v>#REF!</v>
      </c>
      <c r="J20" s="26" t="e">
        <f>SUMIF(РРО!#REF!,свод!$AY20,РРО!AX$12:AX$38)</f>
        <v>#REF!</v>
      </c>
      <c r="K20" s="26" t="e">
        <f>SUMIF(РРО!#REF!,свод!$AY20,РРО!AY$12:AY$38)</f>
        <v>#REF!</v>
      </c>
      <c r="L20" s="26" t="e">
        <f>SUMIF(РРО!#REF!,свод!$AY20,РРО!AZ$12:AZ$38)</f>
        <v>#REF!</v>
      </c>
      <c r="M20" s="26" t="e">
        <f>SUMIF(РРО!#REF!,свод!$AY20,РРО!BA$12:BA$38)</f>
        <v>#REF!</v>
      </c>
      <c r="N20" s="26" t="e">
        <f>SUMIF(РРО!#REF!,свод!$AY20,РРО!BB$12:BB$38)</f>
        <v>#REF!</v>
      </c>
      <c r="O20" s="26" t="e">
        <f>SUMIF(РРО!#REF!,свод!$AY20,РРО!BC$12:BC$38)</f>
        <v>#REF!</v>
      </c>
      <c r="P20" s="40" t="e">
        <f>SUMIF(РРО!#REF!,свод!$AY20,РРО!BD$12:BD$38)</f>
        <v>#REF!</v>
      </c>
      <c r="Q20" s="26" t="e">
        <f>SUMIF(РРО!#REF!,свод!$AY20,РРО!BE$12:BE$38)</f>
        <v>#REF!</v>
      </c>
      <c r="R20" s="26" t="e">
        <f>SUMIF(РРО!#REF!,свод!$AY20,РРО!BF$12:BF$38)</f>
        <v>#REF!</v>
      </c>
      <c r="S20" s="26" t="e">
        <f>SUMIF(РРО!#REF!,свод!$AY20,РРО!BG$12:BG$38)</f>
        <v>#REF!</v>
      </c>
      <c r="T20" s="26" t="e">
        <f>SUMIF(РРО!#REF!,свод!$AY20,РРО!BH$12:BH$38)</f>
        <v>#REF!</v>
      </c>
      <c r="U20" s="40" t="e">
        <f>SUMIF(РРО!#REF!,свод!$AY20,РРО!BI$12:BI$38)</f>
        <v>#REF!</v>
      </c>
      <c r="V20" s="26" t="e">
        <f>SUMIF(РРО!#REF!,свод!$AY20,РРО!BJ$12:BJ$38)</f>
        <v>#REF!</v>
      </c>
      <c r="W20" s="26" t="e">
        <f>SUMIF(РРО!#REF!,свод!$AY20,РРО!BK$12:BK$38)</f>
        <v>#REF!</v>
      </c>
      <c r="X20" s="26" t="e">
        <f>SUMIF(РРО!#REF!,свод!$AY20,РРО!BL$12:BL$38)</f>
        <v>#REF!</v>
      </c>
      <c r="Y20" s="26" t="e">
        <f>SUMIF(РРО!#REF!,свод!$AY20,РРО!BM$12:BM$38)</f>
        <v>#REF!</v>
      </c>
      <c r="Z20" s="40" t="e">
        <f>SUMIF(РРО!#REF!,свод!$AY20,РРО!BN$12:BN$38)</f>
        <v>#REF!</v>
      </c>
      <c r="AA20" s="26" t="e">
        <f>SUMIF(РРО!#REF!,свод!$AY20,РРО!BO$12:BO$38)</f>
        <v>#REF!</v>
      </c>
      <c r="AB20" s="26" t="e">
        <f>SUMIF(РРО!#REF!,свод!$AY20,РРО!BP$12:BP$38)</f>
        <v>#REF!</v>
      </c>
      <c r="AC20" s="26" t="e">
        <f>SUMIF(РРО!#REF!,свод!$AY20,РРО!BQ$12:BQ$38)</f>
        <v>#REF!</v>
      </c>
      <c r="AD20" s="26" t="e">
        <f>SUMIF(РРО!#REF!,свод!$AY20,РРО!BR$12:BR$38)</f>
        <v>#REF!</v>
      </c>
      <c r="AE20" s="40" t="e">
        <f>SUMIF(РРО!#REF!,свод!$AY20,РРО!BS$12:BS$38)</f>
        <v>#REF!</v>
      </c>
      <c r="AF20" s="26" t="e">
        <f>SUMIF(РРО!#REF!,свод!$AY20,РРО!BT$12:BT$38)</f>
        <v>#REF!</v>
      </c>
      <c r="AG20" s="26" t="e">
        <f>SUMIF(РРО!#REF!,свод!$AY20,РРО!BU$12:BU$38)</f>
        <v>#REF!</v>
      </c>
      <c r="AH20" s="26" t="e">
        <f>SUMIF(РРО!#REF!,свод!$AY20,РРО!BV$12:BV$38)</f>
        <v>#REF!</v>
      </c>
      <c r="AI20" s="26" t="e">
        <f>SUMIF(РРО!#REF!,свод!$AY20,РРО!BW$12:BW$38)</f>
        <v>#REF!</v>
      </c>
      <c r="AJ20" s="26" t="e">
        <f>SUMIF(РРО!#REF!,свод!$AY20,РРО!#REF!)</f>
        <v>#REF!</v>
      </c>
      <c r="AK20" s="26" t="e">
        <f>SUMIF(РРО!#REF!,свод!$AY20,РРО!#REF!)</f>
        <v>#REF!</v>
      </c>
      <c r="AL20" s="26" t="e">
        <f>SUMIF(РРО!#REF!,свод!$AY20,РРО!#REF!)</f>
        <v>#REF!</v>
      </c>
      <c r="AM20" s="26" t="e">
        <f>SUMIF(РРО!#REF!,свод!$AY20,РРО!#REF!)</f>
        <v>#REF!</v>
      </c>
      <c r="AN20" s="26" t="e">
        <f>SUMIF(РРО!#REF!,свод!$AY20,РРО!#REF!)</f>
        <v>#REF!</v>
      </c>
      <c r="AO20" s="26" t="e">
        <f>SUMIF(РРО!#REF!,свод!$AY20,РРО!#REF!)</f>
        <v>#REF!</v>
      </c>
      <c r="AP20" s="26" t="e">
        <f>SUMIF(РРО!#REF!,свод!$AY20,РРО!#REF!)</f>
        <v>#REF!</v>
      </c>
      <c r="AQ20" s="26" t="e">
        <f>SUMIF(РРО!#REF!,свод!$AY20,РРО!#REF!)</f>
        <v>#REF!</v>
      </c>
      <c r="AR20" s="26" t="e">
        <f>SUMIF(РРО!#REF!,свод!$AY20,РРО!#REF!)</f>
        <v>#REF!</v>
      </c>
      <c r="AS20" s="26" t="e">
        <f>SUMIF(РРО!#REF!,свод!$AY20,РРО!#REF!)</f>
        <v>#REF!</v>
      </c>
      <c r="AT20" s="26" t="e">
        <f>SUMIF(РРО!#REF!,свод!$AY20,РРО!#REF!)</f>
        <v>#REF!</v>
      </c>
      <c r="AU20" s="26" t="e">
        <f>SUMIF(РРО!#REF!,свод!$AY20,РРО!#REF!)</f>
        <v>#REF!</v>
      </c>
      <c r="AV20" s="26" t="e">
        <f>SUMIF(РРО!#REF!,свод!$AY20,РРО!#REF!)</f>
        <v>#REF!</v>
      </c>
      <c r="AW20" s="26" t="e">
        <f>SUMIF(РРО!#REF!,свод!$AY20,РРО!#REF!)</f>
        <v>#REF!</v>
      </c>
      <c r="AX20" s="26" t="e">
        <f>SUMIF(РРО!#REF!,свод!$AY20,РРО!#REF!)</f>
        <v>#REF!</v>
      </c>
      <c r="AY20" t="str">
        <f t="shared" si="0"/>
        <v>4010000070113плановый</v>
      </c>
    </row>
    <row r="21" spans="1:51" ht="15" hidden="1" customHeight="1">
      <c r="A21" s="20">
        <v>401000007</v>
      </c>
      <c r="B21" s="21" t="s">
        <v>86</v>
      </c>
      <c r="C21" s="22" t="s">
        <v>51</v>
      </c>
      <c r="D21" s="22" t="s">
        <v>52</v>
      </c>
      <c r="E21" s="23" t="s">
        <v>62</v>
      </c>
      <c r="F21" s="40" t="e">
        <f>SUMIF(РРО!#REF!,свод!AY21,РРО!AT$12:AT$38)</f>
        <v>#REF!</v>
      </c>
      <c r="G21" s="40" t="e">
        <f>SUMIF(РРО!#REF!,свод!AY21,РРО!AU$12:AU$38)</f>
        <v>#REF!</v>
      </c>
      <c r="H21" s="26" t="e">
        <f>SUMIF(РРО!#REF!,свод!$AY21,РРО!AV$12:AV$38)</f>
        <v>#REF!</v>
      </c>
      <c r="I21" s="26" t="e">
        <f>SUMIF(РРО!#REF!,свод!$AY21,РРО!AW$12:AW$38)</f>
        <v>#REF!</v>
      </c>
      <c r="J21" s="26" t="e">
        <f>SUMIF(РРО!#REF!,свод!$AY21,РРО!AX$12:AX$38)</f>
        <v>#REF!</v>
      </c>
      <c r="K21" s="26" t="e">
        <f>SUMIF(РРО!#REF!,свод!$AY21,РРО!AY$12:AY$38)</f>
        <v>#REF!</v>
      </c>
      <c r="L21" s="26" t="e">
        <f>SUMIF(РРО!#REF!,свод!$AY21,РРО!AZ$12:AZ$38)</f>
        <v>#REF!</v>
      </c>
      <c r="M21" s="26" t="e">
        <f>SUMIF(РРО!#REF!,свод!$AY21,РРО!BA$12:BA$38)</f>
        <v>#REF!</v>
      </c>
      <c r="N21" s="26" t="e">
        <f>SUMIF(РРО!#REF!,свод!$AY21,РРО!BB$12:BB$38)</f>
        <v>#REF!</v>
      </c>
      <c r="O21" s="26" t="e">
        <f>SUMIF(РРО!#REF!,свод!$AY21,РРО!BC$12:BC$38)</f>
        <v>#REF!</v>
      </c>
      <c r="P21" s="40" t="e">
        <f>SUMIF(РРО!#REF!,свод!$AY21,РРО!BD$12:BD$38)</f>
        <v>#REF!</v>
      </c>
      <c r="Q21" s="26" t="e">
        <f>SUMIF(РРО!#REF!,свод!$AY21,РРО!BE$12:BE$38)</f>
        <v>#REF!</v>
      </c>
      <c r="R21" s="26" t="e">
        <f>SUMIF(РРО!#REF!,свод!$AY21,РРО!BF$12:BF$38)</f>
        <v>#REF!</v>
      </c>
      <c r="S21" s="26" t="e">
        <f>SUMIF(РРО!#REF!,свод!$AY21,РРО!BG$12:BG$38)</f>
        <v>#REF!</v>
      </c>
      <c r="T21" s="26" t="e">
        <f>SUMIF(РРО!#REF!,свод!$AY21,РРО!BH$12:BH$38)</f>
        <v>#REF!</v>
      </c>
      <c r="U21" s="40" t="e">
        <f>SUMIF(РРО!#REF!,свод!$AY21,РРО!BI$12:BI$38)</f>
        <v>#REF!</v>
      </c>
      <c r="V21" s="26" t="e">
        <f>SUMIF(РРО!#REF!,свод!$AY21,РРО!BJ$12:BJ$38)</f>
        <v>#REF!</v>
      </c>
      <c r="W21" s="26" t="e">
        <f>SUMIF(РРО!#REF!,свод!$AY21,РРО!BK$12:BK$38)</f>
        <v>#REF!</v>
      </c>
      <c r="X21" s="26" t="e">
        <f>SUMIF(РРО!#REF!,свод!$AY21,РРО!BL$12:BL$38)</f>
        <v>#REF!</v>
      </c>
      <c r="Y21" s="26" t="e">
        <f>SUMIF(РРО!#REF!,свод!$AY21,РРО!BM$12:BM$38)</f>
        <v>#REF!</v>
      </c>
      <c r="Z21" s="40" t="e">
        <f>SUMIF(РРО!#REF!,свод!$AY21,РРО!BN$12:BN$38)</f>
        <v>#REF!</v>
      </c>
      <c r="AA21" s="26" t="e">
        <f>SUMIF(РРО!#REF!,свод!$AY21,РРО!BO$12:BO$38)</f>
        <v>#REF!</v>
      </c>
      <c r="AB21" s="26" t="e">
        <f>SUMIF(РРО!#REF!,свод!$AY21,РРО!BP$12:BP$38)</f>
        <v>#REF!</v>
      </c>
      <c r="AC21" s="26" t="e">
        <f>SUMIF(РРО!#REF!,свод!$AY21,РРО!BQ$12:BQ$38)</f>
        <v>#REF!</v>
      </c>
      <c r="AD21" s="26" t="e">
        <f>SUMIF(РРО!#REF!,свод!$AY21,РРО!BR$12:BR$38)</f>
        <v>#REF!</v>
      </c>
      <c r="AE21" s="40" t="e">
        <f>SUMIF(РРО!#REF!,свод!$AY21,РРО!BS$12:BS$38)</f>
        <v>#REF!</v>
      </c>
      <c r="AF21" s="26" t="e">
        <f>SUMIF(РРО!#REF!,свод!$AY21,РРО!BT$12:BT$38)</f>
        <v>#REF!</v>
      </c>
      <c r="AG21" s="26" t="e">
        <f>SUMIF(РРО!#REF!,свод!$AY21,РРО!BU$12:BU$38)</f>
        <v>#REF!</v>
      </c>
      <c r="AH21" s="26" t="e">
        <f>SUMIF(РРО!#REF!,свод!$AY21,РРО!BV$12:BV$38)</f>
        <v>#REF!</v>
      </c>
      <c r="AI21" s="26" t="e">
        <f>SUMIF(РРО!#REF!,свод!$AY21,РРО!BW$12:BW$38)</f>
        <v>#REF!</v>
      </c>
      <c r="AJ21" s="26" t="e">
        <f>SUMIF(РРО!#REF!,свод!$AY21,РРО!#REF!)</f>
        <v>#REF!</v>
      </c>
      <c r="AK21" s="26" t="e">
        <f>SUMIF(РРО!#REF!,свод!$AY21,РРО!#REF!)</f>
        <v>#REF!</v>
      </c>
      <c r="AL21" s="26" t="e">
        <f>SUMIF(РРО!#REF!,свод!$AY21,РРО!#REF!)</f>
        <v>#REF!</v>
      </c>
      <c r="AM21" s="26" t="e">
        <f>SUMIF(РРО!#REF!,свод!$AY21,РРО!#REF!)</f>
        <v>#REF!</v>
      </c>
      <c r="AN21" s="26" t="e">
        <f>SUMIF(РРО!#REF!,свод!$AY21,РРО!#REF!)</f>
        <v>#REF!</v>
      </c>
      <c r="AO21" s="26" t="e">
        <f>SUMIF(РРО!#REF!,свод!$AY21,РРО!#REF!)</f>
        <v>#REF!</v>
      </c>
      <c r="AP21" s="26" t="e">
        <f>SUMIF(РРО!#REF!,свод!$AY21,РРО!#REF!)</f>
        <v>#REF!</v>
      </c>
      <c r="AQ21" s="26" t="e">
        <f>SUMIF(РРО!#REF!,свод!$AY21,РРО!#REF!)</f>
        <v>#REF!</v>
      </c>
      <c r="AR21" s="26" t="e">
        <f>SUMIF(РРО!#REF!,свод!$AY21,РРО!#REF!)</f>
        <v>#REF!</v>
      </c>
      <c r="AS21" s="26" t="e">
        <f>SUMIF(РРО!#REF!,свод!$AY21,РРО!#REF!)</f>
        <v>#REF!</v>
      </c>
      <c r="AT21" s="26" t="e">
        <f>SUMIF(РРО!#REF!,свод!$AY21,РРО!#REF!)</f>
        <v>#REF!</v>
      </c>
      <c r="AU21" s="26" t="e">
        <f>SUMIF(РРО!#REF!,свод!$AY21,РРО!#REF!)</f>
        <v>#REF!</v>
      </c>
      <c r="AV21" s="26" t="e">
        <f>SUMIF(РРО!#REF!,свод!$AY21,РРО!#REF!)</f>
        <v>#REF!</v>
      </c>
      <c r="AW21" s="26" t="e">
        <f>SUMIF(РРО!#REF!,свод!$AY21,РРО!#REF!)</f>
        <v>#REF!</v>
      </c>
      <c r="AX21" s="26" t="e">
        <f>SUMIF(РРО!#REF!,свод!$AY21,РРО!#REF!)</f>
        <v>#REF!</v>
      </c>
      <c r="AY21" t="str">
        <f t="shared" si="0"/>
        <v>4010000070113нормативный</v>
      </c>
    </row>
    <row r="22" spans="1:51" ht="15" hidden="1" customHeight="1">
      <c r="A22" s="20">
        <v>401000007</v>
      </c>
      <c r="B22" s="21" t="s">
        <v>86</v>
      </c>
      <c r="C22" s="22" t="s">
        <v>51</v>
      </c>
      <c r="D22" s="22" t="s">
        <v>52</v>
      </c>
      <c r="E22" s="23" t="s">
        <v>159</v>
      </c>
      <c r="F22" s="40" t="e">
        <f>SUMIF(РРО!#REF!,свод!AY22,РРО!AT$12:AT$38)</f>
        <v>#REF!</v>
      </c>
      <c r="G22" s="40" t="e">
        <f>SUMIF(РРО!#REF!,свод!AY22,РРО!AU$12:AU$38)</f>
        <v>#REF!</v>
      </c>
      <c r="H22" s="26" t="e">
        <f>SUMIF(РРО!#REF!,свод!$AY22,РРО!AV$12:AV$38)</f>
        <v>#REF!</v>
      </c>
      <c r="I22" s="26" t="e">
        <f>SUMIF(РРО!#REF!,свод!$AY22,РРО!AW$12:AW$38)</f>
        <v>#REF!</v>
      </c>
      <c r="J22" s="26" t="e">
        <f>SUMIF(РРО!#REF!,свод!$AY22,РРО!AX$12:AX$38)</f>
        <v>#REF!</v>
      </c>
      <c r="K22" s="26" t="e">
        <f>SUMIF(РРО!#REF!,свод!$AY22,РРО!AY$12:AY$38)</f>
        <v>#REF!</v>
      </c>
      <c r="L22" s="26" t="e">
        <f>SUMIF(РРО!#REF!,свод!$AY22,РРО!AZ$12:AZ$38)</f>
        <v>#REF!</v>
      </c>
      <c r="M22" s="26" t="e">
        <f>SUMIF(РРО!#REF!,свод!$AY22,РРО!BA$12:BA$38)</f>
        <v>#REF!</v>
      </c>
      <c r="N22" s="26" t="e">
        <f>SUMIF(РРО!#REF!,свод!$AY22,РРО!BB$12:BB$38)</f>
        <v>#REF!</v>
      </c>
      <c r="O22" s="26" t="e">
        <f>SUMIF(РРО!#REF!,свод!$AY22,РРО!BC$12:BC$38)</f>
        <v>#REF!</v>
      </c>
      <c r="P22" s="40" t="e">
        <f>SUMIF(РРО!#REF!,свод!$AY22,РРО!BD$12:BD$38)</f>
        <v>#REF!</v>
      </c>
      <c r="Q22" s="26" t="e">
        <f>SUMIF(РРО!#REF!,свод!$AY22,РРО!BE$12:BE$38)</f>
        <v>#REF!</v>
      </c>
      <c r="R22" s="26" t="e">
        <f>SUMIF(РРО!#REF!,свод!$AY22,РРО!BF$12:BF$38)</f>
        <v>#REF!</v>
      </c>
      <c r="S22" s="26" t="e">
        <f>SUMIF(РРО!#REF!,свод!$AY22,РРО!BG$12:BG$38)</f>
        <v>#REF!</v>
      </c>
      <c r="T22" s="26" t="e">
        <f>SUMIF(РРО!#REF!,свод!$AY22,РРО!BH$12:BH$38)</f>
        <v>#REF!</v>
      </c>
      <c r="U22" s="40" t="e">
        <f>SUMIF(РРО!#REF!,свод!$AY22,РРО!BI$12:BI$38)</f>
        <v>#REF!</v>
      </c>
      <c r="V22" s="26" t="e">
        <f>SUMIF(РРО!#REF!,свод!$AY22,РРО!BJ$12:BJ$38)</f>
        <v>#REF!</v>
      </c>
      <c r="W22" s="26" t="e">
        <f>SUMIF(РРО!#REF!,свод!$AY22,РРО!BK$12:BK$38)</f>
        <v>#REF!</v>
      </c>
      <c r="X22" s="26" t="e">
        <f>SUMIF(РРО!#REF!,свод!$AY22,РРО!BL$12:BL$38)</f>
        <v>#REF!</v>
      </c>
      <c r="Y22" s="26" t="e">
        <f>SUMIF(РРО!#REF!,свод!$AY22,РРО!BM$12:BM$38)</f>
        <v>#REF!</v>
      </c>
      <c r="Z22" s="40" t="e">
        <f>SUMIF(РРО!#REF!,свод!$AY22,РРО!BN$12:BN$38)</f>
        <v>#REF!</v>
      </c>
      <c r="AA22" s="26" t="e">
        <f>SUMIF(РРО!#REF!,свод!$AY22,РРО!BO$12:BO$38)</f>
        <v>#REF!</v>
      </c>
      <c r="AB22" s="26" t="e">
        <f>SUMIF(РРО!#REF!,свод!$AY22,РРО!BP$12:BP$38)</f>
        <v>#REF!</v>
      </c>
      <c r="AC22" s="26" t="e">
        <f>SUMIF(РРО!#REF!,свод!$AY22,РРО!BQ$12:BQ$38)</f>
        <v>#REF!</v>
      </c>
      <c r="AD22" s="26" t="e">
        <f>SUMIF(РРО!#REF!,свод!$AY22,РРО!BR$12:BR$38)</f>
        <v>#REF!</v>
      </c>
      <c r="AE22" s="40" t="e">
        <f>SUMIF(РРО!#REF!,свод!$AY22,РРО!BS$12:BS$38)</f>
        <v>#REF!</v>
      </c>
      <c r="AF22" s="26" t="e">
        <f>SUMIF(РРО!#REF!,свод!$AY22,РРО!BT$12:BT$38)</f>
        <v>#REF!</v>
      </c>
      <c r="AG22" s="26" t="e">
        <f>SUMIF(РРО!#REF!,свод!$AY22,РРО!BU$12:BU$38)</f>
        <v>#REF!</v>
      </c>
      <c r="AH22" s="26" t="e">
        <f>SUMIF(РРО!#REF!,свод!$AY22,РРО!BV$12:BV$38)</f>
        <v>#REF!</v>
      </c>
      <c r="AI22" s="26" t="e">
        <f>SUMIF(РРО!#REF!,свод!$AY22,РРО!BW$12:BW$38)</f>
        <v>#REF!</v>
      </c>
      <c r="AJ22" s="26" t="e">
        <f>SUMIF(РРО!#REF!,свод!$AY22,РРО!#REF!)</f>
        <v>#REF!</v>
      </c>
      <c r="AK22" s="26" t="e">
        <f>SUMIF(РРО!#REF!,свод!$AY22,РРО!#REF!)</f>
        <v>#REF!</v>
      </c>
      <c r="AL22" s="26" t="e">
        <f>SUMIF(РРО!#REF!,свод!$AY22,РРО!#REF!)</f>
        <v>#REF!</v>
      </c>
      <c r="AM22" s="26" t="e">
        <f>SUMIF(РРО!#REF!,свод!$AY22,РРО!#REF!)</f>
        <v>#REF!</v>
      </c>
      <c r="AN22" s="26" t="e">
        <f>SUMIF(РРО!#REF!,свод!$AY22,РРО!#REF!)</f>
        <v>#REF!</v>
      </c>
      <c r="AO22" s="26" t="e">
        <f>SUMIF(РРО!#REF!,свод!$AY22,РРО!#REF!)</f>
        <v>#REF!</v>
      </c>
      <c r="AP22" s="26" t="e">
        <f>SUMIF(РРО!#REF!,свод!$AY22,РРО!#REF!)</f>
        <v>#REF!</v>
      </c>
      <c r="AQ22" s="26" t="e">
        <f>SUMIF(РРО!#REF!,свод!$AY22,РРО!#REF!)</f>
        <v>#REF!</v>
      </c>
      <c r="AR22" s="26" t="e">
        <f>SUMIF(РРО!#REF!,свод!$AY22,РРО!#REF!)</f>
        <v>#REF!</v>
      </c>
      <c r="AS22" s="26" t="e">
        <f>SUMIF(РРО!#REF!,свод!$AY22,РРО!#REF!)</f>
        <v>#REF!</v>
      </c>
      <c r="AT22" s="26" t="e">
        <f>SUMIF(РРО!#REF!,свод!$AY22,РРО!#REF!)</f>
        <v>#REF!</v>
      </c>
      <c r="AU22" s="26" t="e">
        <f>SUMIF(РРО!#REF!,свод!$AY22,РРО!#REF!)</f>
        <v>#REF!</v>
      </c>
      <c r="AV22" s="26" t="e">
        <f>SUMIF(РРО!#REF!,свод!$AY22,РРО!#REF!)</f>
        <v>#REF!</v>
      </c>
      <c r="AW22" s="26" t="e">
        <f>SUMIF(РРО!#REF!,свод!$AY22,РРО!#REF!)</f>
        <v>#REF!</v>
      </c>
      <c r="AX22" s="26" t="e">
        <f>SUMIF(РРО!#REF!,свод!$AY22,РРО!#REF!)</f>
        <v>#REF!</v>
      </c>
      <c r="AY22" t="str">
        <f>CONCATENATE(A22,C22,D22,E22)</f>
        <v>4010000070113индексации</v>
      </c>
    </row>
    <row r="23" spans="1:51" ht="15" hidden="1" customHeight="1">
      <c r="A23" s="20">
        <v>401000007</v>
      </c>
      <c r="B23" s="21" t="s">
        <v>86</v>
      </c>
      <c r="C23" s="22" t="s">
        <v>80</v>
      </c>
      <c r="D23" s="22" t="s">
        <v>51</v>
      </c>
      <c r="E23" s="23" t="s">
        <v>62</v>
      </c>
      <c r="F23" s="40" t="e">
        <f>SUMIF(РРО!#REF!,свод!AY23,РРО!AT$12:AT$38)</f>
        <v>#REF!</v>
      </c>
      <c r="G23" s="40" t="e">
        <f>SUMIF(РРО!#REF!,свод!AY23,РРО!AU$12:AU$38)</f>
        <v>#REF!</v>
      </c>
      <c r="H23" s="26" t="e">
        <f>SUMIF(РРО!#REF!,свод!$AY23,РРО!AV$12:AV$38)</f>
        <v>#REF!</v>
      </c>
      <c r="I23" s="26" t="e">
        <f>SUMIF(РРО!#REF!,свод!$AY23,РРО!AW$12:AW$38)</f>
        <v>#REF!</v>
      </c>
      <c r="J23" s="26" t="e">
        <f>SUMIF(РРО!#REF!,свод!$AY23,РРО!AX$12:AX$38)</f>
        <v>#REF!</v>
      </c>
      <c r="K23" s="26" t="e">
        <f>SUMIF(РРО!#REF!,свод!$AY23,РРО!AY$12:AY$38)</f>
        <v>#REF!</v>
      </c>
      <c r="L23" s="26" t="e">
        <f>SUMIF(РРО!#REF!,свод!$AY23,РРО!AZ$12:AZ$38)</f>
        <v>#REF!</v>
      </c>
      <c r="M23" s="26" t="e">
        <f>SUMIF(РРО!#REF!,свод!$AY23,РРО!BA$12:BA$38)</f>
        <v>#REF!</v>
      </c>
      <c r="N23" s="26" t="e">
        <f>SUMIF(РРО!#REF!,свод!$AY23,РРО!BB$12:BB$38)</f>
        <v>#REF!</v>
      </c>
      <c r="O23" s="26" t="e">
        <f>SUMIF(РРО!#REF!,свод!$AY23,РРО!BC$12:BC$38)</f>
        <v>#REF!</v>
      </c>
      <c r="P23" s="40" t="e">
        <f>SUMIF(РРО!#REF!,свод!$AY23,РРО!BD$12:BD$38)</f>
        <v>#REF!</v>
      </c>
      <c r="Q23" s="26" t="e">
        <f>SUMIF(РРО!#REF!,свод!$AY23,РРО!BE$12:BE$38)</f>
        <v>#REF!</v>
      </c>
      <c r="R23" s="26" t="e">
        <f>SUMIF(РРО!#REF!,свод!$AY23,РРО!BF$12:BF$38)</f>
        <v>#REF!</v>
      </c>
      <c r="S23" s="26" t="e">
        <f>SUMIF(РРО!#REF!,свод!$AY23,РРО!BG$12:BG$38)</f>
        <v>#REF!</v>
      </c>
      <c r="T23" s="26" t="e">
        <f>SUMIF(РРО!#REF!,свод!$AY23,РРО!BH$12:BH$38)</f>
        <v>#REF!</v>
      </c>
      <c r="U23" s="40" t="e">
        <f>SUMIF(РРО!#REF!,свод!$AY23,РРО!BI$12:BI$38)</f>
        <v>#REF!</v>
      </c>
      <c r="V23" s="26" t="e">
        <f>SUMIF(РРО!#REF!,свод!$AY23,РРО!BJ$12:BJ$38)</f>
        <v>#REF!</v>
      </c>
      <c r="W23" s="26" t="e">
        <f>SUMIF(РРО!#REF!,свод!$AY23,РРО!BK$12:BK$38)</f>
        <v>#REF!</v>
      </c>
      <c r="X23" s="26" t="e">
        <f>SUMIF(РРО!#REF!,свод!$AY23,РРО!BL$12:BL$38)</f>
        <v>#REF!</v>
      </c>
      <c r="Y23" s="26" t="e">
        <f>SUMIF(РРО!#REF!,свод!$AY23,РРО!BM$12:BM$38)</f>
        <v>#REF!</v>
      </c>
      <c r="Z23" s="40" t="e">
        <f>SUMIF(РРО!#REF!,свод!$AY23,РРО!BN$12:BN$38)</f>
        <v>#REF!</v>
      </c>
      <c r="AA23" s="26" t="e">
        <f>SUMIF(РРО!#REF!,свод!$AY23,РРО!BO$12:BO$38)</f>
        <v>#REF!</v>
      </c>
      <c r="AB23" s="26" t="e">
        <f>SUMIF(РРО!#REF!,свод!$AY23,РРО!BP$12:BP$38)</f>
        <v>#REF!</v>
      </c>
      <c r="AC23" s="26" t="e">
        <f>SUMIF(РРО!#REF!,свод!$AY23,РРО!BQ$12:BQ$38)</f>
        <v>#REF!</v>
      </c>
      <c r="AD23" s="26" t="e">
        <f>SUMIF(РРО!#REF!,свод!$AY23,РРО!BR$12:BR$38)</f>
        <v>#REF!</v>
      </c>
      <c r="AE23" s="40" t="e">
        <f>SUMIF(РРО!#REF!,свод!$AY23,РРО!BS$12:BS$38)</f>
        <v>#REF!</v>
      </c>
      <c r="AF23" s="26" t="e">
        <f>SUMIF(РРО!#REF!,свод!$AY23,РРО!BT$12:BT$38)</f>
        <v>#REF!</v>
      </c>
      <c r="AG23" s="26" t="e">
        <f>SUMIF(РРО!#REF!,свод!$AY23,РРО!BU$12:BU$38)</f>
        <v>#REF!</v>
      </c>
      <c r="AH23" s="26" t="e">
        <f>SUMIF(РРО!#REF!,свод!$AY23,РРО!BV$12:BV$38)</f>
        <v>#REF!</v>
      </c>
      <c r="AI23" s="26" t="e">
        <f>SUMIF(РРО!#REF!,свод!$AY23,РРО!BW$12:BW$38)</f>
        <v>#REF!</v>
      </c>
      <c r="AJ23" s="26" t="e">
        <f>SUMIF(РРО!#REF!,свод!$AY23,РРО!#REF!)</f>
        <v>#REF!</v>
      </c>
      <c r="AK23" s="26" t="e">
        <f>SUMIF(РРО!#REF!,свод!$AY23,РРО!#REF!)</f>
        <v>#REF!</v>
      </c>
      <c r="AL23" s="26" t="e">
        <f>SUMIF(РРО!#REF!,свод!$AY23,РРО!#REF!)</f>
        <v>#REF!</v>
      </c>
      <c r="AM23" s="26" t="e">
        <f>SUMIF(РРО!#REF!,свод!$AY23,РРО!#REF!)</f>
        <v>#REF!</v>
      </c>
      <c r="AN23" s="26" t="e">
        <f>SUMIF(РРО!#REF!,свод!$AY23,РРО!#REF!)</f>
        <v>#REF!</v>
      </c>
      <c r="AO23" s="26" t="e">
        <f>SUMIF(РРО!#REF!,свод!$AY23,РРО!#REF!)</f>
        <v>#REF!</v>
      </c>
      <c r="AP23" s="26" t="e">
        <f>SUMIF(РРО!#REF!,свод!$AY23,РРО!#REF!)</f>
        <v>#REF!</v>
      </c>
      <c r="AQ23" s="26" t="e">
        <f>SUMIF(РРО!#REF!,свод!$AY23,РРО!#REF!)</f>
        <v>#REF!</v>
      </c>
      <c r="AR23" s="26" t="e">
        <f>SUMIF(РРО!#REF!,свод!$AY23,РРО!#REF!)</f>
        <v>#REF!</v>
      </c>
      <c r="AS23" s="26" t="e">
        <f>SUMIF(РРО!#REF!,свод!$AY23,РРО!#REF!)</f>
        <v>#REF!</v>
      </c>
      <c r="AT23" s="26" t="e">
        <f>SUMIF(РРО!#REF!,свод!$AY23,РРО!#REF!)</f>
        <v>#REF!</v>
      </c>
      <c r="AU23" s="26" t="e">
        <f>SUMIF(РРО!#REF!,свод!$AY23,РРО!#REF!)</f>
        <v>#REF!</v>
      </c>
      <c r="AV23" s="26" t="e">
        <f>SUMIF(РРО!#REF!,свод!$AY23,РРО!#REF!)</f>
        <v>#REF!</v>
      </c>
      <c r="AW23" s="26" t="e">
        <f>SUMIF(РРО!#REF!,свод!$AY23,РРО!#REF!)</f>
        <v>#REF!</v>
      </c>
      <c r="AX23" s="26" t="e">
        <f>SUMIF(РРО!#REF!,свод!$AY23,РРО!#REF!)</f>
        <v>#REF!</v>
      </c>
      <c r="AY23" t="str">
        <f t="shared" si="0"/>
        <v>4010000070501нормативный</v>
      </c>
    </row>
    <row r="24" spans="1:51" ht="15" hidden="1" customHeight="1">
      <c r="A24" s="20" t="s">
        <v>113</v>
      </c>
      <c r="B24" s="21" t="s">
        <v>114</v>
      </c>
      <c r="C24" s="22" t="s">
        <v>80</v>
      </c>
      <c r="D24" s="22" t="s">
        <v>51</v>
      </c>
      <c r="E24" s="23" t="s">
        <v>63</v>
      </c>
      <c r="F24" s="40" t="e">
        <f>SUMIF(РРО!#REF!,свод!AY24,РРО!AT$12:AT$38)</f>
        <v>#REF!</v>
      </c>
      <c r="G24" s="40" t="e">
        <f>SUMIF(РРО!#REF!,свод!AY24,РРО!AU$12:AU$38)</f>
        <v>#REF!</v>
      </c>
      <c r="H24" s="26" t="e">
        <f>SUMIF(РРО!#REF!,свод!$AY24,РРО!AV$12:AV$38)</f>
        <v>#REF!</v>
      </c>
      <c r="I24" s="26" t="e">
        <f>SUMIF(РРО!#REF!,свод!$AY24,РРО!AW$12:AW$38)</f>
        <v>#REF!</v>
      </c>
      <c r="J24" s="26" t="e">
        <f>SUMIF(РРО!#REF!,свод!$AY24,РРО!AX$12:AX$38)</f>
        <v>#REF!</v>
      </c>
      <c r="K24" s="26" t="e">
        <f>SUMIF(РРО!#REF!,свод!$AY24,РРО!AY$12:AY$38)</f>
        <v>#REF!</v>
      </c>
      <c r="L24" s="26" t="e">
        <f>SUMIF(РРО!#REF!,свод!$AY24,РРО!AZ$12:AZ$38)</f>
        <v>#REF!</v>
      </c>
      <c r="M24" s="26" t="e">
        <f>SUMIF(РРО!#REF!,свод!$AY24,РРО!BA$12:BA$38)</f>
        <v>#REF!</v>
      </c>
      <c r="N24" s="26" t="e">
        <f>SUMIF(РРО!#REF!,свод!$AY24,РРО!BB$12:BB$38)</f>
        <v>#REF!</v>
      </c>
      <c r="O24" s="26" t="e">
        <f>SUMIF(РРО!#REF!,свод!$AY24,РРО!BC$12:BC$38)</f>
        <v>#REF!</v>
      </c>
      <c r="P24" s="40" t="e">
        <f>SUMIF(РРО!#REF!,свод!$AY24,РРО!BD$12:BD$38)</f>
        <v>#REF!</v>
      </c>
      <c r="Q24" s="26" t="e">
        <f>SUMIF(РРО!#REF!,свод!$AY24,РРО!BE$12:BE$38)</f>
        <v>#REF!</v>
      </c>
      <c r="R24" s="26" t="e">
        <f>SUMIF(РРО!#REF!,свод!$AY24,РРО!BF$12:BF$38)</f>
        <v>#REF!</v>
      </c>
      <c r="S24" s="26" t="e">
        <f>SUMIF(РРО!#REF!,свод!$AY24,РРО!BG$12:BG$38)</f>
        <v>#REF!</v>
      </c>
      <c r="T24" s="26" t="e">
        <f>SUMIF(РРО!#REF!,свод!$AY24,РРО!BH$12:BH$38)</f>
        <v>#REF!</v>
      </c>
      <c r="U24" s="40" t="e">
        <f>SUMIF(РРО!#REF!,свод!$AY24,РРО!BI$12:BI$38)</f>
        <v>#REF!</v>
      </c>
      <c r="V24" s="26" t="e">
        <f>SUMIF(РРО!#REF!,свод!$AY24,РРО!BJ$12:BJ$38)</f>
        <v>#REF!</v>
      </c>
      <c r="W24" s="26" t="e">
        <f>SUMIF(РРО!#REF!,свод!$AY24,РРО!BK$12:BK$38)</f>
        <v>#REF!</v>
      </c>
      <c r="X24" s="26" t="e">
        <f>SUMIF(РРО!#REF!,свод!$AY24,РРО!BL$12:BL$38)</f>
        <v>#REF!</v>
      </c>
      <c r="Y24" s="26" t="e">
        <f>SUMIF(РРО!#REF!,свод!$AY24,РРО!BM$12:BM$38)</f>
        <v>#REF!</v>
      </c>
      <c r="Z24" s="40" t="e">
        <f>SUMIF(РРО!#REF!,свод!$AY24,РРО!BN$12:BN$38)</f>
        <v>#REF!</v>
      </c>
      <c r="AA24" s="26" t="e">
        <f>SUMIF(РРО!#REF!,свод!$AY24,РРО!BO$12:BO$38)</f>
        <v>#REF!</v>
      </c>
      <c r="AB24" s="26" t="e">
        <f>SUMIF(РРО!#REF!,свод!$AY24,РРО!BP$12:BP$38)</f>
        <v>#REF!</v>
      </c>
      <c r="AC24" s="26" t="e">
        <f>SUMIF(РРО!#REF!,свод!$AY24,РРО!BQ$12:BQ$38)</f>
        <v>#REF!</v>
      </c>
      <c r="AD24" s="26" t="e">
        <f>SUMIF(РРО!#REF!,свод!$AY24,РРО!BR$12:BR$38)</f>
        <v>#REF!</v>
      </c>
      <c r="AE24" s="40" t="e">
        <f>SUMIF(РРО!#REF!,свод!$AY24,РРО!BS$12:BS$38)</f>
        <v>#REF!</v>
      </c>
      <c r="AF24" s="26" t="e">
        <f>SUMIF(РРО!#REF!,свод!$AY24,РРО!BT$12:BT$38)</f>
        <v>#REF!</v>
      </c>
      <c r="AG24" s="26" t="e">
        <f>SUMIF(РРО!#REF!,свод!$AY24,РРО!BU$12:BU$38)</f>
        <v>#REF!</v>
      </c>
      <c r="AH24" s="26" t="e">
        <f>SUMIF(РРО!#REF!,свод!$AY24,РРО!BV$12:BV$38)</f>
        <v>#REF!</v>
      </c>
      <c r="AI24" s="26" t="e">
        <f>SUMIF(РРО!#REF!,свод!$AY24,РРО!BW$12:BW$38)</f>
        <v>#REF!</v>
      </c>
      <c r="AJ24" s="26" t="e">
        <f>SUMIF(РРО!#REF!,свод!$AY24,РРО!#REF!)</f>
        <v>#REF!</v>
      </c>
      <c r="AK24" s="26" t="e">
        <f>SUMIF(РРО!#REF!,свод!$AY24,РРО!#REF!)</f>
        <v>#REF!</v>
      </c>
      <c r="AL24" s="26" t="e">
        <f>SUMIF(РРО!#REF!,свод!$AY24,РРО!#REF!)</f>
        <v>#REF!</v>
      </c>
      <c r="AM24" s="26" t="e">
        <f>SUMIF(РРО!#REF!,свод!$AY24,РРО!#REF!)</f>
        <v>#REF!</v>
      </c>
      <c r="AN24" s="26" t="e">
        <f>SUMIF(РРО!#REF!,свод!$AY24,РРО!#REF!)</f>
        <v>#REF!</v>
      </c>
      <c r="AO24" s="26" t="e">
        <f>SUMIF(РРО!#REF!,свод!$AY24,РРО!#REF!)</f>
        <v>#REF!</v>
      </c>
      <c r="AP24" s="26" t="e">
        <f>SUMIF(РРО!#REF!,свод!$AY24,РРО!#REF!)</f>
        <v>#REF!</v>
      </c>
      <c r="AQ24" s="26" t="e">
        <f>SUMIF(РРО!#REF!,свод!$AY24,РРО!#REF!)</f>
        <v>#REF!</v>
      </c>
      <c r="AR24" s="26" t="e">
        <f>SUMIF(РРО!#REF!,свод!$AY24,РРО!#REF!)</f>
        <v>#REF!</v>
      </c>
      <c r="AS24" s="26" t="e">
        <f>SUMIF(РРО!#REF!,свод!$AY24,РРО!#REF!)</f>
        <v>#REF!</v>
      </c>
      <c r="AT24" s="26" t="e">
        <f>SUMIF(РРО!#REF!,свод!$AY24,РРО!#REF!)</f>
        <v>#REF!</v>
      </c>
      <c r="AU24" s="26" t="e">
        <f>SUMIF(РРО!#REF!,свод!$AY24,РРО!#REF!)</f>
        <v>#REF!</v>
      </c>
      <c r="AV24" s="26" t="e">
        <f>SUMIF(РРО!#REF!,свод!$AY24,РРО!#REF!)</f>
        <v>#REF!</v>
      </c>
      <c r="AW24" s="26" t="e">
        <f>SUMIF(РРО!#REF!,свод!$AY24,РРО!#REF!)</f>
        <v>#REF!</v>
      </c>
      <c r="AX24" s="26" t="e">
        <f>SUMIF(РРО!#REF!,свод!$AY24,РРО!#REF!)</f>
        <v>#REF!</v>
      </c>
      <c r="AY24" t="str">
        <f t="shared" si="0"/>
        <v>4010000070501плановый</v>
      </c>
    </row>
    <row r="25" spans="1:51" ht="15" hidden="1" customHeight="1">
      <c r="A25" s="20">
        <v>401000007</v>
      </c>
      <c r="B25" s="21" t="s">
        <v>85</v>
      </c>
      <c r="C25" s="22" t="s">
        <v>80</v>
      </c>
      <c r="D25" s="22" t="s">
        <v>80</v>
      </c>
      <c r="E25" s="23" t="s">
        <v>63</v>
      </c>
      <c r="F25" s="40" t="e">
        <f>SUMIF(РРО!#REF!,свод!AY25,РРО!AT$12:AT$38)</f>
        <v>#REF!</v>
      </c>
      <c r="G25" s="40" t="e">
        <f>SUMIF(РРО!#REF!,свод!AY25,РРО!AU$12:AU$38)</f>
        <v>#REF!</v>
      </c>
      <c r="H25" s="26" t="e">
        <f>SUMIF(РРО!#REF!,свод!$AY25,РРО!AV$12:AV$38)</f>
        <v>#REF!</v>
      </c>
      <c r="I25" s="26" t="e">
        <f>SUMIF(РРО!#REF!,свод!$AY25,РРО!AW$12:AW$38)</f>
        <v>#REF!</v>
      </c>
      <c r="J25" s="26" t="e">
        <f>SUMIF(РРО!#REF!,свод!$AY25,РРО!AX$12:AX$38)</f>
        <v>#REF!</v>
      </c>
      <c r="K25" s="26" t="e">
        <f>SUMIF(РРО!#REF!,свод!$AY25,РРО!AY$12:AY$38)</f>
        <v>#REF!</v>
      </c>
      <c r="L25" s="26" t="e">
        <f>SUMIF(РРО!#REF!,свод!$AY25,РРО!AZ$12:AZ$38)</f>
        <v>#REF!</v>
      </c>
      <c r="M25" s="26" t="e">
        <f>SUMIF(РРО!#REF!,свод!$AY25,РРО!BA$12:BA$38)</f>
        <v>#REF!</v>
      </c>
      <c r="N25" s="26" t="e">
        <f>SUMIF(РРО!#REF!,свод!$AY25,РРО!BB$12:BB$38)</f>
        <v>#REF!</v>
      </c>
      <c r="O25" s="26" t="e">
        <f>SUMIF(РРО!#REF!,свод!$AY25,РРО!BC$12:BC$38)</f>
        <v>#REF!</v>
      </c>
      <c r="P25" s="40" t="e">
        <f>SUMIF(РРО!#REF!,свод!$AY25,РРО!BD$12:BD$38)</f>
        <v>#REF!</v>
      </c>
      <c r="Q25" s="26" t="e">
        <f>SUMIF(РРО!#REF!,свод!$AY25,РРО!BE$12:BE$38)</f>
        <v>#REF!</v>
      </c>
      <c r="R25" s="26" t="e">
        <f>SUMIF(РРО!#REF!,свод!$AY25,РРО!BF$12:BF$38)</f>
        <v>#REF!</v>
      </c>
      <c r="S25" s="26" t="e">
        <f>SUMIF(РРО!#REF!,свод!$AY25,РРО!BG$12:BG$38)</f>
        <v>#REF!</v>
      </c>
      <c r="T25" s="26" t="e">
        <f>SUMIF(РРО!#REF!,свод!$AY25,РРО!BH$12:BH$38)</f>
        <v>#REF!</v>
      </c>
      <c r="U25" s="40" t="e">
        <f>SUMIF(РРО!#REF!,свод!$AY25,РРО!BI$12:BI$38)</f>
        <v>#REF!</v>
      </c>
      <c r="V25" s="26" t="e">
        <f>SUMIF(РРО!#REF!,свод!$AY25,РРО!BJ$12:BJ$38)</f>
        <v>#REF!</v>
      </c>
      <c r="W25" s="26" t="e">
        <f>SUMIF(РРО!#REF!,свод!$AY25,РРО!BK$12:BK$38)</f>
        <v>#REF!</v>
      </c>
      <c r="X25" s="26" t="e">
        <f>SUMIF(РРО!#REF!,свод!$AY25,РРО!BL$12:BL$38)</f>
        <v>#REF!</v>
      </c>
      <c r="Y25" s="26" t="e">
        <f>SUMIF(РРО!#REF!,свод!$AY25,РРО!BM$12:BM$38)</f>
        <v>#REF!</v>
      </c>
      <c r="Z25" s="40" t="e">
        <f>SUMIF(РРО!#REF!,свод!$AY25,РРО!BN$12:BN$38)</f>
        <v>#REF!</v>
      </c>
      <c r="AA25" s="26" t="e">
        <f>SUMIF(РРО!#REF!,свод!$AY25,РРО!BO$12:BO$38)</f>
        <v>#REF!</v>
      </c>
      <c r="AB25" s="26" t="e">
        <f>SUMIF(РРО!#REF!,свод!$AY25,РРО!BP$12:BP$38)</f>
        <v>#REF!</v>
      </c>
      <c r="AC25" s="26" t="e">
        <f>SUMIF(РРО!#REF!,свод!$AY25,РРО!BQ$12:BQ$38)</f>
        <v>#REF!</v>
      </c>
      <c r="AD25" s="26" t="e">
        <f>SUMIF(РРО!#REF!,свод!$AY25,РРО!BR$12:BR$38)</f>
        <v>#REF!</v>
      </c>
      <c r="AE25" s="40" t="e">
        <f>SUMIF(РРО!#REF!,свод!$AY25,РРО!BS$12:BS$38)</f>
        <v>#REF!</v>
      </c>
      <c r="AF25" s="26" t="e">
        <f>SUMIF(РРО!#REF!,свод!$AY25,РРО!BT$12:BT$38)</f>
        <v>#REF!</v>
      </c>
      <c r="AG25" s="26" t="e">
        <f>SUMIF(РРО!#REF!,свод!$AY25,РРО!BU$12:BU$38)</f>
        <v>#REF!</v>
      </c>
      <c r="AH25" s="26" t="e">
        <f>SUMIF(РРО!#REF!,свод!$AY25,РРО!BV$12:BV$38)</f>
        <v>#REF!</v>
      </c>
      <c r="AI25" s="26" t="e">
        <f>SUMIF(РРО!#REF!,свод!$AY25,РРО!BW$12:BW$38)</f>
        <v>#REF!</v>
      </c>
      <c r="AJ25" s="26" t="e">
        <f>SUMIF(РРО!#REF!,свод!$AY25,РРО!#REF!)</f>
        <v>#REF!</v>
      </c>
      <c r="AK25" s="26" t="e">
        <f>SUMIF(РРО!#REF!,свод!$AY25,РРО!#REF!)</f>
        <v>#REF!</v>
      </c>
      <c r="AL25" s="26" t="e">
        <f>SUMIF(РРО!#REF!,свод!$AY25,РРО!#REF!)</f>
        <v>#REF!</v>
      </c>
      <c r="AM25" s="26" t="e">
        <f>SUMIF(РРО!#REF!,свод!$AY25,РРО!#REF!)</f>
        <v>#REF!</v>
      </c>
      <c r="AN25" s="26" t="e">
        <f>SUMIF(РРО!#REF!,свод!$AY25,РРО!#REF!)</f>
        <v>#REF!</v>
      </c>
      <c r="AO25" s="26" t="e">
        <f>SUMIF(РРО!#REF!,свод!$AY25,РРО!#REF!)</f>
        <v>#REF!</v>
      </c>
      <c r="AP25" s="26" t="e">
        <f>SUMIF(РРО!#REF!,свод!$AY25,РРО!#REF!)</f>
        <v>#REF!</v>
      </c>
      <c r="AQ25" s="26" t="e">
        <f>SUMIF(РРО!#REF!,свод!$AY25,РРО!#REF!)</f>
        <v>#REF!</v>
      </c>
      <c r="AR25" s="26" t="e">
        <f>SUMIF(РРО!#REF!,свод!$AY25,РРО!#REF!)</f>
        <v>#REF!</v>
      </c>
      <c r="AS25" s="26" t="e">
        <f>SUMIF(РРО!#REF!,свод!$AY25,РРО!#REF!)</f>
        <v>#REF!</v>
      </c>
      <c r="AT25" s="26" t="e">
        <f>SUMIF(РРО!#REF!,свод!$AY25,РРО!#REF!)</f>
        <v>#REF!</v>
      </c>
      <c r="AU25" s="26" t="e">
        <f>SUMIF(РРО!#REF!,свод!$AY25,РРО!#REF!)</f>
        <v>#REF!</v>
      </c>
      <c r="AV25" s="26" t="e">
        <f>SUMIF(РРО!#REF!,свод!$AY25,РРО!#REF!)</f>
        <v>#REF!</v>
      </c>
      <c r="AW25" s="26" t="e">
        <f>SUMIF(РРО!#REF!,свод!$AY25,РРО!#REF!)</f>
        <v>#REF!</v>
      </c>
      <c r="AX25" s="26" t="e">
        <f>SUMIF(РРО!#REF!,свод!$AY25,РРО!#REF!)</f>
        <v>#REF!</v>
      </c>
      <c r="AY25" t="str">
        <f>CONCATENATE(A25,C25,D25,E25)</f>
        <v>4010000070505плановый</v>
      </c>
    </row>
    <row r="26" spans="1:51" ht="15" hidden="1" customHeight="1">
      <c r="A26" s="20">
        <v>401000007</v>
      </c>
      <c r="B26" s="21" t="s">
        <v>85</v>
      </c>
      <c r="C26" s="22" t="s">
        <v>87</v>
      </c>
      <c r="D26" s="22" t="s">
        <v>66</v>
      </c>
      <c r="E26" s="23" t="s">
        <v>63</v>
      </c>
      <c r="F26" s="40" t="e">
        <f>SUMIF(РРО!#REF!,свод!AY26,РРО!AT$12:AT$38)</f>
        <v>#REF!</v>
      </c>
      <c r="G26" s="40" t="e">
        <f>SUMIF(РРО!#REF!,свод!AY26,РРО!AU$12:AU$38)</f>
        <v>#REF!</v>
      </c>
      <c r="H26" s="26" t="e">
        <f>SUMIF(РРО!#REF!,свод!$AY26,РРО!AV$12:AV$38)</f>
        <v>#REF!</v>
      </c>
      <c r="I26" s="26" t="e">
        <f>SUMIF(РРО!#REF!,свод!$AY26,РРО!AW$12:AW$38)</f>
        <v>#REF!</v>
      </c>
      <c r="J26" s="26" t="e">
        <f>SUMIF(РРО!#REF!,свод!$AY26,РРО!AX$12:AX$38)</f>
        <v>#REF!</v>
      </c>
      <c r="K26" s="26" t="e">
        <f>SUMIF(РРО!#REF!,свод!$AY26,РРО!AY$12:AY$38)</f>
        <v>#REF!</v>
      </c>
      <c r="L26" s="26" t="e">
        <f>SUMIF(РРО!#REF!,свод!$AY26,РРО!AZ$12:AZ$38)</f>
        <v>#REF!</v>
      </c>
      <c r="M26" s="26" t="e">
        <f>SUMIF(РРО!#REF!,свод!$AY26,РРО!BA$12:BA$38)</f>
        <v>#REF!</v>
      </c>
      <c r="N26" s="26" t="e">
        <f>SUMIF(РРО!#REF!,свод!$AY26,РРО!BB$12:BB$38)</f>
        <v>#REF!</v>
      </c>
      <c r="O26" s="26" t="e">
        <f>SUMIF(РРО!#REF!,свод!$AY26,РРО!BC$12:BC$38)</f>
        <v>#REF!</v>
      </c>
      <c r="P26" s="40" t="e">
        <f>SUMIF(РРО!#REF!,свод!$AY26,РРО!BD$12:BD$38)</f>
        <v>#REF!</v>
      </c>
      <c r="Q26" s="26" t="e">
        <f>SUMIF(РРО!#REF!,свод!$AY26,РРО!BE$12:BE$38)</f>
        <v>#REF!</v>
      </c>
      <c r="R26" s="26" t="e">
        <f>SUMIF(РРО!#REF!,свод!$AY26,РРО!BF$12:BF$38)</f>
        <v>#REF!</v>
      </c>
      <c r="S26" s="26" t="e">
        <f>SUMIF(РРО!#REF!,свод!$AY26,РРО!BG$12:BG$38)</f>
        <v>#REF!</v>
      </c>
      <c r="T26" s="26" t="e">
        <f>SUMIF(РРО!#REF!,свод!$AY26,РРО!BH$12:BH$38)</f>
        <v>#REF!</v>
      </c>
      <c r="U26" s="40" t="e">
        <f>SUMIF(РРО!#REF!,свод!$AY26,РРО!BI$12:BI$38)</f>
        <v>#REF!</v>
      </c>
      <c r="V26" s="26" t="e">
        <f>SUMIF(РРО!#REF!,свод!$AY26,РРО!BJ$12:BJ$38)</f>
        <v>#REF!</v>
      </c>
      <c r="W26" s="26" t="e">
        <f>SUMIF(РРО!#REF!,свод!$AY26,РРО!BK$12:BK$38)</f>
        <v>#REF!</v>
      </c>
      <c r="X26" s="26" t="e">
        <f>SUMIF(РРО!#REF!,свод!$AY26,РРО!BL$12:BL$38)</f>
        <v>#REF!</v>
      </c>
      <c r="Y26" s="26" t="e">
        <f>SUMIF(РРО!#REF!,свод!$AY26,РРО!BM$12:BM$38)</f>
        <v>#REF!</v>
      </c>
      <c r="Z26" s="40" t="e">
        <f>SUMIF(РРО!#REF!,свод!$AY26,РРО!BN$12:BN$38)</f>
        <v>#REF!</v>
      </c>
      <c r="AA26" s="26" t="e">
        <f>SUMIF(РРО!#REF!,свод!$AY26,РРО!BO$12:BO$38)</f>
        <v>#REF!</v>
      </c>
      <c r="AB26" s="26" t="e">
        <f>SUMIF(РРО!#REF!,свод!$AY26,РРО!BP$12:BP$38)</f>
        <v>#REF!</v>
      </c>
      <c r="AC26" s="26" t="e">
        <f>SUMIF(РРО!#REF!,свод!$AY26,РРО!BQ$12:BQ$38)</f>
        <v>#REF!</v>
      </c>
      <c r="AD26" s="26" t="e">
        <f>SUMIF(РРО!#REF!,свод!$AY26,РРО!BR$12:BR$38)</f>
        <v>#REF!</v>
      </c>
      <c r="AE26" s="40" t="e">
        <f>SUMIF(РРО!#REF!,свод!$AY26,РРО!BS$12:BS$38)</f>
        <v>#REF!</v>
      </c>
      <c r="AF26" s="26" t="e">
        <f>SUMIF(РРО!#REF!,свод!$AY26,РРО!BT$12:BT$38)</f>
        <v>#REF!</v>
      </c>
      <c r="AG26" s="26" t="e">
        <f>SUMIF(РРО!#REF!,свод!$AY26,РРО!BU$12:BU$38)</f>
        <v>#REF!</v>
      </c>
      <c r="AH26" s="26" t="e">
        <f>SUMIF(РРО!#REF!,свод!$AY26,РРО!BV$12:BV$38)</f>
        <v>#REF!</v>
      </c>
      <c r="AI26" s="26" t="e">
        <f>SUMIF(РРО!#REF!,свод!$AY26,РРО!BW$12:BW$38)</f>
        <v>#REF!</v>
      </c>
      <c r="AJ26" s="26" t="e">
        <f>SUMIF(РРО!#REF!,свод!$AY26,РРО!#REF!)</f>
        <v>#REF!</v>
      </c>
      <c r="AK26" s="26" t="e">
        <f>SUMIF(РРО!#REF!,свод!$AY26,РРО!#REF!)</f>
        <v>#REF!</v>
      </c>
      <c r="AL26" s="26" t="e">
        <f>SUMIF(РРО!#REF!,свод!$AY26,РРО!#REF!)</f>
        <v>#REF!</v>
      </c>
      <c r="AM26" s="26" t="e">
        <f>SUMIF(РРО!#REF!,свод!$AY26,РРО!#REF!)</f>
        <v>#REF!</v>
      </c>
      <c r="AN26" s="26" t="e">
        <f>SUMIF(РРО!#REF!,свод!$AY26,РРО!#REF!)</f>
        <v>#REF!</v>
      </c>
      <c r="AO26" s="26" t="e">
        <f>SUMIF(РРО!#REF!,свод!$AY26,РРО!#REF!)</f>
        <v>#REF!</v>
      </c>
      <c r="AP26" s="26" t="e">
        <f>SUMIF(РРО!#REF!,свод!$AY26,РРО!#REF!)</f>
        <v>#REF!</v>
      </c>
      <c r="AQ26" s="26" t="e">
        <f>SUMIF(РРО!#REF!,свод!$AY26,РРО!#REF!)</f>
        <v>#REF!</v>
      </c>
      <c r="AR26" s="26" t="e">
        <f>SUMIF(РРО!#REF!,свод!$AY26,РРО!#REF!)</f>
        <v>#REF!</v>
      </c>
      <c r="AS26" s="26" t="e">
        <f>SUMIF(РРО!#REF!,свод!$AY26,РРО!#REF!)</f>
        <v>#REF!</v>
      </c>
      <c r="AT26" s="26" t="e">
        <f>SUMIF(РРО!#REF!,свод!$AY26,РРО!#REF!)</f>
        <v>#REF!</v>
      </c>
      <c r="AU26" s="26" t="e">
        <f>SUMIF(РРО!#REF!,свод!$AY26,РРО!#REF!)</f>
        <v>#REF!</v>
      </c>
      <c r="AV26" s="26" t="e">
        <f>SUMIF(РРО!#REF!,свод!$AY26,РРО!#REF!)</f>
        <v>#REF!</v>
      </c>
      <c r="AW26" s="26" t="e">
        <f>SUMIF(РРО!#REF!,свод!$AY26,РРО!#REF!)</f>
        <v>#REF!</v>
      </c>
      <c r="AX26" s="26" t="e">
        <f>SUMIF(РРО!#REF!,свод!$AY26,РРО!#REF!)</f>
        <v>#REF!</v>
      </c>
      <c r="AY26" t="str">
        <f t="shared" si="0"/>
        <v>4010000071004плановый</v>
      </c>
    </row>
    <row r="27" spans="1:51" ht="15" hidden="1" customHeight="1">
      <c r="A27" s="20">
        <v>401000010</v>
      </c>
      <c r="B27" s="21" t="s">
        <v>127</v>
      </c>
      <c r="C27" s="22" t="s">
        <v>66</v>
      </c>
      <c r="D27" s="22" t="s">
        <v>69</v>
      </c>
      <c r="E27" s="23" t="s">
        <v>63</v>
      </c>
      <c r="F27" s="40" t="e">
        <f>SUMIF(РРО!#REF!,свод!AY27,РРО!AT$12:AT$38)</f>
        <v>#REF!</v>
      </c>
      <c r="G27" s="40" t="e">
        <f>SUMIF(РРО!#REF!,свод!AY27,РРО!AU$12:AU$38)</f>
        <v>#REF!</v>
      </c>
      <c r="H27" s="26" t="e">
        <f>SUMIF(РРО!#REF!,свод!$AY27,РРО!AV$12:AV$38)</f>
        <v>#REF!</v>
      </c>
      <c r="I27" s="26" t="e">
        <f>SUMIF(РРО!#REF!,свод!$AY27,РРО!AW$12:AW$38)</f>
        <v>#REF!</v>
      </c>
      <c r="J27" s="26" t="e">
        <f>SUMIF(РРО!#REF!,свод!$AY27,РРО!AX$12:AX$38)</f>
        <v>#REF!</v>
      </c>
      <c r="K27" s="26" t="e">
        <f>SUMIF(РРО!#REF!,свод!$AY27,РРО!AY$12:AY$38)</f>
        <v>#REF!</v>
      </c>
      <c r="L27" s="26" t="e">
        <f>SUMIF(РРО!#REF!,свод!$AY27,РРО!AZ$12:AZ$38)</f>
        <v>#REF!</v>
      </c>
      <c r="M27" s="26" t="e">
        <f>SUMIF(РРО!#REF!,свод!$AY27,РРО!BA$12:BA$38)</f>
        <v>#REF!</v>
      </c>
      <c r="N27" s="26" t="e">
        <f>SUMIF(РРО!#REF!,свод!$AY27,РРО!BB$12:BB$38)</f>
        <v>#REF!</v>
      </c>
      <c r="O27" s="26" t="e">
        <f>SUMIF(РРО!#REF!,свод!$AY27,РРО!BC$12:BC$38)</f>
        <v>#REF!</v>
      </c>
      <c r="P27" s="40" t="e">
        <f>SUMIF(РРО!#REF!,свод!$AY27,РРО!BD$12:BD$38)</f>
        <v>#REF!</v>
      </c>
      <c r="Q27" s="26" t="e">
        <f>SUMIF(РРО!#REF!,свод!$AY27,РРО!BE$12:BE$38)</f>
        <v>#REF!</v>
      </c>
      <c r="R27" s="26" t="e">
        <f>SUMIF(РРО!#REF!,свод!$AY27,РРО!BF$12:BF$38)</f>
        <v>#REF!</v>
      </c>
      <c r="S27" s="26" t="e">
        <f>SUMIF(РРО!#REF!,свод!$AY27,РРО!BG$12:BG$38)</f>
        <v>#REF!</v>
      </c>
      <c r="T27" s="26" t="e">
        <f>SUMIF(РРО!#REF!,свод!$AY27,РРО!BH$12:BH$38)</f>
        <v>#REF!</v>
      </c>
      <c r="U27" s="40" t="e">
        <f>SUMIF(РРО!#REF!,свод!$AY27,РРО!BI$12:BI$38)</f>
        <v>#REF!</v>
      </c>
      <c r="V27" s="26" t="e">
        <f>SUMIF(РРО!#REF!,свод!$AY27,РРО!BJ$12:BJ$38)</f>
        <v>#REF!</v>
      </c>
      <c r="W27" s="26" t="e">
        <f>SUMIF(РРО!#REF!,свод!$AY27,РРО!BK$12:BK$38)</f>
        <v>#REF!</v>
      </c>
      <c r="X27" s="26" t="e">
        <f>SUMIF(РРО!#REF!,свод!$AY27,РРО!BL$12:BL$38)</f>
        <v>#REF!</v>
      </c>
      <c r="Y27" s="26" t="e">
        <f>SUMIF(РРО!#REF!,свод!$AY27,РРО!BM$12:BM$38)</f>
        <v>#REF!</v>
      </c>
      <c r="Z27" s="40" t="e">
        <f>SUMIF(РРО!#REF!,свод!$AY27,РРО!BN$12:BN$38)</f>
        <v>#REF!</v>
      </c>
      <c r="AA27" s="26" t="e">
        <f>SUMIF(РРО!#REF!,свод!$AY27,РРО!BO$12:BO$38)</f>
        <v>#REF!</v>
      </c>
      <c r="AB27" s="26" t="e">
        <f>SUMIF(РРО!#REF!,свод!$AY27,РРО!BP$12:BP$38)</f>
        <v>#REF!</v>
      </c>
      <c r="AC27" s="26" t="e">
        <f>SUMIF(РРО!#REF!,свод!$AY27,РРО!BQ$12:BQ$38)</f>
        <v>#REF!</v>
      </c>
      <c r="AD27" s="26" t="e">
        <f>SUMIF(РРО!#REF!,свод!$AY27,РРО!BR$12:BR$38)</f>
        <v>#REF!</v>
      </c>
      <c r="AE27" s="40" t="e">
        <f>SUMIF(РРО!#REF!,свод!$AY27,РРО!BS$12:BS$38)</f>
        <v>#REF!</v>
      </c>
      <c r="AF27" s="26" t="e">
        <f>SUMIF(РРО!#REF!,свод!$AY27,РРО!BT$12:BT$38)</f>
        <v>#REF!</v>
      </c>
      <c r="AG27" s="26" t="e">
        <f>SUMIF(РРО!#REF!,свод!$AY27,РРО!BU$12:BU$38)</f>
        <v>#REF!</v>
      </c>
      <c r="AH27" s="26" t="e">
        <f>SUMIF(РРО!#REF!,свод!$AY27,РРО!BV$12:BV$38)</f>
        <v>#REF!</v>
      </c>
      <c r="AI27" s="26" t="e">
        <f>SUMIF(РРО!#REF!,свод!$AY27,РРО!BW$12:BW$38)</f>
        <v>#REF!</v>
      </c>
      <c r="AJ27" s="26" t="e">
        <f>SUMIF(РРО!#REF!,свод!$AY27,РРО!#REF!)</f>
        <v>#REF!</v>
      </c>
      <c r="AK27" s="26" t="e">
        <f>SUMIF(РРО!#REF!,свод!$AY27,РРО!#REF!)</f>
        <v>#REF!</v>
      </c>
      <c r="AL27" s="26" t="e">
        <f>SUMIF(РРО!#REF!,свод!$AY27,РРО!#REF!)</f>
        <v>#REF!</v>
      </c>
      <c r="AM27" s="26" t="e">
        <f>SUMIF(РРО!#REF!,свод!$AY27,РРО!#REF!)</f>
        <v>#REF!</v>
      </c>
      <c r="AN27" s="26" t="e">
        <f>SUMIF(РРО!#REF!,свод!$AY27,РРО!#REF!)</f>
        <v>#REF!</v>
      </c>
      <c r="AO27" s="26" t="e">
        <f>SUMIF(РРО!#REF!,свод!$AY27,РРО!#REF!)</f>
        <v>#REF!</v>
      </c>
      <c r="AP27" s="26" t="e">
        <f>SUMIF(РРО!#REF!,свод!$AY27,РРО!#REF!)</f>
        <v>#REF!</v>
      </c>
      <c r="AQ27" s="26" t="e">
        <f>SUMIF(РРО!#REF!,свод!$AY27,РРО!#REF!)</f>
        <v>#REF!</v>
      </c>
      <c r="AR27" s="26" t="e">
        <f>SUMIF(РРО!#REF!,свод!$AY27,РРО!#REF!)</f>
        <v>#REF!</v>
      </c>
      <c r="AS27" s="26" t="e">
        <f>SUMIF(РРО!#REF!,свод!$AY27,РРО!#REF!)</f>
        <v>#REF!</v>
      </c>
      <c r="AT27" s="26" t="e">
        <f>SUMIF(РРО!#REF!,свод!$AY27,РРО!#REF!)</f>
        <v>#REF!</v>
      </c>
      <c r="AU27" s="26" t="e">
        <f>SUMIF(РРО!#REF!,свод!$AY27,РРО!#REF!)</f>
        <v>#REF!</v>
      </c>
      <c r="AV27" s="26" t="e">
        <f>SUMIF(РРО!#REF!,свод!$AY27,РРО!#REF!)</f>
        <v>#REF!</v>
      </c>
      <c r="AW27" s="26" t="e">
        <f>SUMIF(РРО!#REF!,свод!$AY27,РРО!#REF!)</f>
        <v>#REF!</v>
      </c>
      <c r="AX27" s="26" t="e">
        <f>SUMIF(РРО!#REF!,свод!$AY27,РРО!#REF!)</f>
        <v>#REF!</v>
      </c>
      <c r="AY27" t="str">
        <f t="shared" si="0"/>
        <v>4010000100408плановый</v>
      </c>
    </row>
    <row r="28" spans="1:51" ht="15" hidden="1" customHeight="1">
      <c r="A28" s="20">
        <v>401000010</v>
      </c>
      <c r="B28" s="21" t="s">
        <v>127</v>
      </c>
      <c r="C28" s="22" t="s">
        <v>66</v>
      </c>
      <c r="D28" s="22" t="s">
        <v>69</v>
      </c>
      <c r="E28" s="23" t="s">
        <v>62</v>
      </c>
      <c r="F28" s="40" t="e">
        <f>SUMIF(РРО!#REF!,свод!AY28,РРО!AT$12:AT$38)</f>
        <v>#REF!</v>
      </c>
      <c r="G28" s="40" t="e">
        <f>SUMIF(РРО!#REF!,свод!AY28,РРО!AU$12:AU$38)</f>
        <v>#REF!</v>
      </c>
      <c r="H28" s="26" t="e">
        <f>SUMIF(РРО!#REF!,свод!$AY28,РРО!AV$12:AV$38)</f>
        <v>#REF!</v>
      </c>
      <c r="I28" s="26" t="e">
        <f>SUMIF(РРО!#REF!,свод!$AY28,РРО!AW$12:AW$38)</f>
        <v>#REF!</v>
      </c>
      <c r="J28" s="26" t="e">
        <f>SUMIF(РРО!#REF!,свод!$AY28,РРО!AX$12:AX$38)</f>
        <v>#REF!</v>
      </c>
      <c r="K28" s="26" t="e">
        <f>SUMIF(РРО!#REF!,свод!$AY28,РРО!AY$12:AY$38)</f>
        <v>#REF!</v>
      </c>
      <c r="L28" s="26" t="e">
        <f>SUMIF(РРО!#REF!,свод!$AY28,РРО!AZ$12:AZ$38)</f>
        <v>#REF!</v>
      </c>
      <c r="M28" s="26" t="e">
        <f>SUMIF(РРО!#REF!,свод!$AY28,РРО!BA$12:BA$38)</f>
        <v>#REF!</v>
      </c>
      <c r="N28" s="26" t="e">
        <f>SUMIF(РРО!#REF!,свод!$AY28,РРО!BB$12:BB$38)</f>
        <v>#REF!</v>
      </c>
      <c r="O28" s="26" t="e">
        <f>SUMIF(РРО!#REF!,свод!$AY28,РРО!BC$12:BC$38)</f>
        <v>#REF!</v>
      </c>
      <c r="P28" s="40" t="e">
        <f>SUMIF(РРО!#REF!,свод!$AY28,РРО!BD$12:BD$38)</f>
        <v>#REF!</v>
      </c>
      <c r="Q28" s="26" t="e">
        <f>SUMIF(РРО!#REF!,свод!$AY28,РРО!BE$12:BE$38)</f>
        <v>#REF!</v>
      </c>
      <c r="R28" s="26" t="e">
        <f>SUMIF(РРО!#REF!,свод!$AY28,РРО!BF$12:BF$38)</f>
        <v>#REF!</v>
      </c>
      <c r="S28" s="26" t="e">
        <f>SUMIF(РРО!#REF!,свод!$AY28,РРО!BG$12:BG$38)</f>
        <v>#REF!</v>
      </c>
      <c r="T28" s="26" t="e">
        <f>SUMIF(РРО!#REF!,свод!$AY28,РРО!BH$12:BH$38)</f>
        <v>#REF!</v>
      </c>
      <c r="U28" s="40" t="e">
        <f>SUMIF(РРО!#REF!,свод!$AY28,РРО!BI$12:BI$38)</f>
        <v>#REF!</v>
      </c>
      <c r="V28" s="26" t="e">
        <f>SUMIF(РРО!#REF!,свод!$AY28,РРО!BJ$12:BJ$38)</f>
        <v>#REF!</v>
      </c>
      <c r="W28" s="26" t="e">
        <f>SUMIF(РРО!#REF!,свод!$AY28,РРО!BK$12:BK$38)</f>
        <v>#REF!</v>
      </c>
      <c r="X28" s="26" t="e">
        <f>SUMIF(РРО!#REF!,свод!$AY28,РРО!BL$12:BL$38)</f>
        <v>#REF!</v>
      </c>
      <c r="Y28" s="26" t="e">
        <f>SUMIF(РРО!#REF!,свод!$AY28,РРО!BM$12:BM$38)</f>
        <v>#REF!</v>
      </c>
      <c r="Z28" s="40" t="e">
        <f>SUMIF(РРО!#REF!,свод!$AY28,РРО!BN$12:BN$38)</f>
        <v>#REF!</v>
      </c>
      <c r="AA28" s="26" t="e">
        <f>SUMIF(РРО!#REF!,свод!$AY28,РРО!BO$12:BO$38)</f>
        <v>#REF!</v>
      </c>
      <c r="AB28" s="26" t="e">
        <f>SUMIF(РРО!#REF!,свод!$AY28,РРО!BP$12:BP$38)</f>
        <v>#REF!</v>
      </c>
      <c r="AC28" s="26" t="e">
        <f>SUMIF(РРО!#REF!,свод!$AY28,РРО!BQ$12:BQ$38)</f>
        <v>#REF!</v>
      </c>
      <c r="AD28" s="26" t="e">
        <f>SUMIF(РРО!#REF!,свод!$AY28,РРО!BR$12:BR$38)</f>
        <v>#REF!</v>
      </c>
      <c r="AE28" s="40" t="e">
        <f>SUMIF(РРО!#REF!,свод!$AY28,РРО!BS$12:BS$38)</f>
        <v>#REF!</v>
      </c>
      <c r="AF28" s="26" t="e">
        <f>SUMIF(РРО!#REF!,свод!$AY28,РРО!BT$12:BT$38)</f>
        <v>#REF!</v>
      </c>
      <c r="AG28" s="26" t="e">
        <f>SUMIF(РРО!#REF!,свод!$AY28,РРО!BU$12:BU$38)</f>
        <v>#REF!</v>
      </c>
      <c r="AH28" s="26" t="e">
        <f>SUMIF(РРО!#REF!,свод!$AY28,РРО!BV$12:BV$38)</f>
        <v>#REF!</v>
      </c>
      <c r="AI28" s="26" t="e">
        <f>SUMIF(РРО!#REF!,свод!$AY28,РРО!BW$12:BW$38)</f>
        <v>#REF!</v>
      </c>
      <c r="AJ28" s="26" t="e">
        <f>SUMIF(РРО!#REF!,свод!$AY28,РРО!#REF!)</f>
        <v>#REF!</v>
      </c>
      <c r="AK28" s="26" t="e">
        <f>SUMIF(РРО!#REF!,свод!$AY28,РРО!#REF!)</f>
        <v>#REF!</v>
      </c>
      <c r="AL28" s="26" t="e">
        <f>SUMIF(РРО!#REF!,свод!$AY28,РРО!#REF!)</f>
        <v>#REF!</v>
      </c>
      <c r="AM28" s="26" t="e">
        <f>SUMIF(РРО!#REF!,свод!$AY28,РРО!#REF!)</f>
        <v>#REF!</v>
      </c>
      <c r="AN28" s="26" t="e">
        <f>SUMIF(РРО!#REF!,свод!$AY28,РРО!#REF!)</f>
        <v>#REF!</v>
      </c>
      <c r="AO28" s="26" t="e">
        <f>SUMIF(РРО!#REF!,свод!$AY28,РРО!#REF!)</f>
        <v>#REF!</v>
      </c>
      <c r="AP28" s="26" t="e">
        <f>SUMIF(РРО!#REF!,свод!$AY28,РРО!#REF!)</f>
        <v>#REF!</v>
      </c>
      <c r="AQ28" s="26" t="e">
        <f>SUMIF(РРО!#REF!,свод!$AY28,РРО!#REF!)</f>
        <v>#REF!</v>
      </c>
      <c r="AR28" s="26" t="e">
        <f>SUMIF(РРО!#REF!,свод!$AY28,РРО!#REF!)</f>
        <v>#REF!</v>
      </c>
      <c r="AS28" s="26" t="e">
        <f>SUMIF(РРО!#REF!,свод!$AY28,РРО!#REF!)</f>
        <v>#REF!</v>
      </c>
      <c r="AT28" s="26" t="e">
        <f>SUMIF(РРО!#REF!,свод!$AY28,РРО!#REF!)</f>
        <v>#REF!</v>
      </c>
      <c r="AU28" s="26" t="e">
        <f>SUMIF(РРО!#REF!,свод!$AY28,РРО!#REF!)</f>
        <v>#REF!</v>
      </c>
      <c r="AV28" s="26" t="e">
        <f>SUMIF(РРО!#REF!,свод!$AY28,РРО!#REF!)</f>
        <v>#REF!</v>
      </c>
      <c r="AW28" s="26" t="e">
        <f>SUMIF(РРО!#REF!,свод!$AY28,РРО!#REF!)</f>
        <v>#REF!</v>
      </c>
      <c r="AX28" s="26" t="e">
        <f>SUMIF(РРО!#REF!,свод!$AY28,РРО!#REF!)</f>
        <v>#REF!</v>
      </c>
      <c r="AY28" t="str">
        <f t="shared" si="0"/>
        <v>4010000100408нормативный</v>
      </c>
    </row>
    <row r="29" spans="1:51" ht="15" hidden="1" customHeight="1">
      <c r="A29" s="20">
        <v>401000012</v>
      </c>
      <c r="B29" s="21" t="s">
        <v>128</v>
      </c>
      <c r="C29" s="22" t="s">
        <v>66</v>
      </c>
      <c r="D29" s="22" t="s">
        <v>69</v>
      </c>
      <c r="E29" s="23" t="s">
        <v>63</v>
      </c>
      <c r="F29" s="40" t="e">
        <f>SUMIF(РРО!#REF!,свод!AY29,РРО!AT$12:AT$38)</f>
        <v>#REF!</v>
      </c>
      <c r="G29" s="40" t="e">
        <f>SUMIF(РРО!#REF!,свод!AY29,РРО!AU$12:AU$38)</f>
        <v>#REF!</v>
      </c>
      <c r="H29" s="26" t="e">
        <f>SUMIF(РРО!#REF!,свод!$AY29,РРО!AV$12:AV$38)</f>
        <v>#REF!</v>
      </c>
      <c r="I29" s="26" t="e">
        <f>SUMIF(РРО!#REF!,свод!$AY29,РРО!AW$12:AW$38)</f>
        <v>#REF!</v>
      </c>
      <c r="J29" s="26" t="e">
        <f>SUMIF(РРО!#REF!,свод!$AY29,РРО!AX$12:AX$38)</f>
        <v>#REF!</v>
      </c>
      <c r="K29" s="26" t="e">
        <f>SUMIF(РРО!#REF!,свод!$AY29,РРО!AY$12:AY$38)</f>
        <v>#REF!</v>
      </c>
      <c r="L29" s="26" t="e">
        <f>SUMIF(РРО!#REF!,свод!$AY29,РРО!AZ$12:AZ$38)</f>
        <v>#REF!</v>
      </c>
      <c r="M29" s="26" t="e">
        <f>SUMIF(РРО!#REF!,свод!$AY29,РРО!BA$12:BA$38)</f>
        <v>#REF!</v>
      </c>
      <c r="N29" s="26" t="e">
        <f>SUMIF(РРО!#REF!,свод!$AY29,РРО!BB$12:BB$38)</f>
        <v>#REF!</v>
      </c>
      <c r="O29" s="26" t="e">
        <f>SUMIF(РРО!#REF!,свод!$AY29,РРО!BC$12:BC$38)</f>
        <v>#REF!</v>
      </c>
      <c r="P29" s="40" t="e">
        <f>SUMIF(РРО!#REF!,свод!$AY29,РРО!BD$12:BD$38)</f>
        <v>#REF!</v>
      </c>
      <c r="Q29" s="26" t="e">
        <f>SUMIF(РРО!#REF!,свод!$AY29,РРО!BE$12:BE$38)</f>
        <v>#REF!</v>
      </c>
      <c r="R29" s="26" t="e">
        <f>SUMIF(РРО!#REF!,свод!$AY29,РРО!BF$12:BF$38)</f>
        <v>#REF!</v>
      </c>
      <c r="S29" s="26" t="e">
        <f>SUMIF(РРО!#REF!,свод!$AY29,РРО!BG$12:BG$38)</f>
        <v>#REF!</v>
      </c>
      <c r="T29" s="26" t="e">
        <f>SUMIF(РРО!#REF!,свод!$AY29,РРО!BH$12:BH$38)</f>
        <v>#REF!</v>
      </c>
      <c r="U29" s="40" t="e">
        <f>SUMIF(РРО!#REF!,свод!$AY29,РРО!BI$12:BI$38)</f>
        <v>#REF!</v>
      </c>
      <c r="V29" s="26" t="e">
        <f>SUMIF(РРО!#REF!,свод!$AY29,РРО!BJ$12:BJ$38)</f>
        <v>#REF!</v>
      </c>
      <c r="W29" s="26" t="e">
        <f>SUMIF(РРО!#REF!,свод!$AY29,РРО!BK$12:BK$38)</f>
        <v>#REF!</v>
      </c>
      <c r="X29" s="26" t="e">
        <f>SUMIF(РРО!#REF!,свод!$AY29,РРО!BL$12:BL$38)</f>
        <v>#REF!</v>
      </c>
      <c r="Y29" s="26" t="e">
        <f>SUMIF(РРО!#REF!,свод!$AY29,РРО!BM$12:BM$38)</f>
        <v>#REF!</v>
      </c>
      <c r="Z29" s="40" t="e">
        <f>SUMIF(РРО!#REF!,свод!$AY29,РРО!BN$12:BN$38)</f>
        <v>#REF!</v>
      </c>
      <c r="AA29" s="26" t="e">
        <f>SUMIF(РРО!#REF!,свод!$AY29,РРО!BO$12:BO$38)</f>
        <v>#REF!</v>
      </c>
      <c r="AB29" s="26" t="e">
        <f>SUMIF(РРО!#REF!,свод!$AY29,РРО!BP$12:BP$38)</f>
        <v>#REF!</v>
      </c>
      <c r="AC29" s="26" t="e">
        <f>SUMIF(РРО!#REF!,свод!$AY29,РРО!BQ$12:BQ$38)</f>
        <v>#REF!</v>
      </c>
      <c r="AD29" s="26" t="e">
        <f>SUMIF(РРО!#REF!,свод!$AY29,РРО!BR$12:BR$38)</f>
        <v>#REF!</v>
      </c>
      <c r="AE29" s="40" t="e">
        <f>SUMIF(РРО!#REF!,свод!$AY29,РРО!BS$12:BS$38)</f>
        <v>#REF!</v>
      </c>
      <c r="AF29" s="26" t="e">
        <f>SUMIF(РРО!#REF!,свод!$AY29,РРО!BT$12:BT$38)</f>
        <v>#REF!</v>
      </c>
      <c r="AG29" s="26" t="e">
        <f>SUMIF(РРО!#REF!,свод!$AY29,РРО!BU$12:BU$38)</f>
        <v>#REF!</v>
      </c>
      <c r="AH29" s="26" t="e">
        <f>SUMIF(РРО!#REF!,свод!$AY29,РРО!BV$12:BV$38)</f>
        <v>#REF!</v>
      </c>
      <c r="AI29" s="26" t="e">
        <f>SUMIF(РРО!#REF!,свод!$AY29,РРО!BW$12:BW$38)</f>
        <v>#REF!</v>
      </c>
      <c r="AJ29" s="26" t="e">
        <f>SUMIF(РРО!#REF!,свод!$AY29,РРО!#REF!)</f>
        <v>#REF!</v>
      </c>
      <c r="AK29" s="26" t="e">
        <f>SUMIF(РРО!#REF!,свод!$AY29,РРО!#REF!)</f>
        <v>#REF!</v>
      </c>
      <c r="AL29" s="26" t="e">
        <f>SUMIF(РРО!#REF!,свод!$AY29,РРО!#REF!)</f>
        <v>#REF!</v>
      </c>
      <c r="AM29" s="26" t="e">
        <f>SUMIF(РРО!#REF!,свод!$AY29,РРО!#REF!)</f>
        <v>#REF!</v>
      </c>
      <c r="AN29" s="26" t="e">
        <f>SUMIF(РРО!#REF!,свод!$AY29,РРО!#REF!)</f>
        <v>#REF!</v>
      </c>
      <c r="AO29" s="26" t="e">
        <f>SUMIF(РРО!#REF!,свод!$AY29,РРО!#REF!)</f>
        <v>#REF!</v>
      </c>
      <c r="AP29" s="26" t="e">
        <f>SUMIF(РРО!#REF!,свод!$AY29,РРО!#REF!)</f>
        <v>#REF!</v>
      </c>
      <c r="AQ29" s="26" t="e">
        <f>SUMIF(РРО!#REF!,свод!$AY29,РРО!#REF!)</f>
        <v>#REF!</v>
      </c>
      <c r="AR29" s="26" t="e">
        <f>SUMIF(РРО!#REF!,свод!$AY29,РРО!#REF!)</f>
        <v>#REF!</v>
      </c>
      <c r="AS29" s="26" t="e">
        <f>SUMIF(РРО!#REF!,свод!$AY29,РРО!#REF!)</f>
        <v>#REF!</v>
      </c>
      <c r="AT29" s="26" t="e">
        <f>SUMIF(РРО!#REF!,свод!$AY29,РРО!#REF!)</f>
        <v>#REF!</v>
      </c>
      <c r="AU29" s="26" t="e">
        <f>SUMIF(РРО!#REF!,свод!$AY29,РРО!#REF!)</f>
        <v>#REF!</v>
      </c>
      <c r="AV29" s="26" t="e">
        <f>SUMIF(РРО!#REF!,свод!$AY29,РРО!#REF!)</f>
        <v>#REF!</v>
      </c>
      <c r="AW29" s="26" t="e">
        <f>SUMIF(РРО!#REF!,свод!$AY29,РРО!#REF!)</f>
        <v>#REF!</v>
      </c>
      <c r="AX29" s="26" t="e">
        <f>SUMIF(РРО!#REF!,свод!$AY29,РРО!#REF!)</f>
        <v>#REF!</v>
      </c>
      <c r="AY29" t="str">
        <f t="shared" si="0"/>
        <v>4010000120408плановый</v>
      </c>
    </row>
    <row r="30" spans="1:51" ht="15" hidden="1" customHeight="1">
      <c r="A30" s="20">
        <v>401000014</v>
      </c>
      <c r="B30" s="21" t="s">
        <v>67</v>
      </c>
      <c r="C30" s="22" t="s">
        <v>51</v>
      </c>
      <c r="D30" s="22" t="s">
        <v>52</v>
      </c>
      <c r="E30" s="23" t="s">
        <v>63</v>
      </c>
      <c r="F30" s="40" t="e">
        <f>SUMIF(РРО!#REF!,свод!AY30,РРО!AT$12:AT$38)</f>
        <v>#REF!</v>
      </c>
      <c r="G30" s="40" t="e">
        <f>SUMIF(РРО!#REF!,свод!AY30,РРО!AU$12:AU$38)</f>
        <v>#REF!</v>
      </c>
      <c r="H30" s="26" t="e">
        <f>SUMIF(РРО!#REF!,свод!$AY30,РРО!AV$12:AV$38)</f>
        <v>#REF!</v>
      </c>
      <c r="I30" s="26" t="e">
        <f>SUMIF(РРО!#REF!,свод!$AY30,РРО!AW$12:AW$38)</f>
        <v>#REF!</v>
      </c>
      <c r="J30" s="26" t="e">
        <f>SUMIF(РРО!#REF!,свод!$AY30,РРО!AX$12:AX$38)</f>
        <v>#REF!</v>
      </c>
      <c r="K30" s="26" t="e">
        <f>SUMIF(РРО!#REF!,свод!$AY30,РРО!AY$12:AY$38)</f>
        <v>#REF!</v>
      </c>
      <c r="L30" s="26" t="e">
        <f>SUMIF(РРО!#REF!,свод!$AY30,РРО!AZ$12:AZ$38)</f>
        <v>#REF!</v>
      </c>
      <c r="M30" s="26" t="e">
        <f>SUMIF(РРО!#REF!,свод!$AY30,РРО!BA$12:BA$38)</f>
        <v>#REF!</v>
      </c>
      <c r="N30" s="26" t="e">
        <f>SUMIF(РРО!#REF!,свод!$AY30,РРО!BB$12:BB$38)</f>
        <v>#REF!</v>
      </c>
      <c r="O30" s="26" t="e">
        <f>SUMIF(РРО!#REF!,свод!$AY30,РРО!BC$12:BC$38)</f>
        <v>#REF!</v>
      </c>
      <c r="P30" s="40" t="e">
        <f>SUMIF(РРО!#REF!,свод!$AY30,РРО!BD$12:BD$38)</f>
        <v>#REF!</v>
      </c>
      <c r="Q30" s="26" t="e">
        <f>SUMIF(РРО!#REF!,свод!$AY30,РРО!BE$12:BE$38)</f>
        <v>#REF!</v>
      </c>
      <c r="R30" s="26" t="e">
        <f>SUMIF(РРО!#REF!,свод!$AY30,РРО!BF$12:BF$38)</f>
        <v>#REF!</v>
      </c>
      <c r="S30" s="26" t="e">
        <f>SUMIF(РРО!#REF!,свод!$AY30,РРО!BG$12:BG$38)</f>
        <v>#REF!</v>
      </c>
      <c r="T30" s="26" t="e">
        <f>SUMIF(РРО!#REF!,свод!$AY30,РРО!BH$12:BH$38)</f>
        <v>#REF!</v>
      </c>
      <c r="U30" s="40" t="e">
        <f>SUMIF(РРО!#REF!,свод!$AY30,РРО!BI$12:BI$38)</f>
        <v>#REF!</v>
      </c>
      <c r="V30" s="26" t="e">
        <f>SUMIF(РРО!#REF!,свод!$AY30,РРО!BJ$12:BJ$38)</f>
        <v>#REF!</v>
      </c>
      <c r="W30" s="26" t="e">
        <f>SUMIF(РРО!#REF!,свод!$AY30,РРО!BK$12:BK$38)</f>
        <v>#REF!</v>
      </c>
      <c r="X30" s="26" t="e">
        <f>SUMIF(РРО!#REF!,свод!$AY30,РРО!BL$12:BL$38)</f>
        <v>#REF!</v>
      </c>
      <c r="Y30" s="26" t="e">
        <f>SUMIF(РРО!#REF!,свод!$AY30,РРО!BM$12:BM$38)</f>
        <v>#REF!</v>
      </c>
      <c r="Z30" s="40" t="e">
        <f>SUMIF(РРО!#REF!,свод!$AY30,РРО!BN$12:BN$38)</f>
        <v>#REF!</v>
      </c>
      <c r="AA30" s="26" t="e">
        <f>SUMIF(РРО!#REF!,свод!$AY30,РРО!BO$12:BO$38)</f>
        <v>#REF!</v>
      </c>
      <c r="AB30" s="26" t="e">
        <f>SUMIF(РРО!#REF!,свод!$AY30,РРО!BP$12:BP$38)</f>
        <v>#REF!</v>
      </c>
      <c r="AC30" s="26" t="e">
        <f>SUMIF(РРО!#REF!,свод!$AY30,РРО!BQ$12:BQ$38)</f>
        <v>#REF!</v>
      </c>
      <c r="AD30" s="26" t="e">
        <f>SUMIF(РРО!#REF!,свод!$AY30,РРО!BR$12:BR$38)</f>
        <v>#REF!</v>
      </c>
      <c r="AE30" s="40" t="e">
        <f>SUMIF(РРО!#REF!,свод!$AY30,РРО!BS$12:BS$38)</f>
        <v>#REF!</v>
      </c>
      <c r="AF30" s="26" t="e">
        <f>SUMIF(РРО!#REF!,свод!$AY30,РРО!BT$12:BT$38)</f>
        <v>#REF!</v>
      </c>
      <c r="AG30" s="26" t="e">
        <f>SUMIF(РРО!#REF!,свод!$AY30,РРО!BU$12:BU$38)</f>
        <v>#REF!</v>
      </c>
      <c r="AH30" s="26" t="e">
        <f>SUMIF(РРО!#REF!,свод!$AY30,РРО!BV$12:BV$38)</f>
        <v>#REF!</v>
      </c>
      <c r="AI30" s="26" t="e">
        <f>SUMIF(РРО!#REF!,свод!$AY30,РРО!BW$12:BW$38)</f>
        <v>#REF!</v>
      </c>
      <c r="AJ30" s="26" t="e">
        <f>SUMIF(РРО!#REF!,свод!$AY30,РРО!#REF!)</f>
        <v>#REF!</v>
      </c>
      <c r="AK30" s="26" t="e">
        <f>SUMIF(РРО!#REF!,свод!$AY30,РРО!#REF!)</f>
        <v>#REF!</v>
      </c>
      <c r="AL30" s="26" t="e">
        <f>SUMIF(РРО!#REF!,свод!$AY30,РРО!#REF!)</f>
        <v>#REF!</v>
      </c>
      <c r="AM30" s="26" t="e">
        <f>SUMIF(РРО!#REF!,свод!$AY30,РРО!#REF!)</f>
        <v>#REF!</v>
      </c>
      <c r="AN30" s="26" t="e">
        <f>SUMIF(РРО!#REF!,свод!$AY30,РРО!#REF!)</f>
        <v>#REF!</v>
      </c>
      <c r="AO30" s="26" t="e">
        <f>SUMIF(РРО!#REF!,свод!$AY30,РРО!#REF!)</f>
        <v>#REF!</v>
      </c>
      <c r="AP30" s="26" t="e">
        <f>SUMIF(РРО!#REF!,свод!$AY30,РРО!#REF!)</f>
        <v>#REF!</v>
      </c>
      <c r="AQ30" s="26" t="e">
        <f>SUMIF(РРО!#REF!,свод!$AY30,РРО!#REF!)</f>
        <v>#REF!</v>
      </c>
      <c r="AR30" s="26" t="e">
        <f>SUMIF(РРО!#REF!,свод!$AY30,РРО!#REF!)</f>
        <v>#REF!</v>
      </c>
      <c r="AS30" s="26" t="e">
        <f>SUMIF(РРО!#REF!,свод!$AY30,РРО!#REF!)</f>
        <v>#REF!</v>
      </c>
      <c r="AT30" s="26" t="e">
        <f>SUMIF(РРО!#REF!,свод!$AY30,РРО!#REF!)</f>
        <v>#REF!</v>
      </c>
      <c r="AU30" s="26" t="e">
        <f>SUMIF(РРО!#REF!,свод!$AY30,РРО!#REF!)</f>
        <v>#REF!</v>
      </c>
      <c r="AV30" s="26" t="e">
        <f>SUMIF(РРО!#REF!,свод!$AY30,РРО!#REF!)</f>
        <v>#REF!</v>
      </c>
      <c r="AW30" s="26" t="e">
        <f>SUMIF(РРО!#REF!,свод!$AY30,РРО!#REF!)</f>
        <v>#REF!</v>
      </c>
      <c r="AX30" s="26" t="e">
        <f>SUMIF(РРО!#REF!,свод!$AY30,РРО!#REF!)</f>
        <v>#REF!</v>
      </c>
      <c r="AY30" t="str">
        <f t="shared" si="0"/>
        <v>4010000140113плановый</v>
      </c>
    </row>
    <row r="31" spans="1:51" ht="15" hidden="1" customHeight="1">
      <c r="A31" s="32">
        <v>401000016</v>
      </c>
      <c r="B31" s="33" t="s">
        <v>91</v>
      </c>
      <c r="C31" s="34" t="s">
        <v>51</v>
      </c>
      <c r="D31" s="34" t="s">
        <v>77</v>
      </c>
      <c r="E31" s="35" t="s">
        <v>62</v>
      </c>
      <c r="F31" s="40" t="e">
        <f>SUMIF(РРО!#REF!,свод!AY31,РРО!AT$12:AT$38)</f>
        <v>#REF!</v>
      </c>
      <c r="G31" s="40" t="e">
        <f>SUMIF(РРО!#REF!,свод!AY31,РРО!AU$12:AU$38)</f>
        <v>#REF!</v>
      </c>
      <c r="H31" s="26" t="e">
        <f>SUMIF(РРО!#REF!,свод!$AY31,РРО!AV$12:AV$38)</f>
        <v>#REF!</v>
      </c>
      <c r="I31" s="26" t="e">
        <f>SUMIF(РРО!#REF!,свод!$AY31,РРО!AW$12:AW$38)</f>
        <v>#REF!</v>
      </c>
      <c r="J31" s="26" t="e">
        <f>SUMIF(РРО!#REF!,свод!$AY31,РРО!AX$12:AX$38)</f>
        <v>#REF!</v>
      </c>
      <c r="K31" s="26" t="e">
        <f>SUMIF(РРО!#REF!,свод!$AY31,РРО!AY$12:AY$38)</f>
        <v>#REF!</v>
      </c>
      <c r="L31" s="26" t="e">
        <f>SUMIF(РРО!#REF!,свод!$AY31,РРО!AZ$12:AZ$38)</f>
        <v>#REF!</v>
      </c>
      <c r="M31" s="26" t="e">
        <f>SUMIF(РРО!#REF!,свод!$AY31,РРО!BA$12:BA$38)</f>
        <v>#REF!</v>
      </c>
      <c r="N31" s="26" t="e">
        <f>SUMIF(РРО!#REF!,свод!$AY31,РРО!BB$12:BB$38)</f>
        <v>#REF!</v>
      </c>
      <c r="O31" s="26" t="e">
        <f>SUMIF(РРО!#REF!,свод!$AY31,РРО!BC$12:BC$38)</f>
        <v>#REF!</v>
      </c>
      <c r="P31" s="40" t="e">
        <f>SUMIF(РРО!#REF!,свод!$AY31,РРО!BD$12:BD$38)</f>
        <v>#REF!</v>
      </c>
      <c r="Q31" s="26" t="e">
        <f>SUMIF(РРО!#REF!,свод!$AY31,РРО!BE$12:BE$38)</f>
        <v>#REF!</v>
      </c>
      <c r="R31" s="26" t="e">
        <f>SUMIF(РРО!#REF!,свод!$AY31,РРО!BF$12:BF$38)</f>
        <v>#REF!</v>
      </c>
      <c r="S31" s="26" t="e">
        <f>SUMIF(РРО!#REF!,свод!$AY31,РРО!BG$12:BG$38)</f>
        <v>#REF!</v>
      </c>
      <c r="T31" s="26" t="e">
        <f>SUMIF(РРО!#REF!,свод!$AY31,РРО!BH$12:BH$38)</f>
        <v>#REF!</v>
      </c>
      <c r="U31" s="40" t="e">
        <f>SUMIF(РРО!#REF!,свод!$AY31,РРО!BI$12:BI$38)</f>
        <v>#REF!</v>
      </c>
      <c r="V31" s="26" t="e">
        <f>SUMIF(РРО!#REF!,свод!$AY31,РРО!BJ$12:BJ$38)</f>
        <v>#REF!</v>
      </c>
      <c r="W31" s="26" t="e">
        <f>SUMIF(РРО!#REF!,свод!$AY31,РРО!BK$12:BK$38)</f>
        <v>#REF!</v>
      </c>
      <c r="X31" s="26" t="e">
        <f>SUMIF(РРО!#REF!,свод!$AY31,РРО!BL$12:BL$38)</f>
        <v>#REF!</v>
      </c>
      <c r="Y31" s="26" t="e">
        <f>SUMIF(РРО!#REF!,свод!$AY31,РРО!BM$12:BM$38)</f>
        <v>#REF!</v>
      </c>
      <c r="Z31" s="40" t="e">
        <f>SUMIF(РРО!#REF!,свод!$AY31,РРО!BN$12:BN$38)</f>
        <v>#REF!</v>
      </c>
      <c r="AA31" s="26" t="e">
        <f>SUMIF(РРО!#REF!,свод!$AY31,РРО!BO$12:BO$38)</f>
        <v>#REF!</v>
      </c>
      <c r="AB31" s="26" t="e">
        <f>SUMIF(РРО!#REF!,свод!$AY31,РРО!BP$12:BP$38)</f>
        <v>#REF!</v>
      </c>
      <c r="AC31" s="26" t="e">
        <f>SUMIF(РРО!#REF!,свод!$AY31,РРО!BQ$12:BQ$38)</f>
        <v>#REF!</v>
      </c>
      <c r="AD31" s="26" t="e">
        <f>SUMIF(РРО!#REF!,свод!$AY31,РРО!BR$12:BR$38)</f>
        <v>#REF!</v>
      </c>
      <c r="AE31" s="40" t="e">
        <f>SUMIF(РРО!#REF!,свод!$AY31,РРО!BS$12:BS$38)</f>
        <v>#REF!</v>
      </c>
      <c r="AF31" s="26" t="e">
        <f>SUMIF(РРО!#REF!,свод!$AY31,РРО!BT$12:BT$38)</f>
        <v>#REF!</v>
      </c>
      <c r="AG31" s="26" t="e">
        <f>SUMIF(РРО!#REF!,свод!$AY31,РРО!BU$12:BU$38)</f>
        <v>#REF!</v>
      </c>
      <c r="AH31" s="26" t="e">
        <f>SUMIF(РРО!#REF!,свод!$AY31,РРО!BV$12:BV$38)</f>
        <v>#REF!</v>
      </c>
      <c r="AI31" s="26" t="e">
        <f>SUMIF(РРО!#REF!,свод!$AY31,РРО!BW$12:BW$38)</f>
        <v>#REF!</v>
      </c>
      <c r="AJ31" s="26" t="e">
        <f>SUMIF(РРО!#REF!,свод!$AY31,РРО!#REF!)</f>
        <v>#REF!</v>
      </c>
      <c r="AK31" s="26" t="e">
        <f>SUMIF(РРО!#REF!,свод!$AY31,РРО!#REF!)</f>
        <v>#REF!</v>
      </c>
      <c r="AL31" s="26" t="e">
        <f>SUMIF(РРО!#REF!,свод!$AY31,РРО!#REF!)</f>
        <v>#REF!</v>
      </c>
      <c r="AM31" s="26" t="e">
        <f>SUMIF(РРО!#REF!,свод!$AY31,РРО!#REF!)</f>
        <v>#REF!</v>
      </c>
      <c r="AN31" s="26" t="e">
        <f>SUMIF(РРО!#REF!,свод!$AY31,РРО!#REF!)</f>
        <v>#REF!</v>
      </c>
      <c r="AO31" s="26" t="e">
        <f>SUMIF(РРО!#REF!,свод!$AY31,РРО!#REF!)</f>
        <v>#REF!</v>
      </c>
      <c r="AP31" s="26" t="e">
        <f>SUMIF(РРО!#REF!,свод!$AY31,РРО!#REF!)</f>
        <v>#REF!</v>
      </c>
      <c r="AQ31" s="26" t="e">
        <f>SUMIF(РРО!#REF!,свод!$AY31,РРО!#REF!)</f>
        <v>#REF!</v>
      </c>
      <c r="AR31" s="26" t="e">
        <f>SUMIF(РРО!#REF!,свод!$AY31,РРО!#REF!)</f>
        <v>#REF!</v>
      </c>
      <c r="AS31" s="26" t="e">
        <f>SUMIF(РРО!#REF!,свод!$AY31,РРО!#REF!)</f>
        <v>#REF!</v>
      </c>
      <c r="AT31" s="26" t="e">
        <f>SUMIF(РРО!#REF!,свод!$AY31,РРО!#REF!)</f>
        <v>#REF!</v>
      </c>
      <c r="AU31" s="26" t="e">
        <f>SUMIF(РРО!#REF!,свод!$AY31,РРО!#REF!)</f>
        <v>#REF!</v>
      </c>
      <c r="AV31" s="26" t="e">
        <f>SUMIF(РРО!#REF!,свод!$AY31,РРО!#REF!)</f>
        <v>#REF!</v>
      </c>
      <c r="AW31" s="26" t="e">
        <f>SUMIF(РРО!#REF!,свод!$AY31,РРО!#REF!)</f>
        <v>#REF!</v>
      </c>
      <c r="AX31" s="26" t="e">
        <f>SUMIF(РРО!#REF!,свод!$AY31,РРО!#REF!)</f>
        <v>#REF!</v>
      </c>
      <c r="AY31" t="str">
        <f t="shared" si="0"/>
        <v>4010000160111нормативный</v>
      </c>
    </row>
    <row r="32" spans="1:51" ht="15" hidden="1" customHeight="1">
      <c r="A32" s="32">
        <v>401000016</v>
      </c>
      <c r="B32" s="33" t="s">
        <v>91</v>
      </c>
      <c r="C32" s="34" t="s">
        <v>51</v>
      </c>
      <c r="D32" s="34" t="s">
        <v>52</v>
      </c>
      <c r="E32" s="35" t="s">
        <v>62</v>
      </c>
      <c r="F32" s="40" t="e">
        <f>SUMIF(РРО!#REF!,свод!AY32,РРО!AT$12:AT$38)</f>
        <v>#REF!</v>
      </c>
      <c r="G32" s="40" t="e">
        <f>SUMIF(РРО!#REF!,свод!AY32,РРО!AU$12:AU$38)</f>
        <v>#REF!</v>
      </c>
      <c r="H32" s="26" t="e">
        <f>SUMIF(РРО!#REF!,свод!$AY32,РРО!AV$12:AV$38)</f>
        <v>#REF!</v>
      </c>
      <c r="I32" s="26" t="e">
        <f>SUMIF(РРО!#REF!,свод!$AY32,РРО!AW$12:AW$38)</f>
        <v>#REF!</v>
      </c>
      <c r="J32" s="26" t="e">
        <f>SUMIF(РРО!#REF!,свод!$AY32,РРО!AX$12:AX$38)</f>
        <v>#REF!</v>
      </c>
      <c r="K32" s="26" t="e">
        <f>SUMIF(РРО!#REF!,свод!$AY32,РРО!AY$12:AY$38)</f>
        <v>#REF!</v>
      </c>
      <c r="L32" s="26" t="e">
        <f>SUMIF(РРО!#REF!,свод!$AY32,РРО!AZ$12:AZ$38)</f>
        <v>#REF!</v>
      </c>
      <c r="M32" s="26" t="e">
        <f>SUMIF(РРО!#REF!,свод!$AY32,РРО!BA$12:BA$38)</f>
        <v>#REF!</v>
      </c>
      <c r="N32" s="26" t="e">
        <f>SUMIF(РРО!#REF!,свод!$AY32,РРО!BB$12:BB$38)</f>
        <v>#REF!</v>
      </c>
      <c r="O32" s="26" t="e">
        <f>SUMIF(РРО!#REF!,свод!$AY32,РРО!BC$12:BC$38)</f>
        <v>#REF!</v>
      </c>
      <c r="P32" s="40" t="e">
        <f>SUMIF(РРО!#REF!,свод!$AY32,РРО!BD$12:BD$38)</f>
        <v>#REF!</v>
      </c>
      <c r="Q32" s="26" t="e">
        <f>SUMIF(РРО!#REF!,свод!$AY32,РРО!BE$12:BE$38)</f>
        <v>#REF!</v>
      </c>
      <c r="R32" s="26" t="e">
        <f>SUMIF(РРО!#REF!,свод!$AY32,РРО!BF$12:BF$38)</f>
        <v>#REF!</v>
      </c>
      <c r="S32" s="26" t="e">
        <f>SUMIF(РРО!#REF!,свод!$AY32,РРО!BG$12:BG$38)</f>
        <v>#REF!</v>
      </c>
      <c r="T32" s="26" t="e">
        <f>SUMIF(РРО!#REF!,свод!$AY32,РРО!BH$12:BH$38)</f>
        <v>#REF!</v>
      </c>
      <c r="U32" s="40" t="e">
        <f>SUMIF(РРО!#REF!,свод!$AY32,РРО!BI$12:BI$38)</f>
        <v>#REF!</v>
      </c>
      <c r="V32" s="26" t="e">
        <f>SUMIF(РРО!#REF!,свод!$AY32,РРО!BJ$12:BJ$38)</f>
        <v>#REF!</v>
      </c>
      <c r="W32" s="26" t="e">
        <f>SUMIF(РРО!#REF!,свод!$AY32,РРО!BK$12:BK$38)</f>
        <v>#REF!</v>
      </c>
      <c r="X32" s="26" t="e">
        <f>SUMIF(РРО!#REF!,свод!$AY32,РРО!BL$12:BL$38)</f>
        <v>#REF!</v>
      </c>
      <c r="Y32" s="26" t="e">
        <f>SUMIF(РРО!#REF!,свод!$AY32,РРО!BM$12:BM$38)</f>
        <v>#REF!</v>
      </c>
      <c r="Z32" s="40" t="e">
        <f>SUMIF(РРО!#REF!,свод!$AY32,РРО!BN$12:BN$38)</f>
        <v>#REF!</v>
      </c>
      <c r="AA32" s="26" t="e">
        <f>SUMIF(РРО!#REF!,свод!$AY32,РРО!BO$12:BO$38)</f>
        <v>#REF!</v>
      </c>
      <c r="AB32" s="26" t="e">
        <f>SUMIF(РРО!#REF!,свод!$AY32,РРО!BP$12:BP$38)</f>
        <v>#REF!</v>
      </c>
      <c r="AC32" s="26" t="e">
        <f>SUMIF(РРО!#REF!,свод!$AY32,РРО!BQ$12:BQ$38)</f>
        <v>#REF!</v>
      </c>
      <c r="AD32" s="26" t="e">
        <f>SUMIF(РРО!#REF!,свод!$AY32,РРО!BR$12:BR$38)</f>
        <v>#REF!</v>
      </c>
      <c r="AE32" s="40" t="e">
        <f>SUMIF(РРО!#REF!,свод!$AY32,РРО!BS$12:BS$38)</f>
        <v>#REF!</v>
      </c>
      <c r="AF32" s="26" t="e">
        <f>SUMIF(РРО!#REF!,свод!$AY32,РРО!BT$12:BT$38)</f>
        <v>#REF!</v>
      </c>
      <c r="AG32" s="26" t="e">
        <f>SUMIF(РРО!#REF!,свод!$AY32,РРО!BU$12:BU$38)</f>
        <v>#REF!</v>
      </c>
      <c r="AH32" s="26" t="e">
        <f>SUMIF(РРО!#REF!,свод!$AY32,РРО!BV$12:BV$38)</f>
        <v>#REF!</v>
      </c>
      <c r="AI32" s="26" t="e">
        <f>SUMIF(РРО!#REF!,свод!$AY32,РРО!BW$12:BW$38)</f>
        <v>#REF!</v>
      </c>
      <c r="AJ32" s="26" t="e">
        <f>SUMIF(РРО!#REF!,свод!$AY32,РРО!#REF!)</f>
        <v>#REF!</v>
      </c>
      <c r="AK32" s="26" t="e">
        <f>SUMIF(РРО!#REF!,свод!$AY32,РРО!#REF!)</f>
        <v>#REF!</v>
      </c>
      <c r="AL32" s="26" t="e">
        <f>SUMIF(РРО!#REF!,свод!$AY32,РРО!#REF!)</f>
        <v>#REF!</v>
      </c>
      <c r="AM32" s="26" t="e">
        <f>SUMIF(РРО!#REF!,свод!$AY32,РРО!#REF!)</f>
        <v>#REF!</v>
      </c>
      <c r="AN32" s="26" t="e">
        <f>SUMIF(РРО!#REF!,свод!$AY32,РРО!#REF!)</f>
        <v>#REF!</v>
      </c>
      <c r="AO32" s="26" t="e">
        <f>SUMIF(РРО!#REF!,свод!$AY32,РРО!#REF!)</f>
        <v>#REF!</v>
      </c>
      <c r="AP32" s="26" t="e">
        <f>SUMIF(РРО!#REF!,свод!$AY32,РРО!#REF!)</f>
        <v>#REF!</v>
      </c>
      <c r="AQ32" s="26" t="e">
        <f>SUMIF(РРО!#REF!,свод!$AY32,РРО!#REF!)</f>
        <v>#REF!</v>
      </c>
      <c r="AR32" s="26" t="e">
        <f>SUMIF(РРО!#REF!,свод!$AY32,РРО!#REF!)</f>
        <v>#REF!</v>
      </c>
      <c r="AS32" s="26" t="e">
        <f>SUMIF(РРО!#REF!,свод!$AY32,РРО!#REF!)</f>
        <v>#REF!</v>
      </c>
      <c r="AT32" s="26" t="e">
        <f>SUMIF(РРО!#REF!,свод!$AY32,РРО!#REF!)</f>
        <v>#REF!</v>
      </c>
      <c r="AU32" s="26" t="e">
        <f>SUMIF(РРО!#REF!,свод!$AY32,РРО!#REF!)</f>
        <v>#REF!</v>
      </c>
      <c r="AV32" s="26" t="e">
        <f>SUMIF(РРО!#REF!,свод!$AY32,РРО!#REF!)</f>
        <v>#REF!</v>
      </c>
      <c r="AW32" s="26" t="e">
        <f>SUMIF(РРО!#REF!,свод!$AY32,РРО!#REF!)</f>
        <v>#REF!</v>
      </c>
      <c r="AX32" s="26" t="e">
        <f>SUMIF(РРО!#REF!,свод!$AY32,РРО!#REF!)</f>
        <v>#REF!</v>
      </c>
      <c r="AY32" t="str">
        <f t="shared" ref="AY32:AY38" si="1">CONCATENATE(A32,C32,D32,E32)</f>
        <v>4010000160113нормативный</v>
      </c>
    </row>
    <row r="33" spans="1:51" ht="15" hidden="1" customHeight="1">
      <c r="A33" s="32">
        <v>401000016</v>
      </c>
      <c r="B33" s="33" t="s">
        <v>91</v>
      </c>
      <c r="C33" s="34" t="s">
        <v>51</v>
      </c>
      <c r="D33" s="34" t="s">
        <v>52</v>
      </c>
      <c r="E33" s="35" t="s">
        <v>63</v>
      </c>
      <c r="F33" s="40" t="e">
        <f>SUMIF(РРО!#REF!,свод!AY33,РРО!AT$12:AT$38)</f>
        <v>#REF!</v>
      </c>
      <c r="G33" s="40" t="e">
        <f>SUMIF(РРО!#REF!,свод!AY33,РРО!AU$12:AU$38)</f>
        <v>#REF!</v>
      </c>
      <c r="H33" s="26" t="e">
        <f>SUMIF(РРО!#REF!,свод!$AY33,РРО!AV$12:AV$38)</f>
        <v>#REF!</v>
      </c>
      <c r="I33" s="26" t="e">
        <f>SUMIF(РРО!#REF!,свод!$AY33,РРО!AW$12:AW$38)</f>
        <v>#REF!</v>
      </c>
      <c r="J33" s="26" t="e">
        <f>SUMIF(РРО!#REF!,свод!$AY33,РРО!AX$12:AX$38)</f>
        <v>#REF!</v>
      </c>
      <c r="K33" s="26" t="e">
        <f>SUMIF(РРО!#REF!,свод!$AY33,РРО!AY$12:AY$38)</f>
        <v>#REF!</v>
      </c>
      <c r="L33" s="26" t="e">
        <f>SUMIF(РРО!#REF!,свод!$AY33,РРО!AZ$12:AZ$38)</f>
        <v>#REF!</v>
      </c>
      <c r="M33" s="26" t="e">
        <f>SUMIF(РРО!#REF!,свод!$AY33,РРО!BA$12:BA$38)</f>
        <v>#REF!</v>
      </c>
      <c r="N33" s="26" t="e">
        <f>SUMIF(РРО!#REF!,свод!$AY33,РРО!BB$12:BB$38)</f>
        <v>#REF!</v>
      </c>
      <c r="O33" s="26" t="e">
        <f>SUMIF(РРО!#REF!,свод!$AY33,РРО!BC$12:BC$38)</f>
        <v>#REF!</v>
      </c>
      <c r="P33" s="40" t="e">
        <f>SUMIF(РРО!#REF!,свод!$AY33,РРО!BD$12:BD$38)</f>
        <v>#REF!</v>
      </c>
      <c r="Q33" s="26" t="e">
        <f>SUMIF(РРО!#REF!,свод!$AY33,РРО!BE$12:BE$38)</f>
        <v>#REF!</v>
      </c>
      <c r="R33" s="26" t="e">
        <f>SUMIF(РРО!#REF!,свод!$AY33,РРО!BF$12:BF$38)</f>
        <v>#REF!</v>
      </c>
      <c r="S33" s="26" t="e">
        <f>SUMIF(РРО!#REF!,свод!$AY33,РРО!BG$12:BG$38)</f>
        <v>#REF!</v>
      </c>
      <c r="T33" s="26" t="e">
        <f>SUMIF(РРО!#REF!,свод!$AY33,РРО!BH$12:BH$38)</f>
        <v>#REF!</v>
      </c>
      <c r="U33" s="40" t="e">
        <f>SUMIF(РРО!#REF!,свод!$AY33,РРО!BI$12:BI$38)</f>
        <v>#REF!</v>
      </c>
      <c r="V33" s="26" t="e">
        <f>SUMIF(РРО!#REF!,свод!$AY33,РРО!BJ$12:BJ$38)</f>
        <v>#REF!</v>
      </c>
      <c r="W33" s="26" t="e">
        <f>SUMIF(РРО!#REF!,свод!$AY33,РРО!BK$12:BK$38)</f>
        <v>#REF!</v>
      </c>
      <c r="X33" s="26" t="e">
        <f>SUMIF(РРО!#REF!,свод!$AY33,РРО!BL$12:BL$38)</f>
        <v>#REF!</v>
      </c>
      <c r="Y33" s="26" t="e">
        <f>SUMIF(РРО!#REF!,свод!$AY33,РРО!BM$12:BM$38)</f>
        <v>#REF!</v>
      </c>
      <c r="Z33" s="40" t="e">
        <f>SUMIF(РРО!#REF!,свод!$AY33,РРО!BN$12:BN$38)</f>
        <v>#REF!</v>
      </c>
      <c r="AA33" s="26" t="e">
        <f>SUMIF(РРО!#REF!,свод!$AY33,РРО!BO$12:BO$38)</f>
        <v>#REF!</v>
      </c>
      <c r="AB33" s="26" t="e">
        <f>SUMIF(РРО!#REF!,свод!$AY33,РРО!BP$12:BP$38)</f>
        <v>#REF!</v>
      </c>
      <c r="AC33" s="26" t="e">
        <f>SUMIF(РРО!#REF!,свод!$AY33,РРО!BQ$12:BQ$38)</f>
        <v>#REF!</v>
      </c>
      <c r="AD33" s="26" t="e">
        <f>SUMIF(РРО!#REF!,свод!$AY33,РРО!BR$12:BR$38)</f>
        <v>#REF!</v>
      </c>
      <c r="AE33" s="40" t="e">
        <f>SUMIF(РРО!#REF!,свод!$AY33,РРО!BS$12:BS$38)</f>
        <v>#REF!</v>
      </c>
      <c r="AF33" s="26" t="e">
        <f>SUMIF(РРО!#REF!,свод!$AY33,РРО!BT$12:BT$38)</f>
        <v>#REF!</v>
      </c>
      <c r="AG33" s="26" t="e">
        <f>SUMIF(РРО!#REF!,свод!$AY33,РРО!BU$12:BU$38)</f>
        <v>#REF!</v>
      </c>
      <c r="AH33" s="26" t="e">
        <f>SUMIF(РРО!#REF!,свод!$AY33,РРО!BV$12:BV$38)</f>
        <v>#REF!</v>
      </c>
      <c r="AI33" s="26" t="e">
        <f>SUMIF(РРО!#REF!,свод!$AY33,РРО!BW$12:BW$38)</f>
        <v>#REF!</v>
      </c>
      <c r="AJ33" s="26" t="e">
        <f>SUMIF(РРО!#REF!,свод!$AY33,РРО!#REF!)</f>
        <v>#REF!</v>
      </c>
      <c r="AK33" s="26" t="e">
        <f>SUMIF(РРО!#REF!,свод!$AY33,РРО!#REF!)</f>
        <v>#REF!</v>
      </c>
      <c r="AL33" s="26" t="e">
        <f>SUMIF(РРО!#REF!,свод!$AY33,РРО!#REF!)</f>
        <v>#REF!</v>
      </c>
      <c r="AM33" s="26" t="e">
        <f>SUMIF(РРО!#REF!,свод!$AY33,РРО!#REF!)</f>
        <v>#REF!</v>
      </c>
      <c r="AN33" s="26" t="e">
        <f>SUMIF(РРО!#REF!,свод!$AY33,РРО!#REF!)</f>
        <v>#REF!</v>
      </c>
      <c r="AO33" s="26" t="e">
        <f>SUMIF(РРО!#REF!,свод!$AY33,РРО!#REF!)</f>
        <v>#REF!</v>
      </c>
      <c r="AP33" s="26" t="e">
        <f>SUMIF(РРО!#REF!,свод!$AY33,РРО!#REF!)</f>
        <v>#REF!</v>
      </c>
      <c r="AQ33" s="26" t="e">
        <f>SUMIF(РРО!#REF!,свод!$AY33,РРО!#REF!)</f>
        <v>#REF!</v>
      </c>
      <c r="AR33" s="26" t="e">
        <f>SUMIF(РРО!#REF!,свод!$AY33,РРО!#REF!)</f>
        <v>#REF!</v>
      </c>
      <c r="AS33" s="26" t="e">
        <f>SUMIF(РРО!#REF!,свод!$AY33,РРО!#REF!)</f>
        <v>#REF!</v>
      </c>
      <c r="AT33" s="26" t="e">
        <f>SUMIF(РРО!#REF!,свод!$AY33,РРО!#REF!)</f>
        <v>#REF!</v>
      </c>
      <c r="AU33" s="26" t="e">
        <f>SUMIF(РРО!#REF!,свод!$AY33,РРО!#REF!)</f>
        <v>#REF!</v>
      </c>
      <c r="AV33" s="26" t="e">
        <f>SUMIF(РРО!#REF!,свод!$AY33,РРО!#REF!)</f>
        <v>#REF!</v>
      </c>
      <c r="AW33" s="26" t="e">
        <f>SUMIF(РРО!#REF!,свод!$AY33,РРО!#REF!)</f>
        <v>#REF!</v>
      </c>
      <c r="AX33" s="26" t="e">
        <f>SUMIF(РРО!#REF!,свод!$AY33,РРО!#REF!)</f>
        <v>#REF!</v>
      </c>
      <c r="AY33" t="str">
        <f t="shared" si="1"/>
        <v>4010000160113плановый</v>
      </c>
    </row>
    <row r="34" spans="1:51" ht="15" hidden="1" customHeight="1">
      <c r="A34" s="32">
        <v>401000016</v>
      </c>
      <c r="B34" s="33" t="s">
        <v>117</v>
      </c>
      <c r="C34" s="34" t="s">
        <v>54</v>
      </c>
      <c r="D34" s="34" t="s">
        <v>87</v>
      </c>
      <c r="E34" s="35" t="s">
        <v>62</v>
      </c>
      <c r="F34" s="40" t="e">
        <f>SUMIF(РРО!#REF!,свод!AY34,РРО!AT$12:AT$41)</f>
        <v>#REF!</v>
      </c>
      <c r="G34" s="40" t="e">
        <f>SUMIF(РРО!#REF!,свод!AY34,РРО!AU$12:AU$38)</f>
        <v>#REF!</v>
      </c>
      <c r="H34" s="26" t="e">
        <f>SUMIF(РРО!#REF!,свод!$AY34,РРО!AV$12:AV$41)</f>
        <v>#REF!</v>
      </c>
      <c r="I34" s="26" t="e">
        <f>SUMIF(РРО!#REF!,свод!$AY34,РРО!AW$12:AW$38)</f>
        <v>#REF!</v>
      </c>
      <c r="J34" s="26" t="e">
        <f>SUMIF(РРО!#REF!,свод!$AY34,РРО!AX$12:AX$41)</f>
        <v>#REF!</v>
      </c>
      <c r="K34" s="26" t="e">
        <f>SUMIF(РРО!#REF!,свод!$AY34,РРО!AY$12:AY$41)</f>
        <v>#REF!</v>
      </c>
      <c r="L34" s="26" t="e">
        <f>SUMIF(РРО!#REF!,свод!$AY34,РРО!AZ$12:AZ$41)</f>
        <v>#REF!</v>
      </c>
      <c r="M34" s="26" t="e">
        <f>SUMIF(РРО!#REF!,свод!$AY34,РРО!BA$12:BA$41)</f>
        <v>#REF!</v>
      </c>
      <c r="N34" s="26" t="e">
        <f>SUMIF(РРО!#REF!,свод!$AY34,РРО!BB$12:BB$38)</f>
        <v>#REF!</v>
      </c>
      <c r="O34" s="26" t="e">
        <f>SUMIF(РРО!#REF!,свод!$AY34,РРО!BC$12:BC$38)</f>
        <v>#REF!</v>
      </c>
      <c r="P34" s="40" t="e">
        <f>SUMIF(РРО!#REF!,свод!$AY34,РРО!BD$12:BD$38)</f>
        <v>#REF!</v>
      </c>
      <c r="Q34" s="26" t="e">
        <f>SUMIF(РРО!#REF!,свод!$AY34,РРО!BE$12:BE$38)</f>
        <v>#REF!</v>
      </c>
      <c r="R34" s="26" t="e">
        <f>SUMIF(РРО!#REF!,свод!$AY34,РРО!BF$12:BF$38)</f>
        <v>#REF!</v>
      </c>
      <c r="S34" s="26" t="e">
        <f>SUMIF(РРО!#REF!,свод!$AY34,РРО!BG$12:BG$38)</f>
        <v>#REF!</v>
      </c>
      <c r="T34" s="26" t="e">
        <f>SUMIF(РРО!#REF!,свод!$AY34,РРО!BH$12:BH$38)</f>
        <v>#REF!</v>
      </c>
      <c r="U34" s="40" t="e">
        <f>SUMIF(РРО!#REF!,свод!$AY34,РРО!BI$12:BI$38)</f>
        <v>#REF!</v>
      </c>
      <c r="V34" s="26" t="e">
        <f>SUMIF(РРО!#REF!,свод!$AY34,РРО!BJ$12:BJ$38)</f>
        <v>#REF!</v>
      </c>
      <c r="W34" s="26" t="e">
        <f>SUMIF(РРО!#REF!,свод!$AY34,РРО!BK$12:BK$38)</f>
        <v>#REF!</v>
      </c>
      <c r="X34" s="26" t="e">
        <f>SUMIF(РРО!#REF!,свод!$AY34,РРО!BL$12:BL$38)</f>
        <v>#REF!</v>
      </c>
      <c r="Y34" s="26" t="e">
        <f>SUMIF(РРО!#REF!,свод!$AY34,РРО!BM$12:BM$38)</f>
        <v>#REF!</v>
      </c>
      <c r="Z34" s="40" t="e">
        <f>SUMIF(РРО!#REF!,свод!$AY34,РРО!BN$12:BN$38)</f>
        <v>#REF!</v>
      </c>
      <c r="AA34" s="26" t="e">
        <f>SUMIF(РРО!#REF!,свод!$AY34,РРО!BO$12:BO$38)</f>
        <v>#REF!</v>
      </c>
      <c r="AB34" s="26" t="e">
        <f>SUMIF(РРО!#REF!,свод!$AY34,РРО!BP$12:BP$38)</f>
        <v>#REF!</v>
      </c>
      <c r="AC34" s="26" t="e">
        <f>SUMIF(РРО!#REF!,свод!$AY34,РРО!BQ$12:BQ$38)</f>
        <v>#REF!</v>
      </c>
      <c r="AD34" s="26" t="e">
        <f>SUMIF(РРО!#REF!,свод!$AY34,РРО!BR$12:BR$38)</f>
        <v>#REF!</v>
      </c>
      <c r="AE34" s="40" t="e">
        <f>SUMIF(РРО!#REF!,свод!$AY34,РРО!BS$12:BS$38)</f>
        <v>#REF!</v>
      </c>
      <c r="AF34" s="26" t="e">
        <f>SUMIF(РРО!#REF!,свод!$AY34,РРО!BT$12:BT$38)</f>
        <v>#REF!</v>
      </c>
      <c r="AG34" s="26" t="e">
        <f>SUMIF(РРО!#REF!,свод!$AY34,РРО!BU$12:BU$38)</f>
        <v>#REF!</v>
      </c>
      <c r="AH34" s="26" t="e">
        <f>SUMIF(РРО!#REF!,свод!$AY34,РРО!BV$12:BV$38)</f>
        <v>#REF!</v>
      </c>
      <c r="AI34" s="26" t="e">
        <f>SUMIF(РРО!#REF!,свод!$AY34,РРО!BW$12:BW$38)</f>
        <v>#REF!</v>
      </c>
      <c r="AJ34" s="26" t="e">
        <f>SUMIF(РРО!#REF!,свод!$AY34,РРО!#REF!)</f>
        <v>#REF!</v>
      </c>
      <c r="AK34" s="26" t="e">
        <f>SUMIF(РРО!#REF!,свод!$AY34,РРО!#REF!)</f>
        <v>#REF!</v>
      </c>
      <c r="AL34" s="26" t="e">
        <f>SUMIF(РРО!#REF!,свод!$AY34,РРО!#REF!)</f>
        <v>#REF!</v>
      </c>
      <c r="AM34" s="26" t="e">
        <f>SUMIF(РРО!#REF!,свод!$AY34,РРО!#REF!)</f>
        <v>#REF!</v>
      </c>
      <c r="AN34" s="26" t="e">
        <f>SUMIF(РРО!#REF!,свод!$AY34,РРО!#REF!)</f>
        <v>#REF!</v>
      </c>
      <c r="AO34" s="26" t="e">
        <f>SUMIF(РРО!#REF!,свод!$AY34,РРО!#REF!)</f>
        <v>#REF!</v>
      </c>
      <c r="AP34" s="26" t="e">
        <f>SUMIF(РРО!#REF!,свод!$AY34,РРО!#REF!)</f>
        <v>#REF!</v>
      </c>
      <c r="AQ34" s="26" t="e">
        <f>SUMIF(РРО!#REF!,свод!$AY34,РРО!#REF!)</f>
        <v>#REF!</v>
      </c>
      <c r="AR34" s="26" t="e">
        <f>SUMIF(РРО!#REF!,свод!$AY34,РРО!#REF!)</f>
        <v>#REF!</v>
      </c>
      <c r="AS34" s="26" t="e">
        <f>SUMIF(РРО!#REF!,свод!$AY34,РРО!#REF!)</f>
        <v>#REF!</v>
      </c>
      <c r="AT34" s="26" t="e">
        <f>SUMIF(РРО!#REF!,свод!$AY34,РРО!#REF!)</f>
        <v>#REF!</v>
      </c>
      <c r="AU34" s="26" t="e">
        <f>SUMIF(РРО!#REF!,свод!$AY34,РРО!#REF!)</f>
        <v>#REF!</v>
      </c>
      <c r="AV34" s="26" t="e">
        <f>SUMIF(РРО!#REF!,свод!$AY34,РРО!#REF!)</f>
        <v>#REF!</v>
      </c>
      <c r="AW34" s="26" t="e">
        <f>SUMIF(РРО!#REF!,свод!$AY34,РРО!#REF!)</f>
        <v>#REF!</v>
      </c>
      <c r="AX34" s="26" t="e">
        <f>SUMIF(РРО!#REF!,свод!$AY34,РРО!#REF!)</f>
        <v>#REF!</v>
      </c>
      <c r="AY34" t="str">
        <f t="shared" si="1"/>
        <v>4010000160310нормативный</v>
      </c>
    </row>
    <row r="35" spans="1:51" ht="15" hidden="1" customHeight="1">
      <c r="A35" s="32">
        <v>401000016</v>
      </c>
      <c r="B35" s="33" t="s">
        <v>117</v>
      </c>
      <c r="C35" s="34" t="s">
        <v>80</v>
      </c>
      <c r="D35" s="34" t="s">
        <v>54</v>
      </c>
      <c r="E35" s="35" t="s">
        <v>62</v>
      </c>
      <c r="F35" s="40" t="e">
        <f>SUMIF(РРО!#REF!,свод!AY35,РРО!AT$12:AT$38)</f>
        <v>#REF!</v>
      </c>
      <c r="G35" s="40" t="e">
        <f>SUMIF(РРО!#REF!,свод!AY35,РРО!AU$12:AU$38)</f>
        <v>#REF!</v>
      </c>
      <c r="H35" s="26" t="e">
        <f>SUMIF(РРО!#REF!,свод!$AY35,РРО!AV$12:AV$38)</f>
        <v>#REF!</v>
      </c>
      <c r="I35" s="26" t="e">
        <f>SUMIF(РРО!#REF!,свод!$AY35,РРО!AW$12:AW$38)</f>
        <v>#REF!</v>
      </c>
      <c r="J35" s="26" t="e">
        <f>SUMIF(РРО!#REF!,свод!$AY35,РРО!AX$12:AX$38)</f>
        <v>#REF!</v>
      </c>
      <c r="K35" s="26" t="e">
        <f>SUMIF(РРО!#REF!,свод!$AY35,РРО!AY$12:AY$38)</f>
        <v>#REF!</v>
      </c>
      <c r="L35" s="26" t="e">
        <f>SUMIF(РРО!#REF!,свод!$AY35,РРО!AZ$12:AZ$38)</f>
        <v>#REF!</v>
      </c>
      <c r="M35" s="26" t="e">
        <f>SUMIF(РРО!#REF!,свод!$AY35,РРО!BA$12:BA$38)</f>
        <v>#REF!</v>
      </c>
      <c r="N35" s="26" t="e">
        <f>SUMIF(РРО!#REF!,свод!$AY35,РРО!BB$12:BB$38)</f>
        <v>#REF!</v>
      </c>
      <c r="O35" s="26" t="e">
        <f>SUMIF(РРО!#REF!,свод!$AY35,РРО!BC$12:BC$38)</f>
        <v>#REF!</v>
      </c>
      <c r="P35" s="40" t="e">
        <f>SUMIF(РРО!#REF!,свод!$AY35,РРО!BD$12:BD$38)</f>
        <v>#REF!</v>
      </c>
      <c r="Q35" s="26" t="e">
        <f>SUMIF(РРО!#REF!,свод!$AY35,РРО!BE$12:BE$38)</f>
        <v>#REF!</v>
      </c>
      <c r="R35" s="26" t="e">
        <f>SUMIF(РРО!#REF!,свод!$AY35,РРО!BF$12:BF$38)</f>
        <v>#REF!</v>
      </c>
      <c r="S35" s="26" t="e">
        <f>SUMIF(РРО!#REF!,свод!$AY35,РРО!BG$12:BG$38)</f>
        <v>#REF!</v>
      </c>
      <c r="T35" s="26" t="e">
        <f>SUMIF(РРО!#REF!,свод!$AY35,РРО!BH$12:BH$38)</f>
        <v>#REF!</v>
      </c>
      <c r="U35" s="40" t="e">
        <f>SUMIF(РРО!#REF!,свод!$AY35,РРО!BI$12:BI$38)</f>
        <v>#REF!</v>
      </c>
      <c r="V35" s="26" t="e">
        <f>SUMIF(РРО!#REF!,свод!$AY35,РРО!BJ$12:BJ$38)</f>
        <v>#REF!</v>
      </c>
      <c r="W35" s="26" t="e">
        <f>SUMIF(РРО!#REF!,свод!$AY35,РРО!BK$12:BK$38)</f>
        <v>#REF!</v>
      </c>
      <c r="X35" s="26" t="e">
        <f>SUMIF(РРО!#REF!,свод!$AY35,РРО!BL$12:BL$38)</f>
        <v>#REF!</v>
      </c>
      <c r="Y35" s="26" t="e">
        <f>SUMIF(РРО!#REF!,свод!$AY35,РРО!BM$12:BM$38)</f>
        <v>#REF!</v>
      </c>
      <c r="Z35" s="40" t="e">
        <f>SUMIF(РРО!#REF!,свод!$AY35,РРО!BN$12:BN$38)</f>
        <v>#REF!</v>
      </c>
      <c r="AA35" s="26" t="e">
        <f>SUMIF(РРО!#REF!,свод!$AY35,РРО!BO$12:BO$38)</f>
        <v>#REF!</v>
      </c>
      <c r="AB35" s="26" t="e">
        <f>SUMIF(РРО!#REF!,свод!$AY35,РРО!BP$12:BP$38)</f>
        <v>#REF!</v>
      </c>
      <c r="AC35" s="26" t="e">
        <f>SUMIF(РРО!#REF!,свод!$AY35,РРО!BQ$12:BQ$38)</f>
        <v>#REF!</v>
      </c>
      <c r="AD35" s="26" t="e">
        <f>SUMIF(РРО!#REF!,свод!$AY35,РРО!BR$12:BR$38)</f>
        <v>#REF!</v>
      </c>
      <c r="AE35" s="40" t="e">
        <f>SUMIF(РРО!#REF!,свод!$AY35,РРО!BS$12:BS$38)</f>
        <v>#REF!</v>
      </c>
      <c r="AF35" s="26" t="e">
        <f>SUMIF(РРО!#REF!,свод!$AY35,РРО!BT$12:BT$38)</f>
        <v>#REF!</v>
      </c>
      <c r="AG35" s="26" t="e">
        <f>SUMIF(РРО!#REF!,свод!$AY35,РРО!BU$12:BU$38)</f>
        <v>#REF!</v>
      </c>
      <c r="AH35" s="26" t="e">
        <f>SUMIF(РРО!#REF!,свод!$AY35,РРО!BV$12:BV$38)</f>
        <v>#REF!</v>
      </c>
      <c r="AI35" s="26" t="e">
        <f>SUMIF(РРО!#REF!,свод!$AY35,РРО!BW$12:BW$38)</f>
        <v>#REF!</v>
      </c>
      <c r="AJ35" s="26" t="e">
        <f>SUMIF(РРО!#REF!,свод!$AY35,РРО!#REF!)</f>
        <v>#REF!</v>
      </c>
      <c r="AK35" s="26" t="e">
        <f>SUMIF(РРО!#REF!,свод!$AY35,РРО!#REF!)</f>
        <v>#REF!</v>
      </c>
      <c r="AL35" s="26" t="e">
        <f>SUMIF(РРО!#REF!,свод!$AY35,РРО!#REF!)</f>
        <v>#REF!</v>
      </c>
      <c r="AM35" s="26" t="e">
        <f>SUMIF(РРО!#REF!,свод!$AY35,РРО!#REF!)</f>
        <v>#REF!</v>
      </c>
      <c r="AN35" s="26" t="e">
        <f>SUMIF(РРО!#REF!,свод!$AY35,РРО!#REF!)</f>
        <v>#REF!</v>
      </c>
      <c r="AO35" s="26" t="e">
        <f>SUMIF(РРО!#REF!,свод!$AY35,РРО!#REF!)</f>
        <v>#REF!</v>
      </c>
      <c r="AP35" s="26" t="e">
        <f>SUMIF(РРО!#REF!,свод!$AY35,РРО!#REF!)</f>
        <v>#REF!</v>
      </c>
      <c r="AQ35" s="26" t="e">
        <f>SUMIF(РРО!#REF!,свод!$AY35,РРО!#REF!)</f>
        <v>#REF!</v>
      </c>
      <c r="AR35" s="26" t="e">
        <f>SUMIF(РРО!#REF!,свод!$AY35,РРО!#REF!)</f>
        <v>#REF!</v>
      </c>
      <c r="AS35" s="26" t="e">
        <f>SUMIF(РРО!#REF!,свод!$AY35,РРО!#REF!)</f>
        <v>#REF!</v>
      </c>
      <c r="AT35" s="26" t="e">
        <f>SUMIF(РРО!#REF!,свод!$AY35,РРО!#REF!)</f>
        <v>#REF!</v>
      </c>
      <c r="AU35" s="26" t="e">
        <f>SUMIF(РРО!#REF!,свод!$AY35,РРО!#REF!)</f>
        <v>#REF!</v>
      </c>
      <c r="AV35" s="26" t="e">
        <f>SUMIF(РРО!#REF!,свод!$AY35,РРО!#REF!)</f>
        <v>#REF!</v>
      </c>
      <c r="AW35" s="26" t="e">
        <f>SUMIF(РРО!#REF!,свод!$AY35,РРО!#REF!)</f>
        <v>#REF!</v>
      </c>
      <c r="AX35" s="26" t="e">
        <f>SUMIF(РРО!#REF!,свод!$AY35,РРО!#REF!)</f>
        <v>#REF!</v>
      </c>
      <c r="AY35" t="str">
        <f t="shared" si="1"/>
        <v>4010000160503нормативный</v>
      </c>
    </row>
    <row r="36" spans="1:51" ht="15" hidden="1" customHeight="1">
      <c r="A36" s="20">
        <v>401000016</v>
      </c>
      <c r="B36" s="21" t="s">
        <v>117</v>
      </c>
      <c r="C36" s="22" t="s">
        <v>80</v>
      </c>
      <c r="D36" s="22" t="s">
        <v>51</v>
      </c>
      <c r="E36" s="23" t="s">
        <v>63</v>
      </c>
      <c r="F36" s="40" t="e">
        <f>SUMIF(РРО!#REF!,свод!AY36,РРО!AT$12:AT$38)</f>
        <v>#REF!</v>
      </c>
      <c r="G36" s="40" t="e">
        <f>SUMIF(РРО!#REF!,свод!AY36,РРО!AU$12:AU$38)</f>
        <v>#REF!</v>
      </c>
      <c r="H36" s="26" t="e">
        <f>SUMIF(РРО!#REF!,свод!$AY36,РРО!AV$12:AV$38)</f>
        <v>#REF!</v>
      </c>
      <c r="I36" s="26" t="e">
        <f>SUMIF(РРО!#REF!,свод!$AY36,РРО!AW$12:AW$38)</f>
        <v>#REF!</v>
      </c>
      <c r="J36" s="26" t="e">
        <f>SUMIF(РРО!#REF!,свод!$AY36,РРО!AX$12:AX$38)</f>
        <v>#REF!</v>
      </c>
      <c r="K36" s="26" t="e">
        <f>SUMIF(РРО!#REF!,свод!$AY36,РРО!AY$12:AY$38)</f>
        <v>#REF!</v>
      </c>
      <c r="L36" s="26" t="e">
        <f>SUMIF(РРО!#REF!,свод!$AY36,РРО!AZ$12:AZ$38)</f>
        <v>#REF!</v>
      </c>
      <c r="M36" s="26" t="e">
        <f>SUMIF(РРО!#REF!,свод!$AY36,РРО!BA$12:BA$38)</f>
        <v>#REF!</v>
      </c>
      <c r="N36" s="26" t="e">
        <f>SUMIF(РРО!#REF!,свод!$AY36,РРО!BB$12:BB$38)</f>
        <v>#REF!</v>
      </c>
      <c r="O36" s="26" t="e">
        <f>SUMIF(РРО!#REF!,свод!$AY36,РРО!BC$12:BC$38)</f>
        <v>#REF!</v>
      </c>
      <c r="P36" s="40" t="e">
        <f>SUMIF(РРО!#REF!,свод!$AY36,РРО!BD$12:BD$38)</f>
        <v>#REF!</v>
      </c>
      <c r="Q36" s="26" t="e">
        <f>SUMIF(РРО!#REF!,свод!$AY36,РРО!BE$12:BE$38)</f>
        <v>#REF!</v>
      </c>
      <c r="R36" s="26" t="e">
        <f>SUMIF(РРО!#REF!,свод!$AY36,РРО!BF$12:BF$38)</f>
        <v>#REF!</v>
      </c>
      <c r="S36" s="26" t="e">
        <f>SUMIF(РРО!#REF!,свод!$AY36,РРО!BG$12:BG$38)</f>
        <v>#REF!</v>
      </c>
      <c r="T36" s="26" t="e">
        <f>SUMIF(РРО!#REF!,свод!$AY36,РРО!BH$12:BH$38)</f>
        <v>#REF!</v>
      </c>
      <c r="U36" s="40" t="e">
        <f>SUMIF(РРО!#REF!,свод!$AY36,РРО!BI$12:BI$38)</f>
        <v>#REF!</v>
      </c>
      <c r="V36" s="26" t="e">
        <f>SUMIF(РРО!#REF!,свод!$AY36,РРО!BJ$12:BJ$38)</f>
        <v>#REF!</v>
      </c>
      <c r="W36" s="26" t="e">
        <f>SUMIF(РРО!#REF!,свод!$AY36,РРО!BK$12:BK$38)</f>
        <v>#REF!</v>
      </c>
      <c r="X36" s="26" t="e">
        <f>SUMIF(РРО!#REF!,свод!$AY36,РРО!BL$12:BL$38)</f>
        <v>#REF!</v>
      </c>
      <c r="Y36" s="26" t="e">
        <f>SUMIF(РРО!#REF!,свод!$AY36,РРО!BM$12:BM$38)</f>
        <v>#REF!</v>
      </c>
      <c r="Z36" s="40" t="e">
        <f>SUMIF(РРО!#REF!,свод!$AY36,РРО!BN$12:BN$38)</f>
        <v>#REF!</v>
      </c>
      <c r="AA36" s="26" t="e">
        <f>SUMIF(РРО!#REF!,свод!$AY36,РРО!BO$12:BO$38)</f>
        <v>#REF!</v>
      </c>
      <c r="AB36" s="26" t="e">
        <f>SUMIF(РРО!#REF!,свод!$AY36,РРО!BP$12:BP$38)</f>
        <v>#REF!</v>
      </c>
      <c r="AC36" s="26" t="e">
        <f>SUMIF(РРО!#REF!,свод!$AY36,РРО!BQ$12:BQ$38)</f>
        <v>#REF!</v>
      </c>
      <c r="AD36" s="26" t="e">
        <f>SUMIF(РРО!#REF!,свод!$AY36,РРО!BR$12:BR$38)</f>
        <v>#REF!</v>
      </c>
      <c r="AE36" s="40" t="e">
        <f>SUMIF(РРО!#REF!,свод!$AY36,РРО!BS$12:BS$38)</f>
        <v>#REF!</v>
      </c>
      <c r="AF36" s="26" t="e">
        <f>SUMIF(РРО!#REF!,свод!$AY36,РРО!BT$12:BT$38)</f>
        <v>#REF!</v>
      </c>
      <c r="AG36" s="26" t="e">
        <f>SUMIF(РРО!#REF!,свод!$AY36,РРО!BU$12:BU$38)</f>
        <v>#REF!</v>
      </c>
      <c r="AH36" s="26" t="e">
        <f>SUMIF(РРО!#REF!,свод!$AY36,РРО!BV$12:BV$38)</f>
        <v>#REF!</v>
      </c>
      <c r="AI36" s="26" t="e">
        <f>SUMIF(РРО!#REF!,свод!$AY36,РРО!BW$12:BW$38)</f>
        <v>#REF!</v>
      </c>
      <c r="AJ36" s="26" t="e">
        <f>SUMIF(РРО!#REF!,свод!$AY36,РРО!#REF!)</f>
        <v>#REF!</v>
      </c>
      <c r="AK36" s="26" t="e">
        <f>SUMIF(РРО!#REF!,свод!$AY36,РРО!#REF!)</f>
        <v>#REF!</v>
      </c>
      <c r="AL36" s="26" t="e">
        <f>SUMIF(РРО!#REF!,свод!$AY36,РРО!#REF!)</f>
        <v>#REF!</v>
      </c>
      <c r="AM36" s="26" t="e">
        <f>SUMIF(РРО!#REF!,свод!$AY36,РРО!#REF!)</f>
        <v>#REF!</v>
      </c>
      <c r="AN36" s="26" t="e">
        <f>SUMIF(РРО!#REF!,свод!$AY36,РРО!#REF!)</f>
        <v>#REF!</v>
      </c>
      <c r="AO36" s="26" t="e">
        <f>SUMIF(РРО!#REF!,свод!$AY36,РРО!#REF!)</f>
        <v>#REF!</v>
      </c>
      <c r="AP36" s="26" t="e">
        <f>SUMIF(РРО!#REF!,свод!$AY36,РРО!#REF!)</f>
        <v>#REF!</v>
      </c>
      <c r="AQ36" s="26" t="e">
        <f>SUMIF(РРО!#REF!,свод!$AY36,РРО!#REF!)</f>
        <v>#REF!</v>
      </c>
      <c r="AR36" s="26" t="e">
        <f>SUMIF(РРО!#REF!,свод!$AY36,РРО!#REF!)</f>
        <v>#REF!</v>
      </c>
      <c r="AS36" s="26" t="e">
        <f>SUMIF(РРО!#REF!,свод!$AY36,РРО!#REF!)</f>
        <v>#REF!</v>
      </c>
      <c r="AT36" s="26" t="e">
        <f>SUMIF(РРО!#REF!,свод!$AY36,РРО!#REF!)</f>
        <v>#REF!</v>
      </c>
      <c r="AU36" s="26" t="e">
        <f>SUMIF(РРО!#REF!,свод!$AY36,РРО!#REF!)</f>
        <v>#REF!</v>
      </c>
      <c r="AV36" s="26" t="e">
        <f>SUMIF(РРО!#REF!,свод!$AY36,РРО!#REF!)</f>
        <v>#REF!</v>
      </c>
      <c r="AW36" s="26" t="e">
        <f>SUMIF(РРО!#REF!,свод!$AY36,РРО!#REF!)</f>
        <v>#REF!</v>
      </c>
      <c r="AX36" s="26" t="e">
        <f>SUMIF(РРО!#REF!,свод!$AY36,РРО!#REF!)</f>
        <v>#REF!</v>
      </c>
      <c r="AY36" t="str">
        <f t="shared" si="1"/>
        <v>4010000160501плановый</v>
      </c>
    </row>
    <row r="37" spans="1:51" ht="15" hidden="1" customHeight="1">
      <c r="A37" s="20">
        <v>401000019</v>
      </c>
      <c r="B37" s="19" t="s">
        <v>148</v>
      </c>
      <c r="C37" s="22" t="s">
        <v>54</v>
      </c>
      <c r="D37" s="22" t="s">
        <v>97</v>
      </c>
      <c r="E37" s="23" t="s">
        <v>62</v>
      </c>
      <c r="F37" s="40" t="e">
        <f>SUMIF(РРО!#REF!,свод!AY37,РРО!AT$12:AT$41)</f>
        <v>#REF!</v>
      </c>
      <c r="G37" s="40" t="e">
        <f>SUMIF(РРО!#REF!,свод!AY37,РРО!AU$12:AU$38)</f>
        <v>#REF!</v>
      </c>
      <c r="H37" s="26" t="e">
        <f>SUMIF(РРО!#REF!,свод!$AY37,РРО!AV$12:AV$41)</f>
        <v>#REF!</v>
      </c>
      <c r="I37" s="26" t="e">
        <f>SUMIF(РРО!#REF!,свод!$AY37,РРО!AW$12:AW$38)</f>
        <v>#REF!</v>
      </c>
      <c r="J37" s="26" t="e">
        <f>SUMIF(РРО!#REF!,свод!$AY37,РРО!AX$12:AX$41)</f>
        <v>#REF!</v>
      </c>
      <c r="K37" s="26" t="e">
        <f>SUMIF(РРО!#REF!,свод!$AY37,РРО!AY$12:AY$41)</f>
        <v>#REF!</v>
      </c>
      <c r="L37" s="26" t="e">
        <f>SUMIF(РРО!#REF!,свод!$AY37,РРО!AZ$12:AZ$41)</f>
        <v>#REF!</v>
      </c>
      <c r="M37" s="26" t="e">
        <f>SUMIF(РРО!#REF!,свод!$AY37,РРО!BA$12:BA$41)</f>
        <v>#REF!</v>
      </c>
      <c r="N37" s="26" t="e">
        <f>SUMIF(РРО!#REF!,свод!$AY37,РРО!BB$12:BB$38)</f>
        <v>#REF!</v>
      </c>
      <c r="O37" s="26" t="e">
        <f>SUMIF(РРО!#REF!,свод!$AY37,РРО!BC$12:BC$38)</f>
        <v>#REF!</v>
      </c>
      <c r="P37" s="40" t="e">
        <f>SUMIF(РРО!#REF!,свод!$AY37,РРО!BD$12:BD$38)</f>
        <v>#REF!</v>
      </c>
      <c r="Q37" s="26" t="e">
        <f>SUMIF(РРО!#REF!,свод!$AY37,РРО!BE$12:BE$38)</f>
        <v>#REF!</v>
      </c>
      <c r="R37" s="26" t="e">
        <f>SUMIF(РРО!#REF!,свод!$AY37,РРО!BF$12:BF$38)</f>
        <v>#REF!</v>
      </c>
      <c r="S37" s="26" t="e">
        <f>SUMIF(РРО!#REF!,свод!$AY37,РРО!BG$12:BG$38)</f>
        <v>#REF!</v>
      </c>
      <c r="T37" s="26" t="e">
        <f>SUMIF(РРО!#REF!,свод!$AY37,РРО!BH$12:BH$38)</f>
        <v>#REF!</v>
      </c>
      <c r="U37" s="40" t="e">
        <f>SUMIF(РРО!#REF!,свод!$AY37,РРО!BI$12:BI$38)</f>
        <v>#REF!</v>
      </c>
      <c r="V37" s="26" t="e">
        <f>SUMIF(РРО!#REF!,свод!$AY37,РРО!BJ$12:BJ$38)</f>
        <v>#REF!</v>
      </c>
      <c r="W37" s="26" t="e">
        <f>SUMIF(РРО!#REF!,свод!$AY37,РРО!BK$12:BK$38)</f>
        <v>#REF!</v>
      </c>
      <c r="X37" s="26" t="e">
        <f>SUMIF(РРО!#REF!,свод!$AY37,РРО!BL$12:BL$38)</f>
        <v>#REF!</v>
      </c>
      <c r="Y37" s="26" t="e">
        <f>SUMIF(РРО!#REF!,свод!$AY37,РРО!BM$12:BM$38)</f>
        <v>#REF!</v>
      </c>
      <c r="Z37" s="40" t="e">
        <f>SUMIF(РРО!#REF!,свод!$AY37,РРО!BN$12:BN$38)</f>
        <v>#REF!</v>
      </c>
      <c r="AA37" s="26" t="e">
        <f>SUMIF(РРО!#REF!,свод!$AY37,РРО!BO$12:BO$38)</f>
        <v>#REF!</v>
      </c>
      <c r="AB37" s="26" t="e">
        <f>SUMIF(РРО!#REF!,свод!$AY37,РРО!BP$12:BP$38)</f>
        <v>#REF!</v>
      </c>
      <c r="AC37" s="26" t="e">
        <f>SUMIF(РРО!#REF!,свод!$AY37,РРО!BQ$12:BQ$38)</f>
        <v>#REF!</v>
      </c>
      <c r="AD37" s="26" t="e">
        <f>SUMIF(РРО!#REF!,свод!$AY37,РРО!BR$12:BR$38)</f>
        <v>#REF!</v>
      </c>
      <c r="AE37" s="40" t="e">
        <f>SUMIF(РРО!#REF!,свод!$AY37,РРО!BS$12:BS$38)</f>
        <v>#REF!</v>
      </c>
      <c r="AF37" s="26" t="e">
        <f>SUMIF(РРО!#REF!,свод!$AY37,РРО!BT$12:BT$38)</f>
        <v>#REF!</v>
      </c>
      <c r="AG37" s="26" t="e">
        <f>SUMIF(РРО!#REF!,свод!$AY37,РРО!BU$12:BU$38)</f>
        <v>#REF!</v>
      </c>
      <c r="AH37" s="26" t="e">
        <f>SUMIF(РРО!#REF!,свод!$AY37,РРО!BV$12:BV$38)</f>
        <v>#REF!</v>
      </c>
      <c r="AI37" s="26" t="e">
        <f>SUMIF(РРО!#REF!,свод!$AY37,РРО!BW$12:BW$38)</f>
        <v>#REF!</v>
      </c>
      <c r="AJ37" s="26" t="e">
        <f>SUMIF(РРО!#REF!,свод!$AY37,РРО!#REF!)</f>
        <v>#REF!</v>
      </c>
      <c r="AK37" s="26" t="e">
        <f>SUMIF(РРО!#REF!,свод!$AY37,РРО!#REF!)</f>
        <v>#REF!</v>
      </c>
      <c r="AL37" s="26" t="e">
        <f>SUMIF(РРО!#REF!,свод!$AY37,РРО!#REF!)</f>
        <v>#REF!</v>
      </c>
      <c r="AM37" s="26" t="e">
        <f>SUMIF(РРО!#REF!,свод!$AY37,РРО!#REF!)</f>
        <v>#REF!</v>
      </c>
      <c r="AN37" s="26" t="e">
        <f>SUMIF(РРО!#REF!,свод!$AY37,РРО!#REF!)</f>
        <v>#REF!</v>
      </c>
      <c r="AO37" s="26" t="e">
        <f>SUMIF(РРО!#REF!,свод!$AY37,РРО!#REF!)</f>
        <v>#REF!</v>
      </c>
      <c r="AP37" s="26" t="e">
        <f>SUMIF(РРО!#REF!,свод!$AY37,РРО!#REF!)</f>
        <v>#REF!</v>
      </c>
      <c r="AQ37" s="26" t="e">
        <f>SUMIF(РРО!#REF!,свод!$AY37,РРО!#REF!)</f>
        <v>#REF!</v>
      </c>
      <c r="AR37" s="26" t="e">
        <f>SUMIF(РРО!#REF!,свод!$AY37,РРО!#REF!)</f>
        <v>#REF!</v>
      </c>
      <c r="AS37" s="26" t="e">
        <f>SUMIF(РРО!#REF!,свод!$AY37,РРО!#REF!)</f>
        <v>#REF!</v>
      </c>
      <c r="AT37" s="26" t="e">
        <f>SUMIF(РРО!#REF!,свод!$AY37,РРО!#REF!)</f>
        <v>#REF!</v>
      </c>
      <c r="AU37" s="26" t="e">
        <f>SUMIF(РРО!#REF!,свод!$AY37,РРО!#REF!)</f>
        <v>#REF!</v>
      </c>
      <c r="AV37" s="26" t="e">
        <f>SUMIF(РРО!#REF!,свод!$AY37,РРО!#REF!)</f>
        <v>#REF!</v>
      </c>
      <c r="AW37" s="26" t="e">
        <f>SUMIF(РРО!#REF!,свод!$AY37,РРО!#REF!)</f>
        <v>#REF!</v>
      </c>
      <c r="AX37" s="26" t="e">
        <f>SUMIF(РРО!#REF!,свод!$AY37,РРО!#REF!)</f>
        <v>#REF!</v>
      </c>
      <c r="AY37" t="str">
        <f>CONCATENATE(A37,C37,D37,E37)</f>
        <v>4010000190309нормативный</v>
      </c>
    </row>
    <row r="38" spans="1:51" ht="15" hidden="1" customHeight="1">
      <c r="A38" s="20">
        <v>401000019</v>
      </c>
      <c r="B38" s="19" t="s">
        <v>148</v>
      </c>
      <c r="C38" s="22" t="s">
        <v>54</v>
      </c>
      <c r="D38" s="22" t="s">
        <v>87</v>
      </c>
      <c r="E38" s="23" t="s">
        <v>62</v>
      </c>
      <c r="F38" s="40" t="e">
        <f>SUMIF(РРО!#REF!,свод!AY38,РРО!AT$12:AT$41)</f>
        <v>#REF!</v>
      </c>
      <c r="G38" s="40" t="e">
        <f>SUMIF(РРО!#REF!,свод!AY38,РРО!AU$12:AU$38)</f>
        <v>#REF!</v>
      </c>
      <c r="H38" s="26" t="e">
        <f>SUMIF(РРО!#REF!,свод!$AY38,РРО!AV$12:AV$41)</f>
        <v>#REF!</v>
      </c>
      <c r="I38" s="26" t="e">
        <f>SUMIF(РРО!#REF!,свод!$AY38,РРО!AW$12:AW$38)</f>
        <v>#REF!</v>
      </c>
      <c r="J38" s="26" t="e">
        <f>SUMIF(РРО!#REF!,свод!$AY38,РРО!AX$12:AX$41)</f>
        <v>#REF!</v>
      </c>
      <c r="K38" s="26" t="e">
        <f>SUMIF(РРО!#REF!,свод!$AY38,РРО!AY$12:AY$41)</f>
        <v>#REF!</v>
      </c>
      <c r="L38" s="26" t="e">
        <f>SUMIF(РРО!#REF!,свод!$AY38,РРО!AZ$12:AZ$41)</f>
        <v>#REF!</v>
      </c>
      <c r="M38" s="26" t="e">
        <f>SUMIF(РРО!#REF!,свод!$AY38,РРО!BA$12:BA$41)</f>
        <v>#REF!</v>
      </c>
      <c r="N38" s="26" t="e">
        <f>SUMIF(РРО!#REF!,свод!$AY38,РРО!BB$12:BB$38)</f>
        <v>#REF!</v>
      </c>
      <c r="O38" s="26" t="e">
        <f>SUMIF(РРО!#REF!,свод!$AY38,РРО!BC$12:BC$38)</f>
        <v>#REF!</v>
      </c>
      <c r="P38" s="40" t="e">
        <f>SUMIF(РРО!#REF!,свод!$AY38,РРО!BD$12:BD$38)</f>
        <v>#REF!</v>
      </c>
      <c r="Q38" s="26" t="e">
        <f>SUMIF(РРО!#REF!,свод!$AY38,РРО!BE$12:BE$38)</f>
        <v>#REF!</v>
      </c>
      <c r="R38" s="26" t="e">
        <f>SUMIF(РРО!#REF!,свод!$AY38,РРО!BF$12:BF$38)</f>
        <v>#REF!</v>
      </c>
      <c r="S38" s="26" t="e">
        <f>SUMIF(РРО!#REF!,свод!$AY38,РРО!BG$12:BG$38)</f>
        <v>#REF!</v>
      </c>
      <c r="T38" s="26" t="e">
        <f>SUMIF(РРО!#REF!,свод!$AY38,РРО!BH$12:BH$38)</f>
        <v>#REF!</v>
      </c>
      <c r="U38" s="40" t="e">
        <f>SUMIF(РРО!#REF!,свод!$AY38,РРО!BI$12:BI$38)</f>
        <v>#REF!</v>
      </c>
      <c r="V38" s="26" t="e">
        <f>SUMIF(РРО!#REF!,свод!$AY38,РРО!BJ$12:BJ$38)</f>
        <v>#REF!</v>
      </c>
      <c r="W38" s="26" t="e">
        <f>SUMIF(РРО!#REF!,свод!$AY38,РРО!BK$12:BK$38)</f>
        <v>#REF!</v>
      </c>
      <c r="X38" s="26" t="e">
        <f>SUMIF(РРО!#REF!,свод!$AY38,РРО!BL$12:BL$38)</f>
        <v>#REF!</v>
      </c>
      <c r="Y38" s="26" t="e">
        <f>SUMIF(РРО!#REF!,свод!$AY38,РРО!BM$12:BM$38)</f>
        <v>#REF!</v>
      </c>
      <c r="Z38" s="40" t="e">
        <f>SUMIF(РРО!#REF!,свод!$AY38,РРО!BN$12:BN$38)</f>
        <v>#REF!</v>
      </c>
      <c r="AA38" s="26" t="e">
        <f>SUMIF(РРО!#REF!,свод!$AY38,РРО!BO$12:BO$38)</f>
        <v>#REF!</v>
      </c>
      <c r="AB38" s="26" t="e">
        <f>SUMIF(РРО!#REF!,свод!$AY38,РРО!BP$12:BP$38)</f>
        <v>#REF!</v>
      </c>
      <c r="AC38" s="26" t="e">
        <f>SUMIF(РРО!#REF!,свод!$AY38,РРО!BQ$12:BQ$38)</f>
        <v>#REF!</v>
      </c>
      <c r="AD38" s="26" t="e">
        <f>SUMIF(РРО!#REF!,свод!$AY38,РРО!BR$12:BR$38)</f>
        <v>#REF!</v>
      </c>
      <c r="AE38" s="40" t="e">
        <f>SUMIF(РРО!#REF!,свод!$AY38,РРО!BS$12:BS$38)</f>
        <v>#REF!</v>
      </c>
      <c r="AF38" s="26" t="e">
        <f>SUMIF(РРО!#REF!,свод!$AY38,РРО!BT$12:BT$38)</f>
        <v>#REF!</v>
      </c>
      <c r="AG38" s="26" t="e">
        <f>SUMIF(РРО!#REF!,свод!$AY38,РРО!BU$12:BU$38)</f>
        <v>#REF!</v>
      </c>
      <c r="AH38" s="26" t="e">
        <f>SUMIF(РРО!#REF!,свод!$AY38,РРО!BV$12:BV$38)</f>
        <v>#REF!</v>
      </c>
      <c r="AI38" s="26" t="e">
        <f>SUMIF(РРО!#REF!,свод!$AY38,РРО!BW$12:BW$38)</f>
        <v>#REF!</v>
      </c>
      <c r="AJ38" s="26" t="e">
        <f>SUMIF(РРО!#REF!,свод!$AY38,РРО!#REF!)</f>
        <v>#REF!</v>
      </c>
      <c r="AK38" s="26" t="e">
        <f>SUMIF(РРО!#REF!,свод!$AY38,РРО!#REF!)</f>
        <v>#REF!</v>
      </c>
      <c r="AL38" s="26" t="e">
        <f>SUMIF(РРО!#REF!,свод!$AY38,РРО!#REF!)</f>
        <v>#REF!</v>
      </c>
      <c r="AM38" s="26" t="e">
        <f>SUMIF(РРО!#REF!,свод!$AY38,РРО!#REF!)</f>
        <v>#REF!</v>
      </c>
      <c r="AN38" s="26" t="e">
        <f>SUMIF(РРО!#REF!,свод!$AY38,РРО!#REF!)</f>
        <v>#REF!</v>
      </c>
      <c r="AO38" s="26" t="e">
        <f>SUMIF(РРО!#REF!,свод!$AY38,РРО!#REF!)</f>
        <v>#REF!</v>
      </c>
      <c r="AP38" s="26" t="e">
        <f>SUMIF(РРО!#REF!,свод!$AY38,РРО!#REF!)</f>
        <v>#REF!</v>
      </c>
      <c r="AQ38" s="26" t="e">
        <f>SUMIF(РРО!#REF!,свод!$AY38,РРО!#REF!)</f>
        <v>#REF!</v>
      </c>
      <c r="AR38" s="26" t="e">
        <f>SUMIF(РРО!#REF!,свод!$AY38,РРО!#REF!)</f>
        <v>#REF!</v>
      </c>
      <c r="AS38" s="26" t="e">
        <f>SUMIF(РРО!#REF!,свод!$AY38,РРО!#REF!)</f>
        <v>#REF!</v>
      </c>
      <c r="AT38" s="26" t="e">
        <f>SUMIF(РРО!#REF!,свод!$AY38,РРО!#REF!)</f>
        <v>#REF!</v>
      </c>
      <c r="AU38" s="26" t="e">
        <f>SUMIF(РРО!#REF!,свод!$AY38,РРО!#REF!)</f>
        <v>#REF!</v>
      </c>
      <c r="AV38" s="26" t="e">
        <f>SUMIF(РРО!#REF!,свод!$AY38,РРО!#REF!)</f>
        <v>#REF!</v>
      </c>
      <c r="AW38" s="26" t="e">
        <f>SUMIF(РРО!#REF!,свод!$AY38,РРО!#REF!)</f>
        <v>#REF!</v>
      </c>
      <c r="AX38" s="26" t="e">
        <f>SUMIF(РРО!#REF!,свод!$AY38,РРО!#REF!)</f>
        <v>#REF!</v>
      </c>
      <c r="AY38" t="str">
        <f t="shared" si="1"/>
        <v>4010000190310нормативный</v>
      </c>
    </row>
    <row r="39" spans="1:51" ht="15" hidden="1" customHeight="1">
      <c r="A39" s="20">
        <v>401000021</v>
      </c>
      <c r="B39" s="21" t="s">
        <v>134</v>
      </c>
      <c r="C39" s="22" t="s">
        <v>79</v>
      </c>
      <c r="D39" s="22" t="s">
        <v>51</v>
      </c>
      <c r="E39" s="23" t="s">
        <v>62</v>
      </c>
      <c r="F39" s="40" t="e">
        <f>SUMIF(РРО!#REF!,свод!AY39,РРО!AT$12:AT$38)</f>
        <v>#REF!</v>
      </c>
      <c r="G39" s="40" t="e">
        <f>SUMIF(РРО!#REF!,свод!AY39,РРО!AU$12:AU$38)</f>
        <v>#REF!</v>
      </c>
      <c r="H39" s="26" t="e">
        <f>SUMIF(РРО!#REF!,свод!$AY39,РРО!AV$12:AV$38)</f>
        <v>#REF!</v>
      </c>
      <c r="I39" s="26" t="e">
        <f>SUMIF(РРО!#REF!,свод!$AY39,РРО!AW$12:AW$38)</f>
        <v>#REF!</v>
      </c>
      <c r="J39" s="26" t="e">
        <f>SUMIF(РРО!#REF!,свод!$AY39,РРО!AX$12:AX$38)</f>
        <v>#REF!</v>
      </c>
      <c r="K39" s="26" t="e">
        <f>SUMIF(РРО!#REF!,свод!$AY39,РРО!AY$12:AY$38)</f>
        <v>#REF!</v>
      </c>
      <c r="L39" s="26" t="e">
        <f>SUMIF(РРО!#REF!,свод!$AY39,РРО!AZ$12:AZ$38)</f>
        <v>#REF!</v>
      </c>
      <c r="M39" s="26" t="e">
        <f>SUMIF(РРО!#REF!,свод!$AY39,РРО!BA$12:BA$38)</f>
        <v>#REF!</v>
      </c>
      <c r="N39" s="26" t="e">
        <f>SUMIF(РРО!#REF!,свод!$AY39,РРО!BB$12:BB$38)</f>
        <v>#REF!</v>
      </c>
      <c r="O39" s="26" t="e">
        <f>SUMIF(РРО!#REF!,свод!$AY39,РРО!BC$12:BC$38)</f>
        <v>#REF!</v>
      </c>
      <c r="P39" s="40" t="e">
        <f>SUMIF(РРО!#REF!,свод!$AY39,РРО!BD$12:BD$38)</f>
        <v>#REF!</v>
      </c>
      <c r="Q39" s="26" t="e">
        <f>SUMIF(РРО!#REF!,свод!$AY39,РРО!BE$12:BE$38)</f>
        <v>#REF!</v>
      </c>
      <c r="R39" s="26" t="e">
        <f>SUMIF(РРО!#REF!,свод!$AY39,РРО!BF$12:BF$38)</f>
        <v>#REF!</v>
      </c>
      <c r="S39" s="26" t="e">
        <f>SUMIF(РРО!#REF!,свод!$AY39,РРО!BG$12:BG$38)</f>
        <v>#REF!</v>
      </c>
      <c r="T39" s="26" t="e">
        <f>SUMIF(РРО!#REF!,свод!$AY39,РРО!BH$12:BH$38)</f>
        <v>#REF!</v>
      </c>
      <c r="U39" s="40" t="e">
        <f>SUMIF(РРО!#REF!,свод!$AY39,РРО!BI$12:BI$38)</f>
        <v>#REF!</v>
      </c>
      <c r="V39" s="26" t="e">
        <f>SUMIF(РРО!#REF!,свод!$AY39,РРО!BJ$12:BJ$38)</f>
        <v>#REF!</v>
      </c>
      <c r="W39" s="26" t="e">
        <f>SUMIF(РРО!#REF!,свод!$AY39,РРО!BK$12:BK$38)</f>
        <v>#REF!</v>
      </c>
      <c r="X39" s="26" t="e">
        <f>SUMIF(РРО!#REF!,свод!$AY39,РРО!BL$12:BL$38)</f>
        <v>#REF!</v>
      </c>
      <c r="Y39" s="26" t="e">
        <f>SUMIF(РРО!#REF!,свод!$AY39,РРО!BM$12:BM$38)</f>
        <v>#REF!</v>
      </c>
      <c r="Z39" s="40" t="e">
        <f>SUMIF(РРО!#REF!,свод!$AY39,РРО!BN$12:BN$38)</f>
        <v>#REF!</v>
      </c>
      <c r="AA39" s="26" t="e">
        <f>SUMIF(РРО!#REF!,свод!$AY39,РРО!BO$12:BO$38)</f>
        <v>#REF!</v>
      </c>
      <c r="AB39" s="26" t="e">
        <f>SUMIF(РРО!#REF!,свод!$AY39,РРО!BP$12:BP$38)</f>
        <v>#REF!</v>
      </c>
      <c r="AC39" s="26" t="e">
        <f>SUMIF(РРО!#REF!,свод!$AY39,РРО!BQ$12:BQ$38)</f>
        <v>#REF!</v>
      </c>
      <c r="AD39" s="26" t="e">
        <f>SUMIF(РРО!#REF!,свод!$AY39,РРО!BR$12:BR$38)</f>
        <v>#REF!</v>
      </c>
      <c r="AE39" s="40" t="e">
        <f>SUMIF(РРО!#REF!,свод!$AY39,РРО!BS$12:BS$38)</f>
        <v>#REF!</v>
      </c>
      <c r="AF39" s="26" t="e">
        <f>SUMIF(РРО!#REF!,свод!$AY39,РРО!BT$12:BT$38)</f>
        <v>#REF!</v>
      </c>
      <c r="AG39" s="26" t="e">
        <f>SUMIF(РРО!#REF!,свод!$AY39,РРО!BU$12:BU$38)</f>
        <v>#REF!</v>
      </c>
      <c r="AH39" s="26" t="e">
        <f>SUMIF(РРО!#REF!,свод!$AY39,РРО!BV$12:BV$38)</f>
        <v>#REF!</v>
      </c>
      <c r="AI39" s="26" t="e">
        <f>SUMIF(РРО!#REF!,свод!$AY39,РРО!BW$12:BW$38)</f>
        <v>#REF!</v>
      </c>
      <c r="AJ39" s="26" t="e">
        <f>SUMIF(РРО!#REF!,свод!$AY39,РРО!#REF!)</f>
        <v>#REF!</v>
      </c>
      <c r="AK39" s="26" t="e">
        <f>SUMIF(РРО!#REF!,свод!$AY39,РРО!#REF!)</f>
        <v>#REF!</v>
      </c>
      <c r="AL39" s="26" t="e">
        <f>SUMIF(РРО!#REF!,свод!$AY39,РРО!#REF!)</f>
        <v>#REF!</v>
      </c>
      <c r="AM39" s="26" t="e">
        <f>SUMIF(РРО!#REF!,свод!$AY39,РРО!#REF!)</f>
        <v>#REF!</v>
      </c>
      <c r="AN39" s="26" t="e">
        <f>SUMIF(РРО!#REF!,свод!$AY39,РРО!#REF!)</f>
        <v>#REF!</v>
      </c>
      <c r="AO39" s="26" t="e">
        <f>SUMIF(РРО!#REF!,свод!$AY39,РРО!#REF!)</f>
        <v>#REF!</v>
      </c>
      <c r="AP39" s="26" t="e">
        <f>SUMIF(РРО!#REF!,свод!$AY39,РРО!#REF!)</f>
        <v>#REF!</v>
      </c>
      <c r="AQ39" s="26" t="e">
        <f>SUMIF(РРО!#REF!,свод!$AY39,РРО!#REF!)</f>
        <v>#REF!</v>
      </c>
      <c r="AR39" s="26" t="e">
        <f>SUMIF(РРО!#REF!,свод!$AY39,РРО!#REF!)</f>
        <v>#REF!</v>
      </c>
      <c r="AS39" s="26" t="e">
        <f>SUMIF(РРО!#REF!,свод!$AY39,РРО!#REF!)</f>
        <v>#REF!</v>
      </c>
      <c r="AT39" s="26" t="e">
        <f>SUMIF(РРО!#REF!,свод!$AY39,РРО!#REF!)</f>
        <v>#REF!</v>
      </c>
      <c r="AU39" s="26" t="e">
        <f>SUMIF(РРО!#REF!,свод!$AY39,РРО!#REF!)</f>
        <v>#REF!</v>
      </c>
      <c r="AV39" s="26" t="e">
        <f>SUMIF(РРО!#REF!,свод!$AY39,РРО!#REF!)</f>
        <v>#REF!</v>
      </c>
      <c r="AW39" s="26" t="e">
        <f>SUMIF(РРО!#REF!,свод!$AY39,РРО!#REF!)</f>
        <v>#REF!</v>
      </c>
      <c r="AX39" s="26" t="e">
        <f>SUMIF(РРО!#REF!,свод!$AY39,РРО!#REF!)</f>
        <v>#REF!</v>
      </c>
      <c r="AY39" t="str">
        <f t="shared" si="0"/>
        <v>4010000210701нормативный</v>
      </c>
    </row>
    <row r="40" spans="1:51" ht="15" hidden="1" customHeight="1">
      <c r="A40" s="20">
        <v>401000021</v>
      </c>
      <c r="B40" s="21" t="s">
        <v>134</v>
      </c>
      <c r="C40" s="22" t="s">
        <v>79</v>
      </c>
      <c r="D40" s="22" t="s">
        <v>51</v>
      </c>
      <c r="E40" s="23" t="s">
        <v>63</v>
      </c>
      <c r="F40" s="40" t="e">
        <f>SUMIF(РРО!#REF!,свод!AY40,РРО!AT$12:AT$38)</f>
        <v>#REF!</v>
      </c>
      <c r="G40" s="40" t="e">
        <f>SUMIF(РРО!#REF!,свод!AY40,РРО!AU$12:AU$38)</f>
        <v>#REF!</v>
      </c>
      <c r="H40" s="26" t="e">
        <f>SUMIF(РРО!#REF!,свод!$AY40,РРО!AV$12:AV$38)</f>
        <v>#REF!</v>
      </c>
      <c r="I40" s="26" t="e">
        <f>SUMIF(РРО!#REF!,свод!$AY40,РРО!AW$12:AW$38)</f>
        <v>#REF!</v>
      </c>
      <c r="J40" s="26" t="e">
        <f>SUMIF(РРО!#REF!,свод!$AY40,РРО!AX$12:AX$38)</f>
        <v>#REF!</v>
      </c>
      <c r="K40" s="26" t="e">
        <f>SUMIF(РРО!#REF!,свод!$AY40,РРО!AY$12:AY$38)</f>
        <v>#REF!</v>
      </c>
      <c r="L40" s="26" t="e">
        <f>SUMIF(РРО!#REF!,свод!$AY40,РРО!AZ$12:AZ$38)</f>
        <v>#REF!</v>
      </c>
      <c r="M40" s="26" t="e">
        <f>SUMIF(РРО!#REF!,свод!$AY40,РРО!BA$12:BA$38)</f>
        <v>#REF!</v>
      </c>
      <c r="N40" s="26" t="e">
        <f>SUMIF(РРО!#REF!,свод!$AY40,РРО!BB$12:BB$38)</f>
        <v>#REF!</v>
      </c>
      <c r="O40" s="26" t="e">
        <f>SUMIF(РРО!#REF!,свод!$AY40,РРО!BC$12:BC$38)</f>
        <v>#REF!</v>
      </c>
      <c r="P40" s="40" t="e">
        <f>SUMIF(РРО!#REF!,свод!$AY40,РРО!BD$12:BD$38)</f>
        <v>#REF!</v>
      </c>
      <c r="Q40" s="26" t="e">
        <f>SUMIF(РРО!#REF!,свод!$AY40,РРО!BE$12:BE$38)</f>
        <v>#REF!</v>
      </c>
      <c r="R40" s="26" t="e">
        <f>SUMIF(РРО!#REF!,свод!$AY40,РРО!BF$12:BF$38)</f>
        <v>#REF!</v>
      </c>
      <c r="S40" s="26" t="e">
        <f>SUMIF(РРО!#REF!,свод!$AY40,РРО!BG$12:BG$38)</f>
        <v>#REF!</v>
      </c>
      <c r="T40" s="26" t="e">
        <f>SUMIF(РРО!#REF!,свод!$AY40,РРО!BH$12:BH$38)</f>
        <v>#REF!</v>
      </c>
      <c r="U40" s="40" t="e">
        <f>SUMIF(РРО!#REF!,свод!$AY40,РРО!BI$12:BI$38)</f>
        <v>#REF!</v>
      </c>
      <c r="V40" s="26" t="e">
        <f>SUMIF(РРО!#REF!,свод!$AY40,РРО!BJ$12:BJ$38)</f>
        <v>#REF!</v>
      </c>
      <c r="W40" s="26" t="e">
        <f>SUMIF(РРО!#REF!,свод!$AY40,РРО!BK$12:BK$38)</f>
        <v>#REF!</v>
      </c>
      <c r="X40" s="26" t="e">
        <f>SUMIF(РРО!#REF!,свод!$AY40,РРО!BL$12:BL$38)</f>
        <v>#REF!</v>
      </c>
      <c r="Y40" s="26" t="e">
        <f>SUMIF(РРО!#REF!,свод!$AY40,РРО!BM$12:BM$38)</f>
        <v>#REF!</v>
      </c>
      <c r="Z40" s="40" t="e">
        <f>SUMIF(РРО!#REF!,свод!$AY40,РРО!BN$12:BN$38)</f>
        <v>#REF!</v>
      </c>
      <c r="AA40" s="26" t="e">
        <f>SUMIF(РРО!#REF!,свод!$AY40,РРО!BO$12:BO$38)</f>
        <v>#REF!</v>
      </c>
      <c r="AB40" s="26" t="e">
        <f>SUMIF(РРО!#REF!,свод!$AY40,РРО!BP$12:BP$38)</f>
        <v>#REF!</v>
      </c>
      <c r="AC40" s="26" t="e">
        <f>SUMIF(РРО!#REF!,свод!$AY40,РРО!BQ$12:BQ$38)</f>
        <v>#REF!</v>
      </c>
      <c r="AD40" s="26" t="e">
        <f>SUMIF(РРО!#REF!,свод!$AY40,РРО!BR$12:BR$38)</f>
        <v>#REF!</v>
      </c>
      <c r="AE40" s="40" t="e">
        <f>SUMIF(РРО!#REF!,свод!$AY40,РРО!BS$12:BS$38)</f>
        <v>#REF!</v>
      </c>
      <c r="AF40" s="26" t="e">
        <f>SUMIF(РРО!#REF!,свод!$AY40,РРО!BT$12:BT$38)</f>
        <v>#REF!</v>
      </c>
      <c r="AG40" s="26" t="e">
        <f>SUMIF(РРО!#REF!,свод!$AY40,РРО!BU$12:BU$38)</f>
        <v>#REF!</v>
      </c>
      <c r="AH40" s="26" t="e">
        <f>SUMIF(РРО!#REF!,свод!$AY40,РРО!BV$12:BV$38)</f>
        <v>#REF!</v>
      </c>
      <c r="AI40" s="26" t="e">
        <f>SUMIF(РРО!#REF!,свод!$AY40,РРО!BW$12:BW$38)</f>
        <v>#REF!</v>
      </c>
      <c r="AJ40" s="26" t="e">
        <f>SUMIF(РРО!#REF!,свод!$AY40,РРО!#REF!)</f>
        <v>#REF!</v>
      </c>
      <c r="AK40" s="26" t="e">
        <f>SUMIF(РРО!#REF!,свод!$AY40,РРО!#REF!)</f>
        <v>#REF!</v>
      </c>
      <c r="AL40" s="26" t="e">
        <f>SUMIF(РРО!#REF!,свод!$AY40,РРО!#REF!)</f>
        <v>#REF!</v>
      </c>
      <c r="AM40" s="26" t="e">
        <f>SUMIF(РРО!#REF!,свод!$AY40,РРО!#REF!)</f>
        <v>#REF!</v>
      </c>
      <c r="AN40" s="26" t="e">
        <f>SUMIF(РРО!#REF!,свод!$AY40,РРО!#REF!)</f>
        <v>#REF!</v>
      </c>
      <c r="AO40" s="26" t="e">
        <f>SUMIF(РРО!#REF!,свод!$AY40,РРО!#REF!)</f>
        <v>#REF!</v>
      </c>
      <c r="AP40" s="26" t="e">
        <f>SUMIF(РРО!#REF!,свод!$AY40,РРО!#REF!)</f>
        <v>#REF!</v>
      </c>
      <c r="AQ40" s="26" t="e">
        <f>SUMIF(РРО!#REF!,свод!$AY40,РРО!#REF!)</f>
        <v>#REF!</v>
      </c>
      <c r="AR40" s="26" t="e">
        <f>SUMIF(РРО!#REF!,свод!$AY40,РРО!#REF!)</f>
        <v>#REF!</v>
      </c>
      <c r="AS40" s="26" t="e">
        <f>SUMIF(РРО!#REF!,свод!$AY40,РРО!#REF!)</f>
        <v>#REF!</v>
      </c>
      <c r="AT40" s="26" t="e">
        <f>SUMIF(РРО!#REF!,свод!$AY40,РРО!#REF!)</f>
        <v>#REF!</v>
      </c>
      <c r="AU40" s="26" t="e">
        <f>SUMIF(РРО!#REF!,свод!$AY40,РРО!#REF!)</f>
        <v>#REF!</v>
      </c>
      <c r="AV40" s="26" t="e">
        <f>SUMIF(РРО!#REF!,свод!$AY40,РРО!#REF!)</f>
        <v>#REF!</v>
      </c>
      <c r="AW40" s="26" t="e">
        <f>SUMIF(РРО!#REF!,свод!$AY40,РРО!#REF!)</f>
        <v>#REF!</v>
      </c>
      <c r="AX40" s="26" t="e">
        <f>SUMIF(РРО!#REF!,свод!$AY40,РРО!#REF!)</f>
        <v>#REF!</v>
      </c>
      <c r="AY40" t="str">
        <f t="shared" si="0"/>
        <v>4010000210701плановый</v>
      </c>
    </row>
    <row r="41" spans="1:51" ht="15" hidden="1" customHeight="1">
      <c r="A41" s="20">
        <v>401000022</v>
      </c>
      <c r="B41" s="21" t="s">
        <v>135</v>
      </c>
      <c r="C41" s="22" t="s">
        <v>79</v>
      </c>
      <c r="D41" s="22" t="s">
        <v>61</v>
      </c>
      <c r="E41" s="23" t="s">
        <v>62</v>
      </c>
      <c r="F41" s="40" t="e">
        <f>SUMIF(РРО!#REF!,свод!AY41,РРО!AT$12:AT$38)</f>
        <v>#REF!</v>
      </c>
      <c r="G41" s="40" t="e">
        <f>SUMIF(РРО!#REF!,свод!AY41,РРО!AU$12:AU$38)</f>
        <v>#REF!</v>
      </c>
      <c r="H41" s="26" t="e">
        <f>SUMIF(РРО!#REF!,свод!$AY41,РРО!AV$12:AV$38)</f>
        <v>#REF!</v>
      </c>
      <c r="I41" s="26" t="e">
        <f>SUMIF(РРО!#REF!,свод!$AY41,РРО!AW$12:AW$38)</f>
        <v>#REF!</v>
      </c>
      <c r="J41" s="26" t="e">
        <f>SUMIF(РРО!#REF!,свод!$AY41,РРО!AX$12:AX$38)</f>
        <v>#REF!</v>
      </c>
      <c r="K41" s="26" t="e">
        <f>SUMIF(РРО!#REF!,свод!$AY41,РРО!AY$12:AY$38)</f>
        <v>#REF!</v>
      </c>
      <c r="L41" s="26" t="e">
        <f>SUMIF(РРО!#REF!,свод!$AY41,РРО!AZ$12:AZ$38)</f>
        <v>#REF!</v>
      </c>
      <c r="M41" s="26" t="e">
        <f>SUMIF(РРО!#REF!,свод!$AY41,РРО!BA$12:BA$38)</f>
        <v>#REF!</v>
      </c>
      <c r="N41" s="26" t="e">
        <f>SUMIF(РРО!#REF!,свод!$AY41,РРО!BB$12:BB$38)</f>
        <v>#REF!</v>
      </c>
      <c r="O41" s="26" t="e">
        <f>SUMIF(РРО!#REF!,свод!$AY41,РРО!BC$12:BC$38)</f>
        <v>#REF!</v>
      </c>
      <c r="P41" s="40" t="e">
        <f>SUMIF(РРО!#REF!,свод!$AY41,РРО!BD$12:BD$38)</f>
        <v>#REF!</v>
      </c>
      <c r="Q41" s="26" t="e">
        <f>SUMIF(РРО!#REF!,свод!$AY41,РРО!BE$12:BE$38)</f>
        <v>#REF!</v>
      </c>
      <c r="R41" s="26" t="e">
        <f>SUMIF(РРО!#REF!,свод!$AY41,РРО!BF$12:BF$38)</f>
        <v>#REF!</v>
      </c>
      <c r="S41" s="26" t="e">
        <f>SUMIF(РРО!#REF!,свод!$AY41,РРО!BG$12:BG$38)</f>
        <v>#REF!</v>
      </c>
      <c r="T41" s="26" t="e">
        <f>SUMIF(РРО!#REF!,свод!$AY41,РРО!BH$12:BH$38)</f>
        <v>#REF!</v>
      </c>
      <c r="U41" s="40" t="e">
        <f>SUMIF(РРО!#REF!,свод!$AY41,РРО!BI$12:BI$38)</f>
        <v>#REF!</v>
      </c>
      <c r="V41" s="26" t="e">
        <f>SUMIF(РРО!#REF!,свод!$AY41,РРО!BJ$12:BJ$38)</f>
        <v>#REF!</v>
      </c>
      <c r="W41" s="26" t="e">
        <f>SUMIF(РРО!#REF!,свод!$AY41,РРО!BK$12:BK$38)</f>
        <v>#REF!</v>
      </c>
      <c r="X41" s="26" t="e">
        <f>SUMIF(РРО!#REF!,свод!$AY41,РРО!BL$12:BL$38)</f>
        <v>#REF!</v>
      </c>
      <c r="Y41" s="26" t="e">
        <f>SUMIF(РРО!#REF!,свод!$AY41,РРО!BM$12:BM$38)</f>
        <v>#REF!</v>
      </c>
      <c r="Z41" s="40" t="e">
        <f>SUMIF(РРО!#REF!,свод!$AY41,РРО!BN$12:BN$38)</f>
        <v>#REF!</v>
      </c>
      <c r="AA41" s="26" t="e">
        <f>SUMIF(РРО!#REF!,свод!$AY41,РРО!BO$12:BO$38)</f>
        <v>#REF!</v>
      </c>
      <c r="AB41" s="26" t="e">
        <f>SUMIF(РРО!#REF!,свод!$AY41,РРО!BP$12:BP$38)</f>
        <v>#REF!</v>
      </c>
      <c r="AC41" s="26" t="e">
        <f>SUMIF(РРО!#REF!,свод!$AY41,РРО!BQ$12:BQ$38)</f>
        <v>#REF!</v>
      </c>
      <c r="AD41" s="26" t="e">
        <f>SUMIF(РРО!#REF!,свод!$AY41,РРО!BR$12:BR$38)</f>
        <v>#REF!</v>
      </c>
      <c r="AE41" s="40" t="e">
        <f>SUMIF(РРО!#REF!,свод!$AY41,РРО!BS$12:BS$38)</f>
        <v>#REF!</v>
      </c>
      <c r="AF41" s="26" t="e">
        <f>SUMIF(РРО!#REF!,свод!$AY41,РРО!BT$12:BT$38)</f>
        <v>#REF!</v>
      </c>
      <c r="AG41" s="26" t="e">
        <f>SUMIF(РРО!#REF!,свод!$AY41,РРО!BU$12:BU$38)</f>
        <v>#REF!</v>
      </c>
      <c r="AH41" s="26" t="e">
        <f>SUMIF(РРО!#REF!,свод!$AY41,РРО!BV$12:BV$38)</f>
        <v>#REF!</v>
      </c>
      <c r="AI41" s="26" t="e">
        <f>SUMIF(РРО!#REF!,свод!$AY41,РРО!BW$12:BW$38)</f>
        <v>#REF!</v>
      </c>
      <c r="AJ41" s="26" t="e">
        <f>SUMIF(РРО!#REF!,свод!$AY41,РРО!#REF!)</f>
        <v>#REF!</v>
      </c>
      <c r="AK41" s="26" t="e">
        <f>SUMIF(РРО!#REF!,свод!$AY41,РРО!#REF!)</f>
        <v>#REF!</v>
      </c>
      <c r="AL41" s="26" t="e">
        <f>SUMIF(РРО!#REF!,свод!$AY41,РРО!#REF!)</f>
        <v>#REF!</v>
      </c>
      <c r="AM41" s="26" t="e">
        <f>SUMIF(РРО!#REF!,свод!$AY41,РРО!#REF!)</f>
        <v>#REF!</v>
      </c>
      <c r="AN41" s="26" t="e">
        <f>SUMIF(РРО!#REF!,свод!$AY41,РРО!#REF!)</f>
        <v>#REF!</v>
      </c>
      <c r="AO41" s="26" t="e">
        <f>SUMIF(РРО!#REF!,свод!$AY41,РРО!#REF!)</f>
        <v>#REF!</v>
      </c>
      <c r="AP41" s="26" t="e">
        <f>SUMIF(РРО!#REF!,свод!$AY41,РРО!#REF!)</f>
        <v>#REF!</v>
      </c>
      <c r="AQ41" s="26" t="e">
        <f>SUMIF(РРО!#REF!,свод!$AY41,РРО!#REF!)</f>
        <v>#REF!</v>
      </c>
      <c r="AR41" s="26" t="e">
        <f>SUMIF(РРО!#REF!,свод!$AY41,РРО!#REF!)</f>
        <v>#REF!</v>
      </c>
      <c r="AS41" s="26" t="e">
        <f>SUMIF(РРО!#REF!,свод!$AY41,РРО!#REF!)</f>
        <v>#REF!</v>
      </c>
      <c r="AT41" s="26" t="e">
        <f>SUMIF(РРО!#REF!,свод!$AY41,РРО!#REF!)</f>
        <v>#REF!</v>
      </c>
      <c r="AU41" s="26" t="e">
        <f>SUMIF(РРО!#REF!,свод!$AY41,РРО!#REF!)</f>
        <v>#REF!</v>
      </c>
      <c r="AV41" s="26" t="e">
        <f>SUMIF(РРО!#REF!,свод!$AY41,РРО!#REF!)</f>
        <v>#REF!</v>
      </c>
      <c r="AW41" s="26" t="e">
        <f>SUMIF(РРО!#REF!,свод!$AY41,РРО!#REF!)</f>
        <v>#REF!</v>
      </c>
      <c r="AX41" s="26" t="e">
        <f>SUMIF(РРО!#REF!,свод!$AY41,РРО!#REF!)</f>
        <v>#REF!</v>
      </c>
      <c r="AY41" t="str">
        <f t="shared" si="0"/>
        <v>4010000220702нормативный</v>
      </c>
    </row>
    <row r="42" spans="1:51" ht="15" hidden="1" customHeight="1">
      <c r="A42" s="20">
        <v>401000022</v>
      </c>
      <c r="B42" s="21" t="s">
        <v>135</v>
      </c>
      <c r="C42" s="22" t="s">
        <v>79</v>
      </c>
      <c r="D42" s="22" t="s">
        <v>61</v>
      </c>
      <c r="E42" s="23" t="s">
        <v>63</v>
      </c>
      <c r="F42" s="40" t="e">
        <f>SUMIF(РРО!#REF!,свод!AY42,РРО!AT$12:AT$38)</f>
        <v>#REF!</v>
      </c>
      <c r="G42" s="40" t="e">
        <f>SUMIF(РРО!#REF!,свод!AY42,РРО!AU$12:AU$38)</f>
        <v>#REF!</v>
      </c>
      <c r="H42" s="26" t="e">
        <f>SUMIF(РРО!#REF!,свод!$AY42,РРО!AV$12:AV$38)</f>
        <v>#REF!</v>
      </c>
      <c r="I42" s="26" t="e">
        <f>SUMIF(РРО!#REF!,свод!$AY42,РРО!AW$12:AW$38)</f>
        <v>#REF!</v>
      </c>
      <c r="J42" s="26" t="e">
        <f>SUMIF(РРО!#REF!,свод!$AY42,РРО!AX$12:AX$38)</f>
        <v>#REF!</v>
      </c>
      <c r="K42" s="26" t="e">
        <f>SUMIF(РРО!#REF!,свод!$AY42,РРО!AY$12:AY$38)</f>
        <v>#REF!</v>
      </c>
      <c r="L42" s="26" t="e">
        <f>SUMIF(РРО!#REF!,свод!$AY42,РРО!AZ$12:AZ$38)</f>
        <v>#REF!</v>
      </c>
      <c r="M42" s="26" t="e">
        <f>SUMIF(РРО!#REF!,свод!$AY42,РРО!BA$12:BA$38)</f>
        <v>#REF!</v>
      </c>
      <c r="N42" s="26" t="e">
        <f>SUMIF(РРО!#REF!,свод!$AY42,РРО!BB$12:BB$38)</f>
        <v>#REF!</v>
      </c>
      <c r="O42" s="26" t="e">
        <f>SUMIF(РРО!#REF!,свод!$AY42,РРО!BC$12:BC$38)</f>
        <v>#REF!</v>
      </c>
      <c r="P42" s="40" t="e">
        <f>SUMIF(РРО!#REF!,свод!$AY42,РРО!BD$12:BD$38)</f>
        <v>#REF!</v>
      </c>
      <c r="Q42" s="26" t="e">
        <f>SUMIF(РРО!#REF!,свод!$AY42,РРО!BE$12:BE$38)</f>
        <v>#REF!</v>
      </c>
      <c r="R42" s="26" t="e">
        <f>SUMIF(РРО!#REF!,свод!$AY42,РРО!BF$12:BF$38)</f>
        <v>#REF!</v>
      </c>
      <c r="S42" s="26" t="e">
        <f>SUMIF(РРО!#REF!,свод!$AY42,РРО!BG$12:BG$38)</f>
        <v>#REF!</v>
      </c>
      <c r="T42" s="26" t="e">
        <f>SUMIF(РРО!#REF!,свод!$AY42,РРО!BH$12:BH$38)</f>
        <v>#REF!</v>
      </c>
      <c r="U42" s="40" t="e">
        <f>SUMIF(РРО!#REF!,свод!$AY42,РРО!BI$12:BI$38)</f>
        <v>#REF!</v>
      </c>
      <c r="V42" s="26" t="e">
        <f>SUMIF(РРО!#REF!,свод!$AY42,РРО!BJ$12:BJ$38)</f>
        <v>#REF!</v>
      </c>
      <c r="W42" s="26" t="e">
        <f>SUMIF(РРО!#REF!,свод!$AY42,РРО!BK$12:BK$38)</f>
        <v>#REF!</v>
      </c>
      <c r="X42" s="26" t="e">
        <f>SUMIF(РРО!#REF!,свод!$AY42,РРО!BL$12:BL$38)</f>
        <v>#REF!</v>
      </c>
      <c r="Y42" s="26" t="e">
        <f>SUMIF(РРО!#REF!,свод!$AY42,РРО!BM$12:BM$38)</f>
        <v>#REF!</v>
      </c>
      <c r="Z42" s="40" t="e">
        <f>SUMIF(РРО!#REF!,свод!$AY42,РРО!BN$12:BN$38)</f>
        <v>#REF!</v>
      </c>
      <c r="AA42" s="26" t="e">
        <f>SUMIF(РРО!#REF!,свод!$AY42,РРО!BO$12:BO$38)</f>
        <v>#REF!</v>
      </c>
      <c r="AB42" s="26" t="e">
        <f>SUMIF(РРО!#REF!,свод!$AY42,РРО!BP$12:BP$38)</f>
        <v>#REF!</v>
      </c>
      <c r="AC42" s="26" t="e">
        <f>SUMIF(РРО!#REF!,свод!$AY42,РРО!BQ$12:BQ$38)</f>
        <v>#REF!</v>
      </c>
      <c r="AD42" s="26" t="e">
        <f>SUMIF(РРО!#REF!,свод!$AY42,РРО!BR$12:BR$38)</f>
        <v>#REF!</v>
      </c>
      <c r="AE42" s="40" t="e">
        <f>SUMIF(РРО!#REF!,свод!$AY42,РРО!BS$12:BS$38)</f>
        <v>#REF!</v>
      </c>
      <c r="AF42" s="26" t="e">
        <f>SUMIF(РРО!#REF!,свод!$AY42,РРО!BT$12:BT$38)</f>
        <v>#REF!</v>
      </c>
      <c r="AG42" s="26" t="e">
        <f>SUMIF(РРО!#REF!,свод!$AY42,РРО!BU$12:BU$38)</f>
        <v>#REF!</v>
      </c>
      <c r="AH42" s="26" t="e">
        <f>SUMIF(РРО!#REF!,свод!$AY42,РРО!BV$12:BV$38)</f>
        <v>#REF!</v>
      </c>
      <c r="AI42" s="26" t="e">
        <f>SUMIF(РРО!#REF!,свод!$AY42,РРО!BW$12:BW$38)</f>
        <v>#REF!</v>
      </c>
      <c r="AJ42" s="26" t="e">
        <f>SUMIF(РРО!#REF!,свод!$AY42,РРО!#REF!)</f>
        <v>#REF!</v>
      </c>
      <c r="AK42" s="26" t="e">
        <f>SUMIF(РРО!#REF!,свод!$AY42,РРО!#REF!)</f>
        <v>#REF!</v>
      </c>
      <c r="AL42" s="26" t="e">
        <f>SUMIF(РРО!#REF!,свод!$AY42,РРО!#REF!)</f>
        <v>#REF!</v>
      </c>
      <c r="AM42" s="26" t="e">
        <f>SUMIF(РРО!#REF!,свод!$AY42,РРО!#REF!)</f>
        <v>#REF!</v>
      </c>
      <c r="AN42" s="26" t="e">
        <f>SUMIF(РРО!#REF!,свод!$AY42,РРО!#REF!)</f>
        <v>#REF!</v>
      </c>
      <c r="AO42" s="26" t="e">
        <f>SUMIF(РРО!#REF!,свод!$AY42,РРО!#REF!)</f>
        <v>#REF!</v>
      </c>
      <c r="AP42" s="26" t="e">
        <f>SUMIF(РРО!#REF!,свод!$AY42,РРО!#REF!)</f>
        <v>#REF!</v>
      </c>
      <c r="AQ42" s="26" t="e">
        <f>SUMIF(РРО!#REF!,свод!$AY42,РРО!#REF!)</f>
        <v>#REF!</v>
      </c>
      <c r="AR42" s="26" t="e">
        <f>SUMIF(РРО!#REF!,свод!$AY42,РРО!#REF!)</f>
        <v>#REF!</v>
      </c>
      <c r="AS42" s="26" t="e">
        <f>SUMIF(РРО!#REF!,свод!$AY42,РРО!#REF!)</f>
        <v>#REF!</v>
      </c>
      <c r="AT42" s="26" t="e">
        <f>SUMIF(РРО!#REF!,свод!$AY42,РРО!#REF!)</f>
        <v>#REF!</v>
      </c>
      <c r="AU42" s="26" t="e">
        <f>SUMIF(РРО!#REF!,свод!$AY42,РРО!#REF!)</f>
        <v>#REF!</v>
      </c>
      <c r="AV42" s="26" t="e">
        <f>SUMIF(РРО!#REF!,свод!$AY42,РРО!#REF!)</f>
        <v>#REF!</v>
      </c>
      <c r="AW42" s="26" t="e">
        <f>SUMIF(РРО!#REF!,свод!$AY42,РРО!#REF!)</f>
        <v>#REF!</v>
      </c>
      <c r="AX42" s="26" t="e">
        <f>SUMIF(РРО!#REF!,свод!$AY42,РРО!#REF!)</f>
        <v>#REF!</v>
      </c>
      <c r="AY42" t="str">
        <f t="shared" si="0"/>
        <v>4010000220702плановый</v>
      </c>
    </row>
    <row r="43" spans="1:51" ht="15" hidden="1" customHeight="1">
      <c r="A43" s="20">
        <v>401000022</v>
      </c>
      <c r="B43" s="21" t="s">
        <v>135</v>
      </c>
      <c r="C43" s="22" t="s">
        <v>87</v>
      </c>
      <c r="D43" s="22" t="s">
        <v>66</v>
      </c>
      <c r="E43" s="23" t="s">
        <v>62</v>
      </c>
      <c r="F43" s="40" t="e">
        <f>SUMIF(РРО!#REF!,свод!AY43,РРО!AT$12:AT$38)</f>
        <v>#REF!</v>
      </c>
      <c r="G43" s="40" t="e">
        <f>SUMIF(РРО!#REF!,свод!AY43,РРО!AU$12:AU$38)</f>
        <v>#REF!</v>
      </c>
      <c r="H43" s="26" t="e">
        <f>SUMIF(РРО!#REF!,свод!$AY43,РРО!AV$12:AV$38)</f>
        <v>#REF!</v>
      </c>
      <c r="I43" s="26" t="e">
        <f>SUMIF(РРО!#REF!,свод!$AY43,РРО!AW$12:AW$38)</f>
        <v>#REF!</v>
      </c>
      <c r="J43" s="26" t="e">
        <f>SUMIF(РРО!#REF!,свод!$AY43,РРО!AX$12:AX$38)</f>
        <v>#REF!</v>
      </c>
      <c r="K43" s="26" t="e">
        <f>SUMIF(РРО!#REF!,свод!$AY43,РРО!AY$12:AY$38)</f>
        <v>#REF!</v>
      </c>
      <c r="L43" s="26" t="e">
        <f>SUMIF(РРО!#REF!,свод!$AY43,РРО!AZ$12:AZ$38)</f>
        <v>#REF!</v>
      </c>
      <c r="M43" s="26" t="e">
        <f>SUMIF(РРО!#REF!,свод!$AY43,РРО!BA$12:BA$38)</f>
        <v>#REF!</v>
      </c>
      <c r="N43" s="26" t="e">
        <f>SUMIF(РРО!#REF!,свод!$AY43,РРО!BB$12:BB$38)</f>
        <v>#REF!</v>
      </c>
      <c r="O43" s="26" t="e">
        <f>SUMIF(РРО!#REF!,свод!$AY43,РРО!BC$12:BC$38)</f>
        <v>#REF!</v>
      </c>
      <c r="P43" s="40" t="e">
        <f>SUMIF(РРО!#REF!,свод!$AY43,РРО!BD$12:BD$38)</f>
        <v>#REF!</v>
      </c>
      <c r="Q43" s="26" t="e">
        <f>SUMIF(РРО!#REF!,свод!$AY43,РРО!BE$12:BE$38)</f>
        <v>#REF!</v>
      </c>
      <c r="R43" s="26" t="e">
        <f>SUMIF(РРО!#REF!,свод!$AY43,РРО!BF$12:BF$38)</f>
        <v>#REF!</v>
      </c>
      <c r="S43" s="26" t="e">
        <f>SUMIF(РРО!#REF!,свод!$AY43,РРО!BG$12:BG$38)</f>
        <v>#REF!</v>
      </c>
      <c r="T43" s="26" t="e">
        <f>SUMIF(РРО!#REF!,свод!$AY43,РРО!BH$12:BH$38)</f>
        <v>#REF!</v>
      </c>
      <c r="U43" s="40" t="e">
        <f>SUMIF(РРО!#REF!,свод!$AY43,РРО!BI$12:BI$38)</f>
        <v>#REF!</v>
      </c>
      <c r="V43" s="26" t="e">
        <f>SUMIF(РРО!#REF!,свод!$AY43,РРО!BJ$12:BJ$38)</f>
        <v>#REF!</v>
      </c>
      <c r="W43" s="26" t="e">
        <f>SUMIF(РРО!#REF!,свод!$AY43,РРО!BK$12:BK$38)</f>
        <v>#REF!</v>
      </c>
      <c r="X43" s="26" t="e">
        <f>SUMIF(РРО!#REF!,свод!$AY43,РРО!BL$12:BL$38)</f>
        <v>#REF!</v>
      </c>
      <c r="Y43" s="26" t="e">
        <f>SUMIF(РРО!#REF!,свод!$AY43,РРО!BM$12:BM$38)</f>
        <v>#REF!</v>
      </c>
      <c r="Z43" s="40" t="e">
        <f>SUMIF(РРО!#REF!,свод!$AY43,РРО!BN$12:BN$38)</f>
        <v>#REF!</v>
      </c>
      <c r="AA43" s="26" t="e">
        <f>SUMIF(РРО!#REF!,свод!$AY43,РРО!BO$12:BO$38)</f>
        <v>#REF!</v>
      </c>
      <c r="AB43" s="26" t="e">
        <f>SUMIF(РРО!#REF!,свод!$AY43,РРО!BP$12:BP$38)</f>
        <v>#REF!</v>
      </c>
      <c r="AC43" s="26" t="e">
        <f>SUMIF(РРО!#REF!,свод!$AY43,РРО!BQ$12:BQ$38)</f>
        <v>#REF!</v>
      </c>
      <c r="AD43" s="26" t="e">
        <f>SUMIF(РРО!#REF!,свод!$AY43,РРО!BR$12:BR$38)</f>
        <v>#REF!</v>
      </c>
      <c r="AE43" s="40" t="e">
        <f>SUMIF(РРО!#REF!,свод!$AY43,РРО!BS$12:BS$38)</f>
        <v>#REF!</v>
      </c>
      <c r="AF43" s="26" t="e">
        <f>SUMIF(РРО!#REF!,свод!$AY43,РРО!BT$12:BT$38)</f>
        <v>#REF!</v>
      </c>
      <c r="AG43" s="26" t="e">
        <f>SUMIF(РРО!#REF!,свод!$AY43,РРО!BU$12:BU$38)</f>
        <v>#REF!</v>
      </c>
      <c r="AH43" s="26" t="e">
        <f>SUMIF(РРО!#REF!,свод!$AY43,РРО!BV$12:BV$38)</f>
        <v>#REF!</v>
      </c>
      <c r="AI43" s="26" t="e">
        <f>SUMIF(РРО!#REF!,свод!$AY43,РРО!BW$12:BW$38)</f>
        <v>#REF!</v>
      </c>
      <c r="AJ43" s="26" t="e">
        <f>SUMIF(РРО!#REF!,свод!$AY43,РРО!#REF!)</f>
        <v>#REF!</v>
      </c>
      <c r="AK43" s="26" t="e">
        <f>SUMIF(РРО!#REF!,свод!$AY43,РРО!#REF!)</f>
        <v>#REF!</v>
      </c>
      <c r="AL43" s="26" t="e">
        <f>SUMIF(РРО!#REF!,свод!$AY43,РРО!#REF!)</f>
        <v>#REF!</v>
      </c>
      <c r="AM43" s="26" t="e">
        <f>SUMIF(РРО!#REF!,свод!$AY43,РРО!#REF!)</f>
        <v>#REF!</v>
      </c>
      <c r="AN43" s="26" t="e">
        <f>SUMIF(РРО!#REF!,свод!$AY43,РРО!#REF!)</f>
        <v>#REF!</v>
      </c>
      <c r="AO43" s="26" t="e">
        <f>SUMIF(РРО!#REF!,свод!$AY43,РРО!#REF!)</f>
        <v>#REF!</v>
      </c>
      <c r="AP43" s="26" t="e">
        <f>SUMIF(РРО!#REF!,свод!$AY43,РРО!#REF!)</f>
        <v>#REF!</v>
      </c>
      <c r="AQ43" s="26" t="e">
        <f>SUMIF(РРО!#REF!,свод!$AY43,РРО!#REF!)</f>
        <v>#REF!</v>
      </c>
      <c r="AR43" s="26" t="e">
        <f>SUMIF(РРО!#REF!,свод!$AY43,РРО!#REF!)</f>
        <v>#REF!</v>
      </c>
      <c r="AS43" s="26" t="e">
        <f>SUMIF(РРО!#REF!,свод!$AY43,РРО!#REF!)</f>
        <v>#REF!</v>
      </c>
      <c r="AT43" s="26" t="e">
        <f>SUMIF(РРО!#REF!,свод!$AY43,РРО!#REF!)</f>
        <v>#REF!</v>
      </c>
      <c r="AU43" s="26" t="e">
        <f>SUMIF(РРО!#REF!,свод!$AY43,РРО!#REF!)</f>
        <v>#REF!</v>
      </c>
      <c r="AV43" s="26" t="e">
        <f>SUMIF(РРО!#REF!,свод!$AY43,РРО!#REF!)</f>
        <v>#REF!</v>
      </c>
      <c r="AW43" s="26" t="e">
        <f>SUMIF(РРО!#REF!,свод!$AY43,РРО!#REF!)</f>
        <v>#REF!</v>
      </c>
      <c r="AX43" s="26" t="e">
        <f>SUMIF(РРО!#REF!,свод!$AY43,РРО!#REF!)</f>
        <v>#REF!</v>
      </c>
      <c r="AY43" t="str">
        <f t="shared" si="0"/>
        <v>4010000221004нормативный</v>
      </c>
    </row>
    <row r="44" spans="1:51" ht="33" hidden="1" customHeight="1">
      <c r="A44" s="20">
        <v>401000024</v>
      </c>
      <c r="B44" s="21" t="s">
        <v>95</v>
      </c>
      <c r="C44" s="22" t="s">
        <v>79</v>
      </c>
      <c r="D44" s="22" t="s">
        <v>54</v>
      </c>
      <c r="E44" s="23" t="s">
        <v>62</v>
      </c>
      <c r="F44" s="40" t="e">
        <f>SUMIF(РРО!#REF!,свод!AY44,РРО!AT$12:AT$38)</f>
        <v>#REF!</v>
      </c>
      <c r="G44" s="40" t="e">
        <f>SUMIF(РРО!#REF!,свод!AY44,РРО!AU$12:AU$38)</f>
        <v>#REF!</v>
      </c>
      <c r="H44" s="26" t="e">
        <f>SUMIF(РРО!#REF!,свод!$AY44,РРО!AV$12:AV$38)</f>
        <v>#REF!</v>
      </c>
      <c r="I44" s="26" t="e">
        <f>SUMIF(РРО!#REF!,свод!$AY44,РРО!AW$12:AW$38)</f>
        <v>#REF!</v>
      </c>
      <c r="J44" s="26" t="e">
        <f>SUMIF(РРО!#REF!,свод!$AY44,РРО!AX$12:AX$38)</f>
        <v>#REF!</v>
      </c>
      <c r="K44" s="26" t="e">
        <f>SUMIF(РРО!#REF!,свод!$AY44,РРО!AY$12:AY$38)</f>
        <v>#REF!</v>
      </c>
      <c r="L44" s="26" t="e">
        <f>SUMIF(РРО!#REF!,свод!$AY44,РРО!AZ$12:AZ$38)</f>
        <v>#REF!</v>
      </c>
      <c r="M44" s="26" t="e">
        <f>SUMIF(РРО!#REF!,свод!$AY44,РРО!BA$12:BA$38)</f>
        <v>#REF!</v>
      </c>
      <c r="N44" s="26" t="e">
        <f>SUMIF(РРО!#REF!,свод!$AY44,РРО!BB$12:BB$38)</f>
        <v>#REF!</v>
      </c>
      <c r="O44" s="26" t="e">
        <f>SUMIF(РРО!#REF!,свод!$AY44,РРО!BC$12:BC$38)</f>
        <v>#REF!</v>
      </c>
      <c r="P44" s="40" t="e">
        <f>SUMIF(РРО!#REF!,свод!$AY44,РРО!BD$12:BD$38)</f>
        <v>#REF!</v>
      </c>
      <c r="Q44" s="26" t="e">
        <f>SUMIF(РРО!#REF!,свод!$AY44,РРО!BE$12:BE$38)</f>
        <v>#REF!</v>
      </c>
      <c r="R44" s="26" t="e">
        <f>SUMIF(РРО!#REF!,свод!$AY44,РРО!BF$12:BF$38)</f>
        <v>#REF!</v>
      </c>
      <c r="S44" s="26" t="e">
        <f>SUMIF(РРО!#REF!,свод!$AY44,РРО!BG$12:BG$38)</f>
        <v>#REF!</v>
      </c>
      <c r="T44" s="26" t="e">
        <f>SUMIF(РРО!#REF!,свод!$AY44,РРО!BH$12:BH$38)</f>
        <v>#REF!</v>
      </c>
      <c r="U44" s="40" t="e">
        <f>SUMIF(РРО!#REF!,свод!$AY44,РРО!BI$12:BI$38)</f>
        <v>#REF!</v>
      </c>
      <c r="V44" s="26" t="e">
        <f>SUMIF(РРО!#REF!,свод!$AY44,РРО!BJ$12:BJ$38)</f>
        <v>#REF!</v>
      </c>
      <c r="W44" s="26" t="e">
        <f>SUMIF(РРО!#REF!,свод!$AY44,РРО!BK$12:BK$38)</f>
        <v>#REF!</v>
      </c>
      <c r="X44" s="26" t="e">
        <f>SUMIF(РРО!#REF!,свод!$AY44,РРО!BL$12:BL$38)</f>
        <v>#REF!</v>
      </c>
      <c r="Y44" s="26" t="e">
        <f>SUMIF(РРО!#REF!,свод!$AY44,РРО!BM$12:BM$38)</f>
        <v>#REF!</v>
      </c>
      <c r="Z44" s="40" t="e">
        <f>SUMIF(РРО!#REF!,свод!$AY44,РРО!BN$12:BN$38)</f>
        <v>#REF!</v>
      </c>
      <c r="AA44" s="26" t="e">
        <f>SUMIF(РРО!#REF!,свод!$AY44,РРО!BO$12:BO$38)</f>
        <v>#REF!</v>
      </c>
      <c r="AB44" s="26" t="e">
        <f>SUMIF(РРО!#REF!,свод!$AY44,РРО!BP$12:BP$38)</f>
        <v>#REF!</v>
      </c>
      <c r="AC44" s="26" t="e">
        <f>SUMIF(РРО!#REF!,свод!$AY44,РРО!BQ$12:BQ$38)</f>
        <v>#REF!</v>
      </c>
      <c r="AD44" s="26" t="e">
        <f>SUMIF(РРО!#REF!,свод!$AY44,РРО!BR$12:BR$38)</f>
        <v>#REF!</v>
      </c>
      <c r="AE44" s="40" t="e">
        <f>SUMIF(РРО!#REF!,свод!$AY44,РРО!BS$12:BS$38)</f>
        <v>#REF!</v>
      </c>
      <c r="AF44" s="26" t="e">
        <f>SUMIF(РРО!#REF!,свод!$AY44,РРО!BT$12:BT$38)</f>
        <v>#REF!</v>
      </c>
      <c r="AG44" s="26" t="e">
        <f>SUMIF(РРО!#REF!,свод!$AY44,РРО!BU$12:BU$38)</f>
        <v>#REF!</v>
      </c>
      <c r="AH44" s="26" t="e">
        <f>SUMIF(РРО!#REF!,свод!$AY44,РРО!BV$12:BV$38)</f>
        <v>#REF!</v>
      </c>
      <c r="AI44" s="26" t="e">
        <f>SUMIF(РРО!#REF!,свод!$AY44,РРО!BW$12:BW$38)</f>
        <v>#REF!</v>
      </c>
      <c r="AJ44" s="26" t="e">
        <f>SUMIF(РРО!#REF!,свод!$AY44,РРО!#REF!)</f>
        <v>#REF!</v>
      </c>
      <c r="AK44" s="26" t="e">
        <f>SUMIF(РРО!#REF!,свод!$AY44,РРО!#REF!)</f>
        <v>#REF!</v>
      </c>
      <c r="AL44" s="26" t="e">
        <f>SUMIF(РРО!#REF!,свод!$AY44,РРО!#REF!)</f>
        <v>#REF!</v>
      </c>
      <c r="AM44" s="26" t="e">
        <f>SUMIF(РРО!#REF!,свод!$AY44,РРО!#REF!)</f>
        <v>#REF!</v>
      </c>
      <c r="AN44" s="26" t="e">
        <f>SUMIF(РРО!#REF!,свод!$AY44,РРО!#REF!)</f>
        <v>#REF!</v>
      </c>
      <c r="AO44" s="26" t="e">
        <f>SUMIF(РРО!#REF!,свод!$AY44,РРО!#REF!)</f>
        <v>#REF!</v>
      </c>
      <c r="AP44" s="26" t="e">
        <f>SUMIF(РРО!#REF!,свод!$AY44,РРО!#REF!)</f>
        <v>#REF!</v>
      </c>
      <c r="AQ44" s="26" t="e">
        <f>SUMIF(РРО!#REF!,свод!$AY44,РРО!#REF!)</f>
        <v>#REF!</v>
      </c>
      <c r="AR44" s="26" t="e">
        <f>SUMIF(РРО!#REF!,свод!$AY44,РРО!#REF!)</f>
        <v>#REF!</v>
      </c>
      <c r="AS44" s="26" t="e">
        <f>SUMIF(РРО!#REF!,свод!$AY44,РРО!#REF!)</f>
        <v>#REF!</v>
      </c>
      <c r="AT44" s="26" t="e">
        <f>SUMIF(РРО!#REF!,свод!$AY44,РРО!#REF!)</f>
        <v>#REF!</v>
      </c>
      <c r="AU44" s="26" t="e">
        <f>SUMIF(РРО!#REF!,свод!$AY44,РРО!#REF!)</f>
        <v>#REF!</v>
      </c>
      <c r="AV44" s="26" t="e">
        <f>SUMIF(РРО!#REF!,свод!$AY44,РРО!#REF!)</f>
        <v>#REF!</v>
      </c>
      <c r="AW44" s="26" t="e">
        <f>SUMIF(РРО!#REF!,свод!$AY44,РРО!#REF!)</f>
        <v>#REF!</v>
      </c>
      <c r="AX44" s="26" t="e">
        <f>SUMIF(РРО!#REF!,свод!$AY44,РРО!#REF!)</f>
        <v>#REF!</v>
      </c>
      <c r="AY44" t="str">
        <f t="shared" si="0"/>
        <v>4010000240703нормативный</v>
      </c>
    </row>
    <row r="45" spans="1:51" ht="15" hidden="1" customHeight="1">
      <c r="A45" s="20">
        <v>401000024</v>
      </c>
      <c r="B45" s="21" t="s">
        <v>95</v>
      </c>
      <c r="C45" s="22" t="s">
        <v>79</v>
      </c>
      <c r="D45" s="22" t="s">
        <v>54</v>
      </c>
      <c r="E45" s="23" t="s">
        <v>63</v>
      </c>
      <c r="F45" s="40" t="e">
        <f>SUMIF(РРО!#REF!,свод!AY45,РРО!AT$12:AT$38)</f>
        <v>#REF!</v>
      </c>
      <c r="G45" s="40" t="e">
        <f>SUMIF(РРО!#REF!,свод!AY45,РРО!AU$12:AU$38)</f>
        <v>#REF!</v>
      </c>
      <c r="H45" s="26" t="e">
        <f>SUMIF(РРО!#REF!,свод!$AY45,РРО!AV$12:AV$38)</f>
        <v>#REF!</v>
      </c>
      <c r="I45" s="26" t="e">
        <f>SUMIF(РРО!#REF!,свод!$AY45,РРО!AW$12:AW$38)</f>
        <v>#REF!</v>
      </c>
      <c r="J45" s="26" t="e">
        <f>SUMIF(РРО!#REF!,свод!$AY45,РРО!AX$12:AX$38)</f>
        <v>#REF!</v>
      </c>
      <c r="K45" s="26" t="e">
        <f>SUMIF(РРО!#REF!,свод!$AY45,РРО!AY$12:AY$38)</f>
        <v>#REF!</v>
      </c>
      <c r="L45" s="26" t="e">
        <f>SUMIF(РРО!#REF!,свод!$AY45,РРО!AZ$12:AZ$38)</f>
        <v>#REF!</v>
      </c>
      <c r="M45" s="26" t="e">
        <f>SUMIF(РРО!#REF!,свод!$AY45,РРО!BA$12:BA$38)</f>
        <v>#REF!</v>
      </c>
      <c r="N45" s="26" t="e">
        <f>SUMIF(РРО!#REF!,свод!$AY45,РРО!BB$12:BB$38)</f>
        <v>#REF!</v>
      </c>
      <c r="O45" s="26" t="e">
        <f>SUMIF(РРО!#REF!,свод!$AY45,РРО!BC$12:BC$38)</f>
        <v>#REF!</v>
      </c>
      <c r="P45" s="40" t="e">
        <f>SUMIF(РРО!#REF!,свод!$AY45,РРО!BD$12:BD$38)</f>
        <v>#REF!</v>
      </c>
      <c r="Q45" s="26" t="e">
        <f>SUMIF(РРО!#REF!,свод!$AY45,РРО!BE$12:BE$38)</f>
        <v>#REF!</v>
      </c>
      <c r="R45" s="26" t="e">
        <f>SUMIF(РРО!#REF!,свод!$AY45,РРО!BF$12:BF$38)</f>
        <v>#REF!</v>
      </c>
      <c r="S45" s="26" t="e">
        <f>SUMIF(РРО!#REF!,свод!$AY45,РРО!BG$12:BG$38)</f>
        <v>#REF!</v>
      </c>
      <c r="T45" s="26" t="e">
        <f>SUMIF(РРО!#REF!,свод!$AY45,РРО!BH$12:BH$38)</f>
        <v>#REF!</v>
      </c>
      <c r="U45" s="40" t="e">
        <f>SUMIF(РРО!#REF!,свод!$AY45,РРО!BI$12:BI$38)</f>
        <v>#REF!</v>
      </c>
      <c r="V45" s="26" t="e">
        <f>SUMIF(РРО!#REF!,свод!$AY45,РРО!BJ$12:BJ$38)</f>
        <v>#REF!</v>
      </c>
      <c r="W45" s="26" t="e">
        <f>SUMIF(РРО!#REF!,свод!$AY45,РРО!BK$12:BK$38)</f>
        <v>#REF!</v>
      </c>
      <c r="X45" s="26" t="e">
        <f>SUMIF(РРО!#REF!,свод!$AY45,РРО!BL$12:BL$38)</f>
        <v>#REF!</v>
      </c>
      <c r="Y45" s="26" t="e">
        <f>SUMIF(РРО!#REF!,свод!$AY45,РРО!BM$12:BM$38)</f>
        <v>#REF!</v>
      </c>
      <c r="Z45" s="40" t="e">
        <f>SUMIF(РРО!#REF!,свод!$AY45,РРО!BN$12:BN$38)</f>
        <v>#REF!</v>
      </c>
      <c r="AA45" s="26" t="e">
        <f>SUMIF(РРО!#REF!,свод!$AY45,РРО!BO$12:BO$38)</f>
        <v>#REF!</v>
      </c>
      <c r="AB45" s="26" t="e">
        <f>SUMIF(РРО!#REF!,свод!$AY45,РРО!BP$12:BP$38)</f>
        <v>#REF!</v>
      </c>
      <c r="AC45" s="26" t="e">
        <f>SUMIF(РРО!#REF!,свод!$AY45,РРО!BQ$12:BQ$38)</f>
        <v>#REF!</v>
      </c>
      <c r="AD45" s="26" t="e">
        <f>SUMIF(РРО!#REF!,свод!$AY45,РРО!BR$12:BR$38)</f>
        <v>#REF!</v>
      </c>
      <c r="AE45" s="40" t="e">
        <f>SUMIF(РРО!#REF!,свод!$AY45,РРО!BS$12:BS$38)</f>
        <v>#REF!</v>
      </c>
      <c r="AF45" s="26" t="e">
        <f>SUMIF(РРО!#REF!,свод!$AY45,РРО!BT$12:BT$38)</f>
        <v>#REF!</v>
      </c>
      <c r="AG45" s="26" t="e">
        <f>SUMIF(РРО!#REF!,свод!$AY45,РРО!BU$12:BU$38)</f>
        <v>#REF!</v>
      </c>
      <c r="AH45" s="26" t="e">
        <f>SUMIF(РРО!#REF!,свод!$AY45,РРО!BV$12:BV$38)</f>
        <v>#REF!</v>
      </c>
      <c r="AI45" s="26" t="e">
        <f>SUMIF(РРО!#REF!,свод!$AY45,РРО!BW$12:BW$38)</f>
        <v>#REF!</v>
      </c>
      <c r="AJ45" s="26" t="e">
        <f>SUMIF(РРО!#REF!,свод!$AY45,РРО!#REF!)</f>
        <v>#REF!</v>
      </c>
      <c r="AK45" s="26" t="e">
        <f>SUMIF(РРО!#REF!,свод!$AY45,РРО!#REF!)</f>
        <v>#REF!</v>
      </c>
      <c r="AL45" s="26" t="e">
        <f>SUMIF(РРО!#REF!,свод!$AY45,РРО!#REF!)</f>
        <v>#REF!</v>
      </c>
      <c r="AM45" s="26" t="e">
        <f>SUMIF(РРО!#REF!,свод!$AY45,РРО!#REF!)</f>
        <v>#REF!</v>
      </c>
      <c r="AN45" s="26" t="e">
        <f>SUMIF(РРО!#REF!,свод!$AY45,РРО!#REF!)</f>
        <v>#REF!</v>
      </c>
      <c r="AO45" s="26" t="e">
        <f>SUMIF(РРО!#REF!,свод!$AY45,РРО!#REF!)</f>
        <v>#REF!</v>
      </c>
      <c r="AP45" s="26" t="e">
        <f>SUMIF(РРО!#REF!,свод!$AY45,РРО!#REF!)</f>
        <v>#REF!</v>
      </c>
      <c r="AQ45" s="26" t="e">
        <f>SUMIF(РРО!#REF!,свод!$AY45,РРО!#REF!)</f>
        <v>#REF!</v>
      </c>
      <c r="AR45" s="26" t="e">
        <f>SUMIF(РРО!#REF!,свод!$AY45,РРО!#REF!)</f>
        <v>#REF!</v>
      </c>
      <c r="AS45" s="26" t="e">
        <f>SUMIF(РРО!#REF!,свод!$AY45,РРО!#REF!)</f>
        <v>#REF!</v>
      </c>
      <c r="AT45" s="26" t="e">
        <f>SUMIF(РРО!#REF!,свод!$AY45,РРО!#REF!)</f>
        <v>#REF!</v>
      </c>
      <c r="AU45" s="26" t="e">
        <f>SUMIF(РРО!#REF!,свод!$AY45,РРО!#REF!)</f>
        <v>#REF!</v>
      </c>
      <c r="AV45" s="26" t="e">
        <f>SUMIF(РРО!#REF!,свод!$AY45,РРО!#REF!)</f>
        <v>#REF!</v>
      </c>
      <c r="AW45" s="26" t="e">
        <f>SUMIF(РРО!#REF!,свод!$AY45,РРО!#REF!)</f>
        <v>#REF!</v>
      </c>
      <c r="AX45" s="26" t="e">
        <f>SUMIF(РРО!#REF!,свод!$AY45,РРО!#REF!)</f>
        <v>#REF!</v>
      </c>
      <c r="AY45" t="str">
        <f t="shared" si="0"/>
        <v>4010000240703плановый</v>
      </c>
    </row>
    <row r="46" spans="1:51" ht="15" hidden="1" customHeight="1">
      <c r="A46" s="20">
        <v>401000025</v>
      </c>
      <c r="B46" s="21" t="s">
        <v>96</v>
      </c>
      <c r="C46" s="22" t="s">
        <v>79</v>
      </c>
      <c r="D46" s="22" t="s">
        <v>79</v>
      </c>
      <c r="E46" s="23" t="s">
        <v>62</v>
      </c>
      <c r="F46" s="40" t="e">
        <f>SUMIF(РРО!#REF!,свод!AY46,РРО!AT$12:AT$38)</f>
        <v>#REF!</v>
      </c>
      <c r="G46" s="40" t="e">
        <f>SUMIF(РРО!#REF!,свод!AY46,РРО!AU$12:AU$38)</f>
        <v>#REF!</v>
      </c>
      <c r="H46" s="26" t="e">
        <f>SUMIF(РРО!#REF!,свод!$AY46,РРО!AV$12:AV$38)</f>
        <v>#REF!</v>
      </c>
      <c r="I46" s="26" t="e">
        <f>SUMIF(РРО!#REF!,свод!$AY46,РРО!AW$12:AW$38)</f>
        <v>#REF!</v>
      </c>
      <c r="J46" s="26" t="e">
        <f>SUMIF(РРО!#REF!,свод!$AY46,РРО!AX$12:AX$38)</f>
        <v>#REF!</v>
      </c>
      <c r="K46" s="26" t="e">
        <f>SUMIF(РРО!#REF!,свод!$AY46,РРО!AY$12:AY$38)</f>
        <v>#REF!</v>
      </c>
      <c r="L46" s="26" t="e">
        <f>SUMIF(РРО!#REF!,свод!$AY46,РРО!AZ$12:AZ$38)</f>
        <v>#REF!</v>
      </c>
      <c r="M46" s="26" t="e">
        <f>SUMIF(РРО!#REF!,свод!$AY46,РРО!BA$12:BA$38)</f>
        <v>#REF!</v>
      </c>
      <c r="N46" s="26" t="e">
        <f>SUMIF(РРО!#REF!,свод!$AY46,РРО!BB$12:BB$38)</f>
        <v>#REF!</v>
      </c>
      <c r="O46" s="26" t="e">
        <f>SUMIF(РРО!#REF!,свод!$AY46,РРО!BC$12:BC$38)</f>
        <v>#REF!</v>
      </c>
      <c r="P46" s="40" t="e">
        <f>SUMIF(РРО!#REF!,свод!$AY46,РРО!BD$12:BD$38)</f>
        <v>#REF!</v>
      </c>
      <c r="Q46" s="26" t="e">
        <f>SUMIF(РРО!#REF!,свод!$AY46,РРО!BE$12:BE$38)</f>
        <v>#REF!</v>
      </c>
      <c r="R46" s="26" t="e">
        <f>SUMIF(РРО!#REF!,свод!$AY46,РРО!BF$12:BF$38)</f>
        <v>#REF!</v>
      </c>
      <c r="S46" s="26" t="e">
        <f>SUMIF(РРО!#REF!,свод!$AY46,РРО!BG$12:BG$38)</f>
        <v>#REF!</v>
      </c>
      <c r="T46" s="26" t="e">
        <f>SUMIF(РРО!#REF!,свод!$AY46,РРО!BH$12:BH$38)</f>
        <v>#REF!</v>
      </c>
      <c r="U46" s="40" t="e">
        <f>SUMIF(РРО!#REF!,свод!$AY46,РРО!BI$12:BI$38)</f>
        <v>#REF!</v>
      </c>
      <c r="V46" s="26" t="e">
        <f>SUMIF(РРО!#REF!,свод!$AY46,РРО!BJ$12:BJ$38)</f>
        <v>#REF!</v>
      </c>
      <c r="W46" s="26" t="e">
        <f>SUMIF(РРО!#REF!,свод!$AY46,РРО!BK$12:BK$38)</f>
        <v>#REF!</v>
      </c>
      <c r="X46" s="26" t="e">
        <f>SUMIF(РРО!#REF!,свод!$AY46,РРО!BL$12:BL$38)</f>
        <v>#REF!</v>
      </c>
      <c r="Y46" s="26" t="e">
        <f>SUMIF(РРО!#REF!,свод!$AY46,РРО!BM$12:BM$38)</f>
        <v>#REF!</v>
      </c>
      <c r="Z46" s="40" t="e">
        <f>SUMIF(РРО!#REF!,свод!$AY46,РРО!BN$12:BN$38)</f>
        <v>#REF!</v>
      </c>
      <c r="AA46" s="26" t="e">
        <f>SUMIF(РРО!#REF!,свод!$AY46,РРО!BO$12:BO$38)</f>
        <v>#REF!</v>
      </c>
      <c r="AB46" s="26" t="e">
        <f>SUMIF(РРО!#REF!,свод!$AY46,РРО!BP$12:BP$38)</f>
        <v>#REF!</v>
      </c>
      <c r="AC46" s="26" t="e">
        <f>SUMIF(РРО!#REF!,свод!$AY46,РРО!BQ$12:BQ$38)</f>
        <v>#REF!</v>
      </c>
      <c r="AD46" s="26" t="e">
        <f>SUMIF(РРО!#REF!,свод!$AY46,РРО!BR$12:BR$38)</f>
        <v>#REF!</v>
      </c>
      <c r="AE46" s="40" t="e">
        <f>SUMIF(РРО!#REF!,свод!$AY46,РРО!BS$12:BS$38)</f>
        <v>#REF!</v>
      </c>
      <c r="AF46" s="26" t="e">
        <f>SUMIF(РРО!#REF!,свод!$AY46,РРО!BT$12:BT$38)</f>
        <v>#REF!</v>
      </c>
      <c r="AG46" s="26" t="e">
        <f>SUMIF(РРО!#REF!,свод!$AY46,РРО!BU$12:BU$38)</f>
        <v>#REF!</v>
      </c>
      <c r="AH46" s="26" t="e">
        <f>SUMIF(РРО!#REF!,свод!$AY46,РРО!BV$12:BV$38)</f>
        <v>#REF!</v>
      </c>
      <c r="AI46" s="26" t="e">
        <f>SUMIF(РРО!#REF!,свод!$AY46,РРО!BW$12:BW$38)</f>
        <v>#REF!</v>
      </c>
      <c r="AJ46" s="26" t="e">
        <f>SUMIF(РРО!#REF!,свод!$AY46,РРО!#REF!)</f>
        <v>#REF!</v>
      </c>
      <c r="AK46" s="26" t="e">
        <f>SUMIF(РРО!#REF!,свод!$AY46,РРО!#REF!)</f>
        <v>#REF!</v>
      </c>
      <c r="AL46" s="26" t="e">
        <f>SUMIF(РРО!#REF!,свод!$AY46,РРО!#REF!)</f>
        <v>#REF!</v>
      </c>
      <c r="AM46" s="26" t="e">
        <f>SUMIF(РРО!#REF!,свод!$AY46,РРО!#REF!)</f>
        <v>#REF!</v>
      </c>
      <c r="AN46" s="26" t="e">
        <f>SUMIF(РРО!#REF!,свод!$AY46,РРО!#REF!)</f>
        <v>#REF!</v>
      </c>
      <c r="AO46" s="26" t="e">
        <f>SUMIF(РРО!#REF!,свод!$AY46,РРО!#REF!)</f>
        <v>#REF!</v>
      </c>
      <c r="AP46" s="26" t="e">
        <f>SUMIF(РРО!#REF!,свод!$AY46,РРО!#REF!)</f>
        <v>#REF!</v>
      </c>
      <c r="AQ46" s="26" t="e">
        <f>SUMIF(РРО!#REF!,свод!$AY46,РРО!#REF!)</f>
        <v>#REF!</v>
      </c>
      <c r="AR46" s="26" t="e">
        <f>SUMIF(РРО!#REF!,свод!$AY46,РРО!#REF!)</f>
        <v>#REF!</v>
      </c>
      <c r="AS46" s="26" t="e">
        <f>SUMIF(РРО!#REF!,свод!$AY46,РРО!#REF!)</f>
        <v>#REF!</v>
      </c>
      <c r="AT46" s="26" t="e">
        <f>SUMIF(РРО!#REF!,свод!$AY46,РРО!#REF!)</f>
        <v>#REF!</v>
      </c>
      <c r="AU46" s="26" t="e">
        <f>SUMIF(РРО!#REF!,свод!$AY46,РРО!#REF!)</f>
        <v>#REF!</v>
      </c>
      <c r="AV46" s="26" t="e">
        <f>SUMIF(РРО!#REF!,свод!$AY46,РРО!#REF!)</f>
        <v>#REF!</v>
      </c>
      <c r="AW46" s="26" t="e">
        <f>SUMIF(РРО!#REF!,свод!$AY46,РРО!#REF!)</f>
        <v>#REF!</v>
      </c>
      <c r="AX46" s="26" t="e">
        <f>SUMIF(РРО!#REF!,свод!$AY46,РРО!#REF!)</f>
        <v>#REF!</v>
      </c>
      <c r="AY46" t="str">
        <f t="shared" si="0"/>
        <v>4010000250707нормативный</v>
      </c>
    </row>
    <row r="47" spans="1:51" ht="15" hidden="1" customHeight="1">
      <c r="A47" s="20">
        <v>401000025</v>
      </c>
      <c r="B47" s="21" t="s">
        <v>96</v>
      </c>
      <c r="C47" s="22" t="s">
        <v>79</v>
      </c>
      <c r="D47" s="22" t="s">
        <v>79</v>
      </c>
      <c r="E47" s="23" t="s">
        <v>63</v>
      </c>
      <c r="F47" s="40" t="e">
        <f>SUMIF(РРО!#REF!,свод!AY47,РРО!AT$12:AT$38)</f>
        <v>#REF!</v>
      </c>
      <c r="G47" s="40" t="e">
        <f>SUMIF(РРО!#REF!,свод!AY47,РРО!AU$12:AU$38)</f>
        <v>#REF!</v>
      </c>
      <c r="H47" s="26" t="e">
        <f>SUMIF(РРО!#REF!,свод!$AY47,РРО!AV$12:AV$38)</f>
        <v>#REF!</v>
      </c>
      <c r="I47" s="26" t="e">
        <f>SUMIF(РРО!#REF!,свод!$AY47,РРО!AW$12:AW$38)</f>
        <v>#REF!</v>
      </c>
      <c r="J47" s="26" t="e">
        <f>SUMIF(РРО!#REF!,свод!$AY47,РРО!AX$12:AX$38)</f>
        <v>#REF!</v>
      </c>
      <c r="K47" s="26" t="e">
        <f>SUMIF(РРО!#REF!,свод!$AY47,РРО!AY$12:AY$38)</f>
        <v>#REF!</v>
      </c>
      <c r="L47" s="26" t="e">
        <f>SUMIF(РРО!#REF!,свод!$AY47,РРО!AZ$12:AZ$38)</f>
        <v>#REF!</v>
      </c>
      <c r="M47" s="26" t="e">
        <f>SUMIF(РРО!#REF!,свод!$AY47,РРО!BA$12:BA$38)</f>
        <v>#REF!</v>
      </c>
      <c r="N47" s="26" t="e">
        <f>SUMIF(РРО!#REF!,свод!$AY47,РРО!BB$12:BB$38)</f>
        <v>#REF!</v>
      </c>
      <c r="O47" s="26" t="e">
        <f>SUMIF(РРО!#REF!,свод!$AY47,РРО!BC$12:BC$38)</f>
        <v>#REF!</v>
      </c>
      <c r="P47" s="40" t="e">
        <f>SUMIF(РРО!#REF!,свод!$AY47,РРО!BD$12:BD$38)</f>
        <v>#REF!</v>
      </c>
      <c r="Q47" s="26" t="e">
        <f>SUMIF(РРО!#REF!,свод!$AY47,РРО!BE$12:BE$38)</f>
        <v>#REF!</v>
      </c>
      <c r="R47" s="26" t="e">
        <f>SUMIF(РРО!#REF!,свод!$AY47,РРО!BF$12:BF$38)</f>
        <v>#REF!</v>
      </c>
      <c r="S47" s="26" t="e">
        <f>SUMIF(РРО!#REF!,свод!$AY47,РРО!BG$12:BG$38)</f>
        <v>#REF!</v>
      </c>
      <c r="T47" s="26" t="e">
        <f>SUMIF(РРО!#REF!,свод!$AY47,РРО!BH$12:BH$38)</f>
        <v>#REF!</v>
      </c>
      <c r="U47" s="40" t="e">
        <f>SUMIF(РРО!#REF!,свод!$AY47,РРО!BI$12:BI$38)</f>
        <v>#REF!</v>
      </c>
      <c r="V47" s="26" t="e">
        <f>SUMIF(РРО!#REF!,свод!$AY47,РРО!BJ$12:BJ$38)</f>
        <v>#REF!</v>
      </c>
      <c r="W47" s="26" t="e">
        <f>SUMIF(РРО!#REF!,свод!$AY47,РРО!BK$12:BK$38)</f>
        <v>#REF!</v>
      </c>
      <c r="X47" s="26" t="e">
        <f>SUMIF(РРО!#REF!,свод!$AY47,РРО!BL$12:BL$38)</f>
        <v>#REF!</v>
      </c>
      <c r="Y47" s="26" t="e">
        <f>SUMIF(РРО!#REF!,свод!$AY47,РРО!BM$12:BM$38)</f>
        <v>#REF!</v>
      </c>
      <c r="Z47" s="40" t="e">
        <f>SUMIF(РРО!#REF!,свод!$AY47,РРО!BN$12:BN$38)</f>
        <v>#REF!</v>
      </c>
      <c r="AA47" s="26" t="e">
        <f>SUMIF(РРО!#REF!,свод!$AY47,РРО!BO$12:BO$38)</f>
        <v>#REF!</v>
      </c>
      <c r="AB47" s="26" t="e">
        <f>SUMIF(РРО!#REF!,свод!$AY47,РРО!BP$12:BP$38)</f>
        <v>#REF!</v>
      </c>
      <c r="AC47" s="26" t="e">
        <f>SUMIF(РРО!#REF!,свод!$AY47,РРО!BQ$12:BQ$38)</f>
        <v>#REF!</v>
      </c>
      <c r="AD47" s="26" t="e">
        <f>SUMIF(РРО!#REF!,свод!$AY47,РРО!BR$12:BR$38)</f>
        <v>#REF!</v>
      </c>
      <c r="AE47" s="40" t="e">
        <f>SUMIF(РРО!#REF!,свод!$AY47,РРО!BS$12:BS$38)</f>
        <v>#REF!</v>
      </c>
      <c r="AF47" s="26" t="e">
        <f>SUMIF(РРО!#REF!,свод!$AY47,РРО!BT$12:BT$38)</f>
        <v>#REF!</v>
      </c>
      <c r="AG47" s="26" t="e">
        <f>SUMIF(РРО!#REF!,свод!$AY47,РРО!BU$12:BU$38)</f>
        <v>#REF!</v>
      </c>
      <c r="AH47" s="26" t="e">
        <f>SUMIF(РРО!#REF!,свод!$AY47,РРО!BV$12:BV$38)</f>
        <v>#REF!</v>
      </c>
      <c r="AI47" s="26" t="e">
        <f>SUMIF(РРО!#REF!,свод!$AY47,РРО!BW$12:BW$38)</f>
        <v>#REF!</v>
      </c>
      <c r="AJ47" s="26" t="e">
        <f>SUMIF(РРО!#REF!,свод!$AY47,РРО!#REF!)</f>
        <v>#REF!</v>
      </c>
      <c r="AK47" s="26" t="e">
        <f>SUMIF(РРО!#REF!,свод!$AY47,РРО!#REF!)</f>
        <v>#REF!</v>
      </c>
      <c r="AL47" s="26" t="e">
        <f>SUMIF(РРО!#REF!,свод!$AY47,РРО!#REF!)</f>
        <v>#REF!</v>
      </c>
      <c r="AM47" s="26" t="e">
        <f>SUMIF(РРО!#REF!,свод!$AY47,РРО!#REF!)</f>
        <v>#REF!</v>
      </c>
      <c r="AN47" s="26" t="e">
        <f>SUMIF(РРО!#REF!,свод!$AY47,РРО!#REF!)</f>
        <v>#REF!</v>
      </c>
      <c r="AO47" s="26" t="e">
        <f>SUMIF(РРО!#REF!,свод!$AY47,РРО!#REF!)</f>
        <v>#REF!</v>
      </c>
      <c r="AP47" s="26" t="e">
        <f>SUMIF(РРО!#REF!,свод!$AY47,РРО!#REF!)</f>
        <v>#REF!</v>
      </c>
      <c r="AQ47" s="26" t="e">
        <f>SUMIF(РРО!#REF!,свод!$AY47,РРО!#REF!)</f>
        <v>#REF!</v>
      </c>
      <c r="AR47" s="26" t="e">
        <f>SUMIF(РРО!#REF!,свод!$AY47,РРО!#REF!)</f>
        <v>#REF!</v>
      </c>
      <c r="AS47" s="26" t="e">
        <f>SUMIF(РРО!#REF!,свод!$AY47,РРО!#REF!)</f>
        <v>#REF!</v>
      </c>
      <c r="AT47" s="26" t="e">
        <f>SUMIF(РРО!#REF!,свод!$AY47,РРО!#REF!)</f>
        <v>#REF!</v>
      </c>
      <c r="AU47" s="26" t="e">
        <f>SUMIF(РРО!#REF!,свод!$AY47,РРО!#REF!)</f>
        <v>#REF!</v>
      </c>
      <c r="AV47" s="26" t="e">
        <f>SUMIF(РРО!#REF!,свод!$AY47,РРО!#REF!)</f>
        <v>#REF!</v>
      </c>
      <c r="AW47" s="26" t="e">
        <f>SUMIF(РРО!#REF!,свод!$AY47,РРО!#REF!)</f>
        <v>#REF!</v>
      </c>
      <c r="AX47" s="26" t="e">
        <f>SUMIF(РРО!#REF!,свод!$AY47,РРО!#REF!)</f>
        <v>#REF!</v>
      </c>
      <c r="AY47" t="str">
        <f t="shared" si="0"/>
        <v>4010000250707плановый</v>
      </c>
    </row>
    <row r="48" spans="1:51" ht="15" hidden="1" customHeight="1">
      <c r="A48" s="20">
        <v>401000025</v>
      </c>
      <c r="B48" s="21" t="s">
        <v>96</v>
      </c>
      <c r="C48" s="22" t="s">
        <v>87</v>
      </c>
      <c r="D48" s="22" t="s">
        <v>54</v>
      </c>
      <c r="E48" s="23" t="s">
        <v>63</v>
      </c>
      <c r="F48" s="40" t="e">
        <f>SUMIF(РРО!#REF!,свод!AY48,РРО!AT$12:AT$38)</f>
        <v>#REF!</v>
      </c>
      <c r="G48" s="40" t="e">
        <f>SUMIF(РРО!#REF!,свод!AY48,РРО!AU$12:AU$38)</f>
        <v>#REF!</v>
      </c>
      <c r="H48" s="26" t="e">
        <f>SUMIF(РРО!#REF!,свод!$AY48,РРО!AV$12:AV$38)</f>
        <v>#REF!</v>
      </c>
      <c r="I48" s="26" t="e">
        <f>SUMIF(РРО!#REF!,свод!$AY48,РРО!AW$12:AW$38)</f>
        <v>#REF!</v>
      </c>
      <c r="J48" s="26" t="e">
        <f>SUMIF(РРО!#REF!,свод!$AY48,РРО!AX$12:AX$38)</f>
        <v>#REF!</v>
      </c>
      <c r="K48" s="26" t="e">
        <f>SUMIF(РРО!#REF!,свод!$AY48,РРО!AY$12:AY$38)</f>
        <v>#REF!</v>
      </c>
      <c r="L48" s="26" t="e">
        <f>SUMIF(РРО!#REF!,свод!$AY48,РРО!AZ$12:AZ$38)</f>
        <v>#REF!</v>
      </c>
      <c r="M48" s="26" t="e">
        <f>SUMIF(РРО!#REF!,свод!$AY48,РРО!BA$12:BA$38)</f>
        <v>#REF!</v>
      </c>
      <c r="N48" s="26" t="e">
        <f>SUMIF(РРО!#REF!,свод!$AY48,РРО!BB$12:BB$38)</f>
        <v>#REF!</v>
      </c>
      <c r="O48" s="26" t="e">
        <f>SUMIF(РРО!#REF!,свод!$AY48,РРО!BC$12:BC$38)</f>
        <v>#REF!</v>
      </c>
      <c r="P48" s="40" t="e">
        <f>SUMIF(РРО!#REF!,свод!$AY48,РРО!BD$12:BD$38)</f>
        <v>#REF!</v>
      </c>
      <c r="Q48" s="26" t="e">
        <f>SUMIF(РРО!#REF!,свод!$AY48,РРО!BE$12:BE$38)</f>
        <v>#REF!</v>
      </c>
      <c r="R48" s="26" t="e">
        <f>SUMIF(РРО!#REF!,свод!$AY48,РРО!BF$12:BF$38)</f>
        <v>#REF!</v>
      </c>
      <c r="S48" s="26" t="e">
        <f>SUMIF(РРО!#REF!,свод!$AY48,РРО!BG$12:BG$38)</f>
        <v>#REF!</v>
      </c>
      <c r="T48" s="26" t="e">
        <f>SUMIF(РРО!#REF!,свод!$AY48,РРО!BH$12:BH$38)</f>
        <v>#REF!</v>
      </c>
      <c r="U48" s="40" t="e">
        <f>SUMIF(РРО!#REF!,свод!$AY48,РРО!BI$12:BI$38)</f>
        <v>#REF!</v>
      </c>
      <c r="V48" s="26" t="e">
        <f>SUMIF(РРО!#REF!,свод!$AY48,РРО!BJ$12:BJ$38)</f>
        <v>#REF!</v>
      </c>
      <c r="W48" s="26" t="e">
        <f>SUMIF(РРО!#REF!,свод!$AY48,РРО!BK$12:BK$38)</f>
        <v>#REF!</v>
      </c>
      <c r="X48" s="26" t="e">
        <f>SUMIF(РРО!#REF!,свод!$AY48,РРО!BL$12:BL$38)</f>
        <v>#REF!</v>
      </c>
      <c r="Y48" s="26" t="e">
        <f>SUMIF(РРО!#REF!,свод!$AY48,РРО!BM$12:BM$38)</f>
        <v>#REF!</v>
      </c>
      <c r="Z48" s="40" t="e">
        <f>SUMIF(РРО!#REF!,свод!$AY48,РРО!BN$12:BN$38)</f>
        <v>#REF!</v>
      </c>
      <c r="AA48" s="26" t="e">
        <f>SUMIF(РРО!#REF!,свод!$AY48,РРО!BO$12:BO$38)</f>
        <v>#REF!</v>
      </c>
      <c r="AB48" s="26" t="e">
        <f>SUMIF(РРО!#REF!,свод!$AY48,РРО!BP$12:BP$38)</f>
        <v>#REF!</v>
      </c>
      <c r="AC48" s="26" t="e">
        <f>SUMIF(РРО!#REF!,свод!$AY48,РРО!BQ$12:BQ$38)</f>
        <v>#REF!</v>
      </c>
      <c r="AD48" s="26" t="e">
        <f>SUMIF(РРО!#REF!,свод!$AY48,РРО!BR$12:BR$38)</f>
        <v>#REF!</v>
      </c>
      <c r="AE48" s="40" t="e">
        <f>SUMIF(РРО!#REF!,свод!$AY48,РРО!BS$12:BS$38)</f>
        <v>#REF!</v>
      </c>
      <c r="AF48" s="26" t="e">
        <f>SUMIF(РРО!#REF!,свод!$AY48,РРО!BT$12:BT$38)</f>
        <v>#REF!</v>
      </c>
      <c r="AG48" s="26" t="e">
        <f>SUMIF(РРО!#REF!,свод!$AY48,РРО!BU$12:BU$38)</f>
        <v>#REF!</v>
      </c>
      <c r="AH48" s="26" t="e">
        <f>SUMIF(РРО!#REF!,свод!$AY48,РРО!BV$12:BV$38)</f>
        <v>#REF!</v>
      </c>
      <c r="AI48" s="26" t="e">
        <f>SUMIF(РРО!#REF!,свод!$AY48,РРО!BW$12:BW$38)</f>
        <v>#REF!</v>
      </c>
      <c r="AJ48" s="26" t="e">
        <f>SUMIF(РРО!#REF!,свод!$AY48,РРО!#REF!)</f>
        <v>#REF!</v>
      </c>
      <c r="AK48" s="26" t="e">
        <f>SUMIF(РРО!#REF!,свод!$AY48,РРО!#REF!)</f>
        <v>#REF!</v>
      </c>
      <c r="AL48" s="26" t="e">
        <f>SUMIF(РРО!#REF!,свод!$AY48,РРО!#REF!)</f>
        <v>#REF!</v>
      </c>
      <c r="AM48" s="26" t="e">
        <f>SUMIF(РРО!#REF!,свод!$AY48,РРО!#REF!)</f>
        <v>#REF!</v>
      </c>
      <c r="AN48" s="26" t="e">
        <f>SUMIF(РРО!#REF!,свод!$AY48,РРО!#REF!)</f>
        <v>#REF!</v>
      </c>
      <c r="AO48" s="26" t="e">
        <f>SUMIF(РРО!#REF!,свод!$AY48,РРО!#REF!)</f>
        <v>#REF!</v>
      </c>
      <c r="AP48" s="26" t="e">
        <f>SUMIF(РРО!#REF!,свод!$AY48,РРО!#REF!)</f>
        <v>#REF!</v>
      </c>
      <c r="AQ48" s="26" t="e">
        <f>SUMIF(РРО!#REF!,свод!$AY48,РРО!#REF!)</f>
        <v>#REF!</v>
      </c>
      <c r="AR48" s="26" t="e">
        <f>SUMIF(РРО!#REF!,свод!$AY48,РРО!#REF!)</f>
        <v>#REF!</v>
      </c>
      <c r="AS48" s="26" t="e">
        <f>SUMIF(РРО!#REF!,свод!$AY48,РРО!#REF!)</f>
        <v>#REF!</v>
      </c>
      <c r="AT48" s="26" t="e">
        <f>SUMIF(РРО!#REF!,свод!$AY48,РРО!#REF!)</f>
        <v>#REF!</v>
      </c>
      <c r="AU48" s="26" t="e">
        <f>SUMIF(РРО!#REF!,свод!$AY48,РРО!#REF!)</f>
        <v>#REF!</v>
      </c>
      <c r="AV48" s="26" t="e">
        <f>SUMIF(РРО!#REF!,свод!$AY48,РРО!#REF!)</f>
        <v>#REF!</v>
      </c>
      <c r="AW48" s="26" t="e">
        <f>SUMIF(РРО!#REF!,свод!$AY48,РРО!#REF!)</f>
        <v>#REF!</v>
      </c>
      <c r="AX48" s="26" t="e">
        <f>SUMIF(РРО!#REF!,свод!$AY48,РРО!#REF!)</f>
        <v>#REF!</v>
      </c>
      <c r="AY48" t="str">
        <f t="shared" si="0"/>
        <v>4010000251003плановый</v>
      </c>
    </row>
    <row r="49" spans="1:51" ht="15" hidden="1" customHeight="1">
      <c r="A49" s="20">
        <v>401000026</v>
      </c>
      <c r="B49" s="21" t="s">
        <v>136</v>
      </c>
      <c r="C49" s="22" t="s">
        <v>79</v>
      </c>
      <c r="D49" s="22" t="s">
        <v>97</v>
      </c>
      <c r="E49" s="23" t="s">
        <v>63</v>
      </c>
      <c r="F49" s="40" t="e">
        <f>SUMIF(РРО!#REF!,свод!AY49,РРО!AT$12:AT$38)</f>
        <v>#REF!</v>
      </c>
      <c r="G49" s="40" t="e">
        <f>SUMIF(РРО!#REF!,свод!AY49,РРО!AU$12:AU$38)</f>
        <v>#REF!</v>
      </c>
      <c r="H49" s="26" t="e">
        <f>SUMIF(РРО!#REF!,свод!$AY49,РРО!AV$12:AV$38)</f>
        <v>#REF!</v>
      </c>
      <c r="I49" s="26" t="e">
        <f>SUMIF(РРО!#REF!,свод!$AY49,РРО!AW$12:AW$38)</f>
        <v>#REF!</v>
      </c>
      <c r="J49" s="26" t="e">
        <f>SUMIF(РРО!#REF!,свод!$AY49,РРО!AX$12:AX$38)</f>
        <v>#REF!</v>
      </c>
      <c r="K49" s="26" t="e">
        <f>SUMIF(РРО!#REF!,свод!$AY49,РРО!AY$12:AY$38)</f>
        <v>#REF!</v>
      </c>
      <c r="L49" s="26" t="e">
        <f>SUMIF(РРО!#REF!,свод!$AY49,РРО!AZ$12:AZ$38)</f>
        <v>#REF!</v>
      </c>
      <c r="M49" s="26" t="e">
        <f>SUMIF(РРО!#REF!,свод!$AY49,РРО!BA$12:BA$38)</f>
        <v>#REF!</v>
      </c>
      <c r="N49" s="26" t="e">
        <f>SUMIF(РРО!#REF!,свод!$AY49,РРО!BB$12:BB$38)</f>
        <v>#REF!</v>
      </c>
      <c r="O49" s="26" t="e">
        <f>SUMIF(РРО!#REF!,свод!$AY49,РРО!BC$12:BC$38)</f>
        <v>#REF!</v>
      </c>
      <c r="P49" s="40" t="e">
        <f>SUMIF(РРО!#REF!,свод!$AY49,РРО!BD$12:BD$38)</f>
        <v>#REF!</v>
      </c>
      <c r="Q49" s="26" t="e">
        <f>SUMIF(РРО!#REF!,свод!$AY49,РРО!BE$12:BE$38)</f>
        <v>#REF!</v>
      </c>
      <c r="R49" s="26" t="e">
        <f>SUMIF(РРО!#REF!,свод!$AY49,РРО!BF$12:BF$38)</f>
        <v>#REF!</v>
      </c>
      <c r="S49" s="26" t="e">
        <f>SUMIF(РРО!#REF!,свод!$AY49,РРО!BG$12:BG$38)</f>
        <v>#REF!</v>
      </c>
      <c r="T49" s="26" t="e">
        <f>SUMIF(РРО!#REF!,свод!$AY49,РРО!BH$12:BH$38)</f>
        <v>#REF!</v>
      </c>
      <c r="U49" s="40" t="e">
        <f>SUMIF(РРО!#REF!,свод!$AY49,РРО!BI$12:BI$38)</f>
        <v>#REF!</v>
      </c>
      <c r="V49" s="26" t="e">
        <f>SUMIF(РРО!#REF!,свод!$AY49,РРО!BJ$12:BJ$38)</f>
        <v>#REF!</v>
      </c>
      <c r="W49" s="26" t="e">
        <f>SUMIF(РРО!#REF!,свод!$AY49,РРО!BK$12:BK$38)</f>
        <v>#REF!</v>
      </c>
      <c r="X49" s="26" t="e">
        <f>SUMIF(РРО!#REF!,свод!$AY49,РРО!BL$12:BL$38)</f>
        <v>#REF!</v>
      </c>
      <c r="Y49" s="26" t="e">
        <f>SUMIF(РРО!#REF!,свод!$AY49,РРО!BM$12:BM$38)</f>
        <v>#REF!</v>
      </c>
      <c r="Z49" s="40" t="e">
        <f>SUMIF(РРО!#REF!,свод!$AY49,РРО!BN$12:BN$38)</f>
        <v>#REF!</v>
      </c>
      <c r="AA49" s="26" t="e">
        <f>SUMIF(РРО!#REF!,свод!$AY49,РРО!BO$12:BO$38)</f>
        <v>#REF!</v>
      </c>
      <c r="AB49" s="26" t="e">
        <f>SUMIF(РРО!#REF!,свод!$AY49,РРО!BP$12:BP$38)</f>
        <v>#REF!</v>
      </c>
      <c r="AC49" s="26" t="e">
        <f>SUMIF(РРО!#REF!,свод!$AY49,РРО!BQ$12:BQ$38)</f>
        <v>#REF!</v>
      </c>
      <c r="AD49" s="26" t="e">
        <f>SUMIF(РРО!#REF!,свод!$AY49,РРО!BR$12:BR$38)</f>
        <v>#REF!</v>
      </c>
      <c r="AE49" s="40" t="e">
        <f>SUMIF(РРО!#REF!,свод!$AY49,РРО!BS$12:BS$38)</f>
        <v>#REF!</v>
      </c>
      <c r="AF49" s="26" t="e">
        <f>SUMIF(РРО!#REF!,свод!$AY49,РРО!BT$12:BT$38)</f>
        <v>#REF!</v>
      </c>
      <c r="AG49" s="26" t="e">
        <f>SUMIF(РРО!#REF!,свод!$AY49,РРО!BU$12:BU$38)</f>
        <v>#REF!</v>
      </c>
      <c r="AH49" s="26" t="e">
        <f>SUMIF(РРО!#REF!,свод!$AY49,РРО!BV$12:BV$38)</f>
        <v>#REF!</v>
      </c>
      <c r="AI49" s="26" t="e">
        <f>SUMIF(РРО!#REF!,свод!$AY49,РРО!BW$12:BW$38)</f>
        <v>#REF!</v>
      </c>
      <c r="AJ49" s="26" t="e">
        <f>SUMIF(РРО!#REF!,свод!$AY49,РРО!#REF!)</f>
        <v>#REF!</v>
      </c>
      <c r="AK49" s="26" t="e">
        <f>SUMIF(РРО!#REF!,свод!$AY49,РРО!#REF!)</f>
        <v>#REF!</v>
      </c>
      <c r="AL49" s="26" t="e">
        <f>SUMIF(РРО!#REF!,свод!$AY49,РРО!#REF!)</f>
        <v>#REF!</v>
      </c>
      <c r="AM49" s="26" t="e">
        <f>SUMIF(РРО!#REF!,свод!$AY49,РРО!#REF!)</f>
        <v>#REF!</v>
      </c>
      <c r="AN49" s="26" t="e">
        <f>SUMIF(РРО!#REF!,свод!$AY49,РРО!#REF!)</f>
        <v>#REF!</v>
      </c>
      <c r="AO49" s="26" t="e">
        <f>SUMIF(РРО!#REF!,свод!$AY49,РРО!#REF!)</f>
        <v>#REF!</v>
      </c>
      <c r="AP49" s="26" t="e">
        <f>SUMIF(РРО!#REF!,свод!$AY49,РРО!#REF!)</f>
        <v>#REF!</v>
      </c>
      <c r="AQ49" s="26" t="e">
        <f>SUMIF(РРО!#REF!,свод!$AY49,РРО!#REF!)</f>
        <v>#REF!</v>
      </c>
      <c r="AR49" s="26" t="e">
        <f>SUMIF(РРО!#REF!,свод!$AY49,РРО!#REF!)</f>
        <v>#REF!</v>
      </c>
      <c r="AS49" s="26" t="e">
        <f>SUMIF(РРО!#REF!,свод!$AY49,РРО!#REF!)</f>
        <v>#REF!</v>
      </c>
      <c r="AT49" s="26" t="e">
        <f>SUMIF(РРО!#REF!,свод!$AY49,РРО!#REF!)</f>
        <v>#REF!</v>
      </c>
      <c r="AU49" s="26" t="e">
        <f>SUMIF(РРО!#REF!,свод!$AY49,РРО!#REF!)</f>
        <v>#REF!</v>
      </c>
      <c r="AV49" s="26" t="e">
        <f>SUMIF(РРО!#REF!,свод!$AY49,РРО!#REF!)</f>
        <v>#REF!</v>
      </c>
      <c r="AW49" s="26" t="e">
        <f>SUMIF(РРО!#REF!,свод!$AY49,РРО!#REF!)</f>
        <v>#REF!</v>
      </c>
      <c r="AX49" s="26" t="e">
        <f>SUMIF(РРО!#REF!,свод!$AY49,РРО!#REF!)</f>
        <v>#REF!</v>
      </c>
      <c r="AY49" t="str">
        <f t="shared" si="0"/>
        <v>4010000260709плановый</v>
      </c>
    </row>
    <row r="50" spans="1:51" ht="15" hidden="1" customHeight="1">
      <c r="A50" s="20">
        <v>401000026</v>
      </c>
      <c r="B50" s="21" t="s">
        <v>136</v>
      </c>
      <c r="C50" s="22" t="s">
        <v>79</v>
      </c>
      <c r="D50" s="22" t="s">
        <v>97</v>
      </c>
      <c r="E50" s="23" t="s">
        <v>62</v>
      </c>
      <c r="F50" s="40" t="e">
        <f>SUMIF(РРО!#REF!,свод!AY50,РРО!AT$12:AT$38)</f>
        <v>#REF!</v>
      </c>
      <c r="G50" s="40" t="e">
        <f>SUMIF(РРО!#REF!,свод!AY50,РРО!AU$12:AU$38)</f>
        <v>#REF!</v>
      </c>
      <c r="H50" s="26" t="e">
        <f>SUMIF(РРО!#REF!,свод!$AY50,РРО!AV$12:AV$38)</f>
        <v>#REF!</v>
      </c>
      <c r="I50" s="26" t="e">
        <f>SUMIF(РРО!#REF!,свод!$AY50,РРО!AW$12:AW$38)</f>
        <v>#REF!</v>
      </c>
      <c r="J50" s="26" t="e">
        <f>SUMIF(РРО!#REF!,свод!$AY50,РРО!AX$12:AX$38)</f>
        <v>#REF!</v>
      </c>
      <c r="K50" s="26" t="e">
        <f>SUMIF(РРО!#REF!,свод!$AY50,РРО!AY$12:AY$38)</f>
        <v>#REF!</v>
      </c>
      <c r="L50" s="26" t="e">
        <f>SUMIF(РРО!#REF!,свод!$AY50,РРО!AZ$12:AZ$38)</f>
        <v>#REF!</v>
      </c>
      <c r="M50" s="26" t="e">
        <f>SUMIF(РРО!#REF!,свод!$AY50,РРО!BA$12:BA$38)</f>
        <v>#REF!</v>
      </c>
      <c r="N50" s="26" t="e">
        <f>SUMIF(РРО!#REF!,свод!$AY50,РРО!BB$12:BB$38)</f>
        <v>#REF!</v>
      </c>
      <c r="O50" s="26" t="e">
        <f>SUMIF(РРО!#REF!,свод!$AY50,РРО!BC$12:BC$38)</f>
        <v>#REF!</v>
      </c>
      <c r="P50" s="40" t="e">
        <f>SUMIF(РРО!#REF!,свод!$AY50,РРО!BD$12:BD$38)</f>
        <v>#REF!</v>
      </c>
      <c r="Q50" s="26" t="e">
        <f>SUMIF(РРО!#REF!,свод!$AY50,РРО!BE$12:BE$38)</f>
        <v>#REF!</v>
      </c>
      <c r="R50" s="26" t="e">
        <f>SUMIF(РРО!#REF!,свод!$AY50,РРО!BF$12:BF$38)</f>
        <v>#REF!</v>
      </c>
      <c r="S50" s="26" t="e">
        <f>SUMIF(РРО!#REF!,свод!$AY50,РРО!BG$12:BG$38)</f>
        <v>#REF!</v>
      </c>
      <c r="T50" s="26" t="e">
        <f>SUMIF(РРО!#REF!,свод!$AY50,РРО!BH$12:BH$38)</f>
        <v>#REF!</v>
      </c>
      <c r="U50" s="40" t="e">
        <f>SUMIF(РРО!#REF!,свод!$AY50,РРО!BI$12:BI$38)</f>
        <v>#REF!</v>
      </c>
      <c r="V50" s="26" t="e">
        <f>SUMIF(РРО!#REF!,свод!$AY50,РРО!BJ$12:BJ$38)</f>
        <v>#REF!</v>
      </c>
      <c r="W50" s="26" t="e">
        <f>SUMIF(РРО!#REF!,свод!$AY50,РРО!BK$12:BK$38)</f>
        <v>#REF!</v>
      </c>
      <c r="X50" s="26" t="e">
        <f>SUMIF(РРО!#REF!,свод!$AY50,РРО!BL$12:BL$38)</f>
        <v>#REF!</v>
      </c>
      <c r="Y50" s="26" t="e">
        <f>SUMIF(РРО!#REF!,свод!$AY50,РРО!BM$12:BM$38)</f>
        <v>#REF!</v>
      </c>
      <c r="Z50" s="40" t="e">
        <f>SUMIF(РРО!#REF!,свод!$AY50,РРО!BN$12:BN$38)</f>
        <v>#REF!</v>
      </c>
      <c r="AA50" s="26" t="e">
        <f>SUMIF(РРО!#REF!,свод!$AY50,РРО!BO$12:BO$38)</f>
        <v>#REF!</v>
      </c>
      <c r="AB50" s="26" t="e">
        <f>SUMIF(РРО!#REF!,свод!$AY50,РРО!BP$12:BP$38)</f>
        <v>#REF!</v>
      </c>
      <c r="AC50" s="26" t="e">
        <f>SUMIF(РРО!#REF!,свод!$AY50,РРО!BQ$12:BQ$38)</f>
        <v>#REF!</v>
      </c>
      <c r="AD50" s="26" t="e">
        <f>SUMIF(РРО!#REF!,свод!$AY50,РРО!BR$12:BR$38)</f>
        <v>#REF!</v>
      </c>
      <c r="AE50" s="40" t="e">
        <f>SUMIF(РРО!#REF!,свод!$AY50,РРО!BS$12:BS$38)</f>
        <v>#REF!</v>
      </c>
      <c r="AF50" s="26" t="e">
        <f>SUMIF(РРО!#REF!,свод!$AY50,РРО!BT$12:BT$38)</f>
        <v>#REF!</v>
      </c>
      <c r="AG50" s="26" t="e">
        <f>SUMIF(РРО!#REF!,свод!$AY50,РРО!BU$12:BU$38)</f>
        <v>#REF!</v>
      </c>
      <c r="AH50" s="26" t="e">
        <f>SUMIF(РРО!#REF!,свод!$AY50,РРО!BV$12:BV$38)</f>
        <v>#REF!</v>
      </c>
      <c r="AI50" s="26" t="e">
        <f>SUMIF(РРО!#REF!,свод!$AY50,РРО!BW$12:BW$38)</f>
        <v>#REF!</v>
      </c>
      <c r="AJ50" s="26" t="e">
        <f>SUMIF(РРО!#REF!,свод!$AY50,РРО!#REF!)</f>
        <v>#REF!</v>
      </c>
      <c r="AK50" s="26" t="e">
        <f>SUMIF(РРО!#REF!,свод!$AY50,РРО!#REF!)</f>
        <v>#REF!</v>
      </c>
      <c r="AL50" s="26" t="e">
        <f>SUMIF(РРО!#REF!,свод!$AY50,РРО!#REF!)</f>
        <v>#REF!</v>
      </c>
      <c r="AM50" s="26" t="e">
        <f>SUMIF(РРО!#REF!,свод!$AY50,РРО!#REF!)</f>
        <v>#REF!</v>
      </c>
      <c r="AN50" s="26" t="e">
        <f>SUMIF(РРО!#REF!,свод!$AY50,РРО!#REF!)</f>
        <v>#REF!</v>
      </c>
      <c r="AO50" s="26" t="e">
        <f>SUMIF(РРО!#REF!,свод!$AY50,РРО!#REF!)</f>
        <v>#REF!</v>
      </c>
      <c r="AP50" s="26" t="e">
        <f>SUMIF(РРО!#REF!,свод!$AY50,РРО!#REF!)</f>
        <v>#REF!</v>
      </c>
      <c r="AQ50" s="26" t="e">
        <f>SUMIF(РРО!#REF!,свод!$AY50,РРО!#REF!)</f>
        <v>#REF!</v>
      </c>
      <c r="AR50" s="26" t="e">
        <f>SUMIF(РРО!#REF!,свод!$AY50,РРО!#REF!)</f>
        <v>#REF!</v>
      </c>
      <c r="AS50" s="26" t="e">
        <f>SUMIF(РРО!#REF!,свод!$AY50,РРО!#REF!)</f>
        <v>#REF!</v>
      </c>
      <c r="AT50" s="26" t="e">
        <f>SUMIF(РРО!#REF!,свод!$AY50,РРО!#REF!)</f>
        <v>#REF!</v>
      </c>
      <c r="AU50" s="26" t="e">
        <f>SUMIF(РРО!#REF!,свод!$AY50,РРО!#REF!)</f>
        <v>#REF!</v>
      </c>
      <c r="AV50" s="26" t="e">
        <f>SUMIF(РРО!#REF!,свод!$AY50,РРО!#REF!)</f>
        <v>#REF!</v>
      </c>
      <c r="AW50" s="26" t="e">
        <f>SUMIF(РРО!#REF!,свод!$AY50,РРО!#REF!)</f>
        <v>#REF!</v>
      </c>
      <c r="AX50" s="26" t="e">
        <f>SUMIF(РРО!#REF!,свод!$AY50,РРО!#REF!)</f>
        <v>#REF!</v>
      </c>
      <c r="AY50" t="str">
        <f t="shared" si="0"/>
        <v>4010000260709нормативный</v>
      </c>
    </row>
    <row r="51" spans="1:51" ht="15" hidden="1" customHeight="1">
      <c r="A51" s="20">
        <v>401000028</v>
      </c>
      <c r="B51" s="21" t="s">
        <v>137</v>
      </c>
      <c r="C51" s="22" t="s">
        <v>87</v>
      </c>
      <c r="D51" s="22" t="s">
        <v>54</v>
      </c>
      <c r="E51" s="23" t="s">
        <v>63</v>
      </c>
      <c r="F51" s="40" t="e">
        <f>SUMIF(РРО!#REF!,свод!AY51,РРО!AT$12:AT$38)</f>
        <v>#REF!</v>
      </c>
      <c r="G51" s="40" t="e">
        <f>SUMIF(РРО!#REF!,свод!AY51,РРО!AU$12:AU$38)</f>
        <v>#REF!</v>
      </c>
      <c r="H51" s="26" t="e">
        <f>SUMIF(РРО!#REF!,свод!$AY51,РРО!AV$12:AV$38)</f>
        <v>#REF!</v>
      </c>
      <c r="I51" s="26" t="e">
        <f>SUMIF(РРО!#REF!,свод!$AY51,РРО!AW$12:AW$38)</f>
        <v>#REF!</v>
      </c>
      <c r="J51" s="26" t="e">
        <f>SUMIF(РРО!#REF!,свод!$AY51,РРО!AX$12:AX$38)</f>
        <v>#REF!</v>
      </c>
      <c r="K51" s="26" t="e">
        <f>SUMIF(РРО!#REF!,свод!$AY51,РРО!AY$12:AY$38)</f>
        <v>#REF!</v>
      </c>
      <c r="L51" s="26" t="e">
        <f>SUMIF(РРО!#REF!,свод!$AY51,РРО!AZ$12:AZ$38)</f>
        <v>#REF!</v>
      </c>
      <c r="M51" s="26" t="e">
        <f>SUMIF(РРО!#REF!,свод!$AY51,РРО!BA$12:BA$38)</f>
        <v>#REF!</v>
      </c>
      <c r="N51" s="26" t="e">
        <f>SUMIF(РРО!#REF!,свод!$AY51,РРО!BB$12:BB$38)</f>
        <v>#REF!</v>
      </c>
      <c r="O51" s="26" t="e">
        <f>SUMIF(РРО!#REF!,свод!$AY51,РРО!BC$12:BC$38)</f>
        <v>#REF!</v>
      </c>
      <c r="P51" s="40" t="e">
        <f>SUMIF(РРО!#REF!,свод!$AY51,РРО!BD$12:BD$38)</f>
        <v>#REF!</v>
      </c>
      <c r="Q51" s="26" t="e">
        <f>SUMIF(РРО!#REF!,свод!$AY51,РРО!BE$12:BE$38)</f>
        <v>#REF!</v>
      </c>
      <c r="R51" s="26" t="e">
        <f>SUMIF(РРО!#REF!,свод!$AY51,РРО!BF$12:BF$38)</f>
        <v>#REF!</v>
      </c>
      <c r="S51" s="26" t="e">
        <f>SUMIF(РРО!#REF!,свод!$AY51,РРО!BG$12:BG$38)</f>
        <v>#REF!</v>
      </c>
      <c r="T51" s="26" t="e">
        <f>SUMIF(РРО!#REF!,свод!$AY51,РРО!BH$12:BH$38)</f>
        <v>#REF!</v>
      </c>
      <c r="U51" s="40" t="e">
        <f>SUMIF(РРО!#REF!,свод!$AY51,РРО!BI$12:BI$38)</f>
        <v>#REF!</v>
      </c>
      <c r="V51" s="26" t="e">
        <f>SUMIF(РРО!#REF!,свод!$AY51,РРО!BJ$12:BJ$38)</f>
        <v>#REF!</v>
      </c>
      <c r="W51" s="26" t="e">
        <f>SUMIF(РРО!#REF!,свод!$AY51,РРО!BK$12:BK$38)</f>
        <v>#REF!</v>
      </c>
      <c r="X51" s="26" t="e">
        <f>SUMIF(РРО!#REF!,свод!$AY51,РРО!BL$12:BL$38)</f>
        <v>#REF!</v>
      </c>
      <c r="Y51" s="26" t="e">
        <f>SUMIF(РРО!#REF!,свод!$AY51,РРО!BM$12:BM$38)</f>
        <v>#REF!</v>
      </c>
      <c r="Z51" s="40" t="e">
        <f>SUMIF(РРО!#REF!,свод!$AY51,РРО!BN$12:BN$38)</f>
        <v>#REF!</v>
      </c>
      <c r="AA51" s="26" t="e">
        <f>SUMIF(РРО!#REF!,свод!$AY51,РРО!BO$12:BO$38)</f>
        <v>#REF!</v>
      </c>
      <c r="AB51" s="26" t="e">
        <f>SUMIF(РРО!#REF!,свод!$AY51,РРО!BP$12:BP$38)</f>
        <v>#REF!</v>
      </c>
      <c r="AC51" s="26" t="e">
        <f>SUMIF(РРО!#REF!,свод!$AY51,РРО!BQ$12:BQ$38)</f>
        <v>#REF!</v>
      </c>
      <c r="AD51" s="26" t="e">
        <f>SUMIF(РРО!#REF!,свод!$AY51,РРО!BR$12:BR$38)</f>
        <v>#REF!</v>
      </c>
      <c r="AE51" s="40" t="e">
        <f>SUMIF(РРО!#REF!,свод!$AY51,РРО!BS$12:BS$38)</f>
        <v>#REF!</v>
      </c>
      <c r="AF51" s="26" t="e">
        <f>SUMIF(РРО!#REF!,свод!$AY51,РРО!BT$12:BT$38)</f>
        <v>#REF!</v>
      </c>
      <c r="AG51" s="26" t="e">
        <f>SUMIF(РРО!#REF!,свод!$AY51,РРО!BU$12:BU$38)</f>
        <v>#REF!</v>
      </c>
      <c r="AH51" s="26" t="e">
        <f>SUMIF(РРО!#REF!,свод!$AY51,РРО!BV$12:BV$38)</f>
        <v>#REF!</v>
      </c>
      <c r="AI51" s="26" t="e">
        <f>SUMIF(РРО!#REF!,свод!$AY51,РРО!BW$12:BW$38)</f>
        <v>#REF!</v>
      </c>
      <c r="AJ51" s="26" t="e">
        <f>SUMIF(РРО!#REF!,свод!$AY51,РРО!#REF!)</f>
        <v>#REF!</v>
      </c>
      <c r="AK51" s="26" t="e">
        <f>SUMIF(РРО!#REF!,свод!$AY51,РРО!#REF!)</f>
        <v>#REF!</v>
      </c>
      <c r="AL51" s="26" t="e">
        <f>SUMIF(РРО!#REF!,свод!$AY51,РРО!#REF!)</f>
        <v>#REF!</v>
      </c>
      <c r="AM51" s="26" t="e">
        <f>SUMIF(РРО!#REF!,свод!$AY51,РРО!#REF!)</f>
        <v>#REF!</v>
      </c>
      <c r="AN51" s="26" t="e">
        <f>SUMIF(РРО!#REF!,свод!$AY51,РРО!#REF!)</f>
        <v>#REF!</v>
      </c>
      <c r="AO51" s="26" t="e">
        <f>SUMIF(РРО!#REF!,свод!$AY51,РРО!#REF!)</f>
        <v>#REF!</v>
      </c>
      <c r="AP51" s="26" t="e">
        <f>SUMIF(РРО!#REF!,свод!$AY51,РРО!#REF!)</f>
        <v>#REF!</v>
      </c>
      <c r="AQ51" s="26" t="e">
        <f>SUMIF(РРО!#REF!,свод!$AY51,РРО!#REF!)</f>
        <v>#REF!</v>
      </c>
      <c r="AR51" s="26" t="e">
        <f>SUMIF(РРО!#REF!,свод!$AY51,РРО!#REF!)</f>
        <v>#REF!</v>
      </c>
      <c r="AS51" s="26" t="e">
        <f>SUMIF(РРО!#REF!,свод!$AY51,РРО!#REF!)</f>
        <v>#REF!</v>
      </c>
      <c r="AT51" s="26" t="e">
        <f>SUMIF(РРО!#REF!,свод!$AY51,РРО!#REF!)</f>
        <v>#REF!</v>
      </c>
      <c r="AU51" s="26" t="e">
        <f>SUMIF(РРО!#REF!,свод!$AY51,РРО!#REF!)</f>
        <v>#REF!</v>
      </c>
      <c r="AV51" s="26" t="e">
        <f>SUMIF(РРО!#REF!,свод!$AY51,РРО!#REF!)</f>
        <v>#REF!</v>
      </c>
      <c r="AW51" s="26" t="e">
        <f>SUMIF(РРО!#REF!,свод!$AY51,РРО!#REF!)</f>
        <v>#REF!</v>
      </c>
      <c r="AX51" s="26" t="e">
        <f>SUMIF(РРО!#REF!,свод!$AY51,РРО!#REF!)</f>
        <v>#REF!</v>
      </c>
      <c r="AY51" t="str">
        <f t="shared" ref="AY51:AY97" si="2">CONCATENATE(A51,C51,D51,E51)</f>
        <v>4010000281003плановый</v>
      </c>
    </row>
    <row r="52" spans="1:51" ht="15" hidden="1" customHeight="1">
      <c r="A52" s="20">
        <v>401000029</v>
      </c>
      <c r="B52" s="21" t="s">
        <v>118</v>
      </c>
      <c r="C52" s="22" t="s">
        <v>69</v>
      </c>
      <c r="D52" s="22" t="s">
        <v>51</v>
      </c>
      <c r="E52" s="23" t="s">
        <v>63</v>
      </c>
      <c r="F52" s="40" t="e">
        <f>SUMIF(РРО!#REF!,свод!AY52,РРО!AT$12:AT$38)</f>
        <v>#REF!</v>
      </c>
      <c r="G52" s="40" t="e">
        <f>SUMIF(РРО!#REF!,свод!AY52,РРО!AU$12:AU$38)</f>
        <v>#REF!</v>
      </c>
      <c r="H52" s="26" t="e">
        <f>SUMIF(РРО!#REF!,свод!$AY52,РРО!AV$12:AV$38)</f>
        <v>#REF!</v>
      </c>
      <c r="I52" s="26" t="e">
        <f>SUMIF(РРО!#REF!,свод!$AY52,РРО!AW$12:AW$38)</f>
        <v>#REF!</v>
      </c>
      <c r="J52" s="26" t="e">
        <f>SUMIF(РРО!#REF!,свод!$AY52,РРО!AX$12:AX$38)</f>
        <v>#REF!</v>
      </c>
      <c r="K52" s="26" t="e">
        <f>SUMIF(РРО!#REF!,свод!$AY52,РРО!AY$12:AY$38)</f>
        <v>#REF!</v>
      </c>
      <c r="L52" s="26" t="e">
        <f>SUMIF(РРО!#REF!,свод!$AY52,РРО!AZ$12:AZ$38)</f>
        <v>#REF!</v>
      </c>
      <c r="M52" s="26" t="e">
        <f>SUMIF(РРО!#REF!,свод!$AY52,РРО!BA$12:BA$38)</f>
        <v>#REF!</v>
      </c>
      <c r="N52" s="26" t="e">
        <f>SUMIF(РРО!#REF!,свод!$AY52,РРО!BB$12:BB$38)</f>
        <v>#REF!</v>
      </c>
      <c r="O52" s="26" t="e">
        <f>SUMIF(РРО!#REF!,свод!$AY52,РРО!BC$12:BC$38)</f>
        <v>#REF!</v>
      </c>
      <c r="P52" s="40" t="e">
        <f>SUMIF(РРО!#REF!,свод!$AY52,РРО!BD$12:BD$38)</f>
        <v>#REF!</v>
      </c>
      <c r="Q52" s="26" t="e">
        <f>SUMIF(РРО!#REF!,свод!$AY52,РРО!BE$12:BE$38)</f>
        <v>#REF!</v>
      </c>
      <c r="R52" s="26" t="e">
        <f>SUMIF(РРО!#REF!,свод!$AY52,РРО!BF$12:BF$38)</f>
        <v>#REF!</v>
      </c>
      <c r="S52" s="26" t="e">
        <f>SUMIF(РРО!#REF!,свод!$AY52,РРО!BG$12:BG$38)</f>
        <v>#REF!</v>
      </c>
      <c r="T52" s="26" t="e">
        <f>SUMIF(РРО!#REF!,свод!$AY52,РРО!BH$12:BH$38)</f>
        <v>#REF!</v>
      </c>
      <c r="U52" s="40" t="e">
        <f>SUMIF(РРО!#REF!,свод!$AY52,РРО!BI$12:BI$38)</f>
        <v>#REF!</v>
      </c>
      <c r="V52" s="26" t="e">
        <f>SUMIF(РРО!#REF!,свод!$AY52,РРО!BJ$12:BJ$38)</f>
        <v>#REF!</v>
      </c>
      <c r="W52" s="26" t="e">
        <f>SUMIF(РРО!#REF!,свод!$AY52,РРО!BK$12:BK$38)</f>
        <v>#REF!</v>
      </c>
      <c r="X52" s="26" t="e">
        <f>SUMIF(РРО!#REF!,свод!$AY52,РРО!BL$12:BL$38)</f>
        <v>#REF!</v>
      </c>
      <c r="Y52" s="26" t="e">
        <f>SUMIF(РРО!#REF!,свод!$AY52,РРО!BM$12:BM$38)</f>
        <v>#REF!</v>
      </c>
      <c r="Z52" s="40" t="e">
        <f>SUMIF(РРО!#REF!,свод!$AY52,РРО!BN$12:BN$38)</f>
        <v>#REF!</v>
      </c>
      <c r="AA52" s="26" t="e">
        <f>SUMIF(РРО!#REF!,свод!$AY52,РРО!BO$12:BO$38)</f>
        <v>#REF!</v>
      </c>
      <c r="AB52" s="26" t="e">
        <f>SUMIF(РРО!#REF!,свод!$AY52,РРО!BP$12:BP$38)</f>
        <v>#REF!</v>
      </c>
      <c r="AC52" s="26" t="e">
        <f>SUMIF(РРО!#REF!,свод!$AY52,РРО!BQ$12:BQ$38)</f>
        <v>#REF!</v>
      </c>
      <c r="AD52" s="26" t="e">
        <f>SUMIF(РРО!#REF!,свод!$AY52,РРО!BR$12:BR$38)</f>
        <v>#REF!</v>
      </c>
      <c r="AE52" s="40" t="e">
        <f>SUMIF(РРО!#REF!,свод!$AY52,РРО!BS$12:BS$38)</f>
        <v>#REF!</v>
      </c>
      <c r="AF52" s="26" t="e">
        <f>SUMIF(РРО!#REF!,свод!$AY52,РРО!BT$12:BT$38)</f>
        <v>#REF!</v>
      </c>
      <c r="AG52" s="26" t="e">
        <f>SUMIF(РРО!#REF!,свод!$AY52,РРО!BU$12:BU$38)</f>
        <v>#REF!</v>
      </c>
      <c r="AH52" s="26" t="e">
        <f>SUMIF(РРО!#REF!,свод!$AY52,РРО!BV$12:BV$38)</f>
        <v>#REF!</v>
      </c>
      <c r="AI52" s="26" t="e">
        <f>SUMIF(РРО!#REF!,свод!$AY52,РРО!BW$12:BW$38)</f>
        <v>#REF!</v>
      </c>
      <c r="AJ52" s="26" t="e">
        <f>SUMIF(РРО!#REF!,свод!$AY52,РРО!#REF!)</f>
        <v>#REF!</v>
      </c>
      <c r="AK52" s="26" t="e">
        <f>SUMIF(РРО!#REF!,свод!$AY52,РРО!#REF!)</f>
        <v>#REF!</v>
      </c>
      <c r="AL52" s="26" t="e">
        <f>SUMIF(РРО!#REF!,свод!$AY52,РРО!#REF!)</f>
        <v>#REF!</v>
      </c>
      <c r="AM52" s="26" t="e">
        <f>SUMIF(РРО!#REF!,свод!$AY52,РРО!#REF!)</f>
        <v>#REF!</v>
      </c>
      <c r="AN52" s="26" t="e">
        <f>SUMIF(РРО!#REF!,свод!$AY52,РРО!#REF!)</f>
        <v>#REF!</v>
      </c>
      <c r="AO52" s="26" t="e">
        <f>SUMIF(РРО!#REF!,свод!$AY52,РРО!#REF!)</f>
        <v>#REF!</v>
      </c>
      <c r="AP52" s="26" t="e">
        <f>SUMIF(РРО!#REF!,свод!$AY52,РРО!#REF!)</f>
        <v>#REF!</v>
      </c>
      <c r="AQ52" s="26" t="e">
        <f>SUMIF(РРО!#REF!,свод!$AY52,РРО!#REF!)</f>
        <v>#REF!</v>
      </c>
      <c r="AR52" s="26" t="e">
        <f>SUMIF(РРО!#REF!,свод!$AY52,РРО!#REF!)</f>
        <v>#REF!</v>
      </c>
      <c r="AS52" s="26" t="e">
        <f>SUMIF(РРО!#REF!,свод!$AY52,РРО!#REF!)</f>
        <v>#REF!</v>
      </c>
      <c r="AT52" s="26" t="e">
        <f>SUMIF(РРО!#REF!,свод!$AY52,РРО!#REF!)</f>
        <v>#REF!</v>
      </c>
      <c r="AU52" s="26" t="e">
        <f>SUMIF(РРО!#REF!,свод!$AY52,РРО!#REF!)</f>
        <v>#REF!</v>
      </c>
      <c r="AV52" s="26" t="e">
        <f>SUMIF(РРО!#REF!,свод!$AY52,РРО!#REF!)</f>
        <v>#REF!</v>
      </c>
      <c r="AW52" s="26" t="e">
        <f>SUMIF(РРО!#REF!,свод!$AY52,РРО!#REF!)</f>
        <v>#REF!</v>
      </c>
      <c r="AX52" s="26" t="e">
        <f>SUMIF(РРО!#REF!,свод!$AY52,РРО!#REF!)</f>
        <v>#REF!</v>
      </c>
      <c r="AY52" t="str">
        <f t="shared" si="2"/>
        <v>4010000290801плановый</v>
      </c>
    </row>
    <row r="53" spans="1:51" ht="15" hidden="1" customHeight="1">
      <c r="A53" s="20">
        <v>401000030</v>
      </c>
      <c r="B53" s="21" t="s">
        <v>68</v>
      </c>
      <c r="C53" s="22" t="s">
        <v>51</v>
      </c>
      <c r="D53" s="22" t="s">
        <v>52</v>
      </c>
      <c r="E53" s="23" t="s">
        <v>63</v>
      </c>
      <c r="F53" s="40" t="e">
        <f>SUMIF(РРО!#REF!,свод!AY53,РРО!AT$12:AT$38)</f>
        <v>#REF!</v>
      </c>
      <c r="G53" s="40" t="e">
        <f>SUMIF(РРО!#REF!,свод!AY53,РРО!AU$12:AU$38)</f>
        <v>#REF!</v>
      </c>
      <c r="H53" s="26" t="e">
        <f>SUMIF(РРО!#REF!,свод!$AY53,РРО!AV$12:AV$38)</f>
        <v>#REF!</v>
      </c>
      <c r="I53" s="26" t="e">
        <f>SUMIF(РРО!#REF!,свод!$AY53,РРО!AW$12:AW$38)</f>
        <v>#REF!</v>
      </c>
      <c r="J53" s="26" t="e">
        <f>SUMIF(РРО!#REF!,свод!$AY53,РРО!AX$12:AX$38)</f>
        <v>#REF!</v>
      </c>
      <c r="K53" s="26" t="e">
        <f>SUMIF(РРО!#REF!,свод!$AY53,РРО!AY$12:AY$38)</f>
        <v>#REF!</v>
      </c>
      <c r="L53" s="26" t="e">
        <f>SUMIF(РРО!#REF!,свод!$AY53,РРО!AZ$12:AZ$38)</f>
        <v>#REF!</v>
      </c>
      <c r="M53" s="26" t="e">
        <f>SUMIF(РРО!#REF!,свод!$AY53,РРО!BA$12:BA$38)</f>
        <v>#REF!</v>
      </c>
      <c r="N53" s="26" t="e">
        <f>SUMIF(РРО!#REF!,свод!$AY53,РРО!BB$12:BB$38)</f>
        <v>#REF!</v>
      </c>
      <c r="O53" s="26" t="e">
        <f>SUMIF(РРО!#REF!,свод!$AY53,РРО!BC$12:BC$38)</f>
        <v>#REF!</v>
      </c>
      <c r="P53" s="40" t="e">
        <f>SUMIF(РРО!#REF!,свод!$AY53,РРО!BD$12:BD$38)</f>
        <v>#REF!</v>
      </c>
      <c r="Q53" s="26" t="e">
        <f>SUMIF(РРО!#REF!,свод!$AY53,РРО!BE$12:BE$38)</f>
        <v>#REF!</v>
      </c>
      <c r="R53" s="26" t="e">
        <f>SUMIF(РРО!#REF!,свод!$AY53,РРО!BF$12:BF$38)</f>
        <v>#REF!</v>
      </c>
      <c r="S53" s="26" t="e">
        <f>SUMIF(РРО!#REF!,свод!$AY53,РРО!BG$12:BG$38)</f>
        <v>#REF!</v>
      </c>
      <c r="T53" s="26" t="e">
        <f>SUMIF(РРО!#REF!,свод!$AY53,РРО!BH$12:BH$38)</f>
        <v>#REF!</v>
      </c>
      <c r="U53" s="40" t="e">
        <f>SUMIF(РРО!#REF!,свод!$AY53,РРО!BI$12:BI$38)</f>
        <v>#REF!</v>
      </c>
      <c r="V53" s="26" t="e">
        <f>SUMIF(РРО!#REF!,свод!$AY53,РРО!BJ$12:BJ$38)</f>
        <v>#REF!</v>
      </c>
      <c r="W53" s="26" t="e">
        <f>SUMIF(РРО!#REF!,свод!$AY53,РРО!BK$12:BK$38)</f>
        <v>#REF!</v>
      </c>
      <c r="X53" s="26" t="e">
        <f>SUMIF(РРО!#REF!,свод!$AY53,РРО!BL$12:BL$38)</f>
        <v>#REF!</v>
      </c>
      <c r="Y53" s="26" t="e">
        <f>SUMIF(РРО!#REF!,свод!$AY53,РРО!BM$12:BM$38)</f>
        <v>#REF!</v>
      </c>
      <c r="Z53" s="40" t="e">
        <f>SUMIF(РРО!#REF!,свод!$AY53,РРО!BN$12:BN$38)</f>
        <v>#REF!</v>
      </c>
      <c r="AA53" s="26" t="e">
        <f>SUMIF(РРО!#REF!,свод!$AY53,РРО!BO$12:BO$38)</f>
        <v>#REF!</v>
      </c>
      <c r="AB53" s="26" t="e">
        <f>SUMIF(РРО!#REF!,свод!$AY53,РРО!BP$12:BP$38)</f>
        <v>#REF!</v>
      </c>
      <c r="AC53" s="26" t="e">
        <f>SUMIF(РРО!#REF!,свод!$AY53,РРО!BQ$12:BQ$38)</f>
        <v>#REF!</v>
      </c>
      <c r="AD53" s="26" t="e">
        <f>SUMIF(РРО!#REF!,свод!$AY53,РРО!BR$12:BR$38)</f>
        <v>#REF!</v>
      </c>
      <c r="AE53" s="40" t="e">
        <f>SUMIF(РРО!#REF!,свод!$AY53,РРО!BS$12:BS$38)</f>
        <v>#REF!</v>
      </c>
      <c r="AF53" s="26" t="e">
        <f>SUMIF(РРО!#REF!,свод!$AY53,РРО!BT$12:BT$38)</f>
        <v>#REF!</v>
      </c>
      <c r="AG53" s="26" t="e">
        <f>SUMIF(РРО!#REF!,свод!$AY53,РРО!BU$12:BU$38)</f>
        <v>#REF!</v>
      </c>
      <c r="AH53" s="26" t="e">
        <f>SUMIF(РРО!#REF!,свод!$AY53,РРО!BV$12:BV$38)</f>
        <v>#REF!</v>
      </c>
      <c r="AI53" s="26" t="e">
        <f>SUMIF(РРО!#REF!,свод!$AY53,РРО!BW$12:BW$38)</f>
        <v>#REF!</v>
      </c>
      <c r="AJ53" s="26" t="e">
        <f>SUMIF(РРО!#REF!,свод!$AY53,РРО!#REF!)</f>
        <v>#REF!</v>
      </c>
      <c r="AK53" s="26" t="e">
        <f>SUMIF(РРО!#REF!,свод!$AY53,РРО!#REF!)</f>
        <v>#REF!</v>
      </c>
      <c r="AL53" s="26" t="e">
        <f>SUMIF(РРО!#REF!,свод!$AY53,РРО!#REF!)</f>
        <v>#REF!</v>
      </c>
      <c r="AM53" s="26" t="e">
        <f>SUMIF(РРО!#REF!,свод!$AY53,РРО!#REF!)</f>
        <v>#REF!</v>
      </c>
      <c r="AN53" s="26" t="e">
        <f>SUMIF(РРО!#REF!,свод!$AY53,РРО!#REF!)</f>
        <v>#REF!</v>
      </c>
      <c r="AO53" s="26" t="e">
        <f>SUMIF(РРО!#REF!,свод!$AY53,РРО!#REF!)</f>
        <v>#REF!</v>
      </c>
      <c r="AP53" s="26" t="e">
        <f>SUMIF(РРО!#REF!,свод!$AY53,РРО!#REF!)</f>
        <v>#REF!</v>
      </c>
      <c r="AQ53" s="26" t="e">
        <f>SUMIF(РРО!#REF!,свод!$AY53,РРО!#REF!)</f>
        <v>#REF!</v>
      </c>
      <c r="AR53" s="26" t="e">
        <f>SUMIF(РРО!#REF!,свод!$AY53,РРО!#REF!)</f>
        <v>#REF!</v>
      </c>
      <c r="AS53" s="26" t="e">
        <f>SUMIF(РРО!#REF!,свод!$AY53,РРО!#REF!)</f>
        <v>#REF!</v>
      </c>
      <c r="AT53" s="26" t="e">
        <f>SUMIF(РРО!#REF!,свод!$AY53,РРО!#REF!)</f>
        <v>#REF!</v>
      </c>
      <c r="AU53" s="26" t="e">
        <f>SUMIF(РРО!#REF!,свод!$AY53,РРО!#REF!)</f>
        <v>#REF!</v>
      </c>
      <c r="AV53" s="26" t="e">
        <f>SUMIF(РРО!#REF!,свод!$AY53,РРО!#REF!)</f>
        <v>#REF!</v>
      </c>
      <c r="AW53" s="26" t="e">
        <f>SUMIF(РРО!#REF!,свод!$AY53,РРО!#REF!)</f>
        <v>#REF!</v>
      </c>
      <c r="AX53" s="26" t="e">
        <f>SUMIF(РРО!#REF!,свод!$AY53,РРО!#REF!)</f>
        <v>#REF!</v>
      </c>
      <c r="AY53" t="str">
        <f t="shared" si="2"/>
        <v>4010000300113плановый</v>
      </c>
    </row>
    <row r="54" spans="1:51" ht="15" hidden="1" customHeight="1">
      <c r="A54" s="20">
        <v>401000030</v>
      </c>
      <c r="B54" s="21" t="s">
        <v>138</v>
      </c>
      <c r="C54" s="22" t="s">
        <v>69</v>
      </c>
      <c r="D54" s="22" t="s">
        <v>51</v>
      </c>
      <c r="E54" s="23" t="s">
        <v>63</v>
      </c>
      <c r="F54" s="40" t="e">
        <f>SUMIF(РРО!#REF!,свод!AY54,РРО!AT$12:AT$38)</f>
        <v>#REF!</v>
      </c>
      <c r="G54" s="40" t="e">
        <f>SUMIF(РРО!#REF!,свод!AY54,РРО!AU$12:AU$38)</f>
        <v>#REF!</v>
      </c>
      <c r="H54" s="26" t="e">
        <f>SUMIF(РРО!#REF!,свод!$AY54,РРО!AV$12:AV$38)</f>
        <v>#REF!</v>
      </c>
      <c r="I54" s="26" t="e">
        <f>SUMIF(РРО!#REF!,свод!$AY54,РРО!AW$12:AW$38)</f>
        <v>#REF!</v>
      </c>
      <c r="J54" s="26" t="e">
        <f>SUMIF(РРО!#REF!,свод!$AY54,РРО!AX$12:AX$38)</f>
        <v>#REF!</v>
      </c>
      <c r="K54" s="26" t="e">
        <f>SUMIF(РРО!#REF!,свод!$AY54,РРО!AY$12:AY$38)</f>
        <v>#REF!</v>
      </c>
      <c r="L54" s="26" t="e">
        <f>SUMIF(РРО!#REF!,свод!$AY54,РРО!AZ$12:AZ$38)</f>
        <v>#REF!</v>
      </c>
      <c r="M54" s="26" t="e">
        <f>SUMIF(РРО!#REF!,свод!$AY54,РРО!BA$12:BA$38)</f>
        <v>#REF!</v>
      </c>
      <c r="N54" s="26" t="e">
        <f>SUMIF(РРО!#REF!,свод!$AY54,РРО!BB$12:BB$38)</f>
        <v>#REF!</v>
      </c>
      <c r="O54" s="26" t="e">
        <f>SUMIF(РРО!#REF!,свод!$AY54,РРО!BC$12:BC$38)</f>
        <v>#REF!</v>
      </c>
      <c r="P54" s="40" t="e">
        <f>SUMIF(РРО!#REF!,свод!$AY54,РРО!BD$12:BD$38)</f>
        <v>#REF!</v>
      </c>
      <c r="Q54" s="26" t="e">
        <f>SUMIF(РРО!#REF!,свод!$AY54,РРО!BE$12:BE$38)</f>
        <v>#REF!</v>
      </c>
      <c r="R54" s="26" t="e">
        <f>SUMIF(РРО!#REF!,свод!$AY54,РРО!BF$12:BF$38)</f>
        <v>#REF!</v>
      </c>
      <c r="S54" s="26" t="e">
        <f>SUMIF(РРО!#REF!,свод!$AY54,РРО!BG$12:BG$38)</f>
        <v>#REF!</v>
      </c>
      <c r="T54" s="26" t="e">
        <f>SUMIF(РРО!#REF!,свод!$AY54,РРО!BH$12:BH$38)</f>
        <v>#REF!</v>
      </c>
      <c r="U54" s="40" t="e">
        <f>SUMIF(РРО!#REF!,свод!$AY54,РРО!BI$12:BI$38)</f>
        <v>#REF!</v>
      </c>
      <c r="V54" s="26" t="e">
        <f>SUMIF(РРО!#REF!,свод!$AY54,РРО!BJ$12:BJ$38)</f>
        <v>#REF!</v>
      </c>
      <c r="W54" s="26" t="e">
        <f>SUMIF(РРО!#REF!,свод!$AY54,РРО!BK$12:BK$38)</f>
        <v>#REF!</v>
      </c>
      <c r="X54" s="26" t="e">
        <f>SUMIF(РРО!#REF!,свод!$AY54,РРО!BL$12:BL$38)</f>
        <v>#REF!</v>
      </c>
      <c r="Y54" s="26" t="e">
        <f>SUMIF(РРО!#REF!,свод!$AY54,РРО!BM$12:BM$38)</f>
        <v>#REF!</v>
      </c>
      <c r="Z54" s="40" t="e">
        <f>SUMIF(РРО!#REF!,свод!$AY54,РРО!BN$12:BN$38)</f>
        <v>#REF!</v>
      </c>
      <c r="AA54" s="26" t="e">
        <f>SUMIF(РРО!#REF!,свод!$AY54,РРО!BO$12:BO$38)</f>
        <v>#REF!</v>
      </c>
      <c r="AB54" s="26" t="e">
        <f>SUMIF(РРО!#REF!,свод!$AY54,РРО!BP$12:BP$38)</f>
        <v>#REF!</v>
      </c>
      <c r="AC54" s="26" t="e">
        <f>SUMIF(РРО!#REF!,свод!$AY54,РРО!BQ$12:BQ$38)</f>
        <v>#REF!</v>
      </c>
      <c r="AD54" s="26" t="e">
        <f>SUMIF(РРО!#REF!,свод!$AY54,РРО!BR$12:BR$38)</f>
        <v>#REF!</v>
      </c>
      <c r="AE54" s="40" t="e">
        <f>SUMIF(РРО!#REF!,свод!$AY54,РРО!BS$12:BS$38)</f>
        <v>#REF!</v>
      </c>
      <c r="AF54" s="26" t="e">
        <f>SUMIF(РРО!#REF!,свод!$AY54,РРО!BT$12:BT$38)</f>
        <v>#REF!</v>
      </c>
      <c r="AG54" s="26" t="e">
        <f>SUMIF(РРО!#REF!,свод!$AY54,РРО!BU$12:BU$38)</f>
        <v>#REF!</v>
      </c>
      <c r="AH54" s="26" t="e">
        <f>SUMIF(РРО!#REF!,свод!$AY54,РРО!BV$12:BV$38)</f>
        <v>#REF!</v>
      </c>
      <c r="AI54" s="26" t="e">
        <f>SUMIF(РРО!#REF!,свод!$AY54,РРО!BW$12:BW$38)</f>
        <v>#REF!</v>
      </c>
      <c r="AJ54" s="26" t="e">
        <f>SUMIF(РРО!#REF!,свод!$AY54,РРО!#REF!)</f>
        <v>#REF!</v>
      </c>
      <c r="AK54" s="26" t="e">
        <f>SUMIF(РРО!#REF!,свод!$AY54,РРО!#REF!)</f>
        <v>#REF!</v>
      </c>
      <c r="AL54" s="26" t="e">
        <f>SUMIF(РРО!#REF!,свод!$AY54,РРО!#REF!)</f>
        <v>#REF!</v>
      </c>
      <c r="AM54" s="26" t="e">
        <f>SUMIF(РРО!#REF!,свод!$AY54,РРО!#REF!)</f>
        <v>#REF!</v>
      </c>
      <c r="AN54" s="26" t="e">
        <f>SUMIF(РРО!#REF!,свод!$AY54,РРО!#REF!)</f>
        <v>#REF!</v>
      </c>
      <c r="AO54" s="26" t="e">
        <f>SUMIF(РРО!#REF!,свод!$AY54,РРО!#REF!)</f>
        <v>#REF!</v>
      </c>
      <c r="AP54" s="26" t="e">
        <f>SUMIF(РРО!#REF!,свод!$AY54,РРО!#REF!)</f>
        <v>#REF!</v>
      </c>
      <c r="AQ54" s="26" t="e">
        <f>SUMIF(РРО!#REF!,свод!$AY54,РРО!#REF!)</f>
        <v>#REF!</v>
      </c>
      <c r="AR54" s="26" t="e">
        <f>SUMIF(РРО!#REF!,свод!$AY54,РРО!#REF!)</f>
        <v>#REF!</v>
      </c>
      <c r="AS54" s="26" t="e">
        <f>SUMIF(РРО!#REF!,свод!$AY54,РРО!#REF!)</f>
        <v>#REF!</v>
      </c>
      <c r="AT54" s="26" t="e">
        <f>SUMIF(РРО!#REF!,свод!$AY54,РРО!#REF!)</f>
        <v>#REF!</v>
      </c>
      <c r="AU54" s="26" t="e">
        <f>SUMIF(РРО!#REF!,свод!$AY54,РРО!#REF!)</f>
        <v>#REF!</v>
      </c>
      <c r="AV54" s="26" t="e">
        <f>SUMIF(РРО!#REF!,свод!$AY54,РРО!#REF!)</f>
        <v>#REF!</v>
      </c>
      <c r="AW54" s="26" t="e">
        <f>SUMIF(РРО!#REF!,свод!$AY54,РРО!#REF!)</f>
        <v>#REF!</v>
      </c>
      <c r="AX54" s="26" t="e">
        <f>SUMIF(РРО!#REF!,свод!$AY54,РРО!#REF!)</f>
        <v>#REF!</v>
      </c>
      <c r="AY54" t="str">
        <f t="shared" si="2"/>
        <v>4010000300801плановый</v>
      </c>
    </row>
    <row r="55" spans="1:51" ht="15" hidden="1" customHeight="1">
      <c r="A55" s="20">
        <v>401000030</v>
      </c>
      <c r="B55" s="21" t="s">
        <v>68</v>
      </c>
      <c r="C55" s="22" t="s">
        <v>69</v>
      </c>
      <c r="D55" s="22" t="s">
        <v>66</v>
      </c>
      <c r="E55" s="23" t="s">
        <v>63</v>
      </c>
      <c r="F55" s="40" t="e">
        <f>SUMIF(РРО!#REF!,свод!AY55,РРО!AT$12:AT$38)</f>
        <v>#REF!</v>
      </c>
      <c r="G55" s="40" t="e">
        <f>SUMIF(РРО!#REF!,свод!AY55,РРО!AU$12:AU$38)</f>
        <v>#REF!</v>
      </c>
      <c r="H55" s="26" t="e">
        <f>SUMIF(РРО!#REF!,свод!$AY55,РРО!AV$12:AV$38)</f>
        <v>#REF!</v>
      </c>
      <c r="I55" s="26" t="e">
        <f>SUMIF(РРО!#REF!,свод!$AY55,РРО!AW$12:AW$38)</f>
        <v>#REF!</v>
      </c>
      <c r="J55" s="26" t="e">
        <f>SUMIF(РРО!#REF!,свод!$AY55,РРО!AX$12:AX$38)</f>
        <v>#REF!</v>
      </c>
      <c r="K55" s="26" t="e">
        <f>SUMIF(РРО!#REF!,свод!$AY55,РРО!AY$12:AY$38)</f>
        <v>#REF!</v>
      </c>
      <c r="L55" s="26" t="e">
        <f>SUMIF(РРО!#REF!,свод!$AY55,РРО!AZ$12:AZ$38)</f>
        <v>#REF!</v>
      </c>
      <c r="M55" s="26" t="e">
        <f>SUMIF(РРО!#REF!,свод!$AY55,РРО!BA$12:BA$38)</f>
        <v>#REF!</v>
      </c>
      <c r="N55" s="26" t="e">
        <f>SUMIF(РРО!#REF!,свод!$AY55,РРО!BB$12:BB$38)</f>
        <v>#REF!</v>
      </c>
      <c r="O55" s="26" t="e">
        <f>SUMIF(РРО!#REF!,свод!$AY55,РРО!BC$12:BC$38)</f>
        <v>#REF!</v>
      </c>
      <c r="P55" s="40" t="e">
        <f>SUMIF(РРО!#REF!,свод!$AY55,РРО!BD$12:BD$38)</f>
        <v>#REF!</v>
      </c>
      <c r="Q55" s="26" t="e">
        <f>SUMIF(РРО!#REF!,свод!$AY55,РРО!BE$12:BE$38)</f>
        <v>#REF!</v>
      </c>
      <c r="R55" s="26" t="e">
        <f>SUMIF(РРО!#REF!,свод!$AY55,РРО!BF$12:BF$38)</f>
        <v>#REF!</v>
      </c>
      <c r="S55" s="26" t="e">
        <f>SUMIF(РРО!#REF!,свод!$AY55,РРО!BG$12:BG$38)</f>
        <v>#REF!</v>
      </c>
      <c r="T55" s="26" t="e">
        <f>SUMIF(РРО!#REF!,свод!$AY55,РРО!BH$12:BH$38)</f>
        <v>#REF!</v>
      </c>
      <c r="U55" s="40" t="e">
        <f>SUMIF(РРО!#REF!,свод!$AY55,РРО!BI$12:BI$38)</f>
        <v>#REF!</v>
      </c>
      <c r="V55" s="26" t="e">
        <f>SUMIF(РРО!#REF!,свод!$AY55,РРО!BJ$12:BJ$38)</f>
        <v>#REF!</v>
      </c>
      <c r="W55" s="26" t="e">
        <f>SUMIF(РРО!#REF!,свод!$AY55,РРО!BK$12:BK$38)</f>
        <v>#REF!</v>
      </c>
      <c r="X55" s="26" t="e">
        <f>SUMIF(РРО!#REF!,свод!$AY55,РРО!BL$12:BL$38)</f>
        <v>#REF!</v>
      </c>
      <c r="Y55" s="26" t="e">
        <f>SUMIF(РРО!#REF!,свод!$AY55,РРО!BM$12:BM$38)</f>
        <v>#REF!</v>
      </c>
      <c r="Z55" s="40" t="e">
        <f>SUMIF(РРО!#REF!,свод!$AY55,РРО!BN$12:BN$38)</f>
        <v>#REF!</v>
      </c>
      <c r="AA55" s="26" t="e">
        <f>SUMIF(РРО!#REF!,свод!$AY55,РРО!BO$12:BO$38)</f>
        <v>#REF!</v>
      </c>
      <c r="AB55" s="26" t="e">
        <f>SUMIF(РРО!#REF!,свод!$AY55,РРО!BP$12:BP$38)</f>
        <v>#REF!</v>
      </c>
      <c r="AC55" s="26" t="e">
        <f>SUMIF(РРО!#REF!,свод!$AY55,РРО!BQ$12:BQ$38)</f>
        <v>#REF!</v>
      </c>
      <c r="AD55" s="26" t="e">
        <f>SUMIF(РРО!#REF!,свод!$AY55,РРО!BR$12:BR$38)</f>
        <v>#REF!</v>
      </c>
      <c r="AE55" s="40" t="e">
        <f>SUMIF(РРО!#REF!,свод!$AY55,РРО!BS$12:BS$38)</f>
        <v>#REF!</v>
      </c>
      <c r="AF55" s="26" t="e">
        <f>SUMIF(РРО!#REF!,свод!$AY55,РРО!BT$12:BT$38)</f>
        <v>#REF!</v>
      </c>
      <c r="AG55" s="26" t="e">
        <f>SUMIF(РРО!#REF!,свод!$AY55,РРО!BU$12:BU$38)</f>
        <v>#REF!</v>
      </c>
      <c r="AH55" s="26" t="e">
        <f>SUMIF(РРО!#REF!,свод!$AY55,РРО!BV$12:BV$38)</f>
        <v>#REF!</v>
      </c>
      <c r="AI55" s="26" t="e">
        <f>SUMIF(РРО!#REF!,свод!$AY55,РРО!BW$12:BW$38)</f>
        <v>#REF!</v>
      </c>
      <c r="AJ55" s="26" t="e">
        <f>SUMIF(РРО!#REF!,свод!$AY55,РРО!#REF!)</f>
        <v>#REF!</v>
      </c>
      <c r="AK55" s="26" t="e">
        <f>SUMIF(РРО!#REF!,свод!$AY55,РРО!#REF!)</f>
        <v>#REF!</v>
      </c>
      <c r="AL55" s="26" t="e">
        <f>SUMIF(РРО!#REF!,свод!$AY55,РРО!#REF!)</f>
        <v>#REF!</v>
      </c>
      <c r="AM55" s="26" t="e">
        <f>SUMIF(РРО!#REF!,свод!$AY55,РРО!#REF!)</f>
        <v>#REF!</v>
      </c>
      <c r="AN55" s="26" t="e">
        <f>SUMIF(РРО!#REF!,свод!$AY55,РРО!#REF!)</f>
        <v>#REF!</v>
      </c>
      <c r="AO55" s="26" t="e">
        <f>SUMIF(РРО!#REF!,свод!$AY55,РРО!#REF!)</f>
        <v>#REF!</v>
      </c>
      <c r="AP55" s="26" t="e">
        <f>SUMIF(РРО!#REF!,свод!$AY55,РРО!#REF!)</f>
        <v>#REF!</v>
      </c>
      <c r="AQ55" s="26" t="e">
        <f>SUMIF(РРО!#REF!,свод!$AY55,РРО!#REF!)</f>
        <v>#REF!</v>
      </c>
      <c r="AR55" s="26" t="e">
        <f>SUMIF(РРО!#REF!,свод!$AY55,РРО!#REF!)</f>
        <v>#REF!</v>
      </c>
      <c r="AS55" s="26" t="e">
        <f>SUMIF(РРО!#REF!,свод!$AY55,РРО!#REF!)</f>
        <v>#REF!</v>
      </c>
      <c r="AT55" s="26" t="e">
        <f>SUMIF(РРО!#REF!,свод!$AY55,РРО!#REF!)</f>
        <v>#REF!</v>
      </c>
      <c r="AU55" s="26" t="e">
        <f>SUMIF(РРО!#REF!,свод!$AY55,РРО!#REF!)</f>
        <v>#REF!</v>
      </c>
      <c r="AV55" s="26" t="e">
        <f>SUMIF(РРО!#REF!,свод!$AY55,РРО!#REF!)</f>
        <v>#REF!</v>
      </c>
      <c r="AW55" s="26" t="e">
        <f>SUMIF(РРО!#REF!,свод!$AY55,РРО!#REF!)</f>
        <v>#REF!</v>
      </c>
      <c r="AX55" s="26" t="e">
        <f>SUMIF(РРО!#REF!,свод!$AY55,РРО!#REF!)</f>
        <v>#REF!</v>
      </c>
      <c r="AY55" t="str">
        <f t="shared" si="2"/>
        <v>4010000300804плановый</v>
      </c>
    </row>
    <row r="56" spans="1:51" ht="15" hidden="1" customHeight="1">
      <c r="A56" s="20">
        <v>401000030</v>
      </c>
      <c r="B56" s="21" t="s">
        <v>68</v>
      </c>
      <c r="C56" s="22" t="s">
        <v>87</v>
      </c>
      <c r="D56" s="22" t="s">
        <v>54</v>
      </c>
      <c r="E56" s="23" t="s">
        <v>63</v>
      </c>
      <c r="F56" s="40" t="e">
        <f>SUMIF(РРО!#REF!,свод!AY56,РРО!AT$12:AT$38)</f>
        <v>#REF!</v>
      </c>
      <c r="G56" s="40" t="e">
        <f>SUMIF(РРО!#REF!,свод!AY56,РРО!AU$12:AU$38)</f>
        <v>#REF!</v>
      </c>
      <c r="H56" s="26" t="e">
        <f>SUMIF(РРО!#REF!,свод!$AY56,РРО!AV$12:AV$38)</f>
        <v>#REF!</v>
      </c>
      <c r="I56" s="26" t="e">
        <f>SUMIF(РРО!#REF!,свод!$AY56,РРО!AW$12:AW$38)</f>
        <v>#REF!</v>
      </c>
      <c r="J56" s="26" t="e">
        <f>SUMIF(РРО!#REF!,свод!$AY56,РРО!AX$12:AX$38)</f>
        <v>#REF!</v>
      </c>
      <c r="K56" s="26" t="e">
        <f>SUMIF(РРО!#REF!,свод!$AY56,РРО!AY$12:AY$38)</f>
        <v>#REF!</v>
      </c>
      <c r="L56" s="26" t="e">
        <f>SUMIF(РРО!#REF!,свод!$AY56,РРО!AZ$12:AZ$38)</f>
        <v>#REF!</v>
      </c>
      <c r="M56" s="26" t="e">
        <f>SUMIF(РРО!#REF!,свод!$AY56,РРО!BA$12:BA$38)</f>
        <v>#REF!</v>
      </c>
      <c r="N56" s="26" t="e">
        <f>SUMIF(РРО!#REF!,свод!$AY56,РРО!BB$12:BB$38)</f>
        <v>#REF!</v>
      </c>
      <c r="O56" s="26" t="e">
        <f>SUMIF(РРО!#REF!,свод!$AY56,РРО!BC$12:BC$38)</f>
        <v>#REF!</v>
      </c>
      <c r="P56" s="40" t="e">
        <f>SUMIF(РРО!#REF!,свод!$AY56,РРО!BD$12:BD$38)</f>
        <v>#REF!</v>
      </c>
      <c r="Q56" s="26" t="e">
        <f>SUMIF(РРО!#REF!,свод!$AY56,РРО!BE$12:BE$38)</f>
        <v>#REF!</v>
      </c>
      <c r="R56" s="26" t="e">
        <f>SUMIF(РРО!#REF!,свод!$AY56,РРО!BF$12:BF$38)</f>
        <v>#REF!</v>
      </c>
      <c r="S56" s="26" t="e">
        <f>SUMIF(РРО!#REF!,свод!$AY56,РРО!BG$12:BG$38)</f>
        <v>#REF!</v>
      </c>
      <c r="T56" s="26" t="e">
        <f>SUMIF(РРО!#REF!,свод!$AY56,РРО!BH$12:BH$38)</f>
        <v>#REF!</v>
      </c>
      <c r="U56" s="40" t="e">
        <f>SUMIF(РРО!#REF!,свод!$AY56,РРО!BI$12:BI$38)</f>
        <v>#REF!</v>
      </c>
      <c r="V56" s="26" t="e">
        <f>SUMIF(РРО!#REF!,свод!$AY56,РРО!BJ$12:BJ$38)</f>
        <v>#REF!</v>
      </c>
      <c r="W56" s="26" t="e">
        <f>SUMIF(РРО!#REF!,свод!$AY56,РРО!BK$12:BK$38)</f>
        <v>#REF!</v>
      </c>
      <c r="X56" s="26" t="e">
        <f>SUMIF(РРО!#REF!,свод!$AY56,РРО!BL$12:BL$38)</f>
        <v>#REF!</v>
      </c>
      <c r="Y56" s="26" t="e">
        <f>SUMIF(РРО!#REF!,свод!$AY56,РРО!BM$12:BM$38)</f>
        <v>#REF!</v>
      </c>
      <c r="Z56" s="40" t="e">
        <f>SUMIF(РРО!#REF!,свод!$AY56,РРО!BN$12:BN$38)</f>
        <v>#REF!</v>
      </c>
      <c r="AA56" s="26" t="e">
        <f>SUMIF(РРО!#REF!,свод!$AY56,РРО!BO$12:BO$38)</f>
        <v>#REF!</v>
      </c>
      <c r="AB56" s="26" t="e">
        <f>SUMIF(РРО!#REF!,свод!$AY56,РРО!BP$12:BP$38)</f>
        <v>#REF!</v>
      </c>
      <c r="AC56" s="26" t="e">
        <f>SUMIF(РРО!#REF!,свод!$AY56,РРО!BQ$12:BQ$38)</f>
        <v>#REF!</v>
      </c>
      <c r="AD56" s="26" t="e">
        <f>SUMIF(РРО!#REF!,свод!$AY56,РРО!BR$12:BR$38)</f>
        <v>#REF!</v>
      </c>
      <c r="AE56" s="40" t="e">
        <f>SUMIF(РРО!#REF!,свод!$AY56,РРО!BS$12:BS$38)</f>
        <v>#REF!</v>
      </c>
      <c r="AF56" s="26" t="e">
        <f>SUMIF(РРО!#REF!,свод!$AY56,РРО!BT$12:BT$38)</f>
        <v>#REF!</v>
      </c>
      <c r="AG56" s="26" t="e">
        <f>SUMIF(РРО!#REF!,свод!$AY56,РРО!BU$12:BU$38)</f>
        <v>#REF!</v>
      </c>
      <c r="AH56" s="26" t="e">
        <f>SUMIF(РРО!#REF!,свод!$AY56,РРО!BV$12:BV$38)</f>
        <v>#REF!</v>
      </c>
      <c r="AI56" s="26" t="e">
        <f>SUMIF(РРО!#REF!,свод!$AY56,РРО!BW$12:BW$38)</f>
        <v>#REF!</v>
      </c>
      <c r="AJ56" s="26" t="e">
        <f>SUMIF(РРО!#REF!,свод!$AY56,РРО!#REF!)</f>
        <v>#REF!</v>
      </c>
      <c r="AK56" s="26" t="e">
        <f>SUMIF(РРО!#REF!,свод!$AY56,РРО!#REF!)</f>
        <v>#REF!</v>
      </c>
      <c r="AL56" s="26" t="e">
        <f>SUMIF(РРО!#REF!,свод!$AY56,РРО!#REF!)</f>
        <v>#REF!</v>
      </c>
      <c r="AM56" s="26" t="e">
        <f>SUMIF(РРО!#REF!,свод!$AY56,РРО!#REF!)</f>
        <v>#REF!</v>
      </c>
      <c r="AN56" s="26" t="e">
        <f>SUMIF(РРО!#REF!,свод!$AY56,РРО!#REF!)</f>
        <v>#REF!</v>
      </c>
      <c r="AO56" s="26" t="e">
        <f>SUMIF(РРО!#REF!,свод!$AY56,РРО!#REF!)</f>
        <v>#REF!</v>
      </c>
      <c r="AP56" s="26" t="e">
        <f>SUMIF(РРО!#REF!,свод!$AY56,РРО!#REF!)</f>
        <v>#REF!</v>
      </c>
      <c r="AQ56" s="26" t="e">
        <f>SUMIF(РРО!#REF!,свод!$AY56,РРО!#REF!)</f>
        <v>#REF!</v>
      </c>
      <c r="AR56" s="26" t="e">
        <f>SUMIF(РРО!#REF!,свод!$AY56,РРО!#REF!)</f>
        <v>#REF!</v>
      </c>
      <c r="AS56" s="26" t="e">
        <f>SUMIF(РРО!#REF!,свод!$AY56,РРО!#REF!)</f>
        <v>#REF!</v>
      </c>
      <c r="AT56" s="26" t="e">
        <f>SUMIF(РРО!#REF!,свод!$AY56,РРО!#REF!)</f>
        <v>#REF!</v>
      </c>
      <c r="AU56" s="26" t="e">
        <f>SUMIF(РРО!#REF!,свод!$AY56,РРО!#REF!)</f>
        <v>#REF!</v>
      </c>
      <c r="AV56" s="26" t="e">
        <f>SUMIF(РРО!#REF!,свод!$AY56,РРО!#REF!)</f>
        <v>#REF!</v>
      </c>
      <c r="AW56" s="26" t="e">
        <f>SUMIF(РРО!#REF!,свод!$AY56,РРО!#REF!)</f>
        <v>#REF!</v>
      </c>
      <c r="AX56" s="26" t="e">
        <f>SUMIF(РРО!#REF!,свод!$AY56,РРО!#REF!)</f>
        <v>#REF!</v>
      </c>
      <c r="AY56" t="str">
        <f>CONCATENATE(A56,C56,D56,E56)</f>
        <v>4010000301003плановый</v>
      </c>
    </row>
    <row r="57" spans="1:51" ht="15" hidden="1" customHeight="1">
      <c r="A57" s="20">
        <v>401000032</v>
      </c>
      <c r="B57" s="21" t="s">
        <v>119</v>
      </c>
      <c r="C57" s="22" t="s">
        <v>79</v>
      </c>
      <c r="D57" s="22" t="s">
        <v>54</v>
      </c>
      <c r="E57" s="23" t="s">
        <v>63</v>
      </c>
      <c r="F57" s="40" t="e">
        <f>SUMIF(РРО!#REF!,свод!AY57,РРО!AT$12:AT$38)</f>
        <v>#REF!</v>
      </c>
      <c r="G57" s="40" t="e">
        <f>SUMIF(РРО!#REF!,свод!AY57,РРО!AU$12:AU$38)</f>
        <v>#REF!</v>
      </c>
      <c r="H57" s="26" t="e">
        <f>SUMIF(РРО!#REF!,свод!$AY57,РРО!AV$12:AV$38)</f>
        <v>#REF!</v>
      </c>
      <c r="I57" s="26" t="e">
        <f>SUMIF(РРО!#REF!,свод!$AY57,РРО!AW$12:AW$38)</f>
        <v>#REF!</v>
      </c>
      <c r="J57" s="26" t="e">
        <f>SUMIF(РРО!#REF!,свод!$AY57,РРО!AX$12:AX$38)</f>
        <v>#REF!</v>
      </c>
      <c r="K57" s="26" t="e">
        <f>SUMIF(РРО!#REF!,свод!$AY57,РРО!AY$12:AY$38)</f>
        <v>#REF!</v>
      </c>
      <c r="L57" s="26" t="e">
        <f>SUMIF(РРО!#REF!,свод!$AY57,РРО!AZ$12:AZ$38)</f>
        <v>#REF!</v>
      </c>
      <c r="M57" s="26" t="e">
        <f>SUMIF(РРО!#REF!,свод!$AY57,РРО!BA$12:BA$38)</f>
        <v>#REF!</v>
      </c>
      <c r="N57" s="26" t="e">
        <f>SUMIF(РРО!#REF!,свод!$AY57,РРО!BB$12:BB$38)</f>
        <v>#REF!</v>
      </c>
      <c r="O57" s="26" t="e">
        <f>SUMIF(РРО!#REF!,свод!$AY57,РРО!BC$12:BC$38)</f>
        <v>#REF!</v>
      </c>
      <c r="P57" s="40" t="e">
        <f>SUMIF(РРО!#REF!,свод!$AY57,РРО!BD$12:BD$38)</f>
        <v>#REF!</v>
      </c>
      <c r="Q57" s="26" t="e">
        <f>SUMIF(РРО!#REF!,свод!$AY57,РРО!BE$12:BE$38)</f>
        <v>#REF!</v>
      </c>
      <c r="R57" s="26" t="e">
        <f>SUMIF(РРО!#REF!,свод!$AY57,РРО!BF$12:BF$38)</f>
        <v>#REF!</v>
      </c>
      <c r="S57" s="26" t="e">
        <f>SUMIF(РРО!#REF!,свод!$AY57,РРО!BG$12:BG$38)</f>
        <v>#REF!</v>
      </c>
      <c r="T57" s="26" t="e">
        <f>SUMIF(РРО!#REF!,свод!$AY57,РРО!BH$12:BH$38)</f>
        <v>#REF!</v>
      </c>
      <c r="U57" s="40" t="e">
        <f>SUMIF(РРО!#REF!,свод!$AY57,РРО!BI$12:BI$38)</f>
        <v>#REF!</v>
      </c>
      <c r="V57" s="26" t="e">
        <f>SUMIF(РРО!#REF!,свод!$AY57,РРО!BJ$12:BJ$38)</f>
        <v>#REF!</v>
      </c>
      <c r="W57" s="26" t="e">
        <f>SUMIF(РРО!#REF!,свод!$AY57,РРО!BK$12:BK$38)</f>
        <v>#REF!</v>
      </c>
      <c r="X57" s="26" t="e">
        <f>SUMIF(РРО!#REF!,свод!$AY57,РРО!BL$12:BL$38)</f>
        <v>#REF!</v>
      </c>
      <c r="Y57" s="26" t="e">
        <f>SUMIF(РРО!#REF!,свод!$AY57,РРО!BM$12:BM$38)</f>
        <v>#REF!</v>
      </c>
      <c r="Z57" s="40" t="e">
        <f>SUMIF(РРО!#REF!,свод!$AY57,РРО!BN$12:BN$38)</f>
        <v>#REF!</v>
      </c>
      <c r="AA57" s="26" t="e">
        <f>SUMIF(РРО!#REF!,свод!$AY57,РРО!BO$12:BO$38)</f>
        <v>#REF!</v>
      </c>
      <c r="AB57" s="26" t="e">
        <f>SUMIF(РРО!#REF!,свод!$AY57,РРО!BP$12:BP$38)</f>
        <v>#REF!</v>
      </c>
      <c r="AC57" s="26" t="e">
        <f>SUMIF(РРО!#REF!,свод!$AY57,РРО!BQ$12:BQ$38)</f>
        <v>#REF!</v>
      </c>
      <c r="AD57" s="26" t="e">
        <f>SUMIF(РРО!#REF!,свод!$AY57,РРО!BR$12:BR$38)</f>
        <v>#REF!</v>
      </c>
      <c r="AE57" s="40" t="e">
        <f>SUMIF(РРО!#REF!,свод!$AY57,РРО!BS$12:BS$38)</f>
        <v>#REF!</v>
      </c>
      <c r="AF57" s="26" t="e">
        <f>SUMIF(РРО!#REF!,свод!$AY57,РРО!BT$12:BT$38)</f>
        <v>#REF!</v>
      </c>
      <c r="AG57" s="26" t="e">
        <f>SUMIF(РРО!#REF!,свод!$AY57,РРО!BU$12:BU$38)</f>
        <v>#REF!</v>
      </c>
      <c r="AH57" s="26" t="e">
        <f>SUMIF(РРО!#REF!,свод!$AY57,РРО!BV$12:BV$38)</f>
        <v>#REF!</v>
      </c>
      <c r="AI57" s="26" t="e">
        <f>SUMIF(РРО!#REF!,свод!$AY57,РРО!BW$12:BW$38)</f>
        <v>#REF!</v>
      </c>
      <c r="AJ57" s="26" t="e">
        <f>SUMIF(РРО!#REF!,свод!$AY57,РРО!#REF!)</f>
        <v>#REF!</v>
      </c>
      <c r="AK57" s="26" t="e">
        <f>SUMIF(РРО!#REF!,свод!$AY57,РРО!#REF!)</f>
        <v>#REF!</v>
      </c>
      <c r="AL57" s="26" t="e">
        <f>SUMIF(РРО!#REF!,свод!$AY57,РРО!#REF!)</f>
        <v>#REF!</v>
      </c>
      <c r="AM57" s="26" t="e">
        <f>SUMIF(РРО!#REF!,свод!$AY57,РРО!#REF!)</f>
        <v>#REF!</v>
      </c>
      <c r="AN57" s="26" t="e">
        <f>SUMIF(РРО!#REF!,свод!$AY57,РРО!#REF!)</f>
        <v>#REF!</v>
      </c>
      <c r="AO57" s="26" t="e">
        <f>SUMIF(РРО!#REF!,свод!$AY57,РРО!#REF!)</f>
        <v>#REF!</v>
      </c>
      <c r="AP57" s="26" t="e">
        <f>SUMIF(РРО!#REF!,свод!$AY57,РРО!#REF!)</f>
        <v>#REF!</v>
      </c>
      <c r="AQ57" s="26" t="e">
        <f>SUMIF(РРО!#REF!,свод!$AY57,РРО!#REF!)</f>
        <v>#REF!</v>
      </c>
      <c r="AR57" s="26" t="e">
        <f>SUMIF(РРО!#REF!,свод!$AY57,РРО!#REF!)</f>
        <v>#REF!</v>
      </c>
      <c r="AS57" s="26" t="e">
        <f>SUMIF(РРО!#REF!,свод!$AY57,РРО!#REF!)</f>
        <v>#REF!</v>
      </c>
      <c r="AT57" s="26" t="e">
        <f>SUMIF(РРО!#REF!,свод!$AY57,РРО!#REF!)</f>
        <v>#REF!</v>
      </c>
      <c r="AU57" s="26" t="e">
        <f>SUMIF(РРО!#REF!,свод!$AY57,РРО!#REF!)</f>
        <v>#REF!</v>
      </c>
      <c r="AV57" s="26" t="e">
        <f>SUMIF(РРО!#REF!,свод!$AY57,РРО!#REF!)</f>
        <v>#REF!</v>
      </c>
      <c r="AW57" s="26" t="e">
        <f>SUMIF(РРО!#REF!,свод!$AY57,РРО!#REF!)</f>
        <v>#REF!</v>
      </c>
      <c r="AX57" s="26" t="e">
        <f>SUMIF(РРО!#REF!,свод!$AY57,РРО!#REF!)</f>
        <v>#REF!</v>
      </c>
      <c r="AY57" t="str">
        <f>CONCATENATE(A57,C57,D57,E57)</f>
        <v>4010000320703плановый</v>
      </c>
    </row>
    <row r="58" spans="1:51" ht="15" hidden="1" customHeight="1">
      <c r="A58" s="20">
        <v>401000032</v>
      </c>
      <c r="B58" s="21" t="s">
        <v>119</v>
      </c>
      <c r="C58" s="22" t="s">
        <v>69</v>
      </c>
      <c r="D58" s="22" t="s">
        <v>51</v>
      </c>
      <c r="E58" s="23" t="s">
        <v>63</v>
      </c>
      <c r="F58" s="40" t="e">
        <f>SUMIF(РРО!#REF!,свод!AY58,РРО!AT$12:AT$38)</f>
        <v>#REF!</v>
      </c>
      <c r="G58" s="40" t="e">
        <f>SUMIF(РРО!#REF!,свод!AY58,РРО!AU$12:AU$38)</f>
        <v>#REF!</v>
      </c>
      <c r="H58" s="26" t="e">
        <f>SUMIF(РРО!#REF!,свод!$AY58,РРО!AV$12:AV$38)</f>
        <v>#REF!</v>
      </c>
      <c r="I58" s="26" t="e">
        <f>SUMIF(РРО!#REF!,свод!$AY58,РРО!AW$12:AW$38)</f>
        <v>#REF!</v>
      </c>
      <c r="J58" s="26" t="e">
        <f>SUMIF(РРО!#REF!,свод!$AY58,РРО!AX$12:AX$38)</f>
        <v>#REF!</v>
      </c>
      <c r="K58" s="26" t="e">
        <f>SUMIF(РРО!#REF!,свод!$AY58,РРО!AY$12:AY$38)</f>
        <v>#REF!</v>
      </c>
      <c r="L58" s="26" t="e">
        <f>SUMIF(РРО!#REF!,свод!$AY58,РРО!AZ$12:AZ$38)</f>
        <v>#REF!</v>
      </c>
      <c r="M58" s="26" t="e">
        <f>SUMIF(РРО!#REF!,свод!$AY58,РРО!BA$12:BA$38)</f>
        <v>#REF!</v>
      </c>
      <c r="N58" s="26" t="e">
        <f>SUMIF(РРО!#REF!,свод!$AY58,РРО!BB$12:BB$38)</f>
        <v>#REF!</v>
      </c>
      <c r="O58" s="26" t="e">
        <f>SUMIF(РРО!#REF!,свод!$AY58,РРО!BC$12:BC$38)</f>
        <v>#REF!</v>
      </c>
      <c r="P58" s="40" t="e">
        <f>SUMIF(РРО!#REF!,свод!$AY58,РРО!BD$12:BD$38)</f>
        <v>#REF!</v>
      </c>
      <c r="Q58" s="26" t="e">
        <f>SUMIF(РРО!#REF!,свод!$AY58,РРО!BE$12:BE$38)</f>
        <v>#REF!</v>
      </c>
      <c r="R58" s="26" t="e">
        <f>SUMIF(РРО!#REF!,свод!$AY58,РРО!BF$12:BF$38)</f>
        <v>#REF!</v>
      </c>
      <c r="S58" s="26" t="e">
        <f>SUMIF(РРО!#REF!,свод!$AY58,РРО!BG$12:BG$38)</f>
        <v>#REF!</v>
      </c>
      <c r="T58" s="26" t="e">
        <f>SUMIF(РРО!#REF!,свод!$AY58,РРО!BH$12:BH$38)</f>
        <v>#REF!</v>
      </c>
      <c r="U58" s="40" t="e">
        <f>SUMIF(РРО!#REF!,свод!$AY58,РРО!BI$12:BI$38)</f>
        <v>#REF!</v>
      </c>
      <c r="V58" s="26" t="e">
        <f>SUMIF(РРО!#REF!,свод!$AY58,РРО!BJ$12:BJ$38)</f>
        <v>#REF!</v>
      </c>
      <c r="W58" s="26" t="e">
        <f>SUMIF(РРО!#REF!,свод!$AY58,РРО!BK$12:BK$38)</f>
        <v>#REF!</v>
      </c>
      <c r="X58" s="26" t="e">
        <f>SUMIF(РРО!#REF!,свод!$AY58,РРО!BL$12:BL$38)</f>
        <v>#REF!</v>
      </c>
      <c r="Y58" s="26" t="e">
        <f>SUMIF(РРО!#REF!,свод!$AY58,РРО!BM$12:BM$38)</f>
        <v>#REF!</v>
      </c>
      <c r="Z58" s="40" t="e">
        <f>SUMIF(РРО!#REF!,свод!$AY58,РРО!BN$12:BN$38)</f>
        <v>#REF!</v>
      </c>
      <c r="AA58" s="26" t="e">
        <f>SUMIF(РРО!#REF!,свод!$AY58,РРО!BO$12:BO$38)</f>
        <v>#REF!</v>
      </c>
      <c r="AB58" s="26" t="e">
        <f>SUMIF(РРО!#REF!,свод!$AY58,РРО!BP$12:BP$38)</f>
        <v>#REF!</v>
      </c>
      <c r="AC58" s="26" t="e">
        <f>SUMIF(РРО!#REF!,свод!$AY58,РРО!BQ$12:BQ$38)</f>
        <v>#REF!</v>
      </c>
      <c r="AD58" s="26" t="e">
        <f>SUMIF(РРО!#REF!,свод!$AY58,РРО!BR$12:BR$38)</f>
        <v>#REF!</v>
      </c>
      <c r="AE58" s="40" t="e">
        <f>SUMIF(РРО!#REF!,свод!$AY58,РРО!BS$12:BS$38)</f>
        <v>#REF!</v>
      </c>
      <c r="AF58" s="26" t="e">
        <f>SUMIF(РРО!#REF!,свод!$AY58,РРО!BT$12:BT$38)</f>
        <v>#REF!</v>
      </c>
      <c r="AG58" s="26" t="e">
        <f>SUMIF(РРО!#REF!,свод!$AY58,РРО!BU$12:BU$38)</f>
        <v>#REF!</v>
      </c>
      <c r="AH58" s="26" t="e">
        <f>SUMIF(РРО!#REF!,свод!$AY58,РРО!BV$12:BV$38)</f>
        <v>#REF!</v>
      </c>
      <c r="AI58" s="26" t="e">
        <f>SUMIF(РРО!#REF!,свод!$AY58,РРО!BW$12:BW$38)</f>
        <v>#REF!</v>
      </c>
      <c r="AJ58" s="26" t="e">
        <f>SUMIF(РРО!#REF!,свод!$AY58,РРО!#REF!)</f>
        <v>#REF!</v>
      </c>
      <c r="AK58" s="26" t="e">
        <f>SUMIF(РРО!#REF!,свод!$AY58,РРО!#REF!)</f>
        <v>#REF!</v>
      </c>
      <c r="AL58" s="26" t="e">
        <f>SUMIF(РРО!#REF!,свод!$AY58,РРО!#REF!)</f>
        <v>#REF!</v>
      </c>
      <c r="AM58" s="26" t="e">
        <f>SUMIF(РРО!#REF!,свод!$AY58,РРО!#REF!)</f>
        <v>#REF!</v>
      </c>
      <c r="AN58" s="26" t="e">
        <f>SUMIF(РРО!#REF!,свод!$AY58,РРО!#REF!)</f>
        <v>#REF!</v>
      </c>
      <c r="AO58" s="26" t="e">
        <f>SUMIF(РРО!#REF!,свод!$AY58,РРО!#REF!)</f>
        <v>#REF!</v>
      </c>
      <c r="AP58" s="26" t="e">
        <f>SUMIF(РРО!#REF!,свод!$AY58,РРО!#REF!)</f>
        <v>#REF!</v>
      </c>
      <c r="AQ58" s="26" t="e">
        <f>SUMIF(РРО!#REF!,свод!$AY58,РРО!#REF!)</f>
        <v>#REF!</v>
      </c>
      <c r="AR58" s="26" t="e">
        <f>SUMIF(РРО!#REF!,свод!$AY58,РРО!#REF!)</f>
        <v>#REF!</v>
      </c>
      <c r="AS58" s="26" t="e">
        <f>SUMIF(РРО!#REF!,свод!$AY58,РРО!#REF!)</f>
        <v>#REF!</v>
      </c>
      <c r="AT58" s="26" t="e">
        <f>SUMIF(РРО!#REF!,свод!$AY58,РРО!#REF!)</f>
        <v>#REF!</v>
      </c>
      <c r="AU58" s="26" t="e">
        <f>SUMIF(РРО!#REF!,свод!$AY58,РРО!#REF!)</f>
        <v>#REF!</v>
      </c>
      <c r="AV58" s="26" t="e">
        <f>SUMIF(РРО!#REF!,свод!$AY58,РРО!#REF!)</f>
        <v>#REF!</v>
      </c>
      <c r="AW58" s="26" t="e">
        <f>SUMIF(РРО!#REF!,свод!$AY58,РРО!#REF!)</f>
        <v>#REF!</v>
      </c>
      <c r="AX58" s="26" t="e">
        <f>SUMIF(РРО!#REF!,свод!$AY58,РРО!#REF!)</f>
        <v>#REF!</v>
      </c>
      <c r="AY58" t="str">
        <f t="shared" si="2"/>
        <v>4010000320801плановый</v>
      </c>
    </row>
    <row r="59" spans="1:51" ht="15" hidden="1" customHeight="1">
      <c r="A59" s="20">
        <v>401000032</v>
      </c>
      <c r="B59" s="21" t="s">
        <v>119</v>
      </c>
      <c r="C59" s="22" t="s">
        <v>69</v>
      </c>
      <c r="D59" s="22" t="s">
        <v>51</v>
      </c>
      <c r="E59" s="23" t="s">
        <v>62</v>
      </c>
      <c r="F59" s="40" t="e">
        <f>SUMIF(РРО!#REF!,свод!AY59,РРО!AT$12:AT$38)</f>
        <v>#REF!</v>
      </c>
      <c r="G59" s="40" t="e">
        <f>SUMIF(РРО!#REF!,свод!AY59,РРО!AU$12:AU$38)</f>
        <v>#REF!</v>
      </c>
      <c r="H59" s="26" t="e">
        <f>SUMIF(РРО!#REF!,свод!$AY59,РРО!AV$12:AV$38)</f>
        <v>#REF!</v>
      </c>
      <c r="I59" s="26" t="e">
        <f>SUMIF(РРО!#REF!,свод!$AY59,РРО!AW$12:AW$38)</f>
        <v>#REF!</v>
      </c>
      <c r="J59" s="26" t="e">
        <f>SUMIF(РРО!#REF!,свод!$AY59,РРО!AX$12:AX$38)</f>
        <v>#REF!</v>
      </c>
      <c r="K59" s="26" t="e">
        <f>SUMIF(РРО!#REF!,свод!$AY59,РРО!AY$12:AY$38)</f>
        <v>#REF!</v>
      </c>
      <c r="L59" s="26" t="e">
        <f>SUMIF(РРО!#REF!,свод!$AY59,РРО!AZ$12:AZ$38)</f>
        <v>#REF!</v>
      </c>
      <c r="M59" s="26" t="e">
        <f>SUMIF(РРО!#REF!,свод!$AY59,РРО!BA$12:BA$38)</f>
        <v>#REF!</v>
      </c>
      <c r="N59" s="26" t="e">
        <f>SUMIF(РРО!#REF!,свод!$AY59,РРО!BB$12:BB$38)</f>
        <v>#REF!</v>
      </c>
      <c r="O59" s="26" t="e">
        <f>SUMIF(РРО!#REF!,свод!$AY59,РРО!BC$12:BC$38)</f>
        <v>#REF!</v>
      </c>
      <c r="P59" s="40" t="e">
        <f>SUMIF(РРО!#REF!,свод!$AY59,РРО!BD$12:BD$38)</f>
        <v>#REF!</v>
      </c>
      <c r="Q59" s="26" t="e">
        <f>SUMIF(РРО!#REF!,свод!$AY59,РРО!BE$12:BE$38)</f>
        <v>#REF!</v>
      </c>
      <c r="R59" s="26" t="e">
        <f>SUMIF(РРО!#REF!,свод!$AY59,РРО!BF$12:BF$38)</f>
        <v>#REF!</v>
      </c>
      <c r="S59" s="26" t="e">
        <f>SUMIF(РРО!#REF!,свод!$AY59,РРО!BG$12:BG$38)</f>
        <v>#REF!</v>
      </c>
      <c r="T59" s="26" t="e">
        <f>SUMIF(РРО!#REF!,свод!$AY59,РРО!BH$12:BH$38)</f>
        <v>#REF!</v>
      </c>
      <c r="U59" s="40" t="e">
        <f>SUMIF(РРО!#REF!,свод!$AY59,РРО!BI$12:BI$38)</f>
        <v>#REF!</v>
      </c>
      <c r="V59" s="26" t="e">
        <f>SUMIF(РРО!#REF!,свод!$AY59,РРО!BJ$12:BJ$38)</f>
        <v>#REF!</v>
      </c>
      <c r="W59" s="26" t="e">
        <f>SUMIF(РРО!#REF!,свод!$AY59,РРО!BK$12:BK$38)</f>
        <v>#REF!</v>
      </c>
      <c r="X59" s="26" t="e">
        <f>SUMIF(РРО!#REF!,свод!$AY59,РРО!BL$12:BL$38)</f>
        <v>#REF!</v>
      </c>
      <c r="Y59" s="26" t="e">
        <f>SUMIF(РРО!#REF!,свод!$AY59,РРО!BM$12:BM$38)</f>
        <v>#REF!</v>
      </c>
      <c r="Z59" s="40" t="e">
        <f>SUMIF(РРО!#REF!,свод!$AY59,РРО!BN$12:BN$38)</f>
        <v>#REF!</v>
      </c>
      <c r="AA59" s="26" t="e">
        <f>SUMIF(РРО!#REF!,свод!$AY59,РРО!BO$12:BO$38)</f>
        <v>#REF!</v>
      </c>
      <c r="AB59" s="26" t="e">
        <f>SUMIF(РРО!#REF!,свод!$AY59,РРО!BP$12:BP$38)</f>
        <v>#REF!</v>
      </c>
      <c r="AC59" s="26" t="e">
        <f>SUMIF(РРО!#REF!,свод!$AY59,РРО!BQ$12:BQ$38)</f>
        <v>#REF!</v>
      </c>
      <c r="AD59" s="26" t="e">
        <f>SUMIF(РРО!#REF!,свод!$AY59,РРО!BR$12:BR$38)</f>
        <v>#REF!</v>
      </c>
      <c r="AE59" s="40" t="e">
        <f>SUMIF(РРО!#REF!,свод!$AY59,РРО!BS$12:BS$38)</f>
        <v>#REF!</v>
      </c>
      <c r="AF59" s="26" t="e">
        <f>SUMIF(РРО!#REF!,свод!$AY59,РРО!BT$12:BT$38)</f>
        <v>#REF!</v>
      </c>
      <c r="AG59" s="26" t="e">
        <f>SUMIF(РРО!#REF!,свод!$AY59,РРО!BU$12:BU$38)</f>
        <v>#REF!</v>
      </c>
      <c r="AH59" s="26" t="e">
        <f>SUMIF(РРО!#REF!,свод!$AY59,РРО!BV$12:BV$38)</f>
        <v>#REF!</v>
      </c>
      <c r="AI59" s="26" t="e">
        <f>SUMIF(РРО!#REF!,свод!$AY59,РРО!BW$12:BW$38)</f>
        <v>#REF!</v>
      </c>
      <c r="AJ59" s="26" t="e">
        <f>SUMIF(РРО!#REF!,свод!$AY59,РРО!#REF!)</f>
        <v>#REF!</v>
      </c>
      <c r="AK59" s="26" t="e">
        <f>SUMIF(РРО!#REF!,свод!$AY59,РРО!#REF!)</f>
        <v>#REF!</v>
      </c>
      <c r="AL59" s="26" t="e">
        <f>SUMIF(РРО!#REF!,свод!$AY59,РРО!#REF!)</f>
        <v>#REF!</v>
      </c>
      <c r="AM59" s="26" t="e">
        <f>SUMIF(РРО!#REF!,свод!$AY59,РРО!#REF!)</f>
        <v>#REF!</v>
      </c>
      <c r="AN59" s="26" t="e">
        <f>SUMIF(РРО!#REF!,свод!$AY59,РРО!#REF!)</f>
        <v>#REF!</v>
      </c>
      <c r="AO59" s="26" t="e">
        <f>SUMIF(РРО!#REF!,свод!$AY59,РРО!#REF!)</f>
        <v>#REF!</v>
      </c>
      <c r="AP59" s="26" t="e">
        <f>SUMIF(РРО!#REF!,свод!$AY59,РРО!#REF!)</f>
        <v>#REF!</v>
      </c>
      <c r="AQ59" s="26" t="e">
        <f>SUMIF(РРО!#REF!,свод!$AY59,РРО!#REF!)</f>
        <v>#REF!</v>
      </c>
      <c r="AR59" s="26" t="e">
        <f>SUMIF(РРО!#REF!,свод!$AY59,РРО!#REF!)</f>
        <v>#REF!</v>
      </c>
      <c r="AS59" s="26" t="e">
        <f>SUMIF(РРО!#REF!,свод!$AY59,РРО!#REF!)</f>
        <v>#REF!</v>
      </c>
      <c r="AT59" s="26" t="e">
        <f>SUMIF(РРО!#REF!,свод!$AY59,РРО!#REF!)</f>
        <v>#REF!</v>
      </c>
      <c r="AU59" s="26" t="e">
        <f>SUMIF(РРО!#REF!,свод!$AY59,РРО!#REF!)</f>
        <v>#REF!</v>
      </c>
      <c r="AV59" s="26" t="e">
        <f>SUMIF(РРО!#REF!,свод!$AY59,РРО!#REF!)</f>
        <v>#REF!</v>
      </c>
      <c r="AW59" s="26" t="e">
        <f>SUMIF(РРО!#REF!,свод!$AY59,РРО!#REF!)</f>
        <v>#REF!</v>
      </c>
      <c r="AX59" s="26" t="e">
        <f>SUMIF(РРО!#REF!,свод!$AY59,РРО!#REF!)</f>
        <v>#REF!</v>
      </c>
      <c r="AY59" t="str">
        <f>CONCATENATE(A59,C59,D59,E59)</f>
        <v>4010000320801нормативный</v>
      </c>
    </row>
    <row r="60" spans="1:51" ht="15" hidden="1" customHeight="1">
      <c r="A60" s="20">
        <v>401000033</v>
      </c>
      <c r="B60" s="21" t="s">
        <v>108</v>
      </c>
      <c r="C60" s="22" t="s">
        <v>77</v>
      </c>
      <c r="D60" s="22" t="s">
        <v>51</v>
      </c>
      <c r="E60" s="23" t="s">
        <v>62</v>
      </c>
      <c r="F60" s="40" t="e">
        <f>SUMIF(РРО!#REF!,свод!AY60,РРО!AT$12:AT$38)</f>
        <v>#REF!</v>
      </c>
      <c r="G60" s="40" t="e">
        <f>SUMIF(РРО!#REF!,свод!AY60,РРО!AU$12:AU$38)</f>
        <v>#REF!</v>
      </c>
      <c r="H60" s="26" t="e">
        <f>SUMIF(РРО!#REF!,свод!$AY60,РРО!AV$12:AV$38)</f>
        <v>#REF!</v>
      </c>
      <c r="I60" s="26" t="e">
        <f>SUMIF(РРО!#REF!,свод!$AY60,РРО!AW$12:AW$38)</f>
        <v>#REF!</v>
      </c>
      <c r="J60" s="26" t="e">
        <f>SUMIF(РРО!#REF!,свод!$AY60,РРО!AX$12:AX$38)</f>
        <v>#REF!</v>
      </c>
      <c r="K60" s="26" t="e">
        <f>SUMIF(РРО!#REF!,свод!$AY60,РРО!AY$12:AY$38)</f>
        <v>#REF!</v>
      </c>
      <c r="L60" s="26" t="e">
        <f>SUMIF(РРО!#REF!,свод!$AY60,РРО!AZ$12:AZ$38)</f>
        <v>#REF!</v>
      </c>
      <c r="M60" s="26" t="e">
        <f>SUMIF(РРО!#REF!,свод!$AY60,РРО!BA$12:BA$38)</f>
        <v>#REF!</v>
      </c>
      <c r="N60" s="26" t="e">
        <f>SUMIF(РРО!#REF!,свод!$AY60,РРО!BB$12:BB$38)</f>
        <v>#REF!</v>
      </c>
      <c r="O60" s="26" t="e">
        <f>SUMIF(РРО!#REF!,свод!$AY60,РРО!BC$12:BC$38)</f>
        <v>#REF!</v>
      </c>
      <c r="P60" s="40" t="e">
        <f>SUMIF(РРО!#REF!,свод!$AY60,РРО!BD$12:BD$38)</f>
        <v>#REF!</v>
      </c>
      <c r="Q60" s="26" t="e">
        <f>SUMIF(РРО!#REF!,свод!$AY60,РРО!BE$12:BE$38)</f>
        <v>#REF!</v>
      </c>
      <c r="R60" s="26" t="e">
        <f>SUMIF(РРО!#REF!,свод!$AY60,РРО!BF$12:BF$38)</f>
        <v>#REF!</v>
      </c>
      <c r="S60" s="26" t="e">
        <f>SUMIF(РРО!#REF!,свод!$AY60,РРО!BG$12:BG$38)</f>
        <v>#REF!</v>
      </c>
      <c r="T60" s="26" t="e">
        <f>SUMIF(РРО!#REF!,свод!$AY60,РРО!BH$12:BH$38)</f>
        <v>#REF!</v>
      </c>
      <c r="U60" s="40" t="e">
        <f>SUMIF(РРО!#REF!,свод!$AY60,РРО!BI$12:BI$38)</f>
        <v>#REF!</v>
      </c>
      <c r="V60" s="26" t="e">
        <f>SUMIF(РРО!#REF!,свод!$AY60,РРО!BJ$12:BJ$38)</f>
        <v>#REF!</v>
      </c>
      <c r="W60" s="26" t="e">
        <f>SUMIF(РРО!#REF!,свод!$AY60,РРО!BK$12:BK$38)</f>
        <v>#REF!</v>
      </c>
      <c r="X60" s="26" t="e">
        <f>SUMIF(РРО!#REF!,свод!$AY60,РРО!BL$12:BL$38)</f>
        <v>#REF!</v>
      </c>
      <c r="Y60" s="26" t="e">
        <f>SUMIF(РРО!#REF!,свод!$AY60,РРО!BM$12:BM$38)</f>
        <v>#REF!</v>
      </c>
      <c r="Z60" s="40" t="e">
        <f>SUMIF(РРО!#REF!,свод!$AY60,РРО!BN$12:BN$38)</f>
        <v>#REF!</v>
      </c>
      <c r="AA60" s="26" t="e">
        <f>SUMIF(РРО!#REF!,свод!$AY60,РРО!BO$12:BO$38)</f>
        <v>#REF!</v>
      </c>
      <c r="AB60" s="26" t="e">
        <f>SUMIF(РРО!#REF!,свод!$AY60,РРО!BP$12:BP$38)</f>
        <v>#REF!</v>
      </c>
      <c r="AC60" s="26" t="e">
        <f>SUMIF(РРО!#REF!,свод!$AY60,РРО!BQ$12:BQ$38)</f>
        <v>#REF!</v>
      </c>
      <c r="AD60" s="26" t="e">
        <f>SUMIF(РРО!#REF!,свод!$AY60,РРО!BR$12:BR$38)</f>
        <v>#REF!</v>
      </c>
      <c r="AE60" s="40" t="e">
        <f>SUMIF(РРО!#REF!,свод!$AY60,РРО!BS$12:BS$38)</f>
        <v>#REF!</v>
      </c>
      <c r="AF60" s="26" t="e">
        <f>SUMIF(РРО!#REF!,свод!$AY60,РРО!BT$12:BT$38)</f>
        <v>#REF!</v>
      </c>
      <c r="AG60" s="26" t="e">
        <f>SUMIF(РРО!#REF!,свод!$AY60,РРО!BU$12:BU$38)</f>
        <v>#REF!</v>
      </c>
      <c r="AH60" s="26" t="e">
        <f>SUMIF(РРО!#REF!,свод!$AY60,РРО!BV$12:BV$38)</f>
        <v>#REF!</v>
      </c>
      <c r="AI60" s="26" t="e">
        <f>SUMIF(РРО!#REF!,свод!$AY60,РРО!BW$12:BW$38)</f>
        <v>#REF!</v>
      </c>
      <c r="AJ60" s="26" t="e">
        <f>SUMIF(РРО!#REF!,свод!$AY60,РРО!#REF!)</f>
        <v>#REF!</v>
      </c>
      <c r="AK60" s="26" t="e">
        <f>SUMIF(РРО!#REF!,свод!$AY60,РРО!#REF!)</f>
        <v>#REF!</v>
      </c>
      <c r="AL60" s="26" t="e">
        <f>SUMIF(РРО!#REF!,свод!$AY60,РРО!#REF!)</f>
        <v>#REF!</v>
      </c>
      <c r="AM60" s="26" t="e">
        <f>SUMIF(РРО!#REF!,свод!$AY60,РРО!#REF!)</f>
        <v>#REF!</v>
      </c>
      <c r="AN60" s="26" t="e">
        <f>SUMIF(РРО!#REF!,свод!$AY60,РРО!#REF!)</f>
        <v>#REF!</v>
      </c>
      <c r="AO60" s="26" t="e">
        <f>SUMIF(РРО!#REF!,свод!$AY60,РРО!#REF!)</f>
        <v>#REF!</v>
      </c>
      <c r="AP60" s="26" t="e">
        <f>SUMIF(РРО!#REF!,свод!$AY60,РРО!#REF!)</f>
        <v>#REF!</v>
      </c>
      <c r="AQ60" s="26" t="e">
        <f>SUMIF(РРО!#REF!,свод!$AY60,РРО!#REF!)</f>
        <v>#REF!</v>
      </c>
      <c r="AR60" s="26" t="e">
        <f>SUMIF(РРО!#REF!,свод!$AY60,РРО!#REF!)</f>
        <v>#REF!</v>
      </c>
      <c r="AS60" s="26" t="e">
        <f>SUMIF(РРО!#REF!,свод!$AY60,РРО!#REF!)</f>
        <v>#REF!</v>
      </c>
      <c r="AT60" s="26" t="e">
        <f>SUMIF(РРО!#REF!,свод!$AY60,РРО!#REF!)</f>
        <v>#REF!</v>
      </c>
      <c r="AU60" s="26" t="e">
        <f>SUMIF(РРО!#REF!,свод!$AY60,РРО!#REF!)</f>
        <v>#REF!</v>
      </c>
      <c r="AV60" s="26" t="e">
        <f>SUMIF(РРО!#REF!,свод!$AY60,РРО!#REF!)</f>
        <v>#REF!</v>
      </c>
      <c r="AW60" s="26" t="e">
        <f>SUMIF(РРО!#REF!,свод!$AY60,РРО!#REF!)</f>
        <v>#REF!</v>
      </c>
      <c r="AX60" s="26" t="e">
        <f>SUMIF(РРО!#REF!,свод!$AY60,РРО!#REF!)</f>
        <v>#REF!</v>
      </c>
      <c r="AY60" t="str">
        <f t="shared" si="2"/>
        <v>4010000331101нормативный</v>
      </c>
    </row>
    <row r="61" spans="1:51" ht="15" hidden="1" customHeight="1">
      <c r="A61" s="20">
        <v>401000033</v>
      </c>
      <c r="B61" s="21" t="s">
        <v>108</v>
      </c>
      <c r="C61" s="22" t="s">
        <v>77</v>
      </c>
      <c r="D61" s="22" t="s">
        <v>61</v>
      </c>
      <c r="E61" s="23" t="s">
        <v>62</v>
      </c>
      <c r="F61" s="40" t="e">
        <f>SUMIF(РРО!#REF!,свод!AY61,РРО!AT$12:AT$38)</f>
        <v>#REF!</v>
      </c>
      <c r="G61" s="40" t="e">
        <f>SUMIF(РРО!#REF!,свод!AY61,РРО!AU$12:AU$38)</f>
        <v>#REF!</v>
      </c>
      <c r="H61" s="26" t="e">
        <f>SUMIF(РРО!#REF!,свод!$AY61,РРО!AV$12:AV$38)</f>
        <v>#REF!</v>
      </c>
      <c r="I61" s="26" t="e">
        <f>SUMIF(РРО!#REF!,свод!$AY61,РРО!AW$12:AW$38)</f>
        <v>#REF!</v>
      </c>
      <c r="J61" s="26" t="e">
        <f>SUMIF(РРО!#REF!,свод!$AY61,РРО!AX$12:AX$38)</f>
        <v>#REF!</v>
      </c>
      <c r="K61" s="26" t="e">
        <f>SUMIF(РРО!#REF!,свод!$AY61,РРО!AY$12:AY$38)</f>
        <v>#REF!</v>
      </c>
      <c r="L61" s="26" t="e">
        <f>SUMIF(РРО!#REF!,свод!$AY61,РРО!AZ$12:AZ$38)</f>
        <v>#REF!</v>
      </c>
      <c r="M61" s="26" t="e">
        <f>SUMIF(РРО!#REF!,свод!$AY61,РРО!BA$12:BA$38)</f>
        <v>#REF!</v>
      </c>
      <c r="N61" s="26" t="e">
        <f>SUMIF(РРО!#REF!,свод!$AY61,РРО!BB$12:BB$38)</f>
        <v>#REF!</v>
      </c>
      <c r="O61" s="26" t="e">
        <f>SUMIF(РРО!#REF!,свод!$AY61,РРО!BC$12:BC$38)</f>
        <v>#REF!</v>
      </c>
      <c r="P61" s="40" t="e">
        <f>SUMIF(РРО!#REF!,свод!$AY61,РРО!BD$12:BD$38)</f>
        <v>#REF!</v>
      </c>
      <c r="Q61" s="26" t="e">
        <f>SUMIF(РРО!#REF!,свод!$AY61,РРО!BE$12:BE$38)</f>
        <v>#REF!</v>
      </c>
      <c r="R61" s="26" t="e">
        <f>SUMIF(РРО!#REF!,свод!$AY61,РРО!BF$12:BF$38)</f>
        <v>#REF!</v>
      </c>
      <c r="S61" s="26" t="e">
        <f>SUMIF(РРО!#REF!,свод!$AY61,РРО!BG$12:BG$38)</f>
        <v>#REF!</v>
      </c>
      <c r="T61" s="26" t="e">
        <f>SUMIF(РРО!#REF!,свод!$AY61,РРО!BH$12:BH$38)</f>
        <v>#REF!</v>
      </c>
      <c r="U61" s="40" t="e">
        <f>SUMIF(РРО!#REF!,свод!$AY61,РРО!BI$12:BI$38)</f>
        <v>#REF!</v>
      </c>
      <c r="V61" s="26" t="e">
        <f>SUMIF(РРО!#REF!,свод!$AY61,РРО!BJ$12:BJ$38)</f>
        <v>#REF!</v>
      </c>
      <c r="W61" s="26" t="e">
        <f>SUMIF(РРО!#REF!,свод!$AY61,РРО!BK$12:BK$38)</f>
        <v>#REF!</v>
      </c>
      <c r="X61" s="26" t="e">
        <f>SUMIF(РРО!#REF!,свод!$AY61,РРО!BL$12:BL$38)</f>
        <v>#REF!</v>
      </c>
      <c r="Y61" s="26" t="e">
        <f>SUMIF(РРО!#REF!,свод!$AY61,РРО!BM$12:BM$38)</f>
        <v>#REF!</v>
      </c>
      <c r="Z61" s="40" t="e">
        <f>SUMIF(РРО!#REF!,свод!$AY61,РРО!BN$12:BN$38)</f>
        <v>#REF!</v>
      </c>
      <c r="AA61" s="26" t="e">
        <f>SUMIF(РРО!#REF!,свод!$AY61,РРО!BO$12:BO$38)</f>
        <v>#REF!</v>
      </c>
      <c r="AB61" s="26" t="e">
        <f>SUMIF(РРО!#REF!,свод!$AY61,РРО!BP$12:BP$38)</f>
        <v>#REF!</v>
      </c>
      <c r="AC61" s="26" t="e">
        <f>SUMIF(РРО!#REF!,свод!$AY61,РРО!BQ$12:BQ$38)</f>
        <v>#REF!</v>
      </c>
      <c r="AD61" s="26" t="e">
        <f>SUMIF(РРО!#REF!,свод!$AY61,РРО!BR$12:BR$38)</f>
        <v>#REF!</v>
      </c>
      <c r="AE61" s="40" t="e">
        <f>SUMIF(РРО!#REF!,свод!$AY61,РРО!BS$12:BS$38)</f>
        <v>#REF!</v>
      </c>
      <c r="AF61" s="26" t="e">
        <f>SUMIF(РРО!#REF!,свод!$AY61,РРО!BT$12:BT$38)</f>
        <v>#REF!</v>
      </c>
      <c r="AG61" s="26" t="e">
        <f>SUMIF(РРО!#REF!,свод!$AY61,РРО!BU$12:BU$38)</f>
        <v>#REF!</v>
      </c>
      <c r="AH61" s="26" t="e">
        <f>SUMIF(РРО!#REF!,свод!$AY61,РРО!BV$12:BV$38)</f>
        <v>#REF!</v>
      </c>
      <c r="AI61" s="26" t="e">
        <f>SUMIF(РРО!#REF!,свод!$AY61,РРО!BW$12:BW$38)</f>
        <v>#REF!</v>
      </c>
      <c r="AJ61" s="26" t="e">
        <f>SUMIF(РРО!#REF!,свод!$AY61,РРО!#REF!)</f>
        <v>#REF!</v>
      </c>
      <c r="AK61" s="26" t="e">
        <f>SUMIF(РРО!#REF!,свод!$AY61,РРО!#REF!)</f>
        <v>#REF!</v>
      </c>
      <c r="AL61" s="26" t="e">
        <f>SUMIF(РРО!#REF!,свод!$AY61,РРО!#REF!)</f>
        <v>#REF!</v>
      </c>
      <c r="AM61" s="26" t="e">
        <f>SUMIF(РРО!#REF!,свод!$AY61,РРО!#REF!)</f>
        <v>#REF!</v>
      </c>
      <c r="AN61" s="26" t="e">
        <f>SUMIF(РРО!#REF!,свод!$AY61,РРО!#REF!)</f>
        <v>#REF!</v>
      </c>
      <c r="AO61" s="26" t="e">
        <f>SUMIF(РРО!#REF!,свод!$AY61,РРО!#REF!)</f>
        <v>#REF!</v>
      </c>
      <c r="AP61" s="26" t="e">
        <f>SUMIF(РРО!#REF!,свод!$AY61,РРО!#REF!)</f>
        <v>#REF!</v>
      </c>
      <c r="AQ61" s="26" t="e">
        <f>SUMIF(РРО!#REF!,свод!$AY61,РРО!#REF!)</f>
        <v>#REF!</v>
      </c>
      <c r="AR61" s="26" t="e">
        <f>SUMIF(РРО!#REF!,свод!$AY61,РРО!#REF!)</f>
        <v>#REF!</v>
      </c>
      <c r="AS61" s="26" t="e">
        <f>SUMIF(РРО!#REF!,свод!$AY61,РРО!#REF!)</f>
        <v>#REF!</v>
      </c>
      <c r="AT61" s="26" t="e">
        <f>SUMIF(РРО!#REF!,свод!$AY61,РРО!#REF!)</f>
        <v>#REF!</v>
      </c>
      <c r="AU61" s="26" t="e">
        <f>SUMIF(РРО!#REF!,свод!$AY61,РРО!#REF!)</f>
        <v>#REF!</v>
      </c>
      <c r="AV61" s="26" t="e">
        <f>SUMIF(РРО!#REF!,свод!$AY61,РРО!#REF!)</f>
        <v>#REF!</v>
      </c>
      <c r="AW61" s="26" t="e">
        <f>SUMIF(РРО!#REF!,свод!$AY61,РРО!#REF!)</f>
        <v>#REF!</v>
      </c>
      <c r="AX61" s="26" t="e">
        <f>SUMIF(РРО!#REF!,свод!$AY61,РРО!#REF!)</f>
        <v>#REF!</v>
      </c>
      <c r="AY61" t="str">
        <f t="shared" si="2"/>
        <v>4010000331102нормативный</v>
      </c>
    </row>
    <row r="62" spans="1:51" ht="15" hidden="1" customHeight="1">
      <c r="A62" s="20">
        <v>401000033</v>
      </c>
      <c r="B62" s="21" t="s">
        <v>108</v>
      </c>
      <c r="C62" s="22">
        <v>11</v>
      </c>
      <c r="D62" s="22" t="s">
        <v>80</v>
      </c>
      <c r="E62" s="23" t="s">
        <v>62</v>
      </c>
      <c r="F62" s="40" t="e">
        <f>SUMIF(РРО!#REF!,свод!AY62,РРО!AT$12:AT$38)</f>
        <v>#REF!</v>
      </c>
      <c r="G62" s="40" t="e">
        <f>SUMIF(РРО!#REF!,свод!AY62,РРО!AU$12:AU$38)</f>
        <v>#REF!</v>
      </c>
      <c r="H62" s="26" t="e">
        <f>SUMIF(РРО!#REF!,свод!$AY62,РРО!AV$12:AV$38)</f>
        <v>#REF!</v>
      </c>
      <c r="I62" s="26" t="e">
        <f>SUMIF(РРО!#REF!,свод!$AY62,РРО!AW$12:AW$38)</f>
        <v>#REF!</v>
      </c>
      <c r="J62" s="26" t="e">
        <f>SUMIF(РРО!#REF!,свод!$AY62,РРО!AX$12:AX$38)</f>
        <v>#REF!</v>
      </c>
      <c r="K62" s="26" t="e">
        <f>SUMIF(РРО!#REF!,свод!$AY62,РРО!AY$12:AY$38)</f>
        <v>#REF!</v>
      </c>
      <c r="L62" s="26" t="e">
        <f>SUMIF(РРО!#REF!,свод!$AY62,РРО!AZ$12:AZ$38)</f>
        <v>#REF!</v>
      </c>
      <c r="M62" s="26" t="e">
        <f>SUMIF(РРО!#REF!,свод!$AY62,РРО!BA$12:BA$38)</f>
        <v>#REF!</v>
      </c>
      <c r="N62" s="26" t="e">
        <f>SUMIF(РРО!#REF!,свод!$AY62,РРО!BB$12:BB$38)</f>
        <v>#REF!</v>
      </c>
      <c r="O62" s="26" t="e">
        <f>SUMIF(РРО!#REF!,свод!$AY62,РРО!BC$12:BC$38)</f>
        <v>#REF!</v>
      </c>
      <c r="P62" s="40" t="e">
        <f>SUMIF(РРО!#REF!,свод!$AY62,РРО!BD$12:BD$38)</f>
        <v>#REF!</v>
      </c>
      <c r="Q62" s="26" t="e">
        <f>SUMIF(РРО!#REF!,свод!$AY62,РРО!BE$12:BE$38)</f>
        <v>#REF!</v>
      </c>
      <c r="R62" s="26" t="e">
        <f>SUMIF(РРО!#REF!,свод!$AY62,РРО!BF$12:BF$38)</f>
        <v>#REF!</v>
      </c>
      <c r="S62" s="26" t="e">
        <f>SUMIF(РРО!#REF!,свод!$AY62,РРО!BG$12:BG$38)</f>
        <v>#REF!</v>
      </c>
      <c r="T62" s="26" t="e">
        <f>SUMIF(РРО!#REF!,свод!$AY62,РРО!BH$12:BH$38)</f>
        <v>#REF!</v>
      </c>
      <c r="U62" s="40" t="e">
        <f>SUMIF(РРО!#REF!,свод!$AY62,РРО!BI$12:BI$38)</f>
        <v>#REF!</v>
      </c>
      <c r="V62" s="26" t="e">
        <f>SUMIF(РРО!#REF!,свод!$AY62,РРО!BJ$12:BJ$38)</f>
        <v>#REF!</v>
      </c>
      <c r="W62" s="26" t="e">
        <f>SUMIF(РРО!#REF!,свод!$AY62,РРО!BK$12:BK$38)</f>
        <v>#REF!</v>
      </c>
      <c r="X62" s="26" t="e">
        <f>SUMIF(РРО!#REF!,свод!$AY62,РРО!BL$12:BL$38)</f>
        <v>#REF!</v>
      </c>
      <c r="Y62" s="26" t="e">
        <f>SUMIF(РРО!#REF!,свод!$AY62,РРО!BM$12:BM$38)</f>
        <v>#REF!</v>
      </c>
      <c r="Z62" s="40" t="e">
        <f>SUMIF(РРО!#REF!,свод!$AY62,РРО!BN$12:BN$38)</f>
        <v>#REF!</v>
      </c>
      <c r="AA62" s="26" t="e">
        <f>SUMIF(РРО!#REF!,свод!$AY62,РРО!BO$12:BO$38)</f>
        <v>#REF!</v>
      </c>
      <c r="AB62" s="26" t="e">
        <f>SUMIF(РРО!#REF!,свод!$AY62,РРО!BP$12:BP$38)</f>
        <v>#REF!</v>
      </c>
      <c r="AC62" s="26" t="e">
        <f>SUMIF(РРО!#REF!,свод!$AY62,РРО!BQ$12:BQ$38)</f>
        <v>#REF!</v>
      </c>
      <c r="AD62" s="26" t="e">
        <f>SUMIF(РРО!#REF!,свод!$AY62,РРО!BR$12:BR$38)</f>
        <v>#REF!</v>
      </c>
      <c r="AE62" s="40" t="e">
        <f>SUMIF(РРО!#REF!,свод!$AY62,РРО!BS$12:BS$38)</f>
        <v>#REF!</v>
      </c>
      <c r="AF62" s="26" t="e">
        <f>SUMIF(РРО!#REF!,свод!$AY62,РРО!BT$12:BT$38)</f>
        <v>#REF!</v>
      </c>
      <c r="AG62" s="26" t="e">
        <f>SUMIF(РРО!#REF!,свод!$AY62,РРО!BU$12:BU$38)</f>
        <v>#REF!</v>
      </c>
      <c r="AH62" s="26" t="e">
        <f>SUMIF(РРО!#REF!,свод!$AY62,РРО!BV$12:BV$38)</f>
        <v>#REF!</v>
      </c>
      <c r="AI62" s="26" t="e">
        <f>SUMIF(РРО!#REF!,свод!$AY62,РРО!BW$12:BW$38)</f>
        <v>#REF!</v>
      </c>
      <c r="AJ62" s="26" t="e">
        <f>SUMIF(РРО!#REF!,свод!$AY62,РРО!#REF!)</f>
        <v>#REF!</v>
      </c>
      <c r="AK62" s="26" t="e">
        <f>SUMIF(РРО!#REF!,свод!$AY62,РРО!#REF!)</f>
        <v>#REF!</v>
      </c>
      <c r="AL62" s="26" t="e">
        <f>SUMIF(РРО!#REF!,свод!$AY62,РРО!#REF!)</f>
        <v>#REF!</v>
      </c>
      <c r="AM62" s="26" t="e">
        <f>SUMIF(РРО!#REF!,свод!$AY62,РРО!#REF!)</f>
        <v>#REF!</v>
      </c>
      <c r="AN62" s="26" t="e">
        <f>SUMIF(РРО!#REF!,свод!$AY62,РРО!#REF!)</f>
        <v>#REF!</v>
      </c>
      <c r="AO62" s="26" t="e">
        <f>SUMIF(РРО!#REF!,свод!$AY62,РРО!#REF!)</f>
        <v>#REF!</v>
      </c>
      <c r="AP62" s="26" t="e">
        <f>SUMIF(РРО!#REF!,свод!$AY62,РРО!#REF!)</f>
        <v>#REF!</v>
      </c>
      <c r="AQ62" s="26" t="e">
        <f>SUMIF(РРО!#REF!,свод!$AY62,РРО!#REF!)</f>
        <v>#REF!</v>
      </c>
      <c r="AR62" s="26" t="e">
        <f>SUMIF(РРО!#REF!,свод!$AY62,РРО!#REF!)</f>
        <v>#REF!</v>
      </c>
      <c r="AS62" s="26" t="e">
        <f>SUMIF(РРО!#REF!,свод!$AY62,РРО!#REF!)</f>
        <v>#REF!</v>
      </c>
      <c r="AT62" s="26" t="e">
        <f>SUMIF(РРО!#REF!,свод!$AY62,РРО!#REF!)</f>
        <v>#REF!</v>
      </c>
      <c r="AU62" s="26" t="e">
        <f>SUMIF(РРО!#REF!,свод!$AY62,РРО!#REF!)</f>
        <v>#REF!</v>
      </c>
      <c r="AV62" s="26" t="e">
        <f>SUMIF(РРО!#REF!,свод!$AY62,РРО!#REF!)</f>
        <v>#REF!</v>
      </c>
      <c r="AW62" s="26" t="e">
        <f>SUMIF(РРО!#REF!,свод!$AY62,РРО!#REF!)</f>
        <v>#REF!</v>
      </c>
      <c r="AX62" s="26" t="e">
        <f>SUMIF(РРО!#REF!,свод!$AY62,РРО!#REF!)</f>
        <v>#REF!</v>
      </c>
      <c r="AY62" t="str">
        <f t="shared" si="2"/>
        <v>4010000331105нормативный</v>
      </c>
    </row>
    <row r="63" spans="1:51" ht="15" hidden="1" customHeight="1">
      <c r="A63" s="20">
        <v>401000034</v>
      </c>
      <c r="B63" s="21" t="s">
        <v>109</v>
      </c>
      <c r="C63" s="22" t="s">
        <v>77</v>
      </c>
      <c r="D63" s="22" t="s">
        <v>61</v>
      </c>
      <c r="E63" s="23" t="s">
        <v>62</v>
      </c>
      <c r="F63" s="40" t="e">
        <f>SUMIF(РРО!#REF!,свод!AY63,РРО!AT$12:AT$38)</f>
        <v>#REF!</v>
      </c>
      <c r="G63" s="40" t="e">
        <f>SUMIF(РРО!#REF!,свод!AY63,РРО!AU$12:AU$38)</f>
        <v>#REF!</v>
      </c>
      <c r="H63" s="26" t="e">
        <f>SUMIF(РРО!#REF!,свод!$AY63,РРО!AV$12:AV$38)</f>
        <v>#REF!</v>
      </c>
      <c r="I63" s="26" t="e">
        <f>SUMIF(РРО!#REF!,свод!$AY63,РРО!AW$12:AW$38)</f>
        <v>#REF!</v>
      </c>
      <c r="J63" s="26" t="e">
        <f>SUMIF(РРО!#REF!,свод!$AY63,РРО!AX$12:AX$38)</f>
        <v>#REF!</v>
      </c>
      <c r="K63" s="26" t="e">
        <f>SUMIF(РРО!#REF!,свод!$AY63,РРО!AY$12:AY$38)</f>
        <v>#REF!</v>
      </c>
      <c r="L63" s="26" t="e">
        <f>SUMIF(РРО!#REF!,свод!$AY63,РРО!AZ$12:AZ$38)</f>
        <v>#REF!</v>
      </c>
      <c r="M63" s="26" t="e">
        <f>SUMIF(РРО!#REF!,свод!$AY63,РРО!BA$12:BA$38)</f>
        <v>#REF!</v>
      </c>
      <c r="N63" s="26" t="e">
        <f>SUMIF(РРО!#REF!,свод!$AY63,РРО!BB$12:BB$38)</f>
        <v>#REF!</v>
      </c>
      <c r="O63" s="26" t="e">
        <f>SUMIF(РРО!#REF!,свод!$AY63,РРО!BC$12:BC$38)</f>
        <v>#REF!</v>
      </c>
      <c r="P63" s="40" t="e">
        <f>SUMIF(РРО!#REF!,свод!$AY63,РРО!BD$12:BD$38)</f>
        <v>#REF!</v>
      </c>
      <c r="Q63" s="26" t="e">
        <f>SUMIF(РРО!#REF!,свод!$AY63,РРО!BE$12:BE$38)</f>
        <v>#REF!</v>
      </c>
      <c r="R63" s="26" t="e">
        <f>SUMIF(РРО!#REF!,свод!$AY63,РРО!BF$12:BF$38)</f>
        <v>#REF!</v>
      </c>
      <c r="S63" s="26" t="e">
        <f>SUMIF(РРО!#REF!,свод!$AY63,РРО!BG$12:BG$38)</f>
        <v>#REF!</v>
      </c>
      <c r="T63" s="26" t="e">
        <f>SUMIF(РРО!#REF!,свод!$AY63,РРО!BH$12:BH$38)</f>
        <v>#REF!</v>
      </c>
      <c r="U63" s="40" t="e">
        <f>SUMIF(РРО!#REF!,свод!$AY63,РРО!BI$12:BI$38)</f>
        <v>#REF!</v>
      </c>
      <c r="V63" s="26" t="e">
        <f>SUMIF(РРО!#REF!,свод!$AY63,РРО!BJ$12:BJ$38)</f>
        <v>#REF!</v>
      </c>
      <c r="W63" s="26" t="e">
        <f>SUMIF(РРО!#REF!,свод!$AY63,РРО!BK$12:BK$38)</f>
        <v>#REF!</v>
      </c>
      <c r="X63" s="26" t="e">
        <f>SUMIF(РРО!#REF!,свод!$AY63,РРО!BL$12:BL$38)</f>
        <v>#REF!</v>
      </c>
      <c r="Y63" s="26" t="e">
        <f>SUMIF(РРО!#REF!,свод!$AY63,РРО!BM$12:BM$38)</f>
        <v>#REF!</v>
      </c>
      <c r="Z63" s="40" t="e">
        <f>SUMIF(РРО!#REF!,свод!$AY63,РРО!BN$12:BN$38)</f>
        <v>#REF!</v>
      </c>
      <c r="AA63" s="26" t="e">
        <f>SUMIF(РРО!#REF!,свод!$AY63,РРО!BO$12:BO$38)</f>
        <v>#REF!</v>
      </c>
      <c r="AB63" s="26" t="e">
        <f>SUMIF(РРО!#REF!,свод!$AY63,РРО!BP$12:BP$38)</f>
        <v>#REF!</v>
      </c>
      <c r="AC63" s="26" t="e">
        <f>SUMIF(РРО!#REF!,свод!$AY63,РРО!BQ$12:BQ$38)</f>
        <v>#REF!</v>
      </c>
      <c r="AD63" s="26" t="e">
        <f>SUMIF(РРО!#REF!,свод!$AY63,РРО!BR$12:BR$38)</f>
        <v>#REF!</v>
      </c>
      <c r="AE63" s="40" t="e">
        <f>SUMIF(РРО!#REF!,свод!$AY63,РРО!BS$12:BS$38)</f>
        <v>#REF!</v>
      </c>
      <c r="AF63" s="26" t="e">
        <f>SUMIF(РРО!#REF!,свод!$AY63,РРО!BT$12:BT$38)</f>
        <v>#REF!</v>
      </c>
      <c r="AG63" s="26" t="e">
        <f>SUMIF(РРО!#REF!,свод!$AY63,РРО!BU$12:BU$38)</f>
        <v>#REF!</v>
      </c>
      <c r="AH63" s="26" t="e">
        <f>SUMIF(РРО!#REF!,свод!$AY63,РРО!BV$12:BV$38)</f>
        <v>#REF!</v>
      </c>
      <c r="AI63" s="26" t="e">
        <f>SUMIF(РРО!#REF!,свод!$AY63,РРО!BW$12:BW$38)</f>
        <v>#REF!</v>
      </c>
      <c r="AJ63" s="26" t="e">
        <f>SUMIF(РРО!#REF!,свод!$AY63,РРО!#REF!)</f>
        <v>#REF!</v>
      </c>
      <c r="AK63" s="26" t="e">
        <f>SUMIF(РРО!#REF!,свод!$AY63,РРО!#REF!)</f>
        <v>#REF!</v>
      </c>
      <c r="AL63" s="26" t="e">
        <f>SUMIF(РРО!#REF!,свод!$AY63,РРО!#REF!)</f>
        <v>#REF!</v>
      </c>
      <c r="AM63" s="26" t="e">
        <f>SUMIF(РРО!#REF!,свод!$AY63,РРО!#REF!)</f>
        <v>#REF!</v>
      </c>
      <c r="AN63" s="26" t="e">
        <f>SUMIF(РРО!#REF!,свод!$AY63,РРО!#REF!)</f>
        <v>#REF!</v>
      </c>
      <c r="AO63" s="26" t="e">
        <f>SUMIF(РРО!#REF!,свод!$AY63,РРО!#REF!)</f>
        <v>#REF!</v>
      </c>
      <c r="AP63" s="26" t="e">
        <f>SUMIF(РРО!#REF!,свод!$AY63,РРО!#REF!)</f>
        <v>#REF!</v>
      </c>
      <c r="AQ63" s="26" t="e">
        <f>SUMIF(РРО!#REF!,свод!$AY63,РРО!#REF!)</f>
        <v>#REF!</v>
      </c>
      <c r="AR63" s="26" t="e">
        <f>SUMIF(РРО!#REF!,свод!$AY63,РРО!#REF!)</f>
        <v>#REF!</v>
      </c>
      <c r="AS63" s="26" t="e">
        <f>SUMIF(РРО!#REF!,свод!$AY63,РРО!#REF!)</f>
        <v>#REF!</v>
      </c>
      <c r="AT63" s="26" t="e">
        <f>SUMIF(РРО!#REF!,свод!$AY63,РРО!#REF!)</f>
        <v>#REF!</v>
      </c>
      <c r="AU63" s="26" t="e">
        <f>SUMIF(РРО!#REF!,свод!$AY63,РРО!#REF!)</f>
        <v>#REF!</v>
      </c>
      <c r="AV63" s="26" t="e">
        <f>SUMIF(РРО!#REF!,свод!$AY63,РРО!#REF!)</f>
        <v>#REF!</v>
      </c>
      <c r="AW63" s="26" t="e">
        <f>SUMIF(РРО!#REF!,свод!$AY63,РРО!#REF!)</f>
        <v>#REF!</v>
      </c>
      <c r="AX63" s="26" t="e">
        <f>SUMIF(РРО!#REF!,свод!$AY63,РРО!#REF!)</f>
        <v>#REF!</v>
      </c>
      <c r="AY63" t="str">
        <f t="shared" si="2"/>
        <v>4010000341102нормативный</v>
      </c>
    </row>
    <row r="64" spans="1:51" ht="15" hidden="1" customHeight="1">
      <c r="A64" s="20">
        <v>401000034</v>
      </c>
      <c r="B64" s="21" t="s">
        <v>109</v>
      </c>
      <c r="C64" s="22" t="s">
        <v>77</v>
      </c>
      <c r="D64" s="22" t="s">
        <v>54</v>
      </c>
      <c r="E64" s="23" t="s">
        <v>62</v>
      </c>
      <c r="F64" s="40" t="e">
        <f>SUMIF(РРО!#REF!,свод!AY64,РРО!AT$12:AT$38)</f>
        <v>#REF!</v>
      </c>
      <c r="G64" s="40" t="e">
        <f>SUMIF(РРО!#REF!,свод!AY64,РРО!AU$12:AU$38)</f>
        <v>#REF!</v>
      </c>
      <c r="H64" s="26" t="e">
        <f>SUMIF(РРО!#REF!,свод!$AY64,РРО!AV$12:AV$38)</f>
        <v>#REF!</v>
      </c>
      <c r="I64" s="26" t="e">
        <f>SUMIF(РРО!#REF!,свод!$AY64,РРО!AW$12:AW$38)</f>
        <v>#REF!</v>
      </c>
      <c r="J64" s="26" t="e">
        <f>SUMIF(РРО!#REF!,свод!$AY64,РРО!AX$12:AX$38)</f>
        <v>#REF!</v>
      </c>
      <c r="K64" s="26" t="e">
        <f>SUMIF(РРО!#REF!,свод!$AY64,РРО!AY$12:AY$38)</f>
        <v>#REF!</v>
      </c>
      <c r="L64" s="26" t="e">
        <f>SUMIF(РРО!#REF!,свод!$AY64,РРО!AZ$12:AZ$38)</f>
        <v>#REF!</v>
      </c>
      <c r="M64" s="26" t="e">
        <f>SUMIF(РРО!#REF!,свод!$AY64,РРО!BA$12:BA$38)</f>
        <v>#REF!</v>
      </c>
      <c r="N64" s="26" t="e">
        <f>SUMIF(РРО!#REF!,свод!$AY64,РРО!BB$12:BB$38)</f>
        <v>#REF!</v>
      </c>
      <c r="O64" s="26" t="e">
        <f>SUMIF(РРО!#REF!,свод!$AY64,РРО!BC$12:BC$38)</f>
        <v>#REF!</v>
      </c>
      <c r="P64" s="40" t="e">
        <f>SUMIF(РРО!#REF!,свод!$AY64,РРО!BD$12:BD$38)</f>
        <v>#REF!</v>
      </c>
      <c r="Q64" s="26" t="e">
        <f>SUMIF(РРО!#REF!,свод!$AY64,РРО!BE$12:BE$38)</f>
        <v>#REF!</v>
      </c>
      <c r="R64" s="26" t="e">
        <f>SUMIF(РРО!#REF!,свод!$AY64,РРО!BF$12:BF$38)</f>
        <v>#REF!</v>
      </c>
      <c r="S64" s="26" t="e">
        <f>SUMIF(РРО!#REF!,свод!$AY64,РРО!BG$12:BG$38)</f>
        <v>#REF!</v>
      </c>
      <c r="T64" s="26" t="e">
        <f>SUMIF(РРО!#REF!,свод!$AY64,РРО!BH$12:BH$38)</f>
        <v>#REF!</v>
      </c>
      <c r="U64" s="40" t="e">
        <f>SUMIF(РРО!#REF!,свод!$AY64,РРО!BI$12:BI$38)</f>
        <v>#REF!</v>
      </c>
      <c r="V64" s="26" t="e">
        <f>SUMIF(РРО!#REF!,свод!$AY64,РРО!BJ$12:BJ$38)</f>
        <v>#REF!</v>
      </c>
      <c r="W64" s="26" t="e">
        <f>SUMIF(РРО!#REF!,свод!$AY64,РРО!BK$12:BK$38)</f>
        <v>#REF!</v>
      </c>
      <c r="X64" s="26" t="e">
        <f>SUMIF(РРО!#REF!,свод!$AY64,РРО!BL$12:BL$38)</f>
        <v>#REF!</v>
      </c>
      <c r="Y64" s="26" t="e">
        <f>SUMIF(РРО!#REF!,свод!$AY64,РРО!BM$12:BM$38)</f>
        <v>#REF!</v>
      </c>
      <c r="Z64" s="40" t="e">
        <f>SUMIF(РРО!#REF!,свод!$AY64,РРО!BN$12:BN$38)</f>
        <v>#REF!</v>
      </c>
      <c r="AA64" s="26" t="e">
        <f>SUMIF(РРО!#REF!,свод!$AY64,РРО!BO$12:BO$38)</f>
        <v>#REF!</v>
      </c>
      <c r="AB64" s="26" t="e">
        <f>SUMIF(РРО!#REF!,свод!$AY64,РРО!BP$12:BP$38)</f>
        <v>#REF!</v>
      </c>
      <c r="AC64" s="26" t="e">
        <f>SUMIF(РРО!#REF!,свод!$AY64,РРО!BQ$12:BQ$38)</f>
        <v>#REF!</v>
      </c>
      <c r="AD64" s="26" t="e">
        <f>SUMIF(РРО!#REF!,свод!$AY64,РРО!BR$12:BR$38)</f>
        <v>#REF!</v>
      </c>
      <c r="AE64" s="40" t="e">
        <f>SUMIF(РРО!#REF!,свод!$AY64,РРО!BS$12:BS$38)</f>
        <v>#REF!</v>
      </c>
      <c r="AF64" s="26" t="e">
        <f>SUMIF(РРО!#REF!,свод!$AY64,РРО!BT$12:BT$38)</f>
        <v>#REF!</v>
      </c>
      <c r="AG64" s="26" t="e">
        <f>SUMIF(РРО!#REF!,свод!$AY64,РРО!BU$12:BU$38)</f>
        <v>#REF!</v>
      </c>
      <c r="AH64" s="26" t="e">
        <f>SUMIF(РРО!#REF!,свод!$AY64,РРО!BV$12:BV$38)</f>
        <v>#REF!</v>
      </c>
      <c r="AI64" s="26" t="e">
        <f>SUMIF(РРО!#REF!,свод!$AY64,РРО!BW$12:BW$38)</f>
        <v>#REF!</v>
      </c>
      <c r="AJ64" s="26" t="e">
        <f>SUMIF(РРО!#REF!,свод!$AY64,РРО!#REF!)</f>
        <v>#REF!</v>
      </c>
      <c r="AK64" s="26" t="e">
        <f>SUMIF(РРО!#REF!,свод!$AY64,РРО!#REF!)</f>
        <v>#REF!</v>
      </c>
      <c r="AL64" s="26" t="e">
        <f>SUMIF(РРО!#REF!,свод!$AY64,РРО!#REF!)</f>
        <v>#REF!</v>
      </c>
      <c r="AM64" s="26" t="e">
        <f>SUMIF(РРО!#REF!,свод!$AY64,РРО!#REF!)</f>
        <v>#REF!</v>
      </c>
      <c r="AN64" s="26" t="e">
        <f>SUMIF(РРО!#REF!,свод!$AY64,РРО!#REF!)</f>
        <v>#REF!</v>
      </c>
      <c r="AO64" s="26" t="e">
        <f>SUMIF(РРО!#REF!,свод!$AY64,РРО!#REF!)</f>
        <v>#REF!</v>
      </c>
      <c r="AP64" s="26" t="e">
        <f>SUMIF(РРО!#REF!,свод!$AY64,РРО!#REF!)</f>
        <v>#REF!</v>
      </c>
      <c r="AQ64" s="26" t="e">
        <f>SUMIF(РРО!#REF!,свод!$AY64,РРО!#REF!)</f>
        <v>#REF!</v>
      </c>
      <c r="AR64" s="26" t="e">
        <f>SUMIF(РРО!#REF!,свод!$AY64,РРО!#REF!)</f>
        <v>#REF!</v>
      </c>
      <c r="AS64" s="26" t="e">
        <f>SUMIF(РРО!#REF!,свод!$AY64,РРО!#REF!)</f>
        <v>#REF!</v>
      </c>
      <c r="AT64" s="26" t="e">
        <f>SUMIF(РРО!#REF!,свод!$AY64,РРО!#REF!)</f>
        <v>#REF!</v>
      </c>
      <c r="AU64" s="26" t="e">
        <f>SUMIF(РРО!#REF!,свод!$AY64,РРО!#REF!)</f>
        <v>#REF!</v>
      </c>
      <c r="AV64" s="26" t="e">
        <f>SUMIF(РРО!#REF!,свод!$AY64,РРО!#REF!)</f>
        <v>#REF!</v>
      </c>
      <c r="AW64" s="26" t="e">
        <f>SUMIF(РРО!#REF!,свод!$AY64,РРО!#REF!)</f>
        <v>#REF!</v>
      </c>
      <c r="AX64" s="26" t="e">
        <f>SUMIF(РРО!#REF!,свод!$AY64,РРО!#REF!)</f>
        <v>#REF!</v>
      </c>
      <c r="AY64" t="str">
        <f t="shared" si="2"/>
        <v>4010000341103нормативный</v>
      </c>
    </row>
    <row r="65" spans="1:51" ht="15" hidden="1" customHeight="1">
      <c r="A65" s="20" t="s">
        <v>115</v>
      </c>
      <c r="B65" s="21" t="s">
        <v>116</v>
      </c>
      <c r="C65" s="22" t="s">
        <v>51</v>
      </c>
      <c r="D65" s="22" t="s">
        <v>52</v>
      </c>
      <c r="E65" s="23" t="s">
        <v>63</v>
      </c>
      <c r="F65" s="40" t="e">
        <f>SUMIF(РРО!#REF!,свод!AY65,РРО!AT$12:AT$38)</f>
        <v>#REF!</v>
      </c>
      <c r="G65" s="40" t="e">
        <f>SUMIF(РРО!#REF!,свод!AY65,РРО!AU$12:AU$38)</f>
        <v>#REF!</v>
      </c>
      <c r="H65" s="26" t="e">
        <f>SUMIF(РРО!#REF!,свод!$AY65,РРО!AV$12:AV$38)</f>
        <v>#REF!</v>
      </c>
      <c r="I65" s="26" t="e">
        <f>SUMIF(РРО!#REF!,свод!$AY65,РРО!AW$12:AW$38)</f>
        <v>#REF!</v>
      </c>
      <c r="J65" s="26" t="e">
        <f>SUMIF(РРО!#REF!,свод!$AY65,РРО!AX$12:AX$38)</f>
        <v>#REF!</v>
      </c>
      <c r="K65" s="26" t="e">
        <f>SUMIF(РРО!#REF!,свод!$AY65,РРО!AY$12:AY$38)</f>
        <v>#REF!</v>
      </c>
      <c r="L65" s="26" t="e">
        <f>SUMIF(РРО!#REF!,свод!$AY65,РРО!AZ$12:AZ$38)</f>
        <v>#REF!</v>
      </c>
      <c r="M65" s="26" t="e">
        <f>SUMIF(РРО!#REF!,свод!$AY65,РРО!BA$12:BA$38)</f>
        <v>#REF!</v>
      </c>
      <c r="N65" s="26" t="e">
        <f>SUMIF(РРО!#REF!,свод!$AY65,РРО!BB$12:BB$38)</f>
        <v>#REF!</v>
      </c>
      <c r="O65" s="26" t="e">
        <f>SUMIF(РРО!#REF!,свод!$AY65,РРО!BC$12:BC$38)</f>
        <v>#REF!</v>
      </c>
      <c r="P65" s="40" t="e">
        <f>SUMIF(РРО!#REF!,свод!$AY65,РРО!BD$12:BD$38)</f>
        <v>#REF!</v>
      </c>
      <c r="Q65" s="26" t="e">
        <f>SUMIF(РРО!#REF!,свод!$AY65,РРО!BE$12:BE$38)</f>
        <v>#REF!</v>
      </c>
      <c r="R65" s="26" t="e">
        <f>SUMIF(РРО!#REF!,свод!$AY65,РРО!BF$12:BF$38)</f>
        <v>#REF!</v>
      </c>
      <c r="S65" s="26" t="e">
        <f>SUMIF(РРО!#REF!,свод!$AY65,РРО!BG$12:BG$38)</f>
        <v>#REF!</v>
      </c>
      <c r="T65" s="26" t="e">
        <f>SUMIF(РРО!#REF!,свод!$AY65,РРО!BH$12:BH$38)</f>
        <v>#REF!</v>
      </c>
      <c r="U65" s="40" t="e">
        <f>SUMIF(РРО!#REF!,свод!$AY65,РРО!BI$12:BI$38)</f>
        <v>#REF!</v>
      </c>
      <c r="V65" s="26" t="e">
        <f>SUMIF(РРО!#REF!,свод!$AY65,РРО!BJ$12:BJ$38)</f>
        <v>#REF!</v>
      </c>
      <c r="W65" s="26" t="e">
        <f>SUMIF(РРО!#REF!,свод!$AY65,РРО!BK$12:BK$38)</f>
        <v>#REF!</v>
      </c>
      <c r="X65" s="26" t="e">
        <f>SUMIF(РРО!#REF!,свод!$AY65,РРО!BL$12:BL$38)</f>
        <v>#REF!</v>
      </c>
      <c r="Y65" s="26" t="e">
        <f>SUMIF(РРО!#REF!,свод!$AY65,РРО!BM$12:BM$38)</f>
        <v>#REF!</v>
      </c>
      <c r="Z65" s="40" t="e">
        <f>SUMIF(РРО!#REF!,свод!$AY65,РРО!BN$12:BN$38)</f>
        <v>#REF!</v>
      </c>
      <c r="AA65" s="26" t="e">
        <f>SUMIF(РРО!#REF!,свод!$AY65,РРО!BO$12:BO$38)</f>
        <v>#REF!</v>
      </c>
      <c r="AB65" s="26" t="e">
        <f>SUMIF(РРО!#REF!,свод!$AY65,РРО!BP$12:BP$38)</f>
        <v>#REF!</v>
      </c>
      <c r="AC65" s="26" t="e">
        <f>SUMIF(РРО!#REF!,свод!$AY65,РРО!BQ$12:BQ$38)</f>
        <v>#REF!</v>
      </c>
      <c r="AD65" s="26" t="e">
        <f>SUMIF(РРО!#REF!,свод!$AY65,РРО!BR$12:BR$38)</f>
        <v>#REF!</v>
      </c>
      <c r="AE65" s="40" t="e">
        <f>SUMIF(РРО!#REF!,свод!$AY65,РРО!BS$12:BS$38)</f>
        <v>#REF!</v>
      </c>
      <c r="AF65" s="26" t="e">
        <f>SUMIF(РРО!#REF!,свод!$AY65,РРО!BT$12:BT$38)</f>
        <v>#REF!</v>
      </c>
      <c r="AG65" s="26" t="e">
        <f>SUMIF(РРО!#REF!,свод!$AY65,РРО!BU$12:BU$38)</f>
        <v>#REF!</v>
      </c>
      <c r="AH65" s="26" t="e">
        <f>SUMIF(РРО!#REF!,свод!$AY65,РРО!BV$12:BV$38)</f>
        <v>#REF!</v>
      </c>
      <c r="AI65" s="26" t="e">
        <f>SUMIF(РРО!#REF!,свод!$AY65,РРО!BW$12:BW$38)</f>
        <v>#REF!</v>
      </c>
      <c r="AJ65" s="26" t="e">
        <f>SUMIF(РРО!#REF!,свод!$AY65,РРО!#REF!)</f>
        <v>#REF!</v>
      </c>
      <c r="AK65" s="26" t="e">
        <f>SUMIF(РРО!#REF!,свод!$AY65,РРО!#REF!)</f>
        <v>#REF!</v>
      </c>
      <c r="AL65" s="26" t="e">
        <f>SUMIF(РРО!#REF!,свод!$AY65,РРО!#REF!)</f>
        <v>#REF!</v>
      </c>
      <c r="AM65" s="26" t="e">
        <f>SUMIF(РРО!#REF!,свод!$AY65,РРО!#REF!)</f>
        <v>#REF!</v>
      </c>
      <c r="AN65" s="26" t="e">
        <f>SUMIF(РРО!#REF!,свод!$AY65,РРО!#REF!)</f>
        <v>#REF!</v>
      </c>
      <c r="AO65" s="26" t="e">
        <f>SUMIF(РРО!#REF!,свод!$AY65,РРО!#REF!)</f>
        <v>#REF!</v>
      </c>
      <c r="AP65" s="26" t="e">
        <f>SUMIF(РРО!#REF!,свод!$AY65,РРО!#REF!)</f>
        <v>#REF!</v>
      </c>
      <c r="AQ65" s="26" t="e">
        <f>SUMIF(РРО!#REF!,свод!$AY65,РРО!#REF!)</f>
        <v>#REF!</v>
      </c>
      <c r="AR65" s="26" t="e">
        <f>SUMIF(РРО!#REF!,свод!$AY65,РРО!#REF!)</f>
        <v>#REF!</v>
      </c>
      <c r="AS65" s="26" t="e">
        <f>SUMIF(РРО!#REF!,свод!$AY65,РРО!#REF!)</f>
        <v>#REF!</v>
      </c>
      <c r="AT65" s="26" t="e">
        <f>SUMIF(РРО!#REF!,свод!$AY65,РРО!#REF!)</f>
        <v>#REF!</v>
      </c>
      <c r="AU65" s="26" t="e">
        <f>SUMIF(РРО!#REF!,свод!$AY65,РРО!#REF!)</f>
        <v>#REF!</v>
      </c>
      <c r="AV65" s="26" t="e">
        <f>SUMIF(РРО!#REF!,свод!$AY65,РРО!#REF!)</f>
        <v>#REF!</v>
      </c>
      <c r="AW65" s="26" t="e">
        <f>SUMIF(РРО!#REF!,свод!$AY65,РРО!#REF!)</f>
        <v>#REF!</v>
      </c>
      <c r="AX65" s="26" t="e">
        <f>SUMIF(РРО!#REF!,свод!$AY65,РРО!#REF!)</f>
        <v>#REF!</v>
      </c>
      <c r="AY65" t="str">
        <f>CONCATENATE(A65,C65,D65,E65)</f>
        <v>4010000350113плановый</v>
      </c>
    </row>
    <row r="66" spans="1:51" ht="15" hidden="1" customHeight="1">
      <c r="A66" s="36" t="s">
        <v>115</v>
      </c>
      <c r="B66" s="37" t="s">
        <v>116</v>
      </c>
      <c r="C66" s="38" t="s">
        <v>66</v>
      </c>
      <c r="D66" s="38" t="s">
        <v>69</v>
      </c>
      <c r="E66" s="39" t="s">
        <v>63</v>
      </c>
      <c r="F66" s="40" t="e">
        <f>SUMIF(РРО!#REF!,свод!AY66,РРО!AT$12:AT$38)</f>
        <v>#REF!</v>
      </c>
      <c r="G66" s="40" t="e">
        <f>SUMIF(РРО!#REF!,свод!AY66,РРО!AU$12:AU$38)</f>
        <v>#REF!</v>
      </c>
      <c r="H66" s="26" t="e">
        <f>SUMIF(РРО!#REF!,свод!$AY66,РРО!AV$12:AV$38)</f>
        <v>#REF!</v>
      </c>
      <c r="I66" s="26" t="e">
        <f>SUMIF(РРО!#REF!,свод!$AY66,РРО!AW$12:AW$38)</f>
        <v>#REF!</v>
      </c>
      <c r="J66" s="26" t="e">
        <f>SUMIF(РРО!#REF!,свод!$AY66,РРО!AX$12:AX$38)</f>
        <v>#REF!</v>
      </c>
      <c r="K66" s="26" t="e">
        <f>SUMIF(РРО!#REF!,свод!$AY66,РРО!AY$12:AY$38)</f>
        <v>#REF!</v>
      </c>
      <c r="L66" s="26" t="e">
        <f>SUMIF(РРО!#REF!,свод!$AY66,РРО!AZ$12:AZ$38)</f>
        <v>#REF!</v>
      </c>
      <c r="M66" s="26" t="e">
        <f>SUMIF(РРО!#REF!,свод!$AY66,РРО!BA$12:BA$38)</f>
        <v>#REF!</v>
      </c>
      <c r="N66" s="26" t="e">
        <f>SUMIF(РРО!#REF!,свод!$AY66,РРО!BB$12:BB$38)</f>
        <v>#REF!</v>
      </c>
      <c r="O66" s="26" t="e">
        <f>SUMIF(РРО!#REF!,свод!$AY66,РРО!BC$12:BC$38)</f>
        <v>#REF!</v>
      </c>
      <c r="P66" s="40" t="e">
        <f>SUMIF(РРО!#REF!,свод!$AY66,РРО!BD$12:BD$38)</f>
        <v>#REF!</v>
      </c>
      <c r="Q66" s="26" t="e">
        <f>SUMIF(РРО!#REF!,свод!$AY66,РРО!BE$12:BE$38)</f>
        <v>#REF!</v>
      </c>
      <c r="R66" s="26" t="e">
        <f>SUMIF(РРО!#REF!,свод!$AY66,РРО!BF$12:BF$38)</f>
        <v>#REF!</v>
      </c>
      <c r="S66" s="26" t="e">
        <f>SUMIF(РРО!#REF!,свод!$AY66,РРО!BG$12:BG$38)</f>
        <v>#REF!</v>
      </c>
      <c r="T66" s="26" t="e">
        <f>SUMIF(РРО!#REF!,свод!$AY66,РРО!BH$12:BH$38)</f>
        <v>#REF!</v>
      </c>
      <c r="U66" s="40" t="e">
        <f>SUMIF(РРО!#REF!,свод!$AY66,РРО!BI$12:BI$38)</f>
        <v>#REF!</v>
      </c>
      <c r="V66" s="26" t="e">
        <f>SUMIF(РРО!#REF!,свод!$AY66,РРО!BJ$12:BJ$38)</f>
        <v>#REF!</v>
      </c>
      <c r="W66" s="26" t="e">
        <f>SUMIF(РРО!#REF!,свод!$AY66,РРО!BK$12:BK$38)</f>
        <v>#REF!</v>
      </c>
      <c r="X66" s="26" t="e">
        <f>SUMIF(РРО!#REF!,свод!$AY66,РРО!BL$12:BL$38)</f>
        <v>#REF!</v>
      </c>
      <c r="Y66" s="26" t="e">
        <f>SUMIF(РРО!#REF!,свод!$AY66,РРО!BM$12:BM$38)</f>
        <v>#REF!</v>
      </c>
      <c r="Z66" s="40" t="e">
        <f>SUMIF(РРО!#REF!,свод!$AY66,РРО!BN$12:BN$38)</f>
        <v>#REF!</v>
      </c>
      <c r="AA66" s="26" t="e">
        <f>SUMIF(РРО!#REF!,свод!$AY66,РРО!BO$12:BO$38)</f>
        <v>#REF!</v>
      </c>
      <c r="AB66" s="26" t="e">
        <f>SUMIF(РРО!#REF!,свод!$AY66,РРО!BP$12:BP$38)</f>
        <v>#REF!</v>
      </c>
      <c r="AC66" s="26" t="e">
        <f>SUMIF(РРО!#REF!,свод!$AY66,РРО!BQ$12:BQ$38)</f>
        <v>#REF!</v>
      </c>
      <c r="AD66" s="26" t="e">
        <f>SUMIF(РРО!#REF!,свод!$AY66,РРО!BR$12:BR$38)</f>
        <v>#REF!</v>
      </c>
      <c r="AE66" s="40" t="e">
        <f>SUMIF(РРО!#REF!,свод!$AY66,РРО!BS$12:BS$38)</f>
        <v>#REF!</v>
      </c>
      <c r="AF66" s="26" t="e">
        <f>SUMIF(РРО!#REF!,свод!$AY66,РРО!BT$12:BT$38)</f>
        <v>#REF!</v>
      </c>
      <c r="AG66" s="26" t="e">
        <f>SUMIF(РРО!#REF!,свод!$AY66,РРО!BU$12:BU$38)</f>
        <v>#REF!</v>
      </c>
      <c r="AH66" s="26" t="e">
        <f>SUMIF(РРО!#REF!,свод!$AY66,РРО!BV$12:BV$38)</f>
        <v>#REF!</v>
      </c>
      <c r="AI66" s="26" t="e">
        <f>SUMIF(РРО!#REF!,свод!$AY66,РРО!BW$12:BW$38)</f>
        <v>#REF!</v>
      </c>
      <c r="AJ66" s="26" t="e">
        <f>SUMIF(РРО!#REF!,свод!$AY66,РРО!#REF!)</f>
        <v>#REF!</v>
      </c>
      <c r="AK66" s="26" t="e">
        <f>SUMIF(РРО!#REF!,свод!$AY66,РРО!#REF!)</f>
        <v>#REF!</v>
      </c>
      <c r="AL66" s="26" t="e">
        <f>SUMIF(РРО!#REF!,свод!$AY66,РРО!#REF!)</f>
        <v>#REF!</v>
      </c>
      <c r="AM66" s="26" t="e">
        <f>SUMIF(РРО!#REF!,свод!$AY66,РРО!#REF!)</f>
        <v>#REF!</v>
      </c>
      <c r="AN66" s="26" t="e">
        <f>SUMIF(РРО!#REF!,свод!$AY66,РРО!#REF!)</f>
        <v>#REF!</v>
      </c>
      <c r="AO66" s="26" t="e">
        <f>SUMIF(РРО!#REF!,свод!$AY66,РРО!#REF!)</f>
        <v>#REF!</v>
      </c>
      <c r="AP66" s="26" t="e">
        <f>SUMIF(РРО!#REF!,свод!$AY66,РРО!#REF!)</f>
        <v>#REF!</v>
      </c>
      <c r="AQ66" s="26" t="e">
        <f>SUMIF(РРО!#REF!,свод!$AY66,РРО!#REF!)</f>
        <v>#REF!</v>
      </c>
      <c r="AR66" s="26" t="e">
        <f>SUMIF(РРО!#REF!,свод!$AY66,РРО!#REF!)</f>
        <v>#REF!</v>
      </c>
      <c r="AS66" s="26" t="e">
        <f>SUMIF(РРО!#REF!,свод!$AY66,РРО!#REF!)</f>
        <v>#REF!</v>
      </c>
      <c r="AT66" s="26" t="e">
        <f>SUMIF(РРО!#REF!,свод!$AY66,РРО!#REF!)</f>
        <v>#REF!</v>
      </c>
      <c r="AU66" s="26" t="e">
        <f>SUMIF(РРО!#REF!,свод!$AY66,РРО!#REF!)</f>
        <v>#REF!</v>
      </c>
      <c r="AV66" s="26" t="e">
        <f>SUMIF(РРО!#REF!,свод!$AY66,РРО!#REF!)</f>
        <v>#REF!</v>
      </c>
      <c r="AW66" s="26" t="e">
        <f>SUMIF(РРО!#REF!,свод!$AY66,РРО!#REF!)</f>
        <v>#REF!</v>
      </c>
      <c r="AX66" s="26" t="e">
        <f>SUMIF(РРО!#REF!,свод!$AY66,РРО!#REF!)</f>
        <v>#REF!</v>
      </c>
      <c r="AY66" t="str">
        <f t="shared" si="2"/>
        <v>4010000350408плановый</v>
      </c>
    </row>
    <row r="67" spans="1:51" ht="15" hidden="1" customHeight="1">
      <c r="A67" s="20" t="s">
        <v>115</v>
      </c>
      <c r="B67" s="21" t="s">
        <v>116</v>
      </c>
      <c r="C67" s="22" t="s">
        <v>80</v>
      </c>
      <c r="D67" s="22" t="s">
        <v>54</v>
      </c>
      <c r="E67" s="23" t="s">
        <v>63</v>
      </c>
      <c r="F67" s="40" t="e">
        <f>SUMIF(РРО!#REF!,свод!AY67,РРО!AT$12:AT$38)</f>
        <v>#REF!</v>
      </c>
      <c r="G67" s="40" t="e">
        <f>SUMIF(РРО!#REF!,свод!AY67,РРО!AU$12:AU$38)</f>
        <v>#REF!</v>
      </c>
      <c r="H67" s="26" t="e">
        <f>SUMIF(РРО!#REF!,свод!$AY67,РРО!AV$12:AV$38)</f>
        <v>#REF!</v>
      </c>
      <c r="I67" s="26" t="e">
        <f>SUMIF(РРО!#REF!,свод!$AY67,РРО!AW$12:AW$38)</f>
        <v>#REF!</v>
      </c>
      <c r="J67" s="26" t="e">
        <f>SUMIF(РРО!#REF!,свод!$AY67,РРО!AX$12:AX$38)</f>
        <v>#REF!</v>
      </c>
      <c r="K67" s="26" t="e">
        <f>SUMIF(РРО!#REF!,свод!$AY67,РРО!AY$12:AY$38)</f>
        <v>#REF!</v>
      </c>
      <c r="L67" s="26" t="e">
        <f>SUMIF(РРО!#REF!,свод!$AY67,РРО!AZ$12:AZ$38)</f>
        <v>#REF!</v>
      </c>
      <c r="M67" s="26" t="e">
        <f>SUMIF(РРО!#REF!,свод!$AY67,РРО!BA$12:BA$38)</f>
        <v>#REF!</v>
      </c>
      <c r="N67" s="26" t="e">
        <f>SUMIF(РРО!#REF!,свод!$AY67,РРО!BB$12:BB$38)</f>
        <v>#REF!</v>
      </c>
      <c r="O67" s="26" t="e">
        <f>SUMIF(РРО!#REF!,свод!$AY67,РРО!BC$12:BC$38)</f>
        <v>#REF!</v>
      </c>
      <c r="P67" s="40" t="e">
        <f>SUMIF(РРО!#REF!,свод!$AY67,РРО!BD$12:BD$38)</f>
        <v>#REF!</v>
      </c>
      <c r="Q67" s="26" t="e">
        <f>SUMIF(РРО!#REF!,свод!$AY67,РРО!BE$12:BE$38)</f>
        <v>#REF!</v>
      </c>
      <c r="R67" s="26" t="e">
        <f>SUMIF(РРО!#REF!,свод!$AY67,РРО!BF$12:BF$38)</f>
        <v>#REF!</v>
      </c>
      <c r="S67" s="26" t="e">
        <f>SUMIF(РРО!#REF!,свод!$AY67,РРО!BG$12:BG$38)</f>
        <v>#REF!</v>
      </c>
      <c r="T67" s="26" t="e">
        <f>SUMIF(РРО!#REF!,свод!$AY67,РРО!BH$12:BH$38)</f>
        <v>#REF!</v>
      </c>
      <c r="U67" s="40" t="e">
        <f>SUMIF(РРО!#REF!,свод!$AY67,РРО!BI$12:BI$38)</f>
        <v>#REF!</v>
      </c>
      <c r="V67" s="26" t="e">
        <f>SUMIF(РРО!#REF!,свод!$AY67,РРО!BJ$12:BJ$38)</f>
        <v>#REF!</v>
      </c>
      <c r="W67" s="26" t="e">
        <f>SUMIF(РРО!#REF!,свод!$AY67,РРО!BK$12:BK$38)</f>
        <v>#REF!</v>
      </c>
      <c r="X67" s="26" t="e">
        <f>SUMIF(РРО!#REF!,свод!$AY67,РРО!BL$12:BL$38)</f>
        <v>#REF!</v>
      </c>
      <c r="Y67" s="26" t="e">
        <f>SUMIF(РРО!#REF!,свод!$AY67,РРО!BM$12:BM$38)</f>
        <v>#REF!</v>
      </c>
      <c r="Z67" s="40" t="e">
        <f>SUMIF(РРО!#REF!,свод!$AY67,РРО!BN$12:BN$38)</f>
        <v>#REF!</v>
      </c>
      <c r="AA67" s="26" t="e">
        <f>SUMIF(РРО!#REF!,свод!$AY67,РРО!BO$12:BO$38)</f>
        <v>#REF!</v>
      </c>
      <c r="AB67" s="26" t="e">
        <f>SUMIF(РРО!#REF!,свод!$AY67,РРО!BP$12:BP$38)</f>
        <v>#REF!</v>
      </c>
      <c r="AC67" s="26" t="e">
        <f>SUMIF(РРО!#REF!,свод!$AY67,РРО!BQ$12:BQ$38)</f>
        <v>#REF!</v>
      </c>
      <c r="AD67" s="26" t="e">
        <f>SUMIF(РРО!#REF!,свод!$AY67,РРО!BR$12:BR$38)</f>
        <v>#REF!</v>
      </c>
      <c r="AE67" s="40" t="e">
        <f>SUMIF(РРО!#REF!,свод!$AY67,РРО!BS$12:BS$38)</f>
        <v>#REF!</v>
      </c>
      <c r="AF67" s="26" t="e">
        <f>SUMIF(РРО!#REF!,свод!$AY67,РРО!BT$12:BT$38)</f>
        <v>#REF!</v>
      </c>
      <c r="AG67" s="26" t="e">
        <f>SUMIF(РРО!#REF!,свод!$AY67,РРО!BU$12:BU$38)</f>
        <v>#REF!</v>
      </c>
      <c r="AH67" s="26" t="e">
        <f>SUMIF(РРО!#REF!,свод!$AY67,РРО!BV$12:BV$38)</f>
        <v>#REF!</v>
      </c>
      <c r="AI67" s="26" t="e">
        <f>SUMIF(РРО!#REF!,свод!$AY67,РРО!BW$12:BW$38)</f>
        <v>#REF!</v>
      </c>
      <c r="AJ67" s="26" t="e">
        <f>SUMIF(РРО!#REF!,свод!$AY67,РРО!#REF!)</f>
        <v>#REF!</v>
      </c>
      <c r="AK67" s="26" t="e">
        <f>SUMIF(РРО!#REF!,свод!$AY67,РРО!#REF!)</f>
        <v>#REF!</v>
      </c>
      <c r="AL67" s="26" t="e">
        <f>SUMIF(РРО!#REF!,свод!$AY67,РРО!#REF!)</f>
        <v>#REF!</v>
      </c>
      <c r="AM67" s="26" t="e">
        <f>SUMIF(РРО!#REF!,свод!$AY67,РРО!#REF!)</f>
        <v>#REF!</v>
      </c>
      <c r="AN67" s="26" t="e">
        <f>SUMIF(РРО!#REF!,свод!$AY67,РРО!#REF!)</f>
        <v>#REF!</v>
      </c>
      <c r="AO67" s="26" t="e">
        <f>SUMIF(РРО!#REF!,свод!$AY67,РРО!#REF!)</f>
        <v>#REF!</v>
      </c>
      <c r="AP67" s="26" t="e">
        <f>SUMIF(РРО!#REF!,свод!$AY67,РРО!#REF!)</f>
        <v>#REF!</v>
      </c>
      <c r="AQ67" s="26" t="e">
        <f>SUMIF(РРО!#REF!,свод!$AY67,РРО!#REF!)</f>
        <v>#REF!</v>
      </c>
      <c r="AR67" s="26" t="e">
        <f>SUMIF(РРО!#REF!,свод!$AY67,РРО!#REF!)</f>
        <v>#REF!</v>
      </c>
      <c r="AS67" s="26" t="e">
        <f>SUMIF(РРО!#REF!,свод!$AY67,РРО!#REF!)</f>
        <v>#REF!</v>
      </c>
      <c r="AT67" s="26" t="e">
        <f>SUMIF(РРО!#REF!,свод!$AY67,РРО!#REF!)</f>
        <v>#REF!</v>
      </c>
      <c r="AU67" s="26" t="e">
        <f>SUMIF(РРО!#REF!,свод!$AY67,РРО!#REF!)</f>
        <v>#REF!</v>
      </c>
      <c r="AV67" s="26" t="e">
        <f>SUMIF(РРО!#REF!,свод!$AY67,РРО!#REF!)</f>
        <v>#REF!</v>
      </c>
      <c r="AW67" s="26" t="e">
        <f>SUMIF(РРО!#REF!,свод!$AY67,РРО!#REF!)</f>
        <v>#REF!</v>
      </c>
      <c r="AX67" s="26" t="e">
        <f>SUMIF(РРО!#REF!,свод!$AY67,РРО!#REF!)</f>
        <v>#REF!</v>
      </c>
      <c r="AY67" t="str">
        <f t="shared" si="2"/>
        <v>4010000350503плановый</v>
      </c>
    </row>
    <row r="68" spans="1:51" ht="15" hidden="1" customHeight="1">
      <c r="A68" s="20" t="s">
        <v>115</v>
      </c>
      <c r="B68" s="21" t="s">
        <v>116</v>
      </c>
      <c r="C68" s="22" t="s">
        <v>80</v>
      </c>
      <c r="D68" s="22" t="s">
        <v>54</v>
      </c>
      <c r="E68" s="23" t="s">
        <v>62</v>
      </c>
      <c r="F68" s="40" t="e">
        <f>SUMIF(РРО!#REF!,свод!AY68,РРО!AT$12:AT$38)</f>
        <v>#REF!</v>
      </c>
      <c r="G68" s="40" t="e">
        <f>SUMIF(РРО!#REF!,свод!AY68,РРО!AU$12:AU$38)</f>
        <v>#REF!</v>
      </c>
      <c r="H68" s="26" t="e">
        <f>SUMIF(РРО!#REF!,свод!$AY68,РРО!AV$12:AV$38)</f>
        <v>#REF!</v>
      </c>
      <c r="I68" s="26" t="e">
        <f>SUMIF(РРО!#REF!,свод!$AY68,РРО!AW$12:AW$38)</f>
        <v>#REF!</v>
      </c>
      <c r="J68" s="26" t="e">
        <f>SUMIF(РРО!#REF!,свод!$AY68,РРО!AX$12:AX$38)</f>
        <v>#REF!</v>
      </c>
      <c r="K68" s="26" t="e">
        <f>SUMIF(РРО!#REF!,свод!$AY68,РРО!AY$12:AY$38)</f>
        <v>#REF!</v>
      </c>
      <c r="L68" s="26" t="e">
        <f>SUMIF(РРО!#REF!,свод!$AY68,РРО!AZ$12:AZ$38)</f>
        <v>#REF!</v>
      </c>
      <c r="M68" s="26" t="e">
        <f>SUMIF(РРО!#REF!,свод!$AY68,РРО!BA$12:BA$38)</f>
        <v>#REF!</v>
      </c>
      <c r="N68" s="26" t="e">
        <f>SUMIF(РРО!#REF!,свод!$AY68,РРО!BB$12:BB$38)</f>
        <v>#REF!</v>
      </c>
      <c r="O68" s="26" t="e">
        <f>SUMIF(РРО!#REF!,свод!$AY68,РРО!BC$12:BC$38)</f>
        <v>#REF!</v>
      </c>
      <c r="P68" s="40" t="e">
        <f>SUMIF(РРО!#REF!,свод!$AY68,РРО!BD$12:BD$38)</f>
        <v>#REF!</v>
      </c>
      <c r="Q68" s="26" t="e">
        <f>SUMIF(РРО!#REF!,свод!$AY68,РРО!BE$12:BE$38)</f>
        <v>#REF!</v>
      </c>
      <c r="R68" s="26" t="e">
        <f>SUMIF(РРО!#REF!,свод!$AY68,РРО!BF$12:BF$38)</f>
        <v>#REF!</v>
      </c>
      <c r="S68" s="26" t="e">
        <f>SUMIF(РРО!#REF!,свод!$AY68,РРО!BG$12:BG$38)</f>
        <v>#REF!</v>
      </c>
      <c r="T68" s="26" t="e">
        <f>SUMIF(РРО!#REF!,свод!$AY68,РРО!BH$12:BH$38)</f>
        <v>#REF!</v>
      </c>
      <c r="U68" s="40" t="e">
        <f>SUMIF(РРО!#REF!,свод!$AY68,РРО!BI$12:BI$38)</f>
        <v>#REF!</v>
      </c>
      <c r="V68" s="26" t="e">
        <f>SUMIF(РРО!#REF!,свод!$AY68,РРО!BJ$12:BJ$38)</f>
        <v>#REF!</v>
      </c>
      <c r="W68" s="26" t="e">
        <f>SUMIF(РРО!#REF!,свод!$AY68,РРО!BK$12:BK$38)</f>
        <v>#REF!</v>
      </c>
      <c r="X68" s="26" t="e">
        <f>SUMIF(РРО!#REF!,свод!$AY68,РРО!BL$12:BL$38)</f>
        <v>#REF!</v>
      </c>
      <c r="Y68" s="26" t="e">
        <f>SUMIF(РРО!#REF!,свод!$AY68,РРО!BM$12:BM$38)</f>
        <v>#REF!</v>
      </c>
      <c r="Z68" s="40" t="e">
        <f>SUMIF(РРО!#REF!,свод!$AY68,РРО!BN$12:BN$38)</f>
        <v>#REF!</v>
      </c>
      <c r="AA68" s="26" t="e">
        <f>SUMIF(РРО!#REF!,свод!$AY68,РРО!BO$12:BO$38)</f>
        <v>#REF!</v>
      </c>
      <c r="AB68" s="26" t="e">
        <f>SUMIF(РРО!#REF!,свод!$AY68,РРО!BP$12:BP$38)</f>
        <v>#REF!</v>
      </c>
      <c r="AC68" s="26" t="e">
        <f>SUMIF(РРО!#REF!,свод!$AY68,РРО!BQ$12:BQ$38)</f>
        <v>#REF!</v>
      </c>
      <c r="AD68" s="26" t="e">
        <f>SUMIF(РРО!#REF!,свод!$AY68,РРО!BR$12:BR$38)</f>
        <v>#REF!</v>
      </c>
      <c r="AE68" s="40" t="e">
        <f>SUMIF(РРО!#REF!,свод!$AY68,РРО!BS$12:BS$38)</f>
        <v>#REF!</v>
      </c>
      <c r="AF68" s="26" t="e">
        <f>SUMIF(РРО!#REF!,свод!$AY68,РРО!BT$12:BT$38)</f>
        <v>#REF!</v>
      </c>
      <c r="AG68" s="26" t="e">
        <f>SUMIF(РРО!#REF!,свод!$AY68,РРО!BU$12:BU$38)</f>
        <v>#REF!</v>
      </c>
      <c r="AH68" s="26" t="e">
        <f>SUMIF(РРО!#REF!,свод!$AY68,РРО!BV$12:BV$38)</f>
        <v>#REF!</v>
      </c>
      <c r="AI68" s="26" t="e">
        <f>SUMIF(РРО!#REF!,свод!$AY68,РРО!BW$12:BW$38)</f>
        <v>#REF!</v>
      </c>
      <c r="AJ68" s="26" t="e">
        <f>SUMIF(РРО!#REF!,свод!$AY68,РРО!#REF!)</f>
        <v>#REF!</v>
      </c>
      <c r="AK68" s="26" t="e">
        <f>SUMIF(РРО!#REF!,свод!$AY68,РРО!#REF!)</f>
        <v>#REF!</v>
      </c>
      <c r="AL68" s="26" t="e">
        <f>SUMIF(РРО!#REF!,свод!$AY68,РРО!#REF!)</f>
        <v>#REF!</v>
      </c>
      <c r="AM68" s="26" t="e">
        <f>SUMIF(РРО!#REF!,свод!$AY68,РРО!#REF!)</f>
        <v>#REF!</v>
      </c>
      <c r="AN68" s="26" t="e">
        <f>SUMIF(РРО!#REF!,свод!$AY68,РРО!#REF!)</f>
        <v>#REF!</v>
      </c>
      <c r="AO68" s="26" t="e">
        <f>SUMIF(РРО!#REF!,свод!$AY68,РРО!#REF!)</f>
        <v>#REF!</v>
      </c>
      <c r="AP68" s="26" t="e">
        <f>SUMIF(РРО!#REF!,свод!$AY68,РРО!#REF!)</f>
        <v>#REF!</v>
      </c>
      <c r="AQ68" s="26" t="e">
        <f>SUMIF(РРО!#REF!,свод!$AY68,РРО!#REF!)</f>
        <v>#REF!</v>
      </c>
      <c r="AR68" s="26" t="e">
        <f>SUMIF(РРО!#REF!,свод!$AY68,РРО!#REF!)</f>
        <v>#REF!</v>
      </c>
      <c r="AS68" s="26" t="e">
        <f>SUMIF(РРО!#REF!,свод!$AY68,РРО!#REF!)</f>
        <v>#REF!</v>
      </c>
      <c r="AT68" s="26" t="e">
        <f>SUMIF(РРО!#REF!,свод!$AY68,РРО!#REF!)</f>
        <v>#REF!</v>
      </c>
      <c r="AU68" s="26" t="e">
        <f>SUMIF(РРО!#REF!,свод!$AY68,РРО!#REF!)</f>
        <v>#REF!</v>
      </c>
      <c r="AV68" s="26" t="e">
        <f>SUMIF(РРО!#REF!,свод!$AY68,РРО!#REF!)</f>
        <v>#REF!</v>
      </c>
      <c r="AW68" s="26" t="e">
        <f>SUMIF(РРО!#REF!,свод!$AY68,РРО!#REF!)</f>
        <v>#REF!</v>
      </c>
      <c r="AX68" s="26" t="e">
        <f>SUMIF(РРО!#REF!,свод!$AY68,РРО!#REF!)</f>
        <v>#REF!</v>
      </c>
      <c r="AY68" t="str">
        <f t="shared" si="2"/>
        <v>4010000350503нормативный</v>
      </c>
    </row>
    <row r="69" spans="1:51" ht="15" hidden="1" customHeight="1">
      <c r="A69" s="20" t="s">
        <v>115</v>
      </c>
      <c r="B69" s="21" t="s">
        <v>116</v>
      </c>
      <c r="C69" s="22" t="s">
        <v>69</v>
      </c>
      <c r="D69" s="22" t="s">
        <v>51</v>
      </c>
      <c r="E69" s="23" t="s">
        <v>63</v>
      </c>
      <c r="F69" s="40" t="e">
        <f>SUMIF(РРО!#REF!,свод!AY69,РРО!AT$12:AT$38)</f>
        <v>#REF!</v>
      </c>
      <c r="G69" s="40" t="e">
        <f>SUMIF(РРО!#REF!,свод!AY69,РРО!AU$12:AU$38)</f>
        <v>#REF!</v>
      </c>
      <c r="H69" s="26" t="e">
        <f>SUMIF(РРО!#REF!,свод!$AY69,РРО!AV$12:AV$38)</f>
        <v>#REF!</v>
      </c>
      <c r="I69" s="26" t="e">
        <f>SUMIF(РРО!#REF!,свод!$AY69,РРО!AW$12:AW$38)</f>
        <v>#REF!</v>
      </c>
      <c r="J69" s="26" t="e">
        <f>SUMIF(РРО!#REF!,свод!$AY69,РРО!AX$12:AX$38)</f>
        <v>#REF!</v>
      </c>
      <c r="K69" s="26" t="e">
        <f>SUMIF(РРО!#REF!,свод!$AY69,РРО!AY$12:AY$38)</f>
        <v>#REF!</v>
      </c>
      <c r="L69" s="26" t="e">
        <f>SUMIF(РРО!#REF!,свод!$AY69,РРО!AZ$12:AZ$38)</f>
        <v>#REF!</v>
      </c>
      <c r="M69" s="26" t="e">
        <f>SUMIF(РРО!#REF!,свод!$AY69,РРО!BA$12:BA$38)</f>
        <v>#REF!</v>
      </c>
      <c r="N69" s="26" t="e">
        <f>SUMIF(РРО!#REF!,свод!$AY69,РРО!BB$12:BB$38)</f>
        <v>#REF!</v>
      </c>
      <c r="O69" s="26" t="e">
        <f>SUMIF(РРО!#REF!,свод!$AY69,РРО!BC$12:BC$38)</f>
        <v>#REF!</v>
      </c>
      <c r="P69" s="40" t="e">
        <f>SUMIF(РРО!#REF!,свод!$AY69,РРО!BD$12:BD$38)</f>
        <v>#REF!</v>
      </c>
      <c r="Q69" s="26" t="e">
        <f>SUMIF(РРО!#REF!,свод!$AY69,РРО!BE$12:BE$38)</f>
        <v>#REF!</v>
      </c>
      <c r="R69" s="26" t="e">
        <f>SUMIF(РРО!#REF!,свод!$AY69,РРО!BF$12:BF$38)</f>
        <v>#REF!</v>
      </c>
      <c r="S69" s="26" t="e">
        <f>SUMIF(РРО!#REF!,свод!$AY69,РРО!BG$12:BG$38)</f>
        <v>#REF!</v>
      </c>
      <c r="T69" s="26" t="e">
        <f>SUMIF(РРО!#REF!,свод!$AY69,РРО!BH$12:BH$38)</f>
        <v>#REF!</v>
      </c>
      <c r="U69" s="40" t="e">
        <f>SUMIF(РРО!#REF!,свод!$AY69,РРО!BI$12:BI$38)</f>
        <v>#REF!</v>
      </c>
      <c r="V69" s="26" t="e">
        <f>SUMIF(РРО!#REF!,свод!$AY69,РРО!BJ$12:BJ$38)</f>
        <v>#REF!</v>
      </c>
      <c r="W69" s="26" t="e">
        <f>SUMIF(РРО!#REF!,свод!$AY69,РРО!BK$12:BK$38)</f>
        <v>#REF!</v>
      </c>
      <c r="X69" s="26" t="e">
        <f>SUMIF(РРО!#REF!,свод!$AY69,РРО!BL$12:BL$38)</f>
        <v>#REF!</v>
      </c>
      <c r="Y69" s="26" t="e">
        <f>SUMIF(РРО!#REF!,свод!$AY69,РРО!BM$12:BM$38)</f>
        <v>#REF!</v>
      </c>
      <c r="Z69" s="40" t="e">
        <f>SUMIF(РРО!#REF!,свод!$AY69,РРО!BN$12:BN$38)</f>
        <v>#REF!</v>
      </c>
      <c r="AA69" s="26" t="e">
        <f>SUMIF(РРО!#REF!,свод!$AY69,РРО!BO$12:BO$38)</f>
        <v>#REF!</v>
      </c>
      <c r="AB69" s="26" t="e">
        <f>SUMIF(РРО!#REF!,свод!$AY69,РРО!BP$12:BP$38)</f>
        <v>#REF!</v>
      </c>
      <c r="AC69" s="26" t="e">
        <f>SUMIF(РРО!#REF!,свод!$AY69,РРО!BQ$12:BQ$38)</f>
        <v>#REF!</v>
      </c>
      <c r="AD69" s="26" t="e">
        <f>SUMIF(РРО!#REF!,свод!$AY69,РРО!BR$12:BR$38)</f>
        <v>#REF!</v>
      </c>
      <c r="AE69" s="40" t="e">
        <f>SUMIF(РРО!#REF!,свод!$AY69,РРО!BS$12:BS$38)</f>
        <v>#REF!</v>
      </c>
      <c r="AF69" s="26" t="e">
        <f>SUMIF(РРО!#REF!,свод!$AY69,РРО!BT$12:BT$38)</f>
        <v>#REF!</v>
      </c>
      <c r="AG69" s="26" t="e">
        <f>SUMIF(РРО!#REF!,свод!$AY69,РРО!BU$12:BU$38)</f>
        <v>#REF!</v>
      </c>
      <c r="AH69" s="26" t="e">
        <f>SUMIF(РРО!#REF!,свод!$AY69,РРО!BV$12:BV$38)</f>
        <v>#REF!</v>
      </c>
      <c r="AI69" s="26" t="e">
        <f>SUMIF(РРО!#REF!,свод!$AY69,РРО!BW$12:BW$38)</f>
        <v>#REF!</v>
      </c>
      <c r="AJ69" s="26" t="e">
        <f>SUMIF(РРО!#REF!,свод!$AY69,РРО!#REF!)</f>
        <v>#REF!</v>
      </c>
      <c r="AK69" s="26" t="e">
        <f>SUMIF(РРО!#REF!,свод!$AY69,РРО!#REF!)</f>
        <v>#REF!</v>
      </c>
      <c r="AL69" s="26" t="e">
        <f>SUMIF(РРО!#REF!,свод!$AY69,РРО!#REF!)</f>
        <v>#REF!</v>
      </c>
      <c r="AM69" s="26" t="e">
        <f>SUMIF(РРО!#REF!,свод!$AY69,РРО!#REF!)</f>
        <v>#REF!</v>
      </c>
      <c r="AN69" s="26" t="e">
        <f>SUMIF(РРО!#REF!,свод!$AY69,РРО!#REF!)</f>
        <v>#REF!</v>
      </c>
      <c r="AO69" s="26" t="e">
        <f>SUMIF(РРО!#REF!,свод!$AY69,РРО!#REF!)</f>
        <v>#REF!</v>
      </c>
      <c r="AP69" s="26" t="e">
        <f>SUMIF(РРО!#REF!,свод!$AY69,РРО!#REF!)</f>
        <v>#REF!</v>
      </c>
      <c r="AQ69" s="26" t="e">
        <f>SUMIF(РРО!#REF!,свод!$AY69,РРО!#REF!)</f>
        <v>#REF!</v>
      </c>
      <c r="AR69" s="26" t="e">
        <f>SUMIF(РРО!#REF!,свод!$AY69,РРО!#REF!)</f>
        <v>#REF!</v>
      </c>
      <c r="AS69" s="26" t="e">
        <f>SUMIF(РРО!#REF!,свод!$AY69,РРО!#REF!)</f>
        <v>#REF!</v>
      </c>
      <c r="AT69" s="26" t="e">
        <f>SUMIF(РРО!#REF!,свод!$AY69,РРО!#REF!)</f>
        <v>#REF!</v>
      </c>
      <c r="AU69" s="26" t="e">
        <f>SUMIF(РРО!#REF!,свод!$AY69,РРО!#REF!)</f>
        <v>#REF!</v>
      </c>
      <c r="AV69" s="26" t="e">
        <f>SUMIF(РРО!#REF!,свод!$AY69,РРО!#REF!)</f>
        <v>#REF!</v>
      </c>
      <c r="AW69" s="26" t="e">
        <f>SUMIF(РРО!#REF!,свод!$AY69,РРО!#REF!)</f>
        <v>#REF!</v>
      </c>
      <c r="AX69" s="26" t="e">
        <f>SUMIF(РРО!#REF!,свод!$AY69,РРО!#REF!)</f>
        <v>#REF!</v>
      </c>
      <c r="AY69" t="str">
        <f>CONCATENATE(A69,C69,D69,E69)</f>
        <v>4010000350801плановый</v>
      </c>
    </row>
    <row r="70" spans="1:51" ht="13.5" hidden="1" customHeight="1">
      <c r="A70" s="20">
        <v>401000036</v>
      </c>
      <c r="B70" s="21" t="s">
        <v>70</v>
      </c>
      <c r="C70" s="22" t="s">
        <v>51</v>
      </c>
      <c r="D70" s="22" t="s">
        <v>52</v>
      </c>
      <c r="E70" s="23" t="s">
        <v>62</v>
      </c>
      <c r="F70" s="40" t="e">
        <f>SUMIF(РРО!#REF!,свод!AY70,РРО!AT$12:AT$38)</f>
        <v>#REF!</v>
      </c>
      <c r="G70" s="40" t="e">
        <f>SUMIF(РРО!#REF!,свод!AY70,РРО!AU$12:AU$38)</f>
        <v>#REF!</v>
      </c>
      <c r="H70" s="26" t="e">
        <f>SUMIF(РРО!#REF!,свод!$AY70,РРО!AV$12:AV$38)</f>
        <v>#REF!</v>
      </c>
      <c r="I70" s="26" t="e">
        <f>SUMIF(РРО!#REF!,свод!$AY70,РРО!AW$12:AW$38)</f>
        <v>#REF!</v>
      </c>
      <c r="J70" s="26" t="e">
        <f>SUMIF(РРО!#REF!,свод!$AY70,РРО!AX$12:AX$38)</f>
        <v>#REF!</v>
      </c>
      <c r="K70" s="26" t="e">
        <f>SUMIF(РРО!#REF!,свод!$AY70,РРО!AY$12:AY$38)</f>
        <v>#REF!</v>
      </c>
      <c r="L70" s="26" t="e">
        <f>SUMIF(РРО!#REF!,свод!$AY70,РРО!AZ$12:AZ$38)</f>
        <v>#REF!</v>
      </c>
      <c r="M70" s="26" t="e">
        <f>SUMIF(РРО!#REF!,свод!$AY70,РРО!BA$12:BA$38)</f>
        <v>#REF!</v>
      </c>
      <c r="N70" s="26" t="e">
        <f>SUMIF(РРО!#REF!,свод!$AY70,РРО!BB$12:BB$38)</f>
        <v>#REF!</v>
      </c>
      <c r="O70" s="26" t="e">
        <f>SUMIF(РРО!#REF!,свод!$AY70,РРО!BC$12:BC$38)</f>
        <v>#REF!</v>
      </c>
      <c r="P70" s="40" t="e">
        <f>SUMIF(РРО!#REF!,свод!$AY70,РРО!BD$12:BD$38)</f>
        <v>#REF!</v>
      </c>
      <c r="Q70" s="26" t="e">
        <f>SUMIF(РРО!#REF!,свод!$AY70,РРО!BE$12:BE$38)</f>
        <v>#REF!</v>
      </c>
      <c r="R70" s="26" t="e">
        <f>SUMIF(РРО!#REF!,свод!$AY70,РРО!BF$12:BF$38)</f>
        <v>#REF!</v>
      </c>
      <c r="S70" s="26" t="e">
        <f>SUMIF(РРО!#REF!,свод!$AY70,РРО!BG$12:BG$38)</f>
        <v>#REF!</v>
      </c>
      <c r="T70" s="26" t="e">
        <f>SUMIF(РРО!#REF!,свод!$AY70,РРО!BH$12:BH$38)</f>
        <v>#REF!</v>
      </c>
      <c r="U70" s="40" t="e">
        <f>SUMIF(РРО!#REF!,свод!$AY70,РРО!BI$12:BI$38)</f>
        <v>#REF!</v>
      </c>
      <c r="V70" s="26" t="e">
        <f>SUMIF(РРО!#REF!,свод!$AY70,РРО!BJ$12:BJ$38)</f>
        <v>#REF!</v>
      </c>
      <c r="W70" s="26" t="e">
        <f>SUMIF(РРО!#REF!,свод!$AY70,РРО!BK$12:BK$38)</f>
        <v>#REF!</v>
      </c>
      <c r="X70" s="26" t="e">
        <f>SUMIF(РРО!#REF!,свод!$AY70,РРО!BL$12:BL$38)</f>
        <v>#REF!</v>
      </c>
      <c r="Y70" s="26" t="e">
        <f>SUMIF(РРО!#REF!,свод!$AY70,РРО!BM$12:BM$38)</f>
        <v>#REF!</v>
      </c>
      <c r="Z70" s="40" t="e">
        <f>SUMIF(РРО!#REF!,свод!$AY70,РРО!BN$12:BN$38)</f>
        <v>#REF!</v>
      </c>
      <c r="AA70" s="26" t="e">
        <f>SUMIF(РРО!#REF!,свод!$AY70,РРО!BO$12:BO$38)</f>
        <v>#REF!</v>
      </c>
      <c r="AB70" s="26" t="e">
        <f>SUMIF(РРО!#REF!,свод!$AY70,РРО!BP$12:BP$38)</f>
        <v>#REF!</v>
      </c>
      <c r="AC70" s="26" t="e">
        <f>SUMIF(РРО!#REF!,свод!$AY70,РРО!BQ$12:BQ$38)</f>
        <v>#REF!</v>
      </c>
      <c r="AD70" s="26" t="e">
        <f>SUMIF(РРО!#REF!,свод!$AY70,РРО!BR$12:BR$38)</f>
        <v>#REF!</v>
      </c>
      <c r="AE70" s="40" t="e">
        <f>SUMIF(РРО!#REF!,свод!$AY70,РРО!BS$12:BS$38)</f>
        <v>#REF!</v>
      </c>
      <c r="AF70" s="26" t="e">
        <f>SUMIF(РРО!#REF!,свод!$AY70,РРО!BT$12:BT$38)</f>
        <v>#REF!</v>
      </c>
      <c r="AG70" s="26" t="e">
        <f>SUMIF(РРО!#REF!,свод!$AY70,РРО!BU$12:BU$38)</f>
        <v>#REF!</v>
      </c>
      <c r="AH70" s="26" t="e">
        <f>SUMIF(РРО!#REF!,свод!$AY70,РРО!BV$12:BV$38)</f>
        <v>#REF!</v>
      </c>
      <c r="AI70" s="26" t="e">
        <f>SUMIF(РРО!#REF!,свод!$AY70,РРО!BW$12:BW$38)</f>
        <v>#REF!</v>
      </c>
      <c r="AJ70" s="26" t="e">
        <f>SUMIF(РРО!#REF!,свод!$AY70,РРО!#REF!)</f>
        <v>#REF!</v>
      </c>
      <c r="AK70" s="26" t="e">
        <f>SUMIF(РРО!#REF!,свод!$AY70,РРО!#REF!)</f>
        <v>#REF!</v>
      </c>
      <c r="AL70" s="26" t="e">
        <f>SUMIF(РРО!#REF!,свод!$AY70,РРО!#REF!)</f>
        <v>#REF!</v>
      </c>
      <c r="AM70" s="26" t="e">
        <f>SUMIF(РРО!#REF!,свод!$AY70,РРО!#REF!)</f>
        <v>#REF!</v>
      </c>
      <c r="AN70" s="26" t="e">
        <f>SUMIF(РРО!#REF!,свод!$AY70,РРО!#REF!)</f>
        <v>#REF!</v>
      </c>
      <c r="AO70" s="26" t="e">
        <f>SUMIF(РРО!#REF!,свод!$AY70,РРО!#REF!)</f>
        <v>#REF!</v>
      </c>
      <c r="AP70" s="26" t="e">
        <f>SUMIF(РРО!#REF!,свод!$AY70,РРО!#REF!)</f>
        <v>#REF!</v>
      </c>
      <c r="AQ70" s="26" t="e">
        <f>SUMIF(РРО!#REF!,свод!$AY70,РРО!#REF!)</f>
        <v>#REF!</v>
      </c>
      <c r="AR70" s="26" t="e">
        <f>SUMIF(РРО!#REF!,свод!$AY70,РРО!#REF!)</f>
        <v>#REF!</v>
      </c>
      <c r="AS70" s="26" t="e">
        <f>SUMIF(РРО!#REF!,свод!$AY70,РРО!#REF!)</f>
        <v>#REF!</v>
      </c>
      <c r="AT70" s="26" t="e">
        <f>SUMIF(РРО!#REF!,свод!$AY70,РРО!#REF!)</f>
        <v>#REF!</v>
      </c>
      <c r="AU70" s="26" t="e">
        <f>SUMIF(РРО!#REF!,свод!$AY70,РРО!#REF!)</f>
        <v>#REF!</v>
      </c>
      <c r="AV70" s="26" t="e">
        <f>SUMIF(РРО!#REF!,свод!$AY70,РРО!#REF!)</f>
        <v>#REF!</v>
      </c>
      <c r="AW70" s="26" t="e">
        <f>SUMIF(РРО!#REF!,свод!$AY70,РРО!#REF!)</f>
        <v>#REF!</v>
      </c>
      <c r="AX70" s="26" t="e">
        <f>SUMIF(РРО!#REF!,свод!$AY70,РРО!#REF!)</f>
        <v>#REF!</v>
      </c>
      <c r="AY70" t="str">
        <f t="shared" si="2"/>
        <v>4010000360113нормативный</v>
      </c>
    </row>
    <row r="71" spans="1:51" ht="13.5" hidden="1" customHeight="1">
      <c r="A71" s="20">
        <v>401000036</v>
      </c>
      <c r="B71" s="21" t="s">
        <v>70</v>
      </c>
      <c r="C71" s="22" t="s">
        <v>51</v>
      </c>
      <c r="D71" s="22" t="s">
        <v>52</v>
      </c>
      <c r="E71" s="23" t="s">
        <v>63</v>
      </c>
      <c r="F71" s="40" t="e">
        <f>SUMIF(РРО!#REF!,свод!AY71,РРО!AT$12:AT$38)</f>
        <v>#REF!</v>
      </c>
      <c r="G71" s="40" t="e">
        <f>SUMIF(РРО!#REF!,свод!AY71,РРО!AU$12:AU$38)</f>
        <v>#REF!</v>
      </c>
      <c r="H71" s="26" t="e">
        <f>SUMIF(РРО!#REF!,свод!$AY71,РРО!AV$12:AV$38)</f>
        <v>#REF!</v>
      </c>
      <c r="I71" s="26" t="e">
        <f>SUMIF(РРО!#REF!,свод!$AY71,РРО!AW$12:AW$38)</f>
        <v>#REF!</v>
      </c>
      <c r="J71" s="26" t="e">
        <f>SUMIF(РРО!#REF!,свод!$AY71,РРО!AX$12:AX$38)</f>
        <v>#REF!</v>
      </c>
      <c r="K71" s="26" t="e">
        <f>SUMIF(РРО!#REF!,свод!$AY71,РРО!AY$12:AY$38)</f>
        <v>#REF!</v>
      </c>
      <c r="L71" s="26" t="e">
        <f>SUMIF(РРО!#REF!,свод!$AY71,РРО!AZ$12:AZ$38)</f>
        <v>#REF!</v>
      </c>
      <c r="M71" s="26" t="e">
        <f>SUMIF(РРО!#REF!,свод!$AY71,РРО!BA$12:BA$38)</f>
        <v>#REF!</v>
      </c>
      <c r="N71" s="26" t="e">
        <f>SUMIF(РРО!#REF!,свод!$AY71,РРО!BB$12:BB$38)</f>
        <v>#REF!</v>
      </c>
      <c r="O71" s="26" t="e">
        <f>SUMIF(РРО!#REF!,свод!$AY71,РРО!BC$12:BC$38)</f>
        <v>#REF!</v>
      </c>
      <c r="P71" s="40" t="e">
        <f>SUMIF(РРО!#REF!,свод!$AY71,РРО!BD$12:BD$38)</f>
        <v>#REF!</v>
      </c>
      <c r="Q71" s="26" t="e">
        <f>SUMIF(РРО!#REF!,свод!$AY71,РРО!BE$12:BE$38)</f>
        <v>#REF!</v>
      </c>
      <c r="R71" s="26" t="e">
        <f>SUMIF(РРО!#REF!,свод!$AY71,РРО!BF$12:BF$38)</f>
        <v>#REF!</v>
      </c>
      <c r="S71" s="26" t="e">
        <f>SUMIF(РРО!#REF!,свод!$AY71,РРО!BG$12:BG$38)</f>
        <v>#REF!</v>
      </c>
      <c r="T71" s="26" t="e">
        <f>SUMIF(РРО!#REF!,свод!$AY71,РРО!BH$12:BH$38)</f>
        <v>#REF!</v>
      </c>
      <c r="U71" s="40" t="e">
        <f>SUMIF(РРО!#REF!,свод!$AY71,РРО!BI$12:BI$38)</f>
        <v>#REF!</v>
      </c>
      <c r="V71" s="26" t="e">
        <f>SUMIF(РРО!#REF!,свод!$AY71,РРО!BJ$12:BJ$38)</f>
        <v>#REF!</v>
      </c>
      <c r="W71" s="26" t="e">
        <f>SUMIF(РРО!#REF!,свод!$AY71,РРО!BK$12:BK$38)</f>
        <v>#REF!</v>
      </c>
      <c r="X71" s="26" t="e">
        <f>SUMIF(РРО!#REF!,свод!$AY71,РРО!BL$12:BL$38)</f>
        <v>#REF!</v>
      </c>
      <c r="Y71" s="26" t="e">
        <f>SUMIF(РРО!#REF!,свод!$AY71,РРО!BM$12:BM$38)</f>
        <v>#REF!</v>
      </c>
      <c r="Z71" s="40" t="e">
        <f>SUMIF(РРО!#REF!,свод!$AY71,РРО!BN$12:BN$38)</f>
        <v>#REF!</v>
      </c>
      <c r="AA71" s="26" t="e">
        <f>SUMIF(РРО!#REF!,свод!$AY71,РРО!BO$12:BO$38)</f>
        <v>#REF!</v>
      </c>
      <c r="AB71" s="26" t="e">
        <f>SUMIF(РРО!#REF!,свод!$AY71,РРО!BP$12:BP$38)</f>
        <v>#REF!</v>
      </c>
      <c r="AC71" s="26" t="e">
        <f>SUMIF(РРО!#REF!,свод!$AY71,РРО!BQ$12:BQ$38)</f>
        <v>#REF!</v>
      </c>
      <c r="AD71" s="26" t="e">
        <f>SUMIF(РРО!#REF!,свод!$AY71,РРО!BR$12:BR$38)</f>
        <v>#REF!</v>
      </c>
      <c r="AE71" s="40" t="e">
        <f>SUMIF(РРО!#REF!,свод!$AY71,РРО!BS$12:BS$38)</f>
        <v>#REF!</v>
      </c>
      <c r="AF71" s="26" t="e">
        <f>SUMIF(РРО!#REF!,свод!$AY71,РРО!BT$12:BT$38)</f>
        <v>#REF!</v>
      </c>
      <c r="AG71" s="26" t="e">
        <f>SUMIF(РРО!#REF!,свод!$AY71,РРО!BU$12:BU$38)</f>
        <v>#REF!</v>
      </c>
      <c r="AH71" s="26" t="e">
        <f>SUMIF(РРО!#REF!,свод!$AY71,РРО!BV$12:BV$38)</f>
        <v>#REF!</v>
      </c>
      <c r="AI71" s="26" t="e">
        <f>SUMIF(РРО!#REF!,свод!$AY71,РРО!BW$12:BW$38)</f>
        <v>#REF!</v>
      </c>
      <c r="AJ71" s="26" t="e">
        <f>SUMIF(РРО!#REF!,свод!$AY71,РРО!#REF!)</f>
        <v>#REF!</v>
      </c>
      <c r="AK71" s="26" t="e">
        <f>SUMIF(РРО!#REF!,свод!$AY71,РРО!#REF!)</f>
        <v>#REF!</v>
      </c>
      <c r="AL71" s="26" t="e">
        <f>SUMIF(РРО!#REF!,свод!$AY71,РРО!#REF!)</f>
        <v>#REF!</v>
      </c>
      <c r="AM71" s="26" t="e">
        <f>SUMIF(РРО!#REF!,свод!$AY71,РРО!#REF!)</f>
        <v>#REF!</v>
      </c>
      <c r="AN71" s="26" t="e">
        <f>SUMIF(РРО!#REF!,свод!$AY71,РРО!#REF!)</f>
        <v>#REF!</v>
      </c>
      <c r="AO71" s="26" t="e">
        <f>SUMIF(РРО!#REF!,свод!$AY71,РРО!#REF!)</f>
        <v>#REF!</v>
      </c>
      <c r="AP71" s="26" t="e">
        <f>SUMIF(РРО!#REF!,свод!$AY71,РРО!#REF!)</f>
        <v>#REF!</v>
      </c>
      <c r="AQ71" s="26" t="e">
        <f>SUMIF(РРО!#REF!,свод!$AY71,РРО!#REF!)</f>
        <v>#REF!</v>
      </c>
      <c r="AR71" s="26" t="e">
        <f>SUMIF(РРО!#REF!,свод!$AY71,РРО!#REF!)</f>
        <v>#REF!</v>
      </c>
      <c r="AS71" s="26" t="e">
        <f>SUMIF(РРО!#REF!,свод!$AY71,РРО!#REF!)</f>
        <v>#REF!</v>
      </c>
      <c r="AT71" s="26" t="e">
        <f>SUMIF(РРО!#REF!,свод!$AY71,РРО!#REF!)</f>
        <v>#REF!</v>
      </c>
      <c r="AU71" s="26" t="e">
        <f>SUMIF(РРО!#REF!,свод!$AY71,РРО!#REF!)</f>
        <v>#REF!</v>
      </c>
      <c r="AV71" s="26" t="e">
        <f>SUMIF(РРО!#REF!,свод!$AY71,РРО!#REF!)</f>
        <v>#REF!</v>
      </c>
      <c r="AW71" s="26" t="e">
        <f>SUMIF(РРО!#REF!,свод!$AY71,РРО!#REF!)</f>
        <v>#REF!</v>
      </c>
      <c r="AX71" s="26" t="e">
        <f>SUMIF(РРО!#REF!,свод!$AY71,РРО!#REF!)</f>
        <v>#REF!</v>
      </c>
      <c r="AY71" t="str">
        <f>CONCATENATE(A71,C71,D71,E71)</f>
        <v>4010000360113плановый</v>
      </c>
    </row>
    <row r="72" spans="1:51" ht="15" hidden="1" customHeight="1">
      <c r="A72" s="20">
        <v>401000037</v>
      </c>
      <c r="B72" s="21" t="s">
        <v>129</v>
      </c>
      <c r="C72" s="22" t="s">
        <v>80</v>
      </c>
      <c r="D72" s="22" t="s">
        <v>54</v>
      </c>
      <c r="E72" s="23" t="s">
        <v>63</v>
      </c>
      <c r="F72" s="40" t="e">
        <f>SUMIF(РРО!#REF!,свод!AY72,РРО!AT$12:AT$38)</f>
        <v>#REF!</v>
      </c>
      <c r="G72" s="40" t="e">
        <f>SUMIF(РРО!#REF!,свод!AY72,РРО!AU$12:AU$38)</f>
        <v>#REF!</v>
      </c>
      <c r="H72" s="26" t="e">
        <f>SUMIF(РРО!#REF!,свод!$AY72,РРО!AV$12:AV$38)</f>
        <v>#REF!</v>
      </c>
      <c r="I72" s="26" t="e">
        <f>SUMIF(РРО!#REF!,свод!$AY72,РРО!AW$12:AW$38)</f>
        <v>#REF!</v>
      </c>
      <c r="J72" s="26" t="e">
        <f>SUMIF(РРО!#REF!,свод!$AY72,РРО!AX$12:AX$38)</f>
        <v>#REF!</v>
      </c>
      <c r="K72" s="26" t="e">
        <f>SUMIF(РРО!#REF!,свод!$AY72,РРО!AY$12:AY$38)</f>
        <v>#REF!</v>
      </c>
      <c r="L72" s="26" t="e">
        <f>SUMIF(РРО!#REF!,свод!$AY72,РРО!AZ$12:AZ$38)</f>
        <v>#REF!</v>
      </c>
      <c r="M72" s="26" t="e">
        <f>SUMIF(РРО!#REF!,свод!$AY72,РРО!BA$12:BA$38)</f>
        <v>#REF!</v>
      </c>
      <c r="N72" s="26" t="e">
        <f>SUMIF(РРО!#REF!,свод!$AY72,РРО!BB$12:BB$38)</f>
        <v>#REF!</v>
      </c>
      <c r="O72" s="26" t="e">
        <f>SUMIF(РРО!#REF!,свод!$AY72,РРО!BC$12:BC$38)</f>
        <v>#REF!</v>
      </c>
      <c r="P72" s="40" t="e">
        <f>SUMIF(РРО!#REF!,свод!$AY72,РРО!BD$12:BD$38)</f>
        <v>#REF!</v>
      </c>
      <c r="Q72" s="26" t="e">
        <f>SUMIF(РРО!#REF!,свод!$AY72,РРО!BE$12:BE$38)</f>
        <v>#REF!</v>
      </c>
      <c r="R72" s="26" t="e">
        <f>SUMIF(РРО!#REF!,свод!$AY72,РРО!BF$12:BF$38)</f>
        <v>#REF!</v>
      </c>
      <c r="S72" s="26" t="e">
        <f>SUMIF(РРО!#REF!,свод!$AY72,РРО!BG$12:BG$38)</f>
        <v>#REF!</v>
      </c>
      <c r="T72" s="26" t="e">
        <f>SUMIF(РРО!#REF!,свод!$AY72,РРО!BH$12:BH$38)</f>
        <v>#REF!</v>
      </c>
      <c r="U72" s="40" t="e">
        <f>SUMIF(РРО!#REF!,свод!$AY72,РРО!BI$12:BI$38)</f>
        <v>#REF!</v>
      </c>
      <c r="V72" s="26" t="e">
        <f>SUMIF(РРО!#REF!,свод!$AY72,РРО!BJ$12:BJ$38)</f>
        <v>#REF!</v>
      </c>
      <c r="W72" s="26" t="e">
        <f>SUMIF(РРО!#REF!,свод!$AY72,РРО!BK$12:BK$38)</f>
        <v>#REF!</v>
      </c>
      <c r="X72" s="26" t="e">
        <f>SUMIF(РРО!#REF!,свод!$AY72,РРО!BL$12:BL$38)</f>
        <v>#REF!</v>
      </c>
      <c r="Y72" s="26" t="e">
        <f>SUMIF(РРО!#REF!,свод!$AY72,РРО!BM$12:BM$38)</f>
        <v>#REF!</v>
      </c>
      <c r="Z72" s="40" t="e">
        <f>SUMIF(РРО!#REF!,свод!$AY72,РРО!BN$12:BN$38)</f>
        <v>#REF!</v>
      </c>
      <c r="AA72" s="26" t="e">
        <f>SUMIF(РРО!#REF!,свод!$AY72,РРО!BO$12:BO$38)</f>
        <v>#REF!</v>
      </c>
      <c r="AB72" s="26" t="e">
        <f>SUMIF(РРО!#REF!,свод!$AY72,РРО!BP$12:BP$38)</f>
        <v>#REF!</v>
      </c>
      <c r="AC72" s="26" t="e">
        <f>SUMIF(РРО!#REF!,свод!$AY72,РРО!BQ$12:BQ$38)</f>
        <v>#REF!</v>
      </c>
      <c r="AD72" s="26" t="e">
        <f>SUMIF(РРО!#REF!,свод!$AY72,РРО!BR$12:BR$38)</f>
        <v>#REF!</v>
      </c>
      <c r="AE72" s="40" t="e">
        <f>SUMIF(РРО!#REF!,свод!$AY72,РРО!BS$12:BS$38)</f>
        <v>#REF!</v>
      </c>
      <c r="AF72" s="26" t="e">
        <f>SUMIF(РРО!#REF!,свод!$AY72,РРО!BT$12:BT$38)</f>
        <v>#REF!</v>
      </c>
      <c r="AG72" s="26" t="e">
        <f>SUMIF(РРО!#REF!,свод!$AY72,РРО!BU$12:BU$38)</f>
        <v>#REF!</v>
      </c>
      <c r="AH72" s="26" t="e">
        <f>SUMIF(РРО!#REF!,свод!$AY72,РРО!BV$12:BV$38)</f>
        <v>#REF!</v>
      </c>
      <c r="AI72" s="26" t="e">
        <f>SUMIF(РРО!#REF!,свод!$AY72,РРО!BW$12:BW$38)</f>
        <v>#REF!</v>
      </c>
      <c r="AJ72" s="26" t="e">
        <f>SUMIF(РРО!#REF!,свод!$AY72,РРО!#REF!)</f>
        <v>#REF!</v>
      </c>
      <c r="AK72" s="26" t="e">
        <f>SUMIF(РРО!#REF!,свод!$AY72,РРО!#REF!)</f>
        <v>#REF!</v>
      </c>
      <c r="AL72" s="26" t="e">
        <f>SUMIF(РРО!#REF!,свод!$AY72,РРО!#REF!)</f>
        <v>#REF!</v>
      </c>
      <c r="AM72" s="26" t="e">
        <f>SUMIF(РРО!#REF!,свод!$AY72,РРО!#REF!)</f>
        <v>#REF!</v>
      </c>
      <c r="AN72" s="26" t="e">
        <f>SUMIF(РРО!#REF!,свод!$AY72,РРО!#REF!)</f>
        <v>#REF!</v>
      </c>
      <c r="AO72" s="26" t="e">
        <f>SUMIF(РРО!#REF!,свод!$AY72,РРО!#REF!)</f>
        <v>#REF!</v>
      </c>
      <c r="AP72" s="26" t="e">
        <f>SUMIF(РРО!#REF!,свод!$AY72,РРО!#REF!)</f>
        <v>#REF!</v>
      </c>
      <c r="AQ72" s="26" t="e">
        <f>SUMIF(РРО!#REF!,свод!$AY72,РРО!#REF!)</f>
        <v>#REF!</v>
      </c>
      <c r="AR72" s="26" t="e">
        <f>SUMIF(РРО!#REF!,свод!$AY72,РРО!#REF!)</f>
        <v>#REF!</v>
      </c>
      <c r="AS72" s="26" t="e">
        <f>SUMIF(РРО!#REF!,свод!$AY72,РРО!#REF!)</f>
        <v>#REF!</v>
      </c>
      <c r="AT72" s="26" t="e">
        <f>SUMIF(РРО!#REF!,свод!$AY72,РРО!#REF!)</f>
        <v>#REF!</v>
      </c>
      <c r="AU72" s="26" t="e">
        <f>SUMIF(РРО!#REF!,свод!$AY72,РРО!#REF!)</f>
        <v>#REF!</v>
      </c>
      <c r="AV72" s="26" t="e">
        <f>SUMIF(РРО!#REF!,свод!$AY72,РРО!#REF!)</f>
        <v>#REF!</v>
      </c>
      <c r="AW72" s="26" t="e">
        <f>SUMIF(РРО!#REF!,свод!$AY72,РРО!#REF!)</f>
        <v>#REF!</v>
      </c>
      <c r="AX72" s="26" t="e">
        <f>SUMIF(РРО!#REF!,свод!$AY72,РРО!#REF!)</f>
        <v>#REF!</v>
      </c>
      <c r="AY72" t="str">
        <f t="shared" si="2"/>
        <v>4010000370503плановый</v>
      </c>
    </row>
    <row r="73" spans="1:51" ht="15" hidden="1" customHeight="1">
      <c r="A73" s="20">
        <v>401000037</v>
      </c>
      <c r="B73" s="21" t="s">
        <v>129</v>
      </c>
      <c r="C73" s="22" t="s">
        <v>80</v>
      </c>
      <c r="D73" s="22" t="s">
        <v>54</v>
      </c>
      <c r="E73" s="23" t="s">
        <v>159</v>
      </c>
      <c r="F73" s="40" t="e">
        <f>SUMIF(РРО!#REF!,свод!AY73,РРО!AT$12:AT$38)</f>
        <v>#REF!</v>
      </c>
      <c r="G73" s="40" t="e">
        <f>SUMIF(РРО!#REF!,свод!AY73,РРО!AU$12:AU$38)</f>
        <v>#REF!</v>
      </c>
      <c r="H73" s="26" t="e">
        <f>SUMIF(РРО!#REF!,свод!$AY73,РРО!AV$12:AV$38)</f>
        <v>#REF!</v>
      </c>
      <c r="I73" s="26" t="e">
        <f>SUMIF(РРО!#REF!,свод!$AY73,РРО!AW$12:AW$38)</f>
        <v>#REF!</v>
      </c>
      <c r="J73" s="26" t="e">
        <f>SUMIF(РРО!#REF!,свод!$AY73,РРО!AX$12:AX$38)</f>
        <v>#REF!</v>
      </c>
      <c r="K73" s="26" t="e">
        <f>SUMIF(РРО!#REF!,свод!$AY73,РРО!AY$12:AY$38)</f>
        <v>#REF!</v>
      </c>
      <c r="L73" s="26" t="e">
        <f>SUMIF(РРО!#REF!,свод!$AY73,РРО!AZ$12:AZ$38)</f>
        <v>#REF!</v>
      </c>
      <c r="M73" s="26" t="e">
        <f>SUMIF(РРО!#REF!,свод!$AY73,РРО!BA$12:BA$38)</f>
        <v>#REF!</v>
      </c>
      <c r="N73" s="26" t="e">
        <f>SUMIF(РРО!#REF!,свод!$AY73,РРО!BB$12:BB$38)</f>
        <v>#REF!</v>
      </c>
      <c r="O73" s="26" t="e">
        <f>SUMIF(РРО!#REF!,свод!$AY73,РРО!BC$12:BC$38)</f>
        <v>#REF!</v>
      </c>
      <c r="P73" s="40" t="e">
        <f>SUMIF(РРО!#REF!,свод!$AY73,РРО!BD$12:BD$38)</f>
        <v>#REF!</v>
      </c>
      <c r="Q73" s="26" t="e">
        <f>SUMIF(РРО!#REF!,свод!$AY73,РРО!BE$12:BE$38)</f>
        <v>#REF!</v>
      </c>
      <c r="R73" s="26" t="e">
        <f>SUMIF(РРО!#REF!,свод!$AY73,РРО!BF$12:BF$38)</f>
        <v>#REF!</v>
      </c>
      <c r="S73" s="26" t="e">
        <f>SUMIF(РРО!#REF!,свод!$AY73,РРО!BG$12:BG$38)</f>
        <v>#REF!</v>
      </c>
      <c r="T73" s="26" t="e">
        <f>SUMIF(РРО!#REF!,свод!$AY73,РРО!BH$12:BH$38)</f>
        <v>#REF!</v>
      </c>
      <c r="U73" s="40" t="e">
        <f>SUMIF(РРО!#REF!,свод!$AY73,РРО!BI$12:BI$38)</f>
        <v>#REF!</v>
      </c>
      <c r="V73" s="26" t="e">
        <f>SUMIF(РРО!#REF!,свод!$AY73,РРО!BJ$12:BJ$38)</f>
        <v>#REF!</v>
      </c>
      <c r="W73" s="26" t="e">
        <f>SUMIF(РРО!#REF!,свод!$AY73,РРО!BK$12:BK$38)</f>
        <v>#REF!</v>
      </c>
      <c r="X73" s="26" t="e">
        <f>SUMIF(РРО!#REF!,свод!$AY73,РРО!BL$12:BL$38)</f>
        <v>#REF!</v>
      </c>
      <c r="Y73" s="26" t="e">
        <f>SUMIF(РРО!#REF!,свод!$AY73,РРО!BM$12:BM$38)</f>
        <v>#REF!</v>
      </c>
      <c r="Z73" s="40" t="e">
        <f>SUMIF(РРО!#REF!,свод!$AY73,РРО!BN$12:BN$38)</f>
        <v>#REF!</v>
      </c>
      <c r="AA73" s="26" t="e">
        <f>SUMIF(РРО!#REF!,свод!$AY73,РРО!BO$12:BO$38)</f>
        <v>#REF!</v>
      </c>
      <c r="AB73" s="26" t="e">
        <f>SUMIF(РРО!#REF!,свод!$AY73,РРО!BP$12:BP$38)</f>
        <v>#REF!</v>
      </c>
      <c r="AC73" s="26" t="e">
        <f>SUMIF(РРО!#REF!,свод!$AY73,РРО!BQ$12:BQ$38)</f>
        <v>#REF!</v>
      </c>
      <c r="AD73" s="26" t="e">
        <f>SUMIF(РРО!#REF!,свод!$AY73,РРО!BR$12:BR$38)</f>
        <v>#REF!</v>
      </c>
      <c r="AE73" s="40" t="e">
        <f>SUMIF(РРО!#REF!,свод!$AY73,РРО!BS$12:BS$38)</f>
        <v>#REF!</v>
      </c>
      <c r="AF73" s="26" t="e">
        <f>SUMIF(РРО!#REF!,свод!$AY73,РРО!BT$12:BT$38)</f>
        <v>#REF!</v>
      </c>
      <c r="AG73" s="26" t="e">
        <f>SUMIF(РРО!#REF!,свод!$AY73,РРО!BU$12:BU$38)</f>
        <v>#REF!</v>
      </c>
      <c r="AH73" s="26" t="e">
        <f>SUMIF(РРО!#REF!,свод!$AY73,РРО!BV$12:BV$38)</f>
        <v>#REF!</v>
      </c>
      <c r="AI73" s="26" t="e">
        <f>SUMIF(РРО!#REF!,свод!$AY73,РРО!BW$12:BW$38)</f>
        <v>#REF!</v>
      </c>
      <c r="AJ73" s="26" t="e">
        <f>SUMIF(РРО!#REF!,свод!$AY73,РРО!#REF!)</f>
        <v>#REF!</v>
      </c>
      <c r="AK73" s="26" t="e">
        <f>SUMIF(РРО!#REF!,свод!$AY73,РРО!#REF!)</f>
        <v>#REF!</v>
      </c>
      <c r="AL73" s="26" t="e">
        <f>SUMIF(РРО!#REF!,свод!$AY73,РРО!#REF!)</f>
        <v>#REF!</v>
      </c>
      <c r="AM73" s="26" t="e">
        <f>SUMIF(РРО!#REF!,свод!$AY73,РРО!#REF!)</f>
        <v>#REF!</v>
      </c>
      <c r="AN73" s="26" t="e">
        <f>SUMIF(РРО!#REF!,свод!$AY73,РРО!#REF!)</f>
        <v>#REF!</v>
      </c>
      <c r="AO73" s="26" t="e">
        <f>SUMIF(РРО!#REF!,свод!$AY73,РРО!#REF!)</f>
        <v>#REF!</v>
      </c>
      <c r="AP73" s="26" t="e">
        <f>SUMIF(РРО!#REF!,свод!$AY73,РРО!#REF!)</f>
        <v>#REF!</v>
      </c>
      <c r="AQ73" s="26" t="e">
        <f>SUMIF(РРО!#REF!,свод!$AY73,РРО!#REF!)</f>
        <v>#REF!</v>
      </c>
      <c r="AR73" s="26" t="e">
        <f>SUMIF(РРО!#REF!,свод!$AY73,РРО!#REF!)</f>
        <v>#REF!</v>
      </c>
      <c r="AS73" s="26" t="e">
        <f>SUMIF(РРО!#REF!,свод!$AY73,РРО!#REF!)</f>
        <v>#REF!</v>
      </c>
      <c r="AT73" s="26" t="e">
        <f>SUMIF(РРО!#REF!,свод!$AY73,РРО!#REF!)</f>
        <v>#REF!</v>
      </c>
      <c r="AU73" s="26" t="e">
        <f>SUMIF(РРО!#REF!,свод!$AY73,РРО!#REF!)</f>
        <v>#REF!</v>
      </c>
      <c r="AV73" s="26" t="e">
        <f>SUMIF(РРО!#REF!,свод!$AY73,РРО!#REF!)</f>
        <v>#REF!</v>
      </c>
      <c r="AW73" s="26" t="e">
        <f>SUMIF(РРО!#REF!,свод!$AY73,РРО!#REF!)</f>
        <v>#REF!</v>
      </c>
      <c r="AX73" s="26" t="e">
        <f>SUMIF(РРО!#REF!,свод!$AY73,РРО!#REF!)</f>
        <v>#REF!</v>
      </c>
      <c r="AY73" t="str">
        <f>CONCATENATE(A73,C73,D73,E73)</f>
        <v>4010000370503индексации</v>
      </c>
    </row>
    <row r="74" spans="1:51" ht="15" hidden="1" customHeight="1">
      <c r="A74" s="20">
        <v>401000037</v>
      </c>
      <c r="B74" s="21" t="s">
        <v>129</v>
      </c>
      <c r="C74" s="22" t="s">
        <v>87</v>
      </c>
      <c r="D74" s="22" t="s">
        <v>54</v>
      </c>
      <c r="E74" s="23" t="s">
        <v>62</v>
      </c>
      <c r="F74" s="40" t="e">
        <f>SUMIF(РРО!#REF!,свод!AY74,РРО!AT$12:AT$38)</f>
        <v>#REF!</v>
      </c>
      <c r="G74" s="40" t="e">
        <f>SUMIF(РРО!#REF!,свод!AY74,РРО!AU$12:AU$38)</f>
        <v>#REF!</v>
      </c>
      <c r="H74" s="26" t="e">
        <f>SUMIF(РРО!#REF!,свод!$AY74,РРО!AV$12:AV$38)</f>
        <v>#REF!</v>
      </c>
      <c r="I74" s="26" t="e">
        <f>SUMIF(РРО!#REF!,свод!$AY74,РРО!AW$12:AW$38)</f>
        <v>#REF!</v>
      </c>
      <c r="J74" s="26" t="e">
        <f>SUMIF(РРО!#REF!,свод!$AY74,РРО!AX$12:AX$38)</f>
        <v>#REF!</v>
      </c>
      <c r="K74" s="26" t="e">
        <f>SUMIF(РРО!#REF!,свод!$AY74,РРО!AY$12:AY$38)</f>
        <v>#REF!</v>
      </c>
      <c r="L74" s="26" t="e">
        <f>SUMIF(РРО!#REF!,свод!$AY74,РРО!AZ$12:AZ$38)</f>
        <v>#REF!</v>
      </c>
      <c r="M74" s="26" t="e">
        <f>SUMIF(РРО!#REF!,свод!$AY74,РРО!BA$12:BA$38)</f>
        <v>#REF!</v>
      </c>
      <c r="N74" s="26" t="e">
        <f>SUMIF(РРО!#REF!,свод!$AY74,РРО!BB$12:BB$38)</f>
        <v>#REF!</v>
      </c>
      <c r="O74" s="26" t="e">
        <f>SUMIF(РРО!#REF!,свод!$AY74,РРО!BC$12:BC$38)</f>
        <v>#REF!</v>
      </c>
      <c r="P74" s="40" t="e">
        <f>SUMIF(РРО!#REF!,свод!$AY74,РРО!BD$12:BD$38)</f>
        <v>#REF!</v>
      </c>
      <c r="Q74" s="26" t="e">
        <f>SUMIF(РРО!#REF!,свод!$AY74,РРО!BE$12:BE$38)</f>
        <v>#REF!</v>
      </c>
      <c r="R74" s="26" t="e">
        <f>SUMIF(РРО!#REF!,свод!$AY74,РРО!BF$12:BF$38)</f>
        <v>#REF!</v>
      </c>
      <c r="S74" s="26" t="e">
        <f>SUMIF(РРО!#REF!,свод!$AY74,РРО!BG$12:BG$38)</f>
        <v>#REF!</v>
      </c>
      <c r="T74" s="26" t="e">
        <f>SUMIF(РРО!#REF!,свод!$AY74,РРО!BH$12:BH$38)</f>
        <v>#REF!</v>
      </c>
      <c r="U74" s="40" t="e">
        <f>SUMIF(РРО!#REF!,свод!$AY74,РРО!BI$12:BI$38)</f>
        <v>#REF!</v>
      </c>
      <c r="V74" s="26" t="e">
        <f>SUMIF(РРО!#REF!,свод!$AY74,РРО!BJ$12:BJ$38)</f>
        <v>#REF!</v>
      </c>
      <c r="W74" s="26" t="e">
        <f>SUMIF(РРО!#REF!,свод!$AY74,РРО!BK$12:BK$38)</f>
        <v>#REF!</v>
      </c>
      <c r="X74" s="26" t="e">
        <f>SUMIF(РРО!#REF!,свод!$AY74,РРО!BL$12:BL$38)</f>
        <v>#REF!</v>
      </c>
      <c r="Y74" s="26" t="e">
        <f>SUMIF(РРО!#REF!,свод!$AY74,РРО!BM$12:BM$38)</f>
        <v>#REF!</v>
      </c>
      <c r="Z74" s="40" t="e">
        <f>SUMIF(РРО!#REF!,свод!$AY74,РРО!BN$12:BN$38)</f>
        <v>#REF!</v>
      </c>
      <c r="AA74" s="26" t="e">
        <f>SUMIF(РРО!#REF!,свод!$AY74,РРО!BO$12:BO$38)</f>
        <v>#REF!</v>
      </c>
      <c r="AB74" s="26" t="e">
        <f>SUMIF(РРО!#REF!,свод!$AY74,РРО!BP$12:BP$38)</f>
        <v>#REF!</v>
      </c>
      <c r="AC74" s="26" t="e">
        <f>SUMIF(РРО!#REF!,свод!$AY74,РРО!BQ$12:BQ$38)</f>
        <v>#REF!</v>
      </c>
      <c r="AD74" s="26" t="e">
        <f>SUMIF(РРО!#REF!,свод!$AY74,РРО!BR$12:BR$38)</f>
        <v>#REF!</v>
      </c>
      <c r="AE74" s="40" t="e">
        <f>SUMIF(РРО!#REF!,свод!$AY74,РРО!BS$12:BS$38)</f>
        <v>#REF!</v>
      </c>
      <c r="AF74" s="26" t="e">
        <f>SUMIF(РРО!#REF!,свод!$AY74,РРО!BT$12:BT$38)</f>
        <v>#REF!</v>
      </c>
      <c r="AG74" s="26" t="e">
        <f>SUMIF(РРО!#REF!,свод!$AY74,РРО!BU$12:BU$38)</f>
        <v>#REF!</v>
      </c>
      <c r="AH74" s="26" t="e">
        <f>SUMIF(РРО!#REF!,свод!$AY74,РРО!BV$12:BV$38)</f>
        <v>#REF!</v>
      </c>
      <c r="AI74" s="26" t="e">
        <f>SUMIF(РРО!#REF!,свод!$AY74,РРО!BW$12:BW$38)</f>
        <v>#REF!</v>
      </c>
      <c r="AJ74" s="26" t="e">
        <f>SUMIF(РРО!#REF!,свод!$AY74,РРО!#REF!)</f>
        <v>#REF!</v>
      </c>
      <c r="AK74" s="26" t="e">
        <f>SUMIF(РРО!#REF!,свод!$AY74,РРО!#REF!)</f>
        <v>#REF!</v>
      </c>
      <c r="AL74" s="26" t="e">
        <f>SUMIF(РРО!#REF!,свод!$AY74,РРО!#REF!)</f>
        <v>#REF!</v>
      </c>
      <c r="AM74" s="26" t="e">
        <f>SUMIF(РРО!#REF!,свод!$AY74,РРО!#REF!)</f>
        <v>#REF!</v>
      </c>
      <c r="AN74" s="26" t="e">
        <f>SUMIF(РРО!#REF!,свод!$AY74,РРО!#REF!)</f>
        <v>#REF!</v>
      </c>
      <c r="AO74" s="26" t="e">
        <f>SUMIF(РРО!#REF!,свод!$AY74,РРО!#REF!)</f>
        <v>#REF!</v>
      </c>
      <c r="AP74" s="26" t="e">
        <f>SUMIF(РРО!#REF!,свод!$AY74,РРО!#REF!)</f>
        <v>#REF!</v>
      </c>
      <c r="AQ74" s="26" t="e">
        <f>SUMIF(РРО!#REF!,свод!$AY74,РРО!#REF!)</f>
        <v>#REF!</v>
      </c>
      <c r="AR74" s="26" t="e">
        <f>SUMIF(РРО!#REF!,свод!$AY74,РРО!#REF!)</f>
        <v>#REF!</v>
      </c>
      <c r="AS74" s="26" t="e">
        <f>SUMIF(РРО!#REF!,свод!$AY74,РРО!#REF!)</f>
        <v>#REF!</v>
      </c>
      <c r="AT74" s="26" t="e">
        <f>SUMIF(РРО!#REF!,свод!$AY74,РРО!#REF!)</f>
        <v>#REF!</v>
      </c>
      <c r="AU74" s="26" t="e">
        <f>SUMIF(РРО!#REF!,свод!$AY74,РРО!#REF!)</f>
        <v>#REF!</v>
      </c>
      <c r="AV74" s="26" t="e">
        <f>SUMIF(РРО!#REF!,свод!$AY74,РРО!#REF!)</f>
        <v>#REF!</v>
      </c>
      <c r="AW74" s="26" t="e">
        <f>SUMIF(РРО!#REF!,свод!$AY74,РРО!#REF!)</f>
        <v>#REF!</v>
      </c>
      <c r="AX74" s="26" t="e">
        <f>SUMIF(РРО!#REF!,свод!$AY74,РРО!#REF!)</f>
        <v>#REF!</v>
      </c>
      <c r="AY74" t="str">
        <f t="shared" si="2"/>
        <v>4010000371003нормативный</v>
      </c>
    </row>
    <row r="75" spans="1:51" ht="15" hidden="1" customHeight="1">
      <c r="A75" s="20">
        <v>401000037</v>
      </c>
      <c r="B75" s="21" t="s">
        <v>129</v>
      </c>
      <c r="C75" s="22" t="s">
        <v>87</v>
      </c>
      <c r="D75" s="22" t="s">
        <v>54</v>
      </c>
      <c r="E75" s="23" t="s">
        <v>63</v>
      </c>
      <c r="F75" s="40" t="e">
        <f>SUMIF(РРО!#REF!,свод!AY75,РРО!AT$12:AT$38)</f>
        <v>#REF!</v>
      </c>
      <c r="G75" s="40" t="e">
        <f>SUMIF(РРО!#REF!,свод!AY75,РРО!AU$12:AU$38)</f>
        <v>#REF!</v>
      </c>
      <c r="H75" s="26" t="e">
        <f>SUMIF(РРО!#REF!,свод!$AY75,РРО!AV$12:AV$38)</f>
        <v>#REF!</v>
      </c>
      <c r="I75" s="26" t="e">
        <f>SUMIF(РРО!#REF!,свод!$AY75,РРО!AW$12:AW$38)</f>
        <v>#REF!</v>
      </c>
      <c r="J75" s="26" t="e">
        <f>SUMIF(РРО!#REF!,свод!$AY75,РРО!AX$12:AX$38)</f>
        <v>#REF!</v>
      </c>
      <c r="K75" s="26" t="e">
        <f>SUMIF(РРО!#REF!,свод!$AY75,РРО!AY$12:AY$38)</f>
        <v>#REF!</v>
      </c>
      <c r="L75" s="26" t="e">
        <f>SUMIF(РРО!#REF!,свод!$AY75,РРО!AZ$12:AZ$38)</f>
        <v>#REF!</v>
      </c>
      <c r="M75" s="26" t="e">
        <f>SUMIF(РРО!#REF!,свод!$AY75,РРО!BA$12:BA$38)</f>
        <v>#REF!</v>
      </c>
      <c r="N75" s="26" t="e">
        <f>SUMIF(РРО!#REF!,свод!$AY75,РРО!BB$12:BB$38)</f>
        <v>#REF!</v>
      </c>
      <c r="O75" s="26" t="e">
        <f>SUMIF(РРО!#REF!,свод!$AY75,РРО!BC$12:BC$38)</f>
        <v>#REF!</v>
      </c>
      <c r="P75" s="40" t="e">
        <f>SUMIF(РРО!#REF!,свод!$AY75,РРО!BD$12:BD$38)</f>
        <v>#REF!</v>
      </c>
      <c r="Q75" s="26" t="e">
        <f>SUMIF(РРО!#REF!,свод!$AY75,РРО!BE$12:BE$38)</f>
        <v>#REF!</v>
      </c>
      <c r="R75" s="26" t="e">
        <f>SUMIF(РРО!#REF!,свод!$AY75,РРО!BF$12:BF$38)</f>
        <v>#REF!</v>
      </c>
      <c r="S75" s="26" t="e">
        <f>SUMIF(РРО!#REF!,свод!$AY75,РРО!BG$12:BG$38)</f>
        <v>#REF!</v>
      </c>
      <c r="T75" s="26" t="e">
        <f>SUMIF(РРО!#REF!,свод!$AY75,РРО!BH$12:BH$38)</f>
        <v>#REF!</v>
      </c>
      <c r="U75" s="40" t="e">
        <f>SUMIF(РРО!#REF!,свод!$AY75,РРО!BI$12:BI$38)</f>
        <v>#REF!</v>
      </c>
      <c r="V75" s="26" t="e">
        <f>SUMIF(РРО!#REF!,свод!$AY75,РРО!BJ$12:BJ$38)</f>
        <v>#REF!</v>
      </c>
      <c r="W75" s="26" t="e">
        <f>SUMIF(РРО!#REF!,свод!$AY75,РРО!BK$12:BK$38)</f>
        <v>#REF!</v>
      </c>
      <c r="X75" s="26" t="e">
        <f>SUMIF(РРО!#REF!,свод!$AY75,РРО!BL$12:BL$38)</f>
        <v>#REF!</v>
      </c>
      <c r="Y75" s="26" t="e">
        <f>SUMIF(РРО!#REF!,свод!$AY75,РРО!BM$12:BM$38)</f>
        <v>#REF!</v>
      </c>
      <c r="Z75" s="40" t="e">
        <f>SUMIF(РРО!#REF!,свод!$AY75,РРО!BN$12:BN$38)</f>
        <v>#REF!</v>
      </c>
      <c r="AA75" s="26" t="e">
        <f>SUMIF(РРО!#REF!,свод!$AY75,РРО!BO$12:BO$38)</f>
        <v>#REF!</v>
      </c>
      <c r="AB75" s="26" t="e">
        <f>SUMIF(РРО!#REF!,свод!$AY75,РРО!BP$12:BP$38)</f>
        <v>#REF!</v>
      </c>
      <c r="AC75" s="26" t="e">
        <f>SUMIF(РРО!#REF!,свод!$AY75,РРО!BQ$12:BQ$38)</f>
        <v>#REF!</v>
      </c>
      <c r="AD75" s="26" t="e">
        <f>SUMIF(РРО!#REF!,свод!$AY75,РРО!BR$12:BR$38)</f>
        <v>#REF!</v>
      </c>
      <c r="AE75" s="40" t="e">
        <f>SUMIF(РРО!#REF!,свод!$AY75,РРО!BS$12:BS$38)</f>
        <v>#REF!</v>
      </c>
      <c r="AF75" s="26" t="e">
        <f>SUMIF(РРО!#REF!,свод!$AY75,РРО!BT$12:BT$38)</f>
        <v>#REF!</v>
      </c>
      <c r="AG75" s="26" t="e">
        <f>SUMIF(РРО!#REF!,свод!$AY75,РРО!BU$12:BU$38)</f>
        <v>#REF!</v>
      </c>
      <c r="AH75" s="26" t="e">
        <f>SUMIF(РРО!#REF!,свод!$AY75,РРО!BV$12:BV$38)</f>
        <v>#REF!</v>
      </c>
      <c r="AI75" s="26" t="e">
        <f>SUMIF(РРО!#REF!,свод!$AY75,РРО!BW$12:BW$38)</f>
        <v>#REF!</v>
      </c>
      <c r="AJ75" s="26" t="e">
        <f>SUMIF(РРО!#REF!,свод!$AY75,РРО!#REF!)</f>
        <v>#REF!</v>
      </c>
      <c r="AK75" s="26" t="e">
        <f>SUMIF(РРО!#REF!,свод!$AY75,РРО!#REF!)</f>
        <v>#REF!</v>
      </c>
      <c r="AL75" s="26" t="e">
        <f>SUMIF(РРО!#REF!,свод!$AY75,РРО!#REF!)</f>
        <v>#REF!</v>
      </c>
      <c r="AM75" s="26" t="e">
        <f>SUMIF(РРО!#REF!,свод!$AY75,РРО!#REF!)</f>
        <v>#REF!</v>
      </c>
      <c r="AN75" s="26" t="e">
        <f>SUMIF(РРО!#REF!,свод!$AY75,РРО!#REF!)</f>
        <v>#REF!</v>
      </c>
      <c r="AO75" s="26" t="e">
        <f>SUMIF(РРО!#REF!,свод!$AY75,РРО!#REF!)</f>
        <v>#REF!</v>
      </c>
      <c r="AP75" s="26" t="e">
        <f>SUMIF(РРО!#REF!,свод!$AY75,РРО!#REF!)</f>
        <v>#REF!</v>
      </c>
      <c r="AQ75" s="26" t="e">
        <f>SUMIF(РРО!#REF!,свод!$AY75,РРО!#REF!)</f>
        <v>#REF!</v>
      </c>
      <c r="AR75" s="26" t="e">
        <f>SUMIF(РРО!#REF!,свод!$AY75,РРО!#REF!)</f>
        <v>#REF!</v>
      </c>
      <c r="AS75" s="26" t="e">
        <f>SUMIF(РРО!#REF!,свод!$AY75,РРО!#REF!)</f>
        <v>#REF!</v>
      </c>
      <c r="AT75" s="26" t="e">
        <f>SUMIF(РРО!#REF!,свод!$AY75,РРО!#REF!)</f>
        <v>#REF!</v>
      </c>
      <c r="AU75" s="26" t="e">
        <f>SUMIF(РРО!#REF!,свод!$AY75,РРО!#REF!)</f>
        <v>#REF!</v>
      </c>
      <c r="AV75" s="26" t="e">
        <f>SUMIF(РРО!#REF!,свод!$AY75,РРО!#REF!)</f>
        <v>#REF!</v>
      </c>
      <c r="AW75" s="26" t="e">
        <f>SUMIF(РРО!#REF!,свод!$AY75,РРО!#REF!)</f>
        <v>#REF!</v>
      </c>
      <c r="AX75" s="26" t="e">
        <f>SUMIF(РРО!#REF!,свод!$AY75,РРО!#REF!)</f>
        <v>#REF!</v>
      </c>
      <c r="AY75" t="str">
        <f t="shared" si="2"/>
        <v>4010000371003плановый</v>
      </c>
    </row>
    <row r="76" spans="1:51" ht="15" hidden="1" customHeight="1">
      <c r="A76" s="20">
        <v>401000040</v>
      </c>
      <c r="B76" s="21" t="s">
        <v>88</v>
      </c>
      <c r="C76" s="22" t="s">
        <v>51</v>
      </c>
      <c r="D76" s="22" t="s">
        <v>52</v>
      </c>
      <c r="E76" s="23" t="s">
        <v>63</v>
      </c>
      <c r="F76" s="40" t="e">
        <f>SUMIF(РРО!#REF!,свод!AY76,РРО!AT$12:AT$38)</f>
        <v>#REF!</v>
      </c>
      <c r="G76" s="40" t="e">
        <f>SUMIF(РРО!#REF!,свод!AY76,РРО!AU$12:AU$38)</f>
        <v>#REF!</v>
      </c>
      <c r="H76" s="26" t="e">
        <f>SUMIF(РРО!#REF!,свод!$AY76,РРО!AV$12:AV$38)</f>
        <v>#REF!</v>
      </c>
      <c r="I76" s="26" t="e">
        <f>SUMIF(РРО!#REF!,свод!$AY76,РРО!AW$12:AW$38)</f>
        <v>#REF!</v>
      </c>
      <c r="J76" s="26" t="e">
        <f>SUMIF(РРО!#REF!,свод!$AY76,РРО!AX$12:AX$38)</f>
        <v>#REF!</v>
      </c>
      <c r="K76" s="26" t="e">
        <f>SUMIF(РРО!#REF!,свод!$AY76,РРО!AY$12:AY$38)</f>
        <v>#REF!</v>
      </c>
      <c r="L76" s="26" t="e">
        <f>SUMIF(РРО!#REF!,свод!$AY76,РРО!AZ$12:AZ$38)</f>
        <v>#REF!</v>
      </c>
      <c r="M76" s="26" t="e">
        <f>SUMIF(РРО!#REF!,свод!$AY76,РРО!BA$12:BA$38)</f>
        <v>#REF!</v>
      </c>
      <c r="N76" s="26" t="e">
        <f>SUMIF(РРО!#REF!,свод!$AY76,РРО!BB$12:BB$38)</f>
        <v>#REF!</v>
      </c>
      <c r="O76" s="26" t="e">
        <f>SUMIF(РРО!#REF!,свод!$AY76,РРО!BC$12:BC$38)</f>
        <v>#REF!</v>
      </c>
      <c r="P76" s="40" t="e">
        <f>SUMIF(РРО!#REF!,свод!$AY76,РРО!BD$12:BD$38)</f>
        <v>#REF!</v>
      </c>
      <c r="Q76" s="26" t="e">
        <f>SUMIF(РРО!#REF!,свод!$AY76,РРО!BE$12:BE$38)</f>
        <v>#REF!</v>
      </c>
      <c r="R76" s="26" t="e">
        <f>SUMIF(РРО!#REF!,свод!$AY76,РРО!BF$12:BF$38)</f>
        <v>#REF!</v>
      </c>
      <c r="S76" s="26" t="e">
        <f>SUMIF(РРО!#REF!,свод!$AY76,РРО!BG$12:BG$38)</f>
        <v>#REF!</v>
      </c>
      <c r="T76" s="26" t="e">
        <f>SUMIF(РРО!#REF!,свод!$AY76,РРО!BH$12:BH$38)</f>
        <v>#REF!</v>
      </c>
      <c r="U76" s="40" t="e">
        <f>SUMIF(РРО!#REF!,свод!$AY76,РРО!BI$12:BI$38)</f>
        <v>#REF!</v>
      </c>
      <c r="V76" s="26" t="e">
        <f>SUMIF(РРО!#REF!,свод!$AY76,РРО!BJ$12:BJ$38)</f>
        <v>#REF!</v>
      </c>
      <c r="W76" s="26" t="e">
        <f>SUMIF(РРО!#REF!,свод!$AY76,РРО!BK$12:BK$38)</f>
        <v>#REF!</v>
      </c>
      <c r="X76" s="26" t="e">
        <f>SUMIF(РРО!#REF!,свод!$AY76,РРО!BL$12:BL$38)</f>
        <v>#REF!</v>
      </c>
      <c r="Y76" s="26" t="e">
        <f>SUMIF(РРО!#REF!,свод!$AY76,РРО!BM$12:BM$38)</f>
        <v>#REF!</v>
      </c>
      <c r="Z76" s="40" t="e">
        <f>SUMIF(РРО!#REF!,свод!$AY76,РРО!BN$12:BN$38)</f>
        <v>#REF!</v>
      </c>
      <c r="AA76" s="26" t="e">
        <f>SUMIF(РРО!#REF!,свод!$AY76,РРО!BO$12:BO$38)</f>
        <v>#REF!</v>
      </c>
      <c r="AB76" s="26" t="e">
        <f>SUMIF(РРО!#REF!,свод!$AY76,РРО!BP$12:BP$38)</f>
        <v>#REF!</v>
      </c>
      <c r="AC76" s="26" t="e">
        <f>SUMIF(РРО!#REF!,свод!$AY76,РРО!BQ$12:BQ$38)</f>
        <v>#REF!</v>
      </c>
      <c r="AD76" s="26" t="e">
        <f>SUMIF(РРО!#REF!,свод!$AY76,РРО!BR$12:BR$38)</f>
        <v>#REF!</v>
      </c>
      <c r="AE76" s="40" t="e">
        <f>SUMIF(РРО!#REF!,свод!$AY76,РРО!BS$12:BS$38)</f>
        <v>#REF!</v>
      </c>
      <c r="AF76" s="26" t="e">
        <f>SUMIF(РРО!#REF!,свод!$AY76,РРО!BT$12:BT$38)</f>
        <v>#REF!</v>
      </c>
      <c r="AG76" s="26" t="e">
        <f>SUMIF(РРО!#REF!,свод!$AY76,РРО!BU$12:BU$38)</f>
        <v>#REF!</v>
      </c>
      <c r="AH76" s="26" t="e">
        <f>SUMIF(РРО!#REF!,свод!$AY76,РРО!BV$12:BV$38)</f>
        <v>#REF!</v>
      </c>
      <c r="AI76" s="26" t="e">
        <f>SUMIF(РРО!#REF!,свод!$AY76,РРО!BW$12:BW$38)</f>
        <v>#REF!</v>
      </c>
      <c r="AJ76" s="26" t="e">
        <f>SUMIF(РРО!#REF!,свод!$AY76,РРО!#REF!)</f>
        <v>#REF!</v>
      </c>
      <c r="AK76" s="26" t="e">
        <f>SUMIF(РРО!#REF!,свод!$AY76,РРО!#REF!)</f>
        <v>#REF!</v>
      </c>
      <c r="AL76" s="26" t="e">
        <f>SUMIF(РРО!#REF!,свод!$AY76,РРО!#REF!)</f>
        <v>#REF!</v>
      </c>
      <c r="AM76" s="26" t="e">
        <f>SUMIF(РРО!#REF!,свод!$AY76,РРО!#REF!)</f>
        <v>#REF!</v>
      </c>
      <c r="AN76" s="26" t="e">
        <f>SUMIF(РРО!#REF!,свод!$AY76,РРО!#REF!)</f>
        <v>#REF!</v>
      </c>
      <c r="AO76" s="26" t="e">
        <f>SUMIF(РРО!#REF!,свод!$AY76,РРО!#REF!)</f>
        <v>#REF!</v>
      </c>
      <c r="AP76" s="26" t="e">
        <f>SUMIF(РРО!#REF!,свод!$AY76,РРО!#REF!)</f>
        <v>#REF!</v>
      </c>
      <c r="AQ76" s="26" t="e">
        <f>SUMIF(РРО!#REF!,свод!$AY76,РРО!#REF!)</f>
        <v>#REF!</v>
      </c>
      <c r="AR76" s="26" t="e">
        <f>SUMIF(РРО!#REF!,свод!$AY76,РРО!#REF!)</f>
        <v>#REF!</v>
      </c>
      <c r="AS76" s="26" t="e">
        <f>SUMIF(РРО!#REF!,свод!$AY76,РРО!#REF!)</f>
        <v>#REF!</v>
      </c>
      <c r="AT76" s="26" t="e">
        <f>SUMIF(РРО!#REF!,свод!$AY76,РРО!#REF!)</f>
        <v>#REF!</v>
      </c>
      <c r="AU76" s="26" t="e">
        <f>SUMIF(РРО!#REF!,свод!$AY76,РРО!#REF!)</f>
        <v>#REF!</v>
      </c>
      <c r="AV76" s="26" t="e">
        <f>SUMIF(РРО!#REF!,свод!$AY76,РРО!#REF!)</f>
        <v>#REF!</v>
      </c>
      <c r="AW76" s="26" t="e">
        <f>SUMIF(РРО!#REF!,свод!$AY76,РРО!#REF!)</f>
        <v>#REF!</v>
      </c>
      <c r="AX76" s="26" t="e">
        <f>SUMIF(РРО!#REF!,свод!$AY76,РРО!#REF!)</f>
        <v>#REF!</v>
      </c>
      <c r="AY76" t="str">
        <f>CONCATENATE(A76,C76,D76,E76)</f>
        <v>4010000400113плановый</v>
      </c>
    </row>
    <row r="77" spans="1:51" ht="15" hidden="1" customHeight="1">
      <c r="A77" s="20">
        <v>401000040</v>
      </c>
      <c r="B77" s="21" t="s">
        <v>88</v>
      </c>
      <c r="C77" s="22" t="s">
        <v>66</v>
      </c>
      <c r="D77" s="22" t="s">
        <v>92</v>
      </c>
      <c r="E77" s="23" t="s">
        <v>62</v>
      </c>
      <c r="F77" s="40" t="e">
        <f>SUMIF(РРО!#REF!,свод!AY77,РРО!AT$12:AT$38)</f>
        <v>#REF!</v>
      </c>
      <c r="G77" s="40" t="e">
        <f>SUMIF(РРО!#REF!,свод!AY77,РРО!AU$12:AU$38)</f>
        <v>#REF!</v>
      </c>
      <c r="H77" s="26" t="e">
        <f>SUMIF(РРО!#REF!,свод!$AY77,РРО!AV$12:AV$38)</f>
        <v>#REF!</v>
      </c>
      <c r="I77" s="26" t="e">
        <f>SUMIF(РРО!#REF!,свод!$AY77,РРО!AW$12:AW$38)</f>
        <v>#REF!</v>
      </c>
      <c r="J77" s="26" t="e">
        <f>SUMIF(РРО!#REF!,свод!$AY77,РРО!AX$12:AX$38)</f>
        <v>#REF!</v>
      </c>
      <c r="K77" s="26" t="e">
        <f>SUMIF(РРО!#REF!,свод!$AY77,РРО!AY$12:AY$38)</f>
        <v>#REF!</v>
      </c>
      <c r="L77" s="26" t="e">
        <f>SUMIF(РРО!#REF!,свод!$AY77,РРО!AZ$12:AZ$38)</f>
        <v>#REF!</v>
      </c>
      <c r="M77" s="26" t="e">
        <f>SUMIF(РРО!#REF!,свод!$AY77,РРО!BA$12:BA$38)</f>
        <v>#REF!</v>
      </c>
      <c r="N77" s="26" t="e">
        <f>SUMIF(РРО!#REF!,свод!$AY77,РРО!BB$12:BB$38)</f>
        <v>#REF!</v>
      </c>
      <c r="O77" s="26" t="e">
        <f>SUMIF(РРО!#REF!,свод!$AY77,РРО!BC$12:BC$38)</f>
        <v>#REF!</v>
      </c>
      <c r="P77" s="40" t="e">
        <f>SUMIF(РРО!#REF!,свод!$AY77,РРО!BD$12:BD$38)</f>
        <v>#REF!</v>
      </c>
      <c r="Q77" s="26" t="e">
        <f>SUMIF(РРО!#REF!,свод!$AY77,РРО!BE$12:BE$38)</f>
        <v>#REF!</v>
      </c>
      <c r="R77" s="26" t="e">
        <f>SUMIF(РРО!#REF!,свод!$AY77,РРО!BF$12:BF$38)</f>
        <v>#REF!</v>
      </c>
      <c r="S77" s="26" t="e">
        <f>SUMIF(РРО!#REF!,свод!$AY77,РРО!BG$12:BG$38)</f>
        <v>#REF!</v>
      </c>
      <c r="T77" s="26" t="e">
        <f>SUMIF(РРО!#REF!,свод!$AY77,РРО!BH$12:BH$38)</f>
        <v>#REF!</v>
      </c>
      <c r="U77" s="40" t="e">
        <f>SUMIF(РРО!#REF!,свод!$AY77,РРО!BI$12:BI$38)</f>
        <v>#REF!</v>
      </c>
      <c r="V77" s="26" t="e">
        <f>SUMIF(РРО!#REF!,свод!$AY77,РРО!BJ$12:BJ$38)</f>
        <v>#REF!</v>
      </c>
      <c r="W77" s="26" t="e">
        <f>SUMIF(РРО!#REF!,свод!$AY77,РРО!BK$12:BK$38)</f>
        <v>#REF!</v>
      </c>
      <c r="X77" s="26" t="e">
        <f>SUMIF(РРО!#REF!,свод!$AY77,РРО!BL$12:BL$38)</f>
        <v>#REF!</v>
      </c>
      <c r="Y77" s="26" t="e">
        <f>SUMIF(РРО!#REF!,свод!$AY77,РРО!BM$12:BM$38)</f>
        <v>#REF!</v>
      </c>
      <c r="Z77" s="40" t="e">
        <f>SUMIF(РРО!#REF!,свод!$AY77,РРО!BN$12:BN$38)</f>
        <v>#REF!</v>
      </c>
      <c r="AA77" s="26" t="e">
        <f>SUMIF(РРО!#REF!,свод!$AY77,РРО!BO$12:BO$38)</f>
        <v>#REF!</v>
      </c>
      <c r="AB77" s="26" t="e">
        <f>SUMIF(РРО!#REF!,свод!$AY77,РРО!BP$12:BP$38)</f>
        <v>#REF!</v>
      </c>
      <c r="AC77" s="26" t="e">
        <f>SUMIF(РРО!#REF!,свод!$AY77,РРО!BQ$12:BQ$38)</f>
        <v>#REF!</v>
      </c>
      <c r="AD77" s="26" t="e">
        <f>SUMIF(РРО!#REF!,свод!$AY77,РРО!BR$12:BR$38)</f>
        <v>#REF!</v>
      </c>
      <c r="AE77" s="40" t="e">
        <f>SUMIF(РРО!#REF!,свод!$AY77,РРО!BS$12:BS$38)</f>
        <v>#REF!</v>
      </c>
      <c r="AF77" s="26" t="e">
        <f>SUMIF(РРО!#REF!,свод!$AY77,РРО!BT$12:BT$38)</f>
        <v>#REF!</v>
      </c>
      <c r="AG77" s="26" t="e">
        <f>SUMIF(РРО!#REF!,свод!$AY77,РРО!BU$12:BU$38)</f>
        <v>#REF!</v>
      </c>
      <c r="AH77" s="26" t="e">
        <f>SUMIF(РРО!#REF!,свод!$AY77,РРО!BV$12:BV$38)</f>
        <v>#REF!</v>
      </c>
      <c r="AI77" s="26" t="e">
        <f>SUMIF(РРО!#REF!,свод!$AY77,РРО!BW$12:BW$38)</f>
        <v>#REF!</v>
      </c>
      <c r="AJ77" s="26" t="e">
        <f>SUMIF(РРО!#REF!,свод!$AY77,РРО!#REF!)</f>
        <v>#REF!</v>
      </c>
      <c r="AK77" s="26" t="e">
        <f>SUMIF(РРО!#REF!,свод!$AY77,РРО!#REF!)</f>
        <v>#REF!</v>
      </c>
      <c r="AL77" s="26" t="e">
        <f>SUMIF(РРО!#REF!,свод!$AY77,РРО!#REF!)</f>
        <v>#REF!</v>
      </c>
      <c r="AM77" s="26" t="e">
        <f>SUMIF(РРО!#REF!,свод!$AY77,РРО!#REF!)</f>
        <v>#REF!</v>
      </c>
      <c r="AN77" s="26" t="e">
        <f>SUMIF(РРО!#REF!,свод!$AY77,РРО!#REF!)</f>
        <v>#REF!</v>
      </c>
      <c r="AO77" s="26" t="e">
        <f>SUMIF(РРО!#REF!,свод!$AY77,РРО!#REF!)</f>
        <v>#REF!</v>
      </c>
      <c r="AP77" s="26" t="e">
        <f>SUMIF(РРО!#REF!,свод!$AY77,РРО!#REF!)</f>
        <v>#REF!</v>
      </c>
      <c r="AQ77" s="26" t="e">
        <f>SUMIF(РРО!#REF!,свод!$AY77,РРО!#REF!)</f>
        <v>#REF!</v>
      </c>
      <c r="AR77" s="26" t="e">
        <f>SUMIF(РРО!#REF!,свод!$AY77,РРО!#REF!)</f>
        <v>#REF!</v>
      </c>
      <c r="AS77" s="26" t="e">
        <f>SUMIF(РРО!#REF!,свод!$AY77,РРО!#REF!)</f>
        <v>#REF!</v>
      </c>
      <c r="AT77" s="26" t="e">
        <f>SUMIF(РРО!#REF!,свод!$AY77,РРО!#REF!)</f>
        <v>#REF!</v>
      </c>
      <c r="AU77" s="26" t="e">
        <f>SUMIF(РРО!#REF!,свод!$AY77,РРО!#REF!)</f>
        <v>#REF!</v>
      </c>
      <c r="AV77" s="26" t="e">
        <f>SUMIF(РРО!#REF!,свод!$AY77,РРО!#REF!)</f>
        <v>#REF!</v>
      </c>
      <c r="AW77" s="26" t="e">
        <f>SUMIF(РРО!#REF!,свод!$AY77,РРО!#REF!)</f>
        <v>#REF!</v>
      </c>
      <c r="AX77" s="26" t="e">
        <f>SUMIF(РРО!#REF!,свод!$AY77,РРО!#REF!)</f>
        <v>#REF!</v>
      </c>
      <c r="AY77" t="str">
        <f t="shared" si="2"/>
        <v>4010000400406нормативный</v>
      </c>
    </row>
    <row r="78" spans="1:51" ht="15" hidden="1" customHeight="1">
      <c r="A78" s="20">
        <v>401000040</v>
      </c>
      <c r="B78" s="21" t="s">
        <v>88</v>
      </c>
      <c r="C78" s="22" t="s">
        <v>66</v>
      </c>
      <c r="D78" s="22" t="s">
        <v>92</v>
      </c>
      <c r="E78" s="23" t="s">
        <v>63</v>
      </c>
      <c r="F78" s="40" t="e">
        <f>SUMIF(РРО!#REF!,свод!AY78,РРО!AT$12:AT$38)</f>
        <v>#REF!</v>
      </c>
      <c r="G78" s="40" t="e">
        <f>SUMIF(РРО!#REF!,свод!AY78,РРО!AU$12:AU$38)</f>
        <v>#REF!</v>
      </c>
      <c r="H78" s="26" t="e">
        <f>SUMIF(РРО!#REF!,свод!$AY78,РРО!AV$12:AV$38)</f>
        <v>#REF!</v>
      </c>
      <c r="I78" s="26" t="e">
        <f>SUMIF(РРО!#REF!,свод!$AY78,РРО!AW$12:AW$38)</f>
        <v>#REF!</v>
      </c>
      <c r="J78" s="26" t="e">
        <f>SUMIF(РРО!#REF!,свод!$AY78,РРО!AX$12:AX$38)</f>
        <v>#REF!</v>
      </c>
      <c r="K78" s="26" t="e">
        <f>SUMIF(РРО!#REF!,свод!$AY78,РРО!AY$12:AY$38)</f>
        <v>#REF!</v>
      </c>
      <c r="L78" s="26" t="e">
        <f>SUMIF(РРО!#REF!,свод!$AY78,РРО!AZ$12:AZ$38)</f>
        <v>#REF!</v>
      </c>
      <c r="M78" s="26" t="e">
        <f>SUMIF(РРО!#REF!,свод!$AY78,РРО!BA$12:BA$38)</f>
        <v>#REF!</v>
      </c>
      <c r="N78" s="26" t="e">
        <f>SUMIF(РРО!#REF!,свод!$AY78,РРО!BB$12:BB$38)</f>
        <v>#REF!</v>
      </c>
      <c r="O78" s="26" t="e">
        <f>SUMIF(РРО!#REF!,свод!$AY78,РРО!BC$12:BC$38)</f>
        <v>#REF!</v>
      </c>
      <c r="P78" s="40" t="e">
        <f>SUMIF(РРО!#REF!,свод!$AY78,РРО!BD$12:BD$38)</f>
        <v>#REF!</v>
      </c>
      <c r="Q78" s="26" t="e">
        <f>SUMIF(РРО!#REF!,свод!$AY78,РРО!BE$12:BE$38)</f>
        <v>#REF!</v>
      </c>
      <c r="R78" s="26" t="e">
        <f>SUMIF(РРО!#REF!,свод!$AY78,РРО!BF$12:BF$38)</f>
        <v>#REF!</v>
      </c>
      <c r="S78" s="26" t="e">
        <f>SUMIF(РРО!#REF!,свод!$AY78,РРО!BG$12:BG$38)</f>
        <v>#REF!</v>
      </c>
      <c r="T78" s="26" t="e">
        <f>SUMIF(РРО!#REF!,свод!$AY78,РРО!BH$12:BH$38)</f>
        <v>#REF!</v>
      </c>
      <c r="U78" s="40" t="e">
        <f>SUMIF(РРО!#REF!,свод!$AY78,РРО!BI$12:BI$38)</f>
        <v>#REF!</v>
      </c>
      <c r="V78" s="26" t="e">
        <f>SUMIF(РРО!#REF!,свод!$AY78,РРО!BJ$12:BJ$38)</f>
        <v>#REF!</v>
      </c>
      <c r="W78" s="26" t="e">
        <f>SUMIF(РРО!#REF!,свод!$AY78,РРО!BK$12:BK$38)</f>
        <v>#REF!</v>
      </c>
      <c r="X78" s="26" t="e">
        <f>SUMIF(РРО!#REF!,свод!$AY78,РРО!BL$12:BL$38)</f>
        <v>#REF!</v>
      </c>
      <c r="Y78" s="26" t="e">
        <f>SUMIF(РРО!#REF!,свод!$AY78,РРО!BM$12:BM$38)</f>
        <v>#REF!</v>
      </c>
      <c r="Z78" s="40" t="e">
        <f>SUMIF(РРО!#REF!,свод!$AY78,РРО!BN$12:BN$38)</f>
        <v>#REF!</v>
      </c>
      <c r="AA78" s="26" t="e">
        <f>SUMIF(РРО!#REF!,свод!$AY78,РРО!BO$12:BO$38)</f>
        <v>#REF!</v>
      </c>
      <c r="AB78" s="26" t="e">
        <f>SUMIF(РРО!#REF!,свод!$AY78,РРО!BP$12:BP$38)</f>
        <v>#REF!</v>
      </c>
      <c r="AC78" s="26" t="e">
        <f>SUMIF(РРО!#REF!,свод!$AY78,РРО!BQ$12:BQ$38)</f>
        <v>#REF!</v>
      </c>
      <c r="AD78" s="26" t="e">
        <f>SUMIF(РРО!#REF!,свод!$AY78,РРО!BR$12:BR$38)</f>
        <v>#REF!</v>
      </c>
      <c r="AE78" s="40" t="e">
        <f>SUMIF(РРО!#REF!,свод!$AY78,РРО!BS$12:BS$38)</f>
        <v>#REF!</v>
      </c>
      <c r="AF78" s="26" t="e">
        <f>SUMIF(РРО!#REF!,свод!$AY78,РРО!BT$12:BT$38)</f>
        <v>#REF!</v>
      </c>
      <c r="AG78" s="26" t="e">
        <f>SUMIF(РРО!#REF!,свод!$AY78,РРО!BU$12:BU$38)</f>
        <v>#REF!</v>
      </c>
      <c r="AH78" s="26" t="e">
        <f>SUMIF(РРО!#REF!,свод!$AY78,РРО!BV$12:BV$38)</f>
        <v>#REF!</v>
      </c>
      <c r="AI78" s="26" t="e">
        <f>SUMIF(РРО!#REF!,свод!$AY78,РРО!BW$12:BW$38)</f>
        <v>#REF!</v>
      </c>
      <c r="AJ78" s="26" t="e">
        <f>SUMIF(РРО!#REF!,свод!$AY78,РРО!#REF!)</f>
        <v>#REF!</v>
      </c>
      <c r="AK78" s="26" t="e">
        <f>SUMIF(РРО!#REF!,свод!$AY78,РРО!#REF!)</f>
        <v>#REF!</v>
      </c>
      <c r="AL78" s="26" t="e">
        <f>SUMIF(РРО!#REF!,свод!$AY78,РРО!#REF!)</f>
        <v>#REF!</v>
      </c>
      <c r="AM78" s="26" t="e">
        <f>SUMIF(РРО!#REF!,свод!$AY78,РРО!#REF!)</f>
        <v>#REF!</v>
      </c>
      <c r="AN78" s="26" t="e">
        <f>SUMIF(РРО!#REF!,свод!$AY78,РРО!#REF!)</f>
        <v>#REF!</v>
      </c>
      <c r="AO78" s="26" t="e">
        <f>SUMIF(РРО!#REF!,свод!$AY78,РРО!#REF!)</f>
        <v>#REF!</v>
      </c>
      <c r="AP78" s="26" t="e">
        <f>SUMIF(РРО!#REF!,свод!$AY78,РРО!#REF!)</f>
        <v>#REF!</v>
      </c>
      <c r="AQ78" s="26" t="e">
        <f>SUMIF(РРО!#REF!,свод!$AY78,РРО!#REF!)</f>
        <v>#REF!</v>
      </c>
      <c r="AR78" s="26" t="e">
        <f>SUMIF(РРО!#REF!,свод!$AY78,РРО!#REF!)</f>
        <v>#REF!</v>
      </c>
      <c r="AS78" s="26" t="e">
        <f>SUMIF(РРО!#REF!,свод!$AY78,РРО!#REF!)</f>
        <v>#REF!</v>
      </c>
      <c r="AT78" s="26" t="e">
        <f>SUMIF(РРО!#REF!,свод!$AY78,РРО!#REF!)</f>
        <v>#REF!</v>
      </c>
      <c r="AU78" s="26" t="e">
        <f>SUMIF(РРО!#REF!,свод!$AY78,РРО!#REF!)</f>
        <v>#REF!</v>
      </c>
      <c r="AV78" s="26" t="e">
        <f>SUMIF(РРО!#REF!,свод!$AY78,РРО!#REF!)</f>
        <v>#REF!</v>
      </c>
      <c r="AW78" s="26" t="e">
        <f>SUMIF(РРО!#REF!,свод!$AY78,РРО!#REF!)</f>
        <v>#REF!</v>
      </c>
      <c r="AX78" s="26" t="e">
        <f>SUMIF(РРО!#REF!,свод!$AY78,РРО!#REF!)</f>
        <v>#REF!</v>
      </c>
      <c r="AY78" t="str">
        <f t="shared" si="2"/>
        <v>4010000400406плановый</v>
      </c>
    </row>
    <row r="79" spans="1:51" ht="15" hidden="1" customHeight="1">
      <c r="A79" s="20">
        <v>401000040</v>
      </c>
      <c r="B79" s="21" t="s">
        <v>88</v>
      </c>
      <c r="C79" s="22" t="s">
        <v>66</v>
      </c>
      <c r="D79" s="22" t="s">
        <v>79</v>
      </c>
      <c r="E79" s="23" t="s">
        <v>62</v>
      </c>
      <c r="F79" s="40" t="e">
        <f>SUMIF(РРО!#REF!,свод!AY79,РРО!AT$12:AT$38)</f>
        <v>#REF!</v>
      </c>
      <c r="G79" s="40" t="e">
        <f>SUMIF(РРО!#REF!,свод!AY79,РРО!AU$12:AU$38)</f>
        <v>#REF!</v>
      </c>
      <c r="H79" s="26" t="e">
        <f>SUMIF(РРО!#REF!,свод!$AY79,РРО!AV$12:AV$38)</f>
        <v>#REF!</v>
      </c>
      <c r="I79" s="26" t="e">
        <f>SUMIF(РРО!#REF!,свод!$AY79,РРО!AW$12:AW$38)</f>
        <v>#REF!</v>
      </c>
      <c r="J79" s="26" t="e">
        <f>SUMIF(РРО!#REF!,свод!$AY79,РРО!AX$12:AX$38)</f>
        <v>#REF!</v>
      </c>
      <c r="K79" s="26" t="e">
        <f>SUMIF(РРО!#REF!,свод!$AY79,РРО!AY$12:AY$38)</f>
        <v>#REF!</v>
      </c>
      <c r="L79" s="26" t="e">
        <f>SUMIF(РРО!#REF!,свод!$AY79,РРО!AZ$12:AZ$38)</f>
        <v>#REF!</v>
      </c>
      <c r="M79" s="26" t="e">
        <f>SUMIF(РРО!#REF!,свод!$AY79,РРО!BA$12:BA$38)</f>
        <v>#REF!</v>
      </c>
      <c r="N79" s="26" t="e">
        <f>SUMIF(РРО!#REF!,свод!$AY79,РРО!BB$12:BB$38)</f>
        <v>#REF!</v>
      </c>
      <c r="O79" s="26" t="e">
        <f>SUMIF(РРО!#REF!,свод!$AY79,РРО!BC$12:BC$38)</f>
        <v>#REF!</v>
      </c>
      <c r="P79" s="40" t="e">
        <f>SUMIF(РРО!#REF!,свод!$AY79,РРО!BD$12:BD$38)</f>
        <v>#REF!</v>
      </c>
      <c r="Q79" s="26" t="e">
        <f>SUMIF(РРО!#REF!,свод!$AY79,РРО!BE$12:BE$38)</f>
        <v>#REF!</v>
      </c>
      <c r="R79" s="26" t="e">
        <f>SUMIF(РРО!#REF!,свод!$AY79,РРО!BF$12:BF$38)</f>
        <v>#REF!</v>
      </c>
      <c r="S79" s="26" t="e">
        <f>SUMIF(РРО!#REF!,свод!$AY79,РРО!BG$12:BG$38)</f>
        <v>#REF!</v>
      </c>
      <c r="T79" s="26" t="e">
        <f>SUMIF(РРО!#REF!,свод!$AY79,РРО!BH$12:BH$38)</f>
        <v>#REF!</v>
      </c>
      <c r="U79" s="40" t="e">
        <f>SUMIF(РРО!#REF!,свод!$AY79,РРО!BI$12:BI$38)</f>
        <v>#REF!</v>
      </c>
      <c r="V79" s="26" t="e">
        <f>SUMIF(РРО!#REF!,свод!$AY79,РРО!BJ$12:BJ$38)</f>
        <v>#REF!</v>
      </c>
      <c r="W79" s="26" t="e">
        <f>SUMIF(РРО!#REF!,свод!$AY79,РРО!BK$12:BK$38)</f>
        <v>#REF!</v>
      </c>
      <c r="X79" s="26" t="e">
        <f>SUMIF(РРО!#REF!,свод!$AY79,РРО!BL$12:BL$38)</f>
        <v>#REF!</v>
      </c>
      <c r="Y79" s="26" t="e">
        <f>SUMIF(РРО!#REF!,свод!$AY79,РРО!BM$12:BM$38)</f>
        <v>#REF!</v>
      </c>
      <c r="Z79" s="40" t="e">
        <f>SUMIF(РРО!#REF!,свод!$AY79,РРО!BN$12:BN$38)</f>
        <v>#REF!</v>
      </c>
      <c r="AA79" s="26" t="e">
        <f>SUMIF(РРО!#REF!,свод!$AY79,РРО!BO$12:BO$38)</f>
        <v>#REF!</v>
      </c>
      <c r="AB79" s="26" t="e">
        <f>SUMIF(РРО!#REF!,свод!$AY79,РРО!BP$12:BP$38)</f>
        <v>#REF!</v>
      </c>
      <c r="AC79" s="26" t="e">
        <f>SUMIF(РРО!#REF!,свод!$AY79,РРО!BQ$12:BQ$38)</f>
        <v>#REF!</v>
      </c>
      <c r="AD79" s="26" t="e">
        <f>SUMIF(РРО!#REF!,свод!$AY79,РРО!BR$12:BR$38)</f>
        <v>#REF!</v>
      </c>
      <c r="AE79" s="40" t="e">
        <f>SUMIF(РРО!#REF!,свод!$AY79,РРО!BS$12:BS$38)</f>
        <v>#REF!</v>
      </c>
      <c r="AF79" s="26" t="e">
        <f>SUMIF(РРО!#REF!,свод!$AY79,РРО!BT$12:BT$38)</f>
        <v>#REF!</v>
      </c>
      <c r="AG79" s="26" t="e">
        <f>SUMIF(РРО!#REF!,свод!$AY79,РРО!BU$12:BU$38)</f>
        <v>#REF!</v>
      </c>
      <c r="AH79" s="26" t="e">
        <f>SUMIF(РРО!#REF!,свод!$AY79,РРО!BV$12:BV$38)</f>
        <v>#REF!</v>
      </c>
      <c r="AI79" s="26" t="e">
        <f>SUMIF(РРО!#REF!,свод!$AY79,РРО!BW$12:BW$38)</f>
        <v>#REF!</v>
      </c>
      <c r="AJ79" s="26" t="e">
        <f>SUMIF(РРО!#REF!,свод!$AY79,РРО!#REF!)</f>
        <v>#REF!</v>
      </c>
      <c r="AK79" s="26" t="e">
        <f>SUMIF(РРО!#REF!,свод!$AY79,РРО!#REF!)</f>
        <v>#REF!</v>
      </c>
      <c r="AL79" s="26" t="e">
        <f>SUMIF(РРО!#REF!,свод!$AY79,РРО!#REF!)</f>
        <v>#REF!</v>
      </c>
      <c r="AM79" s="26" t="e">
        <f>SUMIF(РРО!#REF!,свод!$AY79,РРО!#REF!)</f>
        <v>#REF!</v>
      </c>
      <c r="AN79" s="26" t="e">
        <f>SUMIF(РРО!#REF!,свод!$AY79,РРО!#REF!)</f>
        <v>#REF!</v>
      </c>
      <c r="AO79" s="26" t="e">
        <f>SUMIF(РРО!#REF!,свод!$AY79,РРО!#REF!)</f>
        <v>#REF!</v>
      </c>
      <c r="AP79" s="26" t="e">
        <f>SUMIF(РРО!#REF!,свод!$AY79,РРО!#REF!)</f>
        <v>#REF!</v>
      </c>
      <c r="AQ79" s="26" t="e">
        <f>SUMIF(РРО!#REF!,свод!$AY79,РРО!#REF!)</f>
        <v>#REF!</v>
      </c>
      <c r="AR79" s="26" t="e">
        <f>SUMIF(РРО!#REF!,свод!$AY79,РРО!#REF!)</f>
        <v>#REF!</v>
      </c>
      <c r="AS79" s="26" t="e">
        <f>SUMIF(РРО!#REF!,свод!$AY79,РРО!#REF!)</f>
        <v>#REF!</v>
      </c>
      <c r="AT79" s="26" t="e">
        <f>SUMIF(РРО!#REF!,свод!$AY79,РРО!#REF!)</f>
        <v>#REF!</v>
      </c>
      <c r="AU79" s="26" t="e">
        <f>SUMIF(РРО!#REF!,свод!$AY79,РРО!#REF!)</f>
        <v>#REF!</v>
      </c>
      <c r="AV79" s="26" t="e">
        <f>SUMIF(РРО!#REF!,свод!$AY79,РРО!#REF!)</f>
        <v>#REF!</v>
      </c>
      <c r="AW79" s="26" t="e">
        <f>SUMIF(РРО!#REF!,свод!$AY79,РРО!#REF!)</f>
        <v>#REF!</v>
      </c>
      <c r="AX79" s="26" t="e">
        <f>SUMIF(РРО!#REF!,свод!$AY79,РРО!#REF!)</f>
        <v>#REF!</v>
      </c>
      <c r="AY79" t="str">
        <f t="shared" si="2"/>
        <v>4010000400407нормативный</v>
      </c>
    </row>
    <row r="80" spans="1:51" ht="15" hidden="1" customHeight="1">
      <c r="A80" s="36">
        <v>401000040</v>
      </c>
      <c r="B80" s="37" t="s">
        <v>88</v>
      </c>
      <c r="C80" s="38" t="s">
        <v>66</v>
      </c>
      <c r="D80" s="38" t="s">
        <v>79</v>
      </c>
      <c r="E80" s="39" t="s">
        <v>63</v>
      </c>
      <c r="F80" s="40" t="e">
        <f>SUMIF(РРО!#REF!,свод!AY80,РРО!AT$12:AT$38)</f>
        <v>#REF!</v>
      </c>
      <c r="G80" s="40" t="e">
        <f>SUMIF(РРО!#REF!,свод!AY80,РРО!AU$12:AU$38)</f>
        <v>#REF!</v>
      </c>
      <c r="H80" s="26" t="e">
        <f>SUMIF(РРО!#REF!,свод!$AY80,РРО!AV$12:AV$38)</f>
        <v>#REF!</v>
      </c>
      <c r="I80" s="26" t="e">
        <f>SUMIF(РРО!#REF!,свод!$AY80,РРО!AW$12:AW$38)</f>
        <v>#REF!</v>
      </c>
      <c r="J80" s="26" t="e">
        <f>SUMIF(РРО!#REF!,свод!$AY80,РРО!AX$12:AX$38)</f>
        <v>#REF!</v>
      </c>
      <c r="K80" s="26" t="e">
        <f>SUMIF(РРО!#REF!,свод!$AY80,РРО!AY$12:AY$38)</f>
        <v>#REF!</v>
      </c>
      <c r="L80" s="26" t="e">
        <f>SUMIF(РРО!#REF!,свод!$AY80,РРО!AZ$12:AZ$38)</f>
        <v>#REF!</v>
      </c>
      <c r="M80" s="26" t="e">
        <f>SUMIF(РРО!#REF!,свод!$AY80,РРО!BA$12:BA$38)</f>
        <v>#REF!</v>
      </c>
      <c r="N80" s="26" t="e">
        <f>SUMIF(РРО!#REF!,свод!$AY80,РРО!BB$12:BB$38)</f>
        <v>#REF!</v>
      </c>
      <c r="O80" s="26" t="e">
        <f>SUMIF(РРО!#REF!,свод!$AY80,РРО!BC$12:BC$38)</f>
        <v>#REF!</v>
      </c>
      <c r="P80" s="40" t="e">
        <f>SUMIF(РРО!#REF!,свод!$AY80,РРО!BD$12:BD$38)</f>
        <v>#REF!</v>
      </c>
      <c r="Q80" s="26" t="e">
        <f>SUMIF(РРО!#REF!,свод!$AY80,РРО!BE$12:BE$38)</f>
        <v>#REF!</v>
      </c>
      <c r="R80" s="26" t="e">
        <f>SUMIF(РРО!#REF!,свод!$AY80,РРО!BF$12:BF$38)</f>
        <v>#REF!</v>
      </c>
      <c r="S80" s="26" t="e">
        <f>SUMIF(РРО!#REF!,свод!$AY80,РРО!BG$12:BG$38)</f>
        <v>#REF!</v>
      </c>
      <c r="T80" s="26" t="e">
        <f>SUMIF(РРО!#REF!,свод!$AY80,РРО!BH$12:BH$38)</f>
        <v>#REF!</v>
      </c>
      <c r="U80" s="40" t="e">
        <f>SUMIF(РРО!#REF!,свод!$AY80,РРО!BI$12:BI$38)</f>
        <v>#REF!</v>
      </c>
      <c r="V80" s="26" t="e">
        <f>SUMIF(РРО!#REF!,свод!$AY80,РРО!BJ$12:BJ$38)</f>
        <v>#REF!</v>
      </c>
      <c r="W80" s="26" t="e">
        <f>SUMIF(РРО!#REF!,свод!$AY80,РРО!BK$12:BK$38)</f>
        <v>#REF!</v>
      </c>
      <c r="X80" s="26" t="e">
        <f>SUMIF(РРО!#REF!,свод!$AY80,РРО!BL$12:BL$38)</f>
        <v>#REF!</v>
      </c>
      <c r="Y80" s="26" t="e">
        <f>SUMIF(РРО!#REF!,свод!$AY80,РРО!BM$12:BM$38)</f>
        <v>#REF!</v>
      </c>
      <c r="Z80" s="40" t="e">
        <f>SUMIF(РРО!#REF!,свод!$AY80,РРО!BN$12:BN$38)</f>
        <v>#REF!</v>
      </c>
      <c r="AA80" s="26" t="e">
        <f>SUMIF(РРО!#REF!,свод!$AY80,РРО!BO$12:BO$38)</f>
        <v>#REF!</v>
      </c>
      <c r="AB80" s="26" t="e">
        <f>SUMIF(РРО!#REF!,свод!$AY80,РРО!BP$12:BP$38)</f>
        <v>#REF!</v>
      </c>
      <c r="AC80" s="26" t="e">
        <f>SUMIF(РРО!#REF!,свод!$AY80,РРО!BQ$12:BQ$38)</f>
        <v>#REF!</v>
      </c>
      <c r="AD80" s="26" t="e">
        <f>SUMIF(РРО!#REF!,свод!$AY80,РРО!BR$12:BR$38)</f>
        <v>#REF!</v>
      </c>
      <c r="AE80" s="40" t="e">
        <f>SUMIF(РРО!#REF!,свод!$AY80,РРО!BS$12:BS$38)</f>
        <v>#REF!</v>
      </c>
      <c r="AF80" s="26" t="e">
        <f>SUMIF(РРО!#REF!,свод!$AY80,РРО!BT$12:BT$38)</f>
        <v>#REF!</v>
      </c>
      <c r="AG80" s="26" t="e">
        <f>SUMIF(РРО!#REF!,свод!$AY80,РРО!BU$12:BU$38)</f>
        <v>#REF!</v>
      </c>
      <c r="AH80" s="26" t="e">
        <f>SUMIF(РРО!#REF!,свод!$AY80,РРО!BV$12:BV$38)</f>
        <v>#REF!</v>
      </c>
      <c r="AI80" s="26" t="e">
        <f>SUMIF(РРО!#REF!,свод!$AY80,РРО!BW$12:BW$38)</f>
        <v>#REF!</v>
      </c>
      <c r="AJ80" s="26" t="e">
        <f>SUMIF(РРО!#REF!,свод!$AY80,РРО!#REF!)</f>
        <v>#REF!</v>
      </c>
      <c r="AK80" s="26" t="e">
        <f>SUMIF(РРО!#REF!,свод!$AY80,РРО!#REF!)</f>
        <v>#REF!</v>
      </c>
      <c r="AL80" s="26" t="e">
        <f>SUMIF(РРО!#REF!,свод!$AY80,РРО!#REF!)</f>
        <v>#REF!</v>
      </c>
      <c r="AM80" s="26" t="e">
        <f>SUMIF(РРО!#REF!,свод!$AY80,РРО!#REF!)</f>
        <v>#REF!</v>
      </c>
      <c r="AN80" s="26" t="e">
        <f>SUMIF(РРО!#REF!,свод!$AY80,РРО!#REF!)</f>
        <v>#REF!</v>
      </c>
      <c r="AO80" s="26" t="e">
        <f>SUMIF(РРО!#REF!,свод!$AY80,РРО!#REF!)</f>
        <v>#REF!</v>
      </c>
      <c r="AP80" s="26" t="e">
        <f>SUMIF(РРО!#REF!,свод!$AY80,РРО!#REF!)</f>
        <v>#REF!</v>
      </c>
      <c r="AQ80" s="26" t="e">
        <f>SUMIF(РРО!#REF!,свод!$AY80,РРО!#REF!)</f>
        <v>#REF!</v>
      </c>
      <c r="AR80" s="26" t="e">
        <f>SUMIF(РРО!#REF!,свод!$AY80,РРО!#REF!)</f>
        <v>#REF!</v>
      </c>
      <c r="AS80" s="26" t="e">
        <f>SUMIF(РРО!#REF!,свод!$AY80,РРО!#REF!)</f>
        <v>#REF!</v>
      </c>
      <c r="AT80" s="26" t="e">
        <f>SUMIF(РРО!#REF!,свод!$AY80,РРО!#REF!)</f>
        <v>#REF!</v>
      </c>
      <c r="AU80" s="26" t="e">
        <f>SUMIF(РРО!#REF!,свод!$AY80,РРО!#REF!)</f>
        <v>#REF!</v>
      </c>
      <c r="AV80" s="26" t="e">
        <f>SUMIF(РРО!#REF!,свод!$AY80,РРО!#REF!)</f>
        <v>#REF!</v>
      </c>
      <c r="AW80" s="26" t="e">
        <f>SUMIF(РРО!#REF!,свод!$AY80,РРО!#REF!)</f>
        <v>#REF!</v>
      </c>
      <c r="AX80" s="26" t="e">
        <f>SUMIF(РРО!#REF!,свод!$AY80,РРО!#REF!)</f>
        <v>#REF!</v>
      </c>
      <c r="AY80" t="str">
        <f t="shared" si="2"/>
        <v>4010000400407плановый</v>
      </c>
    </row>
    <row r="81" spans="1:51" ht="15" hidden="1" customHeight="1">
      <c r="A81" s="20">
        <v>401000040</v>
      </c>
      <c r="B81" s="21" t="s">
        <v>88</v>
      </c>
      <c r="C81" s="22" t="s">
        <v>80</v>
      </c>
      <c r="D81" s="22" t="s">
        <v>54</v>
      </c>
      <c r="E81" s="23" t="s">
        <v>159</v>
      </c>
      <c r="F81" s="40" t="e">
        <f>SUMIF(РРО!#REF!,свод!AY81,РРО!AT$12:AT$38)</f>
        <v>#REF!</v>
      </c>
      <c r="G81" s="40" t="e">
        <f>SUMIF(РРО!#REF!,свод!AY81,РРО!AU$12:AU$38)</f>
        <v>#REF!</v>
      </c>
      <c r="H81" s="26" t="e">
        <f>SUMIF(РРО!#REF!,свод!$AY81,РРО!AV$12:AV$38)</f>
        <v>#REF!</v>
      </c>
      <c r="I81" s="26" t="e">
        <f>SUMIF(РРО!#REF!,свод!$AY81,РРО!AW$12:AW$38)</f>
        <v>#REF!</v>
      </c>
      <c r="J81" s="26" t="e">
        <f>SUMIF(РРО!#REF!,свод!$AY81,РРО!AX$12:AX$38)</f>
        <v>#REF!</v>
      </c>
      <c r="K81" s="26" t="e">
        <f>SUMIF(РРО!#REF!,свод!$AY81,РРО!AY$12:AY$38)</f>
        <v>#REF!</v>
      </c>
      <c r="L81" s="26" t="e">
        <f>SUMIF(РРО!#REF!,свод!$AY81,РРО!AZ$12:AZ$38)</f>
        <v>#REF!</v>
      </c>
      <c r="M81" s="26" t="e">
        <f>SUMIF(РРО!#REF!,свод!$AY81,РРО!BA$12:BA$38)</f>
        <v>#REF!</v>
      </c>
      <c r="N81" s="26" t="e">
        <f>SUMIF(РРО!#REF!,свод!$AY81,РРО!BB$12:BB$38)</f>
        <v>#REF!</v>
      </c>
      <c r="O81" s="26" t="e">
        <f>SUMIF(РРО!#REF!,свод!$AY81,РРО!BC$12:BC$38)</f>
        <v>#REF!</v>
      </c>
      <c r="P81" s="40" t="e">
        <f>SUMIF(РРО!#REF!,свод!$AY81,РРО!BD$12:BD$38)</f>
        <v>#REF!</v>
      </c>
      <c r="Q81" s="26" t="e">
        <f>SUMIF(РРО!#REF!,свод!$AY81,РРО!BE$12:BE$38)</f>
        <v>#REF!</v>
      </c>
      <c r="R81" s="26" t="e">
        <f>SUMIF(РРО!#REF!,свод!$AY81,РРО!BF$12:BF$38)</f>
        <v>#REF!</v>
      </c>
      <c r="S81" s="26" t="e">
        <f>SUMIF(РРО!#REF!,свод!$AY81,РРО!BG$12:BG$38)</f>
        <v>#REF!</v>
      </c>
      <c r="T81" s="26" t="e">
        <f>SUMIF(РРО!#REF!,свод!$AY81,РРО!BH$12:BH$38)</f>
        <v>#REF!</v>
      </c>
      <c r="U81" s="40" t="e">
        <f>SUMIF(РРО!#REF!,свод!$AY81,РРО!BI$12:BI$38)</f>
        <v>#REF!</v>
      </c>
      <c r="V81" s="26" t="e">
        <f>SUMIF(РРО!#REF!,свод!$AY81,РРО!BJ$12:BJ$38)</f>
        <v>#REF!</v>
      </c>
      <c r="W81" s="26" t="e">
        <f>SUMIF(РРО!#REF!,свод!$AY81,РРО!BK$12:BK$38)</f>
        <v>#REF!</v>
      </c>
      <c r="X81" s="26" t="e">
        <f>SUMIF(РРО!#REF!,свод!$AY81,РРО!BL$12:BL$38)</f>
        <v>#REF!</v>
      </c>
      <c r="Y81" s="26" t="e">
        <f>SUMIF(РРО!#REF!,свод!$AY81,РРО!BM$12:BM$38)</f>
        <v>#REF!</v>
      </c>
      <c r="Z81" s="40" t="e">
        <f>SUMIF(РРО!#REF!,свод!$AY81,РРО!BN$12:BN$38)</f>
        <v>#REF!</v>
      </c>
      <c r="AA81" s="26" t="e">
        <f>SUMIF(РРО!#REF!,свод!$AY81,РРО!BO$12:BO$38)</f>
        <v>#REF!</v>
      </c>
      <c r="AB81" s="26" t="e">
        <f>SUMIF(РРО!#REF!,свод!$AY81,РРО!BP$12:BP$38)</f>
        <v>#REF!</v>
      </c>
      <c r="AC81" s="26" t="e">
        <f>SUMIF(РРО!#REF!,свод!$AY81,РРО!BQ$12:BQ$38)</f>
        <v>#REF!</v>
      </c>
      <c r="AD81" s="26" t="e">
        <f>SUMIF(РРО!#REF!,свод!$AY81,РРО!BR$12:BR$38)</f>
        <v>#REF!</v>
      </c>
      <c r="AE81" s="40" t="e">
        <f>SUMIF(РРО!#REF!,свод!$AY81,РРО!BS$12:BS$38)</f>
        <v>#REF!</v>
      </c>
      <c r="AF81" s="26" t="e">
        <f>SUMIF(РРО!#REF!,свод!$AY81,РРО!BT$12:BT$38)</f>
        <v>#REF!</v>
      </c>
      <c r="AG81" s="26" t="e">
        <f>SUMIF(РРО!#REF!,свод!$AY81,РРО!BU$12:BU$38)</f>
        <v>#REF!</v>
      </c>
      <c r="AH81" s="26" t="e">
        <f>SUMIF(РРО!#REF!,свод!$AY81,РРО!BV$12:BV$38)</f>
        <v>#REF!</v>
      </c>
      <c r="AI81" s="26" t="e">
        <f>SUMIF(РРО!#REF!,свод!$AY81,РРО!BW$12:BW$38)</f>
        <v>#REF!</v>
      </c>
      <c r="AJ81" s="26" t="e">
        <f>SUMIF(РРО!#REF!,свод!$AY81,РРО!#REF!)</f>
        <v>#REF!</v>
      </c>
      <c r="AK81" s="26" t="e">
        <f>SUMIF(РРО!#REF!,свод!$AY81,РРО!#REF!)</f>
        <v>#REF!</v>
      </c>
      <c r="AL81" s="26" t="e">
        <f>SUMIF(РРО!#REF!,свод!$AY81,РРО!#REF!)</f>
        <v>#REF!</v>
      </c>
      <c r="AM81" s="26" t="e">
        <f>SUMIF(РРО!#REF!,свод!$AY81,РРО!#REF!)</f>
        <v>#REF!</v>
      </c>
      <c r="AN81" s="26" t="e">
        <f>SUMIF(РРО!#REF!,свод!$AY81,РРО!#REF!)</f>
        <v>#REF!</v>
      </c>
      <c r="AO81" s="26" t="e">
        <f>SUMIF(РРО!#REF!,свод!$AY81,РРО!#REF!)</f>
        <v>#REF!</v>
      </c>
      <c r="AP81" s="26" t="e">
        <f>SUMIF(РРО!#REF!,свод!$AY81,РРО!#REF!)</f>
        <v>#REF!</v>
      </c>
      <c r="AQ81" s="26" t="e">
        <f>SUMIF(РРО!#REF!,свод!$AY81,РРО!#REF!)</f>
        <v>#REF!</v>
      </c>
      <c r="AR81" s="26" t="e">
        <f>SUMIF(РРО!#REF!,свод!$AY81,РРО!#REF!)</f>
        <v>#REF!</v>
      </c>
      <c r="AS81" s="26" t="e">
        <f>SUMIF(РРО!#REF!,свод!$AY81,РРО!#REF!)</f>
        <v>#REF!</v>
      </c>
      <c r="AT81" s="26" t="e">
        <f>SUMIF(РРО!#REF!,свод!$AY81,РРО!#REF!)</f>
        <v>#REF!</v>
      </c>
      <c r="AU81" s="26" t="e">
        <f>SUMIF(РРО!#REF!,свод!$AY81,РРО!#REF!)</f>
        <v>#REF!</v>
      </c>
      <c r="AV81" s="26" t="e">
        <f>SUMIF(РРО!#REF!,свод!$AY81,РРО!#REF!)</f>
        <v>#REF!</v>
      </c>
      <c r="AW81" s="26" t="e">
        <f>SUMIF(РРО!#REF!,свод!$AY81,РРО!#REF!)</f>
        <v>#REF!</v>
      </c>
      <c r="AX81" s="26" t="e">
        <f>SUMIF(РРО!#REF!,свод!$AY81,РРО!#REF!)</f>
        <v>#REF!</v>
      </c>
      <c r="AY81" t="str">
        <f>CONCATENATE(A81,C81,D81,E81)</f>
        <v>4010000400503индексации</v>
      </c>
    </row>
    <row r="82" spans="1:51" ht="15" hidden="1" customHeight="1">
      <c r="A82" s="20" t="s">
        <v>111</v>
      </c>
      <c r="B82" s="21" t="s">
        <v>112</v>
      </c>
      <c r="C82" s="22" t="s">
        <v>80</v>
      </c>
      <c r="D82" s="22" t="s">
        <v>54</v>
      </c>
      <c r="E82" s="23" t="s">
        <v>62</v>
      </c>
      <c r="F82" s="40" t="e">
        <f>SUMIF(РРО!#REF!,свод!AY82,РРО!AT$12:AT$38)</f>
        <v>#REF!</v>
      </c>
      <c r="G82" s="40" t="e">
        <f>SUMIF(РРО!#REF!,свод!AY82,РРО!AU$12:AU$38)</f>
        <v>#REF!</v>
      </c>
      <c r="H82" s="26" t="e">
        <f>SUMIF(РРО!#REF!,свод!$AY82,РРО!AV$12:AV$38)</f>
        <v>#REF!</v>
      </c>
      <c r="I82" s="26" t="e">
        <f>SUMIF(РРО!#REF!,свод!$AY82,РРО!AW$12:AW$38)</f>
        <v>#REF!</v>
      </c>
      <c r="J82" s="26" t="e">
        <f>SUMIF(РРО!#REF!,свод!$AY82,РРО!AX$12:AX$38)</f>
        <v>#REF!</v>
      </c>
      <c r="K82" s="26" t="e">
        <f>SUMIF(РРО!#REF!,свод!$AY82,РРО!AY$12:AY$38)</f>
        <v>#REF!</v>
      </c>
      <c r="L82" s="26" t="e">
        <f>SUMIF(РРО!#REF!,свод!$AY82,РРО!AZ$12:AZ$38)</f>
        <v>#REF!</v>
      </c>
      <c r="M82" s="26" t="e">
        <f>SUMIF(РРО!#REF!,свод!$AY82,РРО!BA$12:BA$38)</f>
        <v>#REF!</v>
      </c>
      <c r="N82" s="26" t="e">
        <f>SUMIF(РРО!#REF!,свод!$AY82,РРО!BB$12:BB$38)</f>
        <v>#REF!</v>
      </c>
      <c r="O82" s="26" t="e">
        <f>SUMIF(РРО!#REF!,свод!$AY82,РРО!BC$12:BC$38)</f>
        <v>#REF!</v>
      </c>
      <c r="P82" s="40" t="e">
        <f>SUMIF(РРО!#REF!,свод!$AY82,РРО!BD$12:BD$38)</f>
        <v>#REF!</v>
      </c>
      <c r="Q82" s="26" t="e">
        <f>SUMIF(РРО!#REF!,свод!$AY82,РРО!BE$12:BE$38)</f>
        <v>#REF!</v>
      </c>
      <c r="R82" s="26" t="e">
        <f>SUMIF(РРО!#REF!,свод!$AY82,РРО!BF$12:BF$38)</f>
        <v>#REF!</v>
      </c>
      <c r="S82" s="26" t="e">
        <f>SUMIF(РРО!#REF!,свод!$AY82,РРО!BG$12:BG$38)</f>
        <v>#REF!</v>
      </c>
      <c r="T82" s="26" t="e">
        <f>SUMIF(РРО!#REF!,свод!$AY82,РРО!BH$12:BH$38)</f>
        <v>#REF!</v>
      </c>
      <c r="U82" s="40" t="e">
        <f>SUMIF(РРО!#REF!,свод!$AY82,РРО!BI$12:BI$38)</f>
        <v>#REF!</v>
      </c>
      <c r="V82" s="26" t="e">
        <f>SUMIF(РРО!#REF!,свод!$AY82,РРО!BJ$12:BJ$38)</f>
        <v>#REF!</v>
      </c>
      <c r="W82" s="26" t="e">
        <f>SUMIF(РРО!#REF!,свод!$AY82,РРО!BK$12:BK$38)</f>
        <v>#REF!</v>
      </c>
      <c r="X82" s="26" t="e">
        <f>SUMIF(РРО!#REF!,свод!$AY82,РРО!BL$12:BL$38)</f>
        <v>#REF!</v>
      </c>
      <c r="Y82" s="26" t="e">
        <f>SUMIF(РРО!#REF!,свод!$AY82,РРО!BM$12:BM$38)</f>
        <v>#REF!</v>
      </c>
      <c r="Z82" s="40" t="e">
        <f>SUMIF(РРО!#REF!,свод!$AY82,РРО!BN$12:BN$38)</f>
        <v>#REF!</v>
      </c>
      <c r="AA82" s="26" t="e">
        <f>SUMIF(РРО!#REF!,свод!$AY82,РРО!BO$12:BO$38)</f>
        <v>#REF!</v>
      </c>
      <c r="AB82" s="26" t="e">
        <f>SUMIF(РРО!#REF!,свод!$AY82,РРО!BP$12:BP$38)</f>
        <v>#REF!</v>
      </c>
      <c r="AC82" s="26" t="e">
        <f>SUMIF(РРО!#REF!,свод!$AY82,РРО!BQ$12:BQ$38)</f>
        <v>#REF!</v>
      </c>
      <c r="AD82" s="26" t="e">
        <f>SUMIF(РРО!#REF!,свод!$AY82,РРО!BR$12:BR$38)</f>
        <v>#REF!</v>
      </c>
      <c r="AE82" s="40" t="e">
        <f>SUMIF(РРО!#REF!,свод!$AY82,РРО!BS$12:BS$38)</f>
        <v>#REF!</v>
      </c>
      <c r="AF82" s="26" t="e">
        <f>SUMIF(РРО!#REF!,свод!$AY82,РРО!BT$12:BT$38)</f>
        <v>#REF!</v>
      </c>
      <c r="AG82" s="26" t="e">
        <f>SUMIF(РРО!#REF!,свод!$AY82,РРО!BU$12:BU$38)</f>
        <v>#REF!</v>
      </c>
      <c r="AH82" s="26" t="e">
        <f>SUMIF(РРО!#REF!,свод!$AY82,РРО!BV$12:BV$38)</f>
        <v>#REF!</v>
      </c>
      <c r="AI82" s="26" t="e">
        <f>SUMIF(РРО!#REF!,свод!$AY82,РРО!BW$12:BW$38)</f>
        <v>#REF!</v>
      </c>
      <c r="AJ82" s="26" t="e">
        <f>SUMIF(РРО!#REF!,свод!$AY82,РРО!#REF!)</f>
        <v>#REF!</v>
      </c>
      <c r="AK82" s="26" t="e">
        <f>SUMIF(РРО!#REF!,свод!$AY82,РРО!#REF!)</f>
        <v>#REF!</v>
      </c>
      <c r="AL82" s="26" t="e">
        <f>SUMIF(РРО!#REF!,свод!$AY82,РРО!#REF!)</f>
        <v>#REF!</v>
      </c>
      <c r="AM82" s="26" t="e">
        <f>SUMIF(РРО!#REF!,свод!$AY82,РРО!#REF!)</f>
        <v>#REF!</v>
      </c>
      <c r="AN82" s="26" t="e">
        <f>SUMIF(РРО!#REF!,свод!$AY82,РРО!#REF!)</f>
        <v>#REF!</v>
      </c>
      <c r="AO82" s="26" t="e">
        <f>SUMIF(РРО!#REF!,свод!$AY82,РРО!#REF!)</f>
        <v>#REF!</v>
      </c>
      <c r="AP82" s="26" t="e">
        <f>SUMIF(РРО!#REF!,свод!$AY82,РРО!#REF!)</f>
        <v>#REF!</v>
      </c>
      <c r="AQ82" s="26" t="e">
        <f>SUMIF(РРО!#REF!,свод!$AY82,РРО!#REF!)</f>
        <v>#REF!</v>
      </c>
      <c r="AR82" s="26" t="e">
        <f>SUMIF(РРО!#REF!,свод!$AY82,РРО!#REF!)</f>
        <v>#REF!</v>
      </c>
      <c r="AS82" s="26" t="e">
        <f>SUMIF(РРО!#REF!,свод!$AY82,РРО!#REF!)</f>
        <v>#REF!</v>
      </c>
      <c r="AT82" s="26" t="e">
        <f>SUMIF(РРО!#REF!,свод!$AY82,РРО!#REF!)</f>
        <v>#REF!</v>
      </c>
      <c r="AU82" s="26" t="e">
        <f>SUMIF(РРО!#REF!,свод!$AY82,РРО!#REF!)</f>
        <v>#REF!</v>
      </c>
      <c r="AV82" s="26" t="e">
        <f>SUMIF(РРО!#REF!,свод!$AY82,РРО!#REF!)</f>
        <v>#REF!</v>
      </c>
      <c r="AW82" s="26" t="e">
        <f>SUMIF(РРО!#REF!,свод!$AY82,РРО!#REF!)</f>
        <v>#REF!</v>
      </c>
      <c r="AX82" s="26" t="e">
        <f>SUMIF(РРО!#REF!,свод!$AY82,РРО!#REF!)</f>
        <v>#REF!</v>
      </c>
      <c r="AY82" t="str">
        <f t="shared" si="2"/>
        <v>4010000400503нормативный</v>
      </c>
    </row>
    <row r="83" spans="1:51" ht="15" hidden="1" customHeight="1">
      <c r="A83" s="20" t="s">
        <v>111</v>
      </c>
      <c r="B83" s="21" t="s">
        <v>112</v>
      </c>
      <c r="C83" s="22" t="s">
        <v>80</v>
      </c>
      <c r="D83" s="22" t="s">
        <v>54</v>
      </c>
      <c r="E83" s="23" t="s">
        <v>63</v>
      </c>
      <c r="F83" s="40" t="e">
        <f>SUMIF(РРО!#REF!,свод!AY83,РРО!AT$12:AT$38)</f>
        <v>#REF!</v>
      </c>
      <c r="G83" s="40" t="e">
        <f>SUMIF(РРО!#REF!,свод!AY83,РРО!AU$12:AU$38)</f>
        <v>#REF!</v>
      </c>
      <c r="H83" s="26" t="e">
        <f>SUMIF(РРО!#REF!,свод!$AY83,РРО!AV$12:AV$38)</f>
        <v>#REF!</v>
      </c>
      <c r="I83" s="26" t="e">
        <f>SUMIF(РРО!#REF!,свод!$AY83,РРО!AW$12:AW$38)</f>
        <v>#REF!</v>
      </c>
      <c r="J83" s="26" t="e">
        <f>SUMIF(РРО!#REF!,свод!$AY83,РРО!AX$12:AX$38)</f>
        <v>#REF!</v>
      </c>
      <c r="K83" s="26" t="e">
        <f>SUMIF(РРО!#REF!,свод!$AY83,РРО!AY$12:AY$38)</f>
        <v>#REF!</v>
      </c>
      <c r="L83" s="26" t="e">
        <f>SUMIF(РРО!#REF!,свод!$AY83,РРО!AZ$12:AZ$38)</f>
        <v>#REF!</v>
      </c>
      <c r="M83" s="26" t="e">
        <f>SUMIF(РРО!#REF!,свод!$AY83,РРО!BA$12:BA$38)</f>
        <v>#REF!</v>
      </c>
      <c r="N83" s="26" t="e">
        <f>SUMIF(РРО!#REF!,свод!$AY83,РРО!BB$12:BB$38)</f>
        <v>#REF!</v>
      </c>
      <c r="O83" s="26" t="e">
        <f>SUMIF(РРО!#REF!,свод!$AY83,РРО!BC$12:BC$38)</f>
        <v>#REF!</v>
      </c>
      <c r="P83" s="40" t="e">
        <f>SUMIF(РРО!#REF!,свод!$AY83,РРО!BD$12:BD$38)</f>
        <v>#REF!</v>
      </c>
      <c r="Q83" s="26" t="e">
        <f>SUMIF(РРО!#REF!,свод!$AY83,РРО!BE$12:BE$38)</f>
        <v>#REF!</v>
      </c>
      <c r="R83" s="26" t="e">
        <f>SUMIF(РРО!#REF!,свод!$AY83,РРО!BF$12:BF$38)</f>
        <v>#REF!</v>
      </c>
      <c r="S83" s="26" t="e">
        <f>SUMIF(РРО!#REF!,свод!$AY83,РРО!BG$12:BG$38)</f>
        <v>#REF!</v>
      </c>
      <c r="T83" s="26" t="e">
        <f>SUMIF(РРО!#REF!,свод!$AY83,РРО!BH$12:BH$38)</f>
        <v>#REF!</v>
      </c>
      <c r="U83" s="40" t="e">
        <f>SUMIF(РРО!#REF!,свод!$AY83,РРО!BI$12:BI$38)</f>
        <v>#REF!</v>
      </c>
      <c r="V83" s="26" t="e">
        <f>SUMIF(РРО!#REF!,свод!$AY83,РРО!BJ$12:BJ$38)</f>
        <v>#REF!</v>
      </c>
      <c r="W83" s="26" t="e">
        <f>SUMIF(РРО!#REF!,свод!$AY83,РРО!BK$12:BK$38)</f>
        <v>#REF!</v>
      </c>
      <c r="X83" s="26" t="e">
        <f>SUMIF(РРО!#REF!,свод!$AY83,РРО!BL$12:BL$38)</f>
        <v>#REF!</v>
      </c>
      <c r="Y83" s="26" t="e">
        <f>SUMIF(РРО!#REF!,свод!$AY83,РРО!BM$12:BM$38)</f>
        <v>#REF!</v>
      </c>
      <c r="Z83" s="40" t="e">
        <f>SUMIF(РРО!#REF!,свод!$AY83,РРО!BN$12:BN$38)</f>
        <v>#REF!</v>
      </c>
      <c r="AA83" s="26" t="e">
        <f>SUMIF(РРО!#REF!,свод!$AY83,РРО!BO$12:BO$38)</f>
        <v>#REF!</v>
      </c>
      <c r="AB83" s="26" t="e">
        <f>SUMIF(РРО!#REF!,свод!$AY83,РРО!BP$12:BP$38)</f>
        <v>#REF!</v>
      </c>
      <c r="AC83" s="26" t="e">
        <f>SUMIF(РРО!#REF!,свод!$AY83,РРО!BQ$12:BQ$38)</f>
        <v>#REF!</v>
      </c>
      <c r="AD83" s="26" t="e">
        <f>SUMIF(РРО!#REF!,свод!$AY83,РРО!BR$12:BR$38)</f>
        <v>#REF!</v>
      </c>
      <c r="AE83" s="40" t="e">
        <f>SUMIF(РРО!#REF!,свод!$AY83,РРО!BS$12:BS$38)</f>
        <v>#REF!</v>
      </c>
      <c r="AF83" s="26" t="e">
        <f>SUMIF(РРО!#REF!,свод!$AY83,РРО!BT$12:BT$38)</f>
        <v>#REF!</v>
      </c>
      <c r="AG83" s="26" t="e">
        <f>SUMIF(РРО!#REF!,свод!$AY83,РРО!BU$12:BU$38)</f>
        <v>#REF!</v>
      </c>
      <c r="AH83" s="26" t="e">
        <f>SUMIF(РРО!#REF!,свод!$AY83,РРО!BV$12:BV$38)</f>
        <v>#REF!</v>
      </c>
      <c r="AI83" s="26" t="e">
        <f>SUMIF(РРО!#REF!,свод!$AY83,РРО!BW$12:BW$38)</f>
        <v>#REF!</v>
      </c>
      <c r="AJ83" s="26" t="e">
        <f>SUMIF(РРО!#REF!,свод!$AY83,РРО!#REF!)</f>
        <v>#REF!</v>
      </c>
      <c r="AK83" s="26" t="e">
        <f>SUMIF(РРО!#REF!,свод!$AY83,РРО!#REF!)</f>
        <v>#REF!</v>
      </c>
      <c r="AL83" s="26" t="e">
        <f>SUMIF(РРО!#REF!,свод!$AY83,РРО!#REF!)</f>
        <v>#REF!</v>
      </c>
      <c r="AM83" s="26" t="e">
        <f>SUMIF(РРО!#REF!,свод!$AY83,РРО!#REF!)</f>
        <v>#REF!</v>
      </c>
      <c r="AN83" s="26" t="e">
        <f>SUMIF(РРО!#REF!,свод!$AY83,РРО!#REF!)</f>
        <v>#REF!</v>
      </c>
      <c r="AO83" s="26" t="e">
        <f>SUMIF(РРО!#REF!,свод!$AY83,РРО!#REF!)</f>
        <v>#REF!</v>
      </c>
      <c r="AP83" s="26" t="e">
        <f>SUMIF(РРО!#REF!,свод!$AY83,РРО!#REF!)</f>
        <v>#REF!</v>
      </c>
      <c r="AQ83" s="26" t="e">
        <f>SUMIF(РРО!#REF!,свод!$AY83,РРО!#REF!)</f>
        <v>#REF!</v>
      </c>
      <c r="AR83" s="26" t="e">
        <f>SUMIF(РРО!#REF!,свод!$AY83,РРО!#REF!)</f>
        <v>#REF!</v>
      </c>
      <c r="AS83" s="26" t="e">
        <f>SUMIF(РРО!#REF!,свод!$AY83,РРО!#REF!)</f>
        <v>#REF!</v>
      </c>
      <c r="AT83" s="26" t="e">
        <f>SUMIF(РРО!#REF!,свод!$AY83,РРО!#REF!)</f>
        <v>#REF!</v>
      </c>
      <c r="AU83" s="26" t="e">
        <f>SUMIF(РРО!#REF!,свод!$AY83,РРО!#REF!)</f>
        <v>#REF!</v>
      </c>
      <c r="AV83" s="26" t="e">
        <f>SUMIF(РРО!#REF!,свод!$AY83,РРО!#REF!)</f>
        <v>#REF!</v>
      </c>
      <c r="AW83" s="26" t="e">
        <f>SUMIF(РРО!#REF!,свод!$AY83,РРО!#REF!)</f>
        <v>#REF!</v>
      </c>
      <c r="AX83" s="26" t="e">
        <f>SUMIF(РРО!#REF!,свод!$AY83,РРО!#REF!)</f>
        <v>#REF!</v>
      </c>
      <c r="AY83" t="str">
        <f t="shared" si="2"/>
        <v>4010000400503плановый</v>
      </c>
    </row>
    <row r="84" spans="1:51" ht="15" hidden="1" customHeight="1">
      <c r="A84" s="20">
        <v>401000041</v>
      </c>
      <c r="B84" s="21"/>
      <c r="C84" s="22" t="s">
        <v>51</v>
      </c>
      <c r="D84" s="22" t="s">
        <v>52</v>
      </c>
      <c r="E84" s="23" t="s">
        <v>63</v>
      </c>
      <c r="F84" s="40" t="e">
        <f>SUMIF(РРО!#REF!,свод!AY84,РРО!AT$12:AT$38)</f>
        <v>#REF!</v>
      </c>
      <c r="G84" s="40" t="e">
        <f>SUMIF(РРО!#REF!,свод!AY84,РРО!AU$12:AU$38)</f>
        <v>#REF!</v>
      </c>
      <c r="H84" s="26" t="e">
        <f>SUMIF(РРО!#REF!,свод!$AY84,РРО!AV$12:AV$38)</f>
        <v>#REF!</v>
      </c>
      <c r="I84" s="26" t="e">
        <f>SUMIF(РРО!#REF!,свод!$AY84,РРО!AW$12:AW$38)</f>
        <v>#REF!</v>
      </c>
      <c r="J84" s="26" t="e">
        <f>SUMIF(РРО!#REF!,свод!$AY84,РРО!AX$12:AX$38)</f>
        <v>#REF!</v>
      </c>
      <c r="K84" s="26" t="e">
        <f>SUMIF(РРО!#REF!,свод!$AY84,РРО!AY$12:AY$38)</f>
        <v>#REF!</v>
      </c>
      <c r="L84" s="26" t="e">
        <f>SUMIF(РРО!#REF!,свод!$AY84,РРО!AZ$12:AZ$38)</f>
        <v>#REF!</v>
      </c>
      <c r="M84" s="26" t="e">
        <f>SUMIF(РРО!#REF!,свод!$AY84,РРО!BA$12:BA$38)</f>
        <v>#REF!</v>
      </c>
      <c r="N84" s="26" t="e">
        <f>SUMIF(РРО!#REF!,свод!$AY84,РРО!BB$12:BB$38)</f>
        <v>#REF!</v>
      </c>
      <c r="O84" s="26" t="e">
        <f>SUMIF(РРО!#REF!,свод!$AY84,РРО!BC$12:BC$38)</f>
        <v>#REF!</v>
      </c>
      <c r="P84" s="40" t="e">
        <f>SUMIF(РРО!#REF!,свод!$AY84,РРО!BD$12:BD$38)</f>
        <v>#REF!</v>
      </c>
      <c r="Q84" s="26" t="e">
        <f>SUMIF(РРО!#REF!,свод!$AY84,РРО!BE$12:BE$38)</f>
        <v>#REF!</v>
      </c>
      <c r="R84" s="26" t="e">
        <f>SUMIF(РРО!#REF!,свод!$AY84,РРО!BF$12:BF$38)</f>
        <v>#REF!</v>
      </c>
      <c r="S84" s="26" t="e">
        <f>SUMIF(РРО!#REF!,свод!$AY84,РРО!BG$12:BG$38)</f>
        <v>#REF!</v>
      </c>
      <c r="T84" s="26" t="e">
        <f>SUMIF(РРО!#REF!,свод!$AY84,РРО!BH$12:BH$38)</f>
        <v>#REF!</v>
      </c>
      <c r="U84" s="40" t="e">
        <f>SUMIF(РРО!#REF!,свод!$AY84,РРО!BI$12:BI$38)</f>
        <v>#REF!</v>
      </c>
      <c r="V84" s="26" t="e">
        <f>SUMIF(РРО!#REF!,свод!$AY84,РРО!BJ$12:BJ$38)</f>
        <v>#REF!</v>
      </c>
      <c r="W84" s="26" t="e">
        <f>SUMIF(РРО!#REF!,свод!$AY84,РРО!BK$12:BK$38)</f>
        <v>#REF!</v>
      </c>
      <c r="X84" s="26" t="e">
        <f>SUMIF(РРО!#REF!,свод!$AY84,РРО!BL$12:BL$38)</f>
        <v>#REF!</v>
      </c>
      <c r="Y84" s="26" t="e">
        <f>SUMIF(РРО!#REF!,свод!$AY84,РРО!BM$12:BM$38)</f>
        <v>#REF!</v>
      </c>
      <c r="Z84" s="40" t="e">
        <f>SUMIF(РРО!#REF!,свод!$AY84,РРО!BN$12:BN$38)</f>
        <v>#REF!</v>
      </c>
      <c r="AA84" s="26" t="e">
        <f>SUMIF(РРО!#REF!,свод!$AY84,РРО!BO$12:BO$38)</f>
        <v>#REF!</v>
      </c>
      <c r="AB84" s="26" t="e">
        <f>SUMIF(РРО!#REF!,свод!$AY84,РРО!BP$12:BP$38)</f>
        <v>#REF!</v>
      </c>
      <c r="AC84" s="26" t="e">
        <f>SUMIF(РРО!#REF!,свод!$AY84,РРО!BQ$12:BQ$38)</f>
        <v>#REF!</v>
      </c>
      <c r="AD84" s="26" t="e">
        <f>SUMIF(РРО!#REF!,свод!$AY84,РРО!BR$12:BR$38)</f>
        <v>#REF!</v>
      </c>
      <c r="AE84" s="40" t="e">
        <f>SUMIF(РРО!#REF!,свод!$AY84,РРО!BS$12:BS$38)</f>
        <v>#REF!</v>
      </c>
      <c r="AF84" s="26" t="e">
        <f>SUMIF(РРО!#REF!,свод!$AY84,РРО!BT$12:BT$38)</f>
        <v>#REF!</v>
      </c>
      <c r="AG84" s="26" t="e">
        <f>SUMIF(РРО!#REF!,свод!$AY84,РРО!BU$12:BU$38)</f>
        <v>#REF!</v>
      </c>
      <c r="AH84" s="26" t="e">
        <f>SUMIF(РРО!#REF!,свод!$AY84,РРО!BV$12:BV$38)</f>
        <v>#REF!</v>
      </c>
      <c r="AI84" s="26" t="e">
        <f>SUMIF(РРО!#REF!,свод!$AY84,РРО!BW$12:BW$38)</f>
        <v>#REF!</v>
      </c>
      <c r="AJ84" s="26" t="e">
        <f>SUMIF(РРО!#REF!,свод!$AY84,РРО!#REF!)</f>
        <v>#REF!</v>
      </c>
      <c r="AK84" s="26" t="e">
        <f>SUMIF(РРО!#REF!,свод!$AY84,РРО!#REF!)</f>
        <v>#REF!</v>
      </c>
      <c r="AL84" s="26" t="e">
        <f>SUMIF(РРО!#REF!,свод!$AY84,РРО!#REF!)</f>
        <v>#REF!</v>
      </c>
      <c r="AM84" s="26" t="e">
        <f>SUMIF(РРО!#REF!,свод!$AY84,РРО!#REF!)</f>
        <v>#REF!</v>
      </c>
      <c r="AN84" s="26" t="e">
        <f>SUMIF(РРО!#REF!,свод!$AY84,РРО!#REF!)</f>
        <v>#REF!</v>
      </c>
      <c r="AO84" s="26" t="e">
        <f>SUMIF(РРО!#REF!,свод!$AY84,РРО!#REF!)</f>
        <v>#REF!</v>
      </c>
      <c r="AP84" s="26" t="e">
        <f>SUMIF(РРО!#REF!,свод!$AY84,РРО!#REF!)</f>
        <v>#REF!</v>
      </c>
      <c r="AQ84" s="26" t="e">
        <f>SUMIF(РРО!#REF!,свод!$AY84,РРО!#REF!)</f>
        <v>#REF!</v>
      </c>
      <c r="AR84" s="26" t="e">
        <f>SUMIF(РРО!#REF!,свод!$AY84,РРО!#REF!)</f>
        <v>#REF!</v>
      </c>
      <c r="AS84" s="26" t="e">
        <f>SUMIF(РРО!#REF!,свод!$AY84,РРО!#REF!)</f>
        <v>#REF!</v>
      </c>
      <c r="AT84" s="26" t="e">
        <f>SUMIF(РРО!#REF!,свод!$AY84,РРО!#REF!)</f>
        <v>#REF!</v>
      </c>
      <c r="AU84" s="26" t="e">
        <f>SUMIF(РРО!#REF!,свод!$AY84,РРО!#REF!)</f>
        <v>#REF!</v>
      </c>
      <c r="AV84" s="26" t="e">
        <f>SUMIF(РРО!#REF!,свод!$AY84,РРО!#REF!)</f>
        <v>#REF!</v>
      </c>
      <c r="AW84" s="26" t="e">
        <f>SUMIF(РРО!#REF!,свод!$AY84,РРО!#REF!)</f>
        <v>#REF!</v>
      </c>
      <c r="AX84" s="26" t="e">
        <f>SUMIF(РРО!#REF!,свод!$AY84,РРО!#REF!)</f>
        <v>#REF!</v>
      </c>
      <c r="AY84" t="str">
        <f>CONCATENATE(A84,C84,D84,E84)</f>
        <v>4010000410113плановый</v>
      </c>
    </row>
    <row r="85" spans="1:51" ht="15" hidden="1" customHeight="1">
      <c r="A85" s="20">
        <v>401000041</v>
      </c>
      <c r="B85" s="21"/>
      <c r="C85" s="22" t="s">
        <v>80</v>
      </c>
      <c r="D85" s="22" t="s">
        <v>54</v>
      </c>
      <c r="E85" s="23" t="s">
        <v>63</v>
      </c>
      <c r="F85" s="40" t="e">
        <f>SUMIF(РРО!#REF!,свод!AY85,РРО!AT$12:AT$38)</f>
        <v>#REF!</v>
      </c>
      <c r="G85" s="40" t="e">
        <f>SUMIF(РРО!#REF!,свод!AY85,РРО!AU$12:AU$38)</f>
        <v>#REF!</v>
      </c>
      <c r="H85" s="26" t="e">
        <f>SUMIF(РРО!#REF!,свод!$AY85,РРО!AV$12:AV$38)</f>
        <v>#REF!</v>
      </c>
      <c r="I85" s="26" t="e">
        <f>SUMIF(РРО!#REF!,свод!$AY85,РРО!AW$12:AW$38)</f>
        <v>#REF!</v>
      </c>
      <c r="J85" s="26" t="e">
        <f>SUMIF(РРО!#REF!,свод!$AY85,РРО!AX$12:AX$38)</f>
        <v>#REF!</v>
      </c>
      <c r="K85" s="26" t="e">
        <f>SUMIF(РРО!#REF!,свод!$AY85,РРО!AY$12:AY$38)</f>
        <v>#REF!</v>
      </c>
      <c r="L85" s="26" t="e">
        <f>SUMIF(РРО!#REF!,свод!$AY85,РРО!AZ$12:AZ$38)</f>
        <v>#REF!</v>
      </c>
      <c r="M85" s="26" t="e">
        <f>SUMIF(РРО!#REF!,свод!$AY85,РРО!BA$12:BA$38)</f>
        <v>#REF!</v>
      </c>
      <c r="N85" s="26" t="e">
        <f>SUMIF(РРО!#REF!,свод!$AY85,РРО!BB$12:BB$38)</f>
        <v>#REF!</v>
      </c>
      <c r="O85" s="26" t="e">
        <f>SUMIF(РРО!#REF!,свод!$AY85,РРО!BC$12:BC$38)</f>
        <v>#REF!</v>
      </c>
      <c r="P85" s="40" t="e">
        <f>SUMIF(РРО!#REF!,свод!$AY85,РРО!BD$12:BD$38)</f>
        <v>#REF!</v>
      </c>
      <c r="Q85" s="26" t="e">
        <f>SUMIF(РРО!#REF!,свод!$AY85,РРО!BE$12:BE$38)</f>
        <v>#REF!</v>
      </c>
      <c r="R85" s="26" t="e">
        <f>SUMIF(РРО!#REF!,свод!$AY85,РРО!BF$12:BF$38)</f>
        <v>#REF!</v>
      </c>
      <c r="S85" s="26" t="e">
        <f>SUMIF(РРО!#REF!,свод!$AY85,РРО!BG$12:BG$38)</f>
        <v>#REF!</v>
      </c>
      <c r="T85" s="26" t="e">
        <f>SUMIF(РРО!#REF!,свод!$AY85,РРО!BH$12:BH$38)</f>
        <v>#REF!</v>
      </c>
      <c r="U85" s="40" t="e">
        <f>SUMIF(РРО!#REF!,свод!$AY85,РРО!BI$12:BI$38)</f>
        <v>#REF!</v>
      </c>
      <c r="V85" s="26" t="e">
        <f>SUMIF(РРО!#REF!,свод!$AY85,РРО!BJ$12:BJ$38)</f>
        <v>#REF!</v>
      </c>
      <c r="W85" s="26" t="e">
        <f>SUMIF(РРО!#REF!,свод!$AY85,РРО!BK$12:BK$38)</f>
        <v>#REF!</v>
      </c>
      <c r="X85" s="26" t="e">
        <f>SUMIF(РРО!#REF!,свод!$AY85,РРО!BL$12:BL$38)</f>
        <v>#REF!</v>
      </c>
      <c r="Y85" s="26" t="e">
        <f>SUMIF(РРО!#REF!,свод!$AY85,РРО!BM$12:BM$38)</f>
        <v>#REF!</v>
      </c>
      <c r="Z85" s="40" t="e">
        <f>SUMIF(РРО!#REF!,свод!$AY85,РРО!BN$12:BN$38)</f>
        <v>#REF!</v>
      </c>
      <c r="AA85" s="26" t="e">
        <f>SUMIF(РРО!#REF!,свод!$AY85,РРО!BO$12:BO$38)</f>
        <v>#REF!</v>
      </c>
      <c r="AB85" s="26" t="e">
        <f>SUMIF(РРО!#REF!,свод!$AY85,РРО!BP$12:BP$38)</f>
        <v>#REF!</v>
      </c>
      <c r="AC85" s="26" t="e">
        <f>SUMIF(РРО!#REF!,свод!$AY85,РРО!BQ$12:BQ$38)</f>
        <v>#REF!</v>
      </c>
      <c r="AD85" s="26" t="e">
        <f>SUMIF(РРО!#REF!,свод!$AY85,РРО!BR$12:BR$38)</f>
        <v>#REF!</v>
      </c>
      <c r="AE85" s="40" t="e">
        <f>SUMIF(РРО!#REF!,свод!$AY85,РРО!BS$12:BS$38)</f>
        <v>#REF!</v>
      </c>
      <c r="AF85" s="26" t="e">
        <f>SUMIF(РРО!#REF!,свод!$AY85,РРО!BT$12:BT$38)</f>
        <v>#REF!</v>
      </c>
      <c r="AG85" s="26" t="e">
        <f>SUMIF(РРО!#REF!,свод!$AY85,РРО!BU$12:BU$38)</f>
        <v>#REF!</v>
      </c>
      <c r="AH85" s="26" t="e">
        <f>SUMIF(РРО!#REF!,свод!$AY85,РРО!BV$12:BV$38)</f>
        <v>#REF!</v>
      </c>
      <c r="AI85" s="26" t="e">
        <f>SUMIF(РРО!#REF!,свод!$AY85,РРО!BW$12:BW$38)</f>
        <v>#REF!</v>
      </c>
      <c r="AJ85" s="26" t="e">
        <f>SUMIF(РРО!#REF!,свод!$AY85,РРО!#REF!)</f>
        <v>#REF!</v>
      </c>
      <c r="AK85" s="26" t="e">
        <f>SUMIF(РРО!#REF!,свод!$AY85,РРО!#REF!)</f>
        <v>#REF!</v>
      </c>
      <c r="AL85" s="26" t="e">
        <f>SUMIF(РРО!#REF!,свод!$AY85,РРО!#REF!)</f>
        <v>#REF!</v>
      </c>
      <c r="AM85" s="26" t="e">
        <f>SUMIF(РРО!#REF!,свод!$AY85,РРО!#REF!)</f>
        <v>#REF!</v>
      </c>
      <c r="AN85" s="26" t="e">
        <f>SUMIF(РРО!#REF!,свод!$AY85,РРО!#REF!)</f>
        <v>#REF!</v>
      </c>
      <c r="AO85" s="26" t="e">
        <f>SUMIF(РРО!#REF!,свод!$AY85,РРО!#REF!)</f>
        <v>#REF!</v>
      </c>
      <c r="AP85" s="26" t="e">
        <f>SUMIF(РРО!#REF!,свод!$AY85,РРО!#REF!)</f>
        <v>#REF!</v>
      </c>
      <c r="AQ85" s="26" t="e">
        <f>SUMIF(РРО!#REF!,свод!$AY85,РРО!#REF!)</f>
        <v>#REF!</v>
      </c>
      <c r="AR85" s="26" t="e">
        <f>SUMIF(РРО!#REF!,свод!$AY85,РРО!#REF!)</f>
        <v>#REF!</v>
      </c>
      <c r="AS85" s="26" t="e">
        <f>SUMIF(РРО!#REF!,свод!$AY85,РРО!#REF!)</f>
        <v>#REF!</v>
      </c>
      <c r="AT85" s="26" t="e">
        <f>SUMIF(РРО!#REF!,свод!$AY85,РРО!#REF!)</f>
        <v>#REF!</v>
      </c>
      <c r="AU85" s="26" t="e">
        <f>SUMIF(РРО!#REF!,свод!$AY85,РРО!#REF!)</f>
        <v>#REF!</v>
      </c>
      <c r="AV85" s="26" t="e">
        <f>SUMIF(РРО!#REF!,свод!$AY85,РРО!#REF!)</f>
        <v>#REF!</v>
      </c>
      <c r="AW85" s="26" t="e">
        <f>SUMIF(РРО!#REF!,свод!$AY85,РРО!#REF!)</f>
        <v>#REF!</v>
      </c>
      <c r="AX85" s="26" t="e">
        <f>SUMIF(РРО!#REF!,свод!$AY85,РРО!#REF!)</f>
        <v>#REF!</v>
      </c>
      <c r="AY85" t="str">
        <f>CONCATENATE(A85,C85,D85,E85)</f>
        <v>4010000410503плановый</v>
      </c>
    </row>
    <row r="86" spans="1:51" ht="15" hidden="1" customHeight="1">
      <c r="A86" s="20">
        <v>401000043</v>
      </c>
      <c r="B86" s="21" t="s">
        <v>93</v>
      </c>
      <c r="C86" s="22" t="s">
        <v>51</v>
      </c>
      <c r="D86" s="22" t="s">
        <v>52</v>
      </c>
      <c r="E86" s="23" t="s">
        <v>63</v>
      </c>
      <c r="F86" s="40" t="e">
        <f>SUMIF(РРО!#REF!,свод!AY86,РРО!AT$12:AT$38)</f>
        <v>#REF!</v>
      </c>
      <c r="G86" s="40" t="e">
        <f>SUMIF(РРО!#REF!,свод!AY86,РРО!AU$12:AU$38)</f>
        <v>#REF!</v>
      </c>
      <c r="H86" s="26" t="e">
        <f>SUMIF(РРО!#REF!,свод!$AY86,РРО!AV$12:AV$38)</f>
        <v>#REF!</v>
      </c>
      <c r="I86" s="26" t="e">
        <f>SUMIF(РРО!#REF!,свод!$AY86,РРО!AW$12:AW$38)</f>
        <v>#REF!</v>
      </c>
      <c r="J86" s="26" t="e">
        <f>SUMIF(РРО!#REF!,свод!$AY86,РРО!AX$12:AX$38)</f>
        <v>#REF!</v>
      </c>
      <c r="K86" s="26" t="e">
        <f>SUMIF(РРО!#REF!,свод!$AY86,РРО!AY$12:AY$38)</f>
        <v>#REF!</v>
      </c>
      <c r="L86" s="26" t="e">
        <f>SUMIF(РРО!#REF!,свод!$AY86,РРО!AZ$12:AZ$38)</f>
        <v>#REF!</v>
      </c>
      <c r="M86" s="26" t="e">
        <f>SUMIF(РРО!#REF!,свод!$AY86,РРО!BA$12:BA$38)</f>
        <v>#REF!</v>
      </c>
      <c r="N86" s="26" t="e">
        <f>SUMIF(РРО!#REF!,свод!$AY86,РРО!BB$12:BB$38)</f>
        <v>#REF!</v>
      </c>
      <c r="O86" s="26" t="e">
        <f>SUMIF(РРО!#REF!,свод!$AY86,РРО!BC$12:BC$38)</f>
        <v>#REF!</v>
      </c>
      <c r="P86" s="40" t="e">
        <f>SUMIF(РРО!#REF!,свод!$AY86,РРО!BD$12:BD$38)</f>
        <v>#REF!</v>
      </c>
      <c r="Q86" s="26" t="e">
        <f>SUMIF(РРО!#REF!,свод!$AY86,РРО!BE$12:BE$38)</f>
        <v>#REF!</v>
      </c>
      <c r="R86" s="26" t="e">
        <f>SUMIF(РРО!#REF!,свод!$AY86,РРО!BF$12:BF$38)</f>
        <v>#REF!</v>
      </c>
      <c r="S86" s="26" t="e">
        <f>SUMIF(РРО!#REF!,свод!$AY86,РРО!BG$12:BG$38)</f>
        <v>#REF!</v>
      </c>
      <c r="T86" s="26" t="e">
        <f>SUMIF(РРО!#REF!,свод!$AY86,РРО!BH$12:BH$38)</f>
        <v>#REF!</v>
      </c>
      <c r="U86" s="40" t="e">
        <f>SUMIF(РРО!#REF!,свод!$AY86,РРО!BI$12:BI$38)</f>
        <v>#REF!</v>
      </c>
      <c r="V86" s="26" t="e">
        <f>SUMIF(РРО!#REF!,свод!$AY86,РРО!BJ$12:BJ$38)</f>
        <v>#REF!</v>
      </c>
      <c r="W86" s="26" t="e">
        <f>SUMIF(РРО!#REF!,свод!$AY86,РРО!BK$12:BK$38)</f>
        <v>#REF!</v>
      </c>
      <c r="X86" s="26" t="e">
        <f>SUMIF(РРО!#REF!,свод!$AY86,РРО!BL$12:BL$38)</f>
        <v>#REF!</v>
      </c>
      <c r="Y86" s="26" t="e">
        <f>SUMIF(РРО!#REF!,свод!$AY86,РРО!BM$12:BM$38)</f>
        <v>#REF!</v>
      </c>
      <c r="Z86" s="40" t="e">
        <f>SUMIF(РРО!#REF!,свод!$AY86,РРО!BN$12:BN$38)</f>
        <v>#REF!</v>
      </c>
      <c r="AA86" s="26" t="e">
        <f>SUMIF(РРО!#REF!,свод!$AY86,РРО!BO$12:BO$38)</f>
        <v>#REF!</v>
      </c>
      <c r="AB86" s="26" t="e">
        <f>SUMIF(РРО!#REF!,свод!$AY86,РРО!BP$12:BP$38)</f>
        <v>#REF!</v>
      </c>
      <c r="AC86" s="26" t="e">
        <f>SUMIF(РРО!#REF!,свод!$AY86,РРО!BQ$12:BQ$38)</f>
        <v>#REF!</v>
      </c>
      <c r="AD86" s="26" t="e">
        <f>SUMIF(РРО!#REF!,свод!$AY86,РРО!BR$12:BR$38)</f>
        <v>#REF!</v>
      </c>
      <c r="AE86" s="40" t="e">
        <f>SUMIF(РРО!#REF!,свод!$AY86,РРО!BS$12:BS$38)</f>
        <v>#REF!</v>
      </c>
      <c r="AF86" s="26" t="e">
        <f>SUMIF(РРО!#REF!,свод!$AY86,РРО!BT$12:BT$38)</f>
        <v>#REF!</v>
      </c>
      <c r="AG86" s="26" t="e">
        <f>SUMIF(РРО!#REF!,свод!$AY86,РРО!BU$12:BU$38)</f>
        <v>#REF!</v>
      </c>
      <c r="AH86" s="26" t="e">
        <f>SUMIF(РРО!#REF!,свод!$AY86,РРО!BV$12:BV$38)</f>
        <v>#REF!</v>
      </c>
      <c r="AI86" s="26" t="e">
        <f>SUMIF(РРО!#REF!,свод!$AY86,РРО!BW$12:BW$38)</f>
        <v>#REF!</v>
      </c>
      <c r="AJ86" s="26" t="e">
        <f>SUMIF(РРО!#REF!,свод!$AY86,РРО!#REF!)</f>
        <v>#REF!</v>
      </c>
      <c r="AK86" s="26" t="e">
        <f>SUMIF(РРО!#REF!,свод!$AY86,РРО!#REF!)</f>
        <v>#REF!</v>
      </c>
      <c r="AL86" s="26" t="e">
        <f>SUMIF(РРО!#REF!,свод!$AY86,РРО!#REF!)</f>
        <v>#REF!</v>
      </c>
      <c r="AM86" s="26" t="e">
        <f>SUMIF(РРО!#REF!,свод!$AY86,РРО!#REF!)</f>
        <v>#REF!</v>
      </c>
      <c r="AN86" s="26" t="e">
        <f>SUMIF(РРО!#REF!,свод!$AY86,РРО!#REF!)</f>
        <v>#REF!</v>
      </c>
      <c r="AO86" s="26" t="e">
        <f>SUMIF(РРО!#REF!,свод!$AY86,РРО!#REF!)</f>
        <v>#REF!</v>
      </c>
      <c r="AP86" s="26" t="e">
        <f>SUMIF(РРО!#REF!,свод!$AY86,РРО!#REF!)</f>
        <v>#REF!</v>
      </c>
      <c r="AQ86" s="26" t="e">
        <f>SUMIF(РРО!#REF!,свод!$AY86,РРО!#REF!)</f>
        <v>#REF!</v>
      </c>
      <c r="AR86" s="26" t="e">
        <f>SUMIF(РРО!#REF!,свод!$AY86,РРО!#REF!)</f>
        <v>#REF!</v>
      </c>
      <c r="AS86" s="26" t="e">
        <f>SUMIF(РРО!#REF!,свод!$AY86,РРО!#REF!)</f>
        <v>#REF!</v>
      </c>
      <c r="AT86" s="26" t="e">
        <f>SUMIF(РРО!#REF!,свод!$AY86,РРО!#REF!)</f>
        <v>#REF!</v>
      </c>
      <c r="AU86" s="26" t="e">
        <f>SUMIF(РРО!#REF!,свод!$AY86,РРО!#REF!)</f>
        <v>#REF!</v>
      </c>
      <c r="AV86" s="26" t="e">
        <f>SUMIF(РРО!#REF!,свод!$AY86,РРО!#REF!)</f>
        <v>#REF!</v>
      </c>
      <c r="AW86" s="26" t="e">
        <f>SUMIF(РРО!#REF!,свод!$AY86,РРО!#REF!)</f>
        <v>#REF!</v>
      </c>
      <c r="AX86" s="26" t="e">
        <f>SUMIF(РРО!#REF!,свод!$AY86,РРО!#REF!)</f>
        <v>#REF!</v>
      </c>
      <c r="AY86" t="str">
        <f t="shared" si="2"/>
        <v>4010000430113плановый</v>
      </c>
    </row>
    <row r="87" spans="1:51" ht="15" hidden="1" customHeight="1">
      <c r="A87" s="36">
        <v>401000043</v>
      </c>
      <c r="B87" s="37" t="s">
        <v>93</v>
      </c>
      <c r="C87" s="38" t="s">
        <v>51</v>
      </c>
      <c r="D87" s="38" t="s">
        <v>52</v>
      </c>
      <c r="E87" s="39" t="s">
        <v>62</v>
      </c>
      <c r="F87" s="40" t="e">
        <f>SUMIF(РРО!#REF!,свод!AY87,РРО!AT$12:AT$38)</f>
        <v>#REF!</v>
      </c>
      <c r="G87" s="40" t="e">
        <f>SUMIF(РРО!#REF!,свод!AY87,РРО!AU$12:AU$38)</f>
        <v>#REF!</v>
      </c>
      <c r="H87" s="26" t="e">
        <f>SUMIF(РРО!#REF!,свод!$AY87,РРО!AV$12:AV$38)</f>
        <v>#REF!</v>
      </c>
      <c r="I87" s="26" t="e">
        <f>SUMIF(РРО!#REF!,свод!$AY87,РРО!AW$12:AW$38)</f>
        <v>#REF!</v>
      </c>
      <c r="J87" s="26" t="e">
        <f>SUMIF(РРО!#REF!,свод!$AY87,РРО!AX$12:AX$38)</f>
        <v>#REF!</v>
      </c>
      <c r="K87" s="26" t="e">
        <f>SUMIF(РРО!#REF!,свод!$AY87,РРО!AY$12:AY$38)</f>
        <v>#REF!</v>
      </c>
      <c r="L87" s="26" t="e">
        <f>SUMIF(РРО!#REF!,свод!$AY87,РРО!AZ$12:AZ$38)</f>
        <v>#REF!</v>
      </c>
      <c r="M87" s="26" t="e">
        <f>SUMIF(РРО!#REF!,свод!$AY87,РРО!BA$12:BA$38)</f>
        <v>#REF!</v>
      </c>
      <c r="N87" s="26" t="e">
        <f>SUMIF(РРО!#REF!,свод!$AY87,РРО!BB$12:BB$38)</f>
        <v>#REF!</v>
      </c>
      <c r="O87" s="26" t="e">
        <f>SUMIF(РРО!#REF!,свод!$AY87,РРО!BC$12:BC$38)</f>
        <v>#REF!</v>
      </c>
      <c r="P87" s="40" t="e">
        <f>SUMIF(РРО!#REF!,свод!$AY87,РРО!BD$12:BD$38)</f>
        <v>#REF!</v>
      </c>
      <c r="Q87" s="26" t="e">
        <f>SUMIF(РРО!#REF!,свод!$AY87,РРО!BE$12:BE$38)</f>
        <v>#REF!</v>
      </c>
      <c r="R87" s="26" t="e">
        <f>SUMIF(РРО!#REF!,свод!$AY87,РРО!BF$12:BF$38)</f>
        <v>#REF!</v>
      </c>
      <c r="S87" s="26" t="e">
        <f>SUMIF(РРО!#REF!,свод!$AY87,РРО!BG$12:BG$38)</f>
        <v>#REF!</v>
      </c>
      <c r="T87" s="26" t="e">
        <f>SUMIF(РРО!#REF!,свод!$AY87,РРО!BH$12:BH$38)</f>
        <v>#REF!</v>
      </c>
      <c r="U87" s="40" t="e">
        <f>SUMIF(РРО!#REF!,свод!$AY87,РРО!BI$12:BI$38)</f>
        <v>#REF!</v>
      </c>
      <c r="V87" s="26" t="e">
        <f>SUMIF(РРО!#REF!,свод!$AY87,РРО!BJ$12:BJ$38)</f>
        <v>#REF!</v>
      </c>
      <c r="W87" s="26" t="e">
        <f>SUMIF(РРО!#REF!,свод!$AY87,РРО!BK$12:BK$38)</f>
        <v>#REF!</v>
      </c>
      <c r="X87" s="26" t="e">
        <f>SUMIF(РРО!#REF!,свод!$AY87,РРО!BL$12:BL$38)</f>
        <v>#REF!</v>
      </c>
      <c r="Y87" s="26" t="e">
        <f>SUMIF(РРО!#REF!,свод!$AY87,РРО!BM$12:BM$38)</f>
        <v>#REF!</v>
      </c>
      <c r="Z87" s="40" t="e">
        <f>SUMIF(РРО!#REF!,свод!$AY87,РРО!BN$12:BN$38)</f>
        <v>#REF!</v>
      </c>
      <c r="AA87" s="26" t="e">
        <f>SUMIF(РРО!#REF!,свод!$AY87,РРО!BO$12:BO$38)</f>
        <v>#REF!</v>
      </c>
      <c r="AB87" s="26" t="e">
        <f>SUMIF(РРО!#REF!,свод!$AY87,РРО!BP$12:BP$38)</f>
        <v>#REF!</v>
      </c>
      <c r="AC87" s="26" t="e">
        <f>SUMIF(РРО!#REF!,свод!$AY87,РРО!BQ$12:BQ$38)</f>
        <v>#REF!</v>
      </c>
      <c r="AD87" s="26" t="e">
        <f>SUMIF(РРО!#REF!,свод!$AY87,РРО!BR$12:BR$38)</f>
        <v>#REF!</v>
      </c>
      <c r="AE87" s="40" t="e">
        <f>SUMIF(РРО!#REF!,свод!$AY87,РРО!BS$12:BS$38)</f>
        <v>#REF!</v>
      </c>
      <c r="AF87" s="26" t="e">
        <f>SUMIF(РРО!#REF!,свод!$AY87,РРО!BT$12:BT$38)</f>
        <v>#REF!</v>
      </c>
      <c r="AG87" s="26" t="e">
        <f>SUMIF(РРО!#REF!,свод!$AY87,РРО!BU$12:BU$38)</f>
        <v>#REF!</v>
      </c>
      <c r="AH87" s="26" t="e">
        <f>SUMIF(РРО!#REF!,свод!$AY87,РРО!BV$12:BV$38)</f>
        <v>#REF!</v>
      </c>
      <c r="AI87" s="26" t="e">
        <f>SUMIF(РРО!#REF!,свод!$AY87,РРО!BW$12:BW$38)</f>
        <v>#REF!</v>
      </c>
      <c r="AJ87" s="26" t="e">
        <f>SUMIF(РРО!#REF!,свод!$AY87,РРО!#REF!)</f>
        <v>#REF!</v>
      </c>
      <c r="AK87" s="26" t="e">
        <f>SUMIF(РРО!#REF!,свод!$AY87,РРО!#REF!)</f>
        <v>#REF!</v>
      </c>
      <c r="AL87" s="26" t="e">
        <f>SUMIF(РРО!#REF!,свод!$AY87,РРО!#REF!)</f>
        <v>#REF!</v>
      </c>
      <c r="AM87" s="26" t="e">
        <f>SUMIF(РРО!#REF!,свод!$AY87,РРО!#REF!)</f>
        <v>#REF!</v>
      </c>
      <c r="AN87" s="26" t="e">
        <f>SUMIF(РРО!#REF!,свод!$AY87,РРО!#REF!)</f>
        <v>#REF!</v>
      </c>
      <c r="AO87" s="26" t="e">
        <f>SUMIF(РРО!#REF!,свод!$AY87,РРО!#REF!)</f>
        <v>#REF!</v>
      </c>
      <c r="AP87" s="26" t="e">
        <f>SUMIF(РРО!#REF!,свод!$AY87,РРО!#REF!)</f>
        <v>#REF!</v>
      </c>
      <c r="AQ87" s="26" t="e">
        <f>SUMIF(РРО!#REF!,свод!$AY87,РРО!#REF!)</f>
        <v>#REF!</v>
      </c>
      <c r="AR87" s="26" t="e">
        <f>SUMIF(РРО!#REF!,свод!$AY87,РРО!#REF!)</f>
        <v>#REF!</v>
      </c>
      <c r="AS87" s="26" t="e">
        <f>SUMIF(РРО!#REF!,свод!$AY87,РРО!#REF!)</f>
        <v>#REF!</v>
      </c>
      <c r="AT87" s="26" t="e">
        <f>SUMIF(РРО!#REF!,свод!$AY87,РРО!#REF!)</f>
        <v>#REF!</v>
      </c>
      <c r="AU87" s="26" t="e">
        <f>SUMIF(РРО!#REF!,свод!$AY87,РРО!#REF!)</f>
        <v>#REF!</v>
      </c>
      <c r="AV87" s="26" t="e">
        <f>SUMIF(РРО!#REF!,свод!$AY87,РРО!#REF!)</f>
        <v>#REF!</v>
      </c>
      <c r="AW87" s="26" t="e">
        <f>SUMIF(РРО!#REF!,свод!$AY87,РРО!#REF!)</f>
        <v>#REF!</v>
      </c>
      <c r="AX87" s="26" t="e">
        <f>SUMIF(РРО!#REF!,свод!$AY87,РРО!#REF!)</f>
        <v>#REF!</v>
      </c>
      <c r="AY87" t="str">
        <f t="shared" si="2"/>
        <v>4010000430113нормативный</v>
      </c>
    </row>
    <row r="88" spans="1:51" ht="15" hidden="1" customHeight="1">
      <c r="A88" s="20">
        <v>401000043</v>
      </c>
      <c r="B88" s="21" t="s">
        <v>93</v>
      </c>
      <c r="C88" s="22" t="s">
        <v>66</v>
      </c>
      <c r="D88" s="22" t="s">
        <v>46</v>
      </c>
      <c r="E88" s="23" t="s">
        <v>63</v>
      </c>
      <c r="F88" s="40" t="e">
        <f>SUMIF(РРО!#REF!,свод!AY88,РРО!AT$12:AT$38)</f>
        <v>#REF!</v>
      </c>
      <c r="G88" s="40" t="e">
        <f>SUMIF(РРО!#REF!,свод!AY88,РРО!AU$12:AU$38)</f>
        <v>#REF!</v>
      </c>
      <c r="H88" s="26" t="e">
        <f>SUMIF(РРО!#REF!,свод!$AY88,РРО!AV$12:AV$38)</f>
        <v>#REF!</v>
      </c>
      <c r="I88" s="26" t="e">
        <f>SUMIF(РРО!#REF!,свод!$AY88,РРО!AW$12:AW$38)</f>
        <v>#REF!</v>
      </c>
      <c r="J88" s="26" t="e">
        <f>SUMIF(РРО!#REF!,свод!$AY88,РРО!AX$12:AX$38)</f>
        <v>#REF!</v>
      </c>
      <c r="K88" s="26" t="e">
        <f>SUMIF(РРО!#REF!,свод!$AY88,РРО!AY$12:AY$38)</f>
        <v>#REF!</v>
      </c>
      <c r="L88" s="26" t="e">
        <f>SUMIF(РРО!#REF!,свод!$AY88,РРО!AZ$12:AZ$38)</f>
        <v>#REF!</v>
      </c>
      <c r="M88" s="26" t="e">
        <f>SUMIF(РРО!#REF!,свод!$AY88,РРО!BA$12:BA$38)</f>
        <v>#REF!</v>
      </c>
      <c r="N88" s="26" t="e">
        <f>SUMIF(РРО!#REF!,свод!$AY88,РРО!BB$12:BB$38)</f>
        <v>#REF!</v>
      </c>
      <c r="O88" s="26" t="e">
        <f>SUMIF(РРО!#REF!,свод!$AY88,РРО!BC$12:BC$38)</f>
        <v>#REF!</v>
      </c>
      <c r="P88" s="40" t="e">
        <f>SUMIF(РРО!#REF!,свод!$AY88,РРО!BD$12:BD$38)</f>
        <v>#REF!</v>
      </c>
      <c r="Q88" s="26" t="e">
        <f>SUMIF(РРО!#REF!,свод!$AY88,РРО!BE$12:BE$38)</f>
        <v>#REF!</v>
      </c>
      <c r="R88" s="26" t="e">
        <f>SUMIF(РРО!#REF!,свод!$AY88,РРО!BF$12:BF$38)</f>
        <v>#REF!</v>
      </c>
      <c r="S88" s="26" t="e">
        <f>SUMIF(РРО!#REF!,свод!$AY88,РРО!BG$12:BG$38)</f>
        <v>#REF!</v>
      </c>
      <c r="T88" s="26" t="e">
        <f>SUMIF(РРО!#REF!,свод!$AY88,РРО!BH$12:BH$38)</f>
        <v>#REF!</v>
      </c>
      <c r="U88" s="40" t="e">
        <f>SUMIF(РРО!#REF!,свод!$AY88,РРО!BI$12:BI$38)</f>
        <v>#REF!</v>
      </c>
      <c r="V88" s="26" t="e">
        <f>SUMIF(РРО!#REF!,свод!$AY88,РРО!BJ$12:BJ$38)</f>
        <v>#REF!</v>
      </c>
      <c r="W88" s="26" t="e">
        <f>SUMIF(РРО!#REF!,свод!$AY88,РРО!BK$12:BK$38)</f>
        <v>#REF!</v>
      </c>
      <c r="X88" s="26" t="e">
        <f>SUMIF(РРО!#REF!,свод!$AY88,РРО!BL$12:BL$38)</f>
        <v>#REF!</v>
      </c>
      <c r="Y88" s="26" t="e">
        <f>SUMIF(РРО!#REF!,свод!$AY88,РРО!BM$12:BM$38)</f>
        <v>#REF!</v>
      </c>
      <c r="Z88" s="40" t="e">
        <f>SUMIF(РРО!#REF!,свод!$AY88,РРО!BN$12:BN$38)</f>
        <v>#REF!</v>
      </c>
      <c r="AA88" s="26" t="e">
        <f>SUMIF(РРО!#REF!,свод!$AY88,РРО!BO$12:BO$38)</f>
        <v>#REF!</v>
      </c>
      <c r="AB88" s="26" t="e">
        <f>SUMIF(РРО!#REF!,свод!$AY88,РРО!BP$12:BP$38)</f>
        <v>#REF!</v>
      </c>
      <c r="AC88" s="26" t="e">
        <f>SUMIF(РРО!#REF!,свод!$AY88,РРО!BQ$12:BQ$38)</f>
        <v>#REF!</v>
      </c>
      <c r="AD88" s="26" t="e">
        <f>SUMIF(РРО!#REF!,свод!$AY88,РРО!BR$12:BR$38)</f>
        <v>#REF!</v>
      </c>
      <c r="AE88" s="40" t="e">
        <f>SUMIF(РРО!#REF!,свод!$AY88,РРО!BS$12:BS$38)</f>
        <v>#REF!</v>
      </c>
      <c r="AF88" s="26" t="e">
        <f>SUMIF(РРО!#REF!,свод!$AY88,РРО!BT$12:BT$38)</f>
        <v>#REF!</v>
      </c>
      <c r="AG88" s="26" t="e">
        <f>SUMIF(РРО!#REF!,свод!$AY88,РРО!BU$12:BU$38)</f>
        <v>#REF!</v>
      </c>
      <c r="AH88" s="26" t="e">
        <f>SUMIF(РРО!#REF!,свод!$AY88,РРО!BV$12:BV$38)</f>
        <v>#REF!</v>
      </c>
      <c r="AI88" s="26" t="e">
        <f>SUMIF(РРО!#REF!,свод!$AY88,РРО!BW$12:BW$38)</f>
        <v>#REF!</v>
      </c>
      <c r="AJ88" s="26" t="e">
        <f>SUMIF(РРО!#REF!,свод!$AY88,РРО!#REF!)</f>
        <v>#REF!</v>
      </c>
      <c r="AK88" s="26" t="e">
        <f>SUMIF(РРО!#REF!,свод!$AY88,РРО!#REF!)</f>
        <v>#REF!</v>
      </c>
      <c r="AL88" s="26" t="e">
        <f>SUMIF(РРО!#REF!,свод!$AY88,РРО!#REF!)</f>
        <v>#REF!</v>
      </c>
      <c r="AM88" s="26" t="e">
        <f>SUMIF(РРО!#REF!,свод!$AY88,РРО!#REF!)</f>
        <v>#REF!</v>
      </c>
      <c r="AN88" s="26" t="e">
        <f>SUMIF(РРО!#REF!,свод!$AY88,РРО!#REF!)</f>
        <v>#REF!</v>
      </c>
      <c r="AO88" s="26" t="e">
        <f>SUMIF(РРО!#REF!,свод!$AY88,РРО!#REF!)</f>
        <v>#REF!</v>
      </c>
      <c r="AP88" s="26" t="e">
        <f>SUMIF(РРО!#REF!,свод!$AY88,РРО!#REF!)</f>
        <v>#REF!</v>
      </c>
      <c r="AQ88" s="26" t="e">
        <f>SUMIF(РРО!#REF!,свод!$AY88,РРО!#REF!)</f>
        <v>#REF!</v>
      </c>
      <c r="AR88" s="26" t="e">
        <f>SUMIF(РРО!#REF!,свод!$AY88,РРО!#REF!)</f>
        <v>#REF!</v>
      </c>
      <c r="AS88" s="26" t="e">
        <f>SUMIF(РРО!#REF!,свод!$AY88,РРО!#REF!)</f>
        <v>#REF!</v>
      </c>
      <c r="AT88" s="26" t="e">
        <f>SUMIF(РРО!#REF!,свод!$AY88,РРО!#REF!)</f>
        <v>#REF!</v>
      </c>
      <c r="AU88" s="26" t="e">
        <f>SUMIF(РРО!#REF!,свод!$AY88,РРО!#REF!)</f>
        <v>#REF!</v>
      </c>
      <c r="AV88" s="26" t="e">
        <f>SUMIF(РРО!#REF!,свод!$AY88,РРО!#REF!)</f>
        <v>#REF!</v>
      </c>
      <c r="AW88" s="26" t="e">
        <f>SUMIF(РРО!#REF!,свод!$AY88,РРО!#REF!)</f>
        <v>#REF!</v>
      </c>
      <c r="AX88" s="26" t="e">
        <f>SUMIF(РРО!#REF!,свод!$AY88,РРО!#REF!)</f>
        <v>#REF!</v>
      </c>
      <c r="AY88" t="str">
        <f t="shared" si="2"/>
        <v>4010000430412плановый</v>
      </c>
    </row>
    <row r="89" spans="1:51" ht="15" hidden="1" customHeight="1">
      <c r="A89" s="20">
        <v>401000044</v>
      </c>
      <c r="B89" s="21" t="s">
        <v>132</v>
      </c>
      <c r="C89" s="22" t="s">
        <v>51</v>
      </c>
      <c r="D89" s="22" t="s">
        <v>52</v>
      </c>
      <c r="E89" s="23" t="s">
        <v>63</v>
      </c>
      <c r="F89" s="40" t="e">
        <f>SUMIF(РРО!#REF!,свод!AY89,РРО!AT$12:AT$38)</f>
        <v>#REF!</v>
      </c>
      <c r="G89" s="40" t="e">
        <f>SUMIF(РРО!#REF!,свод!AY89,РРО!AU$12:AU$38)</f>
        <v>#REF!</v>
      </c>
      <c r="H89" s="26" t="e">
        <f>SUMIF(РРО!#REF!,свод!$AY89,РРО!AV$12:AV$38)</f>
        <v>#REF!</v>
      </c>
      <c r="I89" s="26" t="e">
        <f>SUMIF(РРО!#REF!,свод!$AY89,РРО!AW$12:AW$38)</f>
        <v>#REF!</v>
      </c>
      <c r="J89" s="26" t="e">
        <f>SUMIF(РРО!#REF!,свод!$AY89,РРО!AX$12:AX$38)</f>
        <v>#REF!</v>
      </c>
      <c r="K89" s="26" t="e">
        <f>SUMIF(РРО!#REF!,свод!$AY89,РРО!AY$12:AY$38)</f>
        <v>#REF!</v>
      </c>
      <c r="L89" s="26" t="e">
        <f>SUMIF(РРО!#REF!,свод!$AY89,РРО!AZ$12:AZ$38)</f>
        <v>#REF!</v>
      </c>
      <c r="M89" s="26" t="e">
        <f>SUMIF(РРО!#REF!,свод!$AY89,РРО!BA$12:BA$38)</f>
        <v>#REF!</v>
      </c>
      <c r="N89" s="26" t="e">
        <f>SUMIF(РРО!#REF!,свод!$AY89,РРО!BB$12:BB$38)</f>
        <v>#REF!</v>
      </c>
      <c r="O89" s="26" t="e">
        <f>SUMIF(РРО!#REF!,свод!$AY89,РРО!BC$12:BC$38)</f>
        <v>#REF!</v>
      </c>
      <c r="P89" s="40" t="e">
        <f>SUMIF(РРО!#REF!,свод!$AY89,РРО!BD$12:BD$38)</f>
        <v>#REF!</v>
      </c>
      <c r="Q89" s="26" t="e">
        <f>SUMIF(РРО!#REF!,свод!$AY89,РРО!BE$12:BE$38)</f>
        <v>#REF!</v>
      </c>
      <c r="R89" s="26" t="e">
        <f>SUMIF(РРО!#REF!,свод!$AY89,РРО!BF$12:BF$38)</f>
        <v>#REF!</v>
      </c>
      <c r="S89" s="26" t="e">
        <f>SUMIF(РРО!#REF!,свод!$AY89,РРО!BG$12:BG$38)</f>
        <v>#REF!</v>
      </c>
      <c r="T89" s="26" t="e">
        <f>SUMIF(РРО!#REF!,свод!$AY89,РРО!BH$12:BH$38)</f>
        <v>#REF!</v>
      </c>
      <c r="U89" s="40" t="e">
        <f>SUMIF(РРО!#REF!,свод!$AY89,РРО!BI$12:BI$38)</f>
        <v>#REF!</v>
      </c>
      <c r="V89" s="26" t="e">
        <f>SUMIF(РРО!#REF!,свод!$AY89,РРО!BJ$12:BJ$38)</f>
        <v>#REF!</v>
      </c>
      <c r="W89" s="26" t="e">
        <f>SUMIF(РРО!#REF!,свод!$AY89,РРО!BK$12:BK$38)</f>
        <v>#REF!</v>
      </c>
      <c r="X89" s="26" t="e">
        <f>SUMIF(РРО!#REF!,свод!$AY89,РРО!BL$12:BL$38)</f>
        <v>#REF!</v>
      </c>
      <c r="Y89" s="26" t="e">
        <f>SUMIF(РРО!#REF!,свод!$AY89,РРО!BM$12:BM$38)</f>
        <v>#REF!</v>
      </c>
      <c r="Z89" s="40" t="e">
        <f>SUMIF(РРО!#REF!,свод!$AY89,РРО!BN$12:BN$38)</f>
        <v>#REF!</v>
      </c>
      <c r="AA89" s="26" t="e">
        <f>SUMIF(РРО!#REF!,свод!$AY89,РРО!BO$12:BO$38)</f>
        <v>#REF!</v>
      </c>
      <c r="AB89" s="26" t="e">
        <f>SUMIF(РРО!#REF!,свод!$AY89,РРО!BP$12:BP$38)</f>
        <v>#REF!</v>
      </c>
      <c r="AC89" s="26" t="e">
        <f>SUMIF(РРО!#REF!,свод!$AY89,РРО!BQ$12:BQ$38)</f>
        <v>#REF!</v>
      </c>
      <c r="AD89" s="26" t="e">
        <f>SUMIF(РРО!#REF!,свод!$AY89,РРО!BR$12:BR$38)</f>
        <v>#REF!</v>
      </c>
      <c r="AE89" s="40" t="e">
        <f>SUMIF(РРО!#REF!,свод!$AY89,РРО!BS$12:BS$38)</f>
        <v>#REF!</v>
      </c>
      <c r="AF89" s="26" t="e">
        <f>SUMIF(РРО!#REF!,свод!$AY89,РРО!BT$12:BT$38)</f>
        <v>#REF!</v>
      </c>
      <c r="AG89" s="26" t="e">
        <f>SUMIF(РРО!#REF!,свод!$AY89,РРО!BU$12:BU$38)</f>
        <v>#REF!</v>
      </c>
      <c r="AH89" s="26" t="e">
        <f>SUMIF(РРО!#REF!,свод!$AY89,РРО!BV$12:BV$38)</f>
        <v>#REF!</v>
      </c>
      <c r="AI89" s="26" t="e">
        <f>SUMIF(РРО!#REF!,свод!$AY89,РРО!BW$12:BW$38)</f>
        <v>#REF!</v>
      </c>
      <c r="AJ89" s="26" t="e">
        <f>SUMIF(РРО!#REF!,свод!$AY89,РРО!#REF!)</f>
        <v>#REF!</v>
      </c>
      <c r="AK89" s="26" t="e">
        <f>SUMIF(РРО!#REF!,свод!$AY89,РРО!#REF!)</f>
        <v>#REF!</v>
      </c>
      <c r="AL89" s="26" t="e">
        <f>SUMIF(РРО!#REF!,свод!$AY89,РРО!#REF!)</f>
        <v>#REF!</v>
      </c>
      <c r="AM89" s="26" t="e">
        <f>SUMIF(РРО!#REF!,свод!$AY89,РРО!#REF!)</f>
        <v>#REF!</v>
      </c>
      <c r="AN89" s="26" t="e">
        <f>SUMIF(РРО!#REF!,свод!$AY89,РРО!#REF!)</f>
        <v>#REF!</v>
      </c>
      <c r="AO89" s="26" t="e">
        <f>SUMIF(РРО!#REF!,свод!$AY89,РРО!#REF!)</f>
        <v>#REF!</v>
      </c>
      <c r="AP89" s="26" t="e">
        <f>SUMIF(РРО!#REF!,свод!$AY89,РРО!#REF!)</f>
        <v>#REF!</v>
      </c>
      <c r="AQ89" s="26" t="e">
        <f>SUMIF(РРО!#REF!,свод!$AY89,РРО!#REF!)</f>
        <v>#REF!</v>
      </c>
      <c r="AR89" s="26" t="e">
        <f>SUMIF(РРО!#REF!,свод!$AY89,РРО!#REF!)</f>
        <v>#REF!</v>
      </c>
      <c r="AS89" s="26" t="e">
        <f>SUMIF(РРО!#REF!,свод!$AY89,РРО!#REF!)</f>
        <v>#REF!</v>
      </c>
      <c r="AT89" s="26" t="e">
        <f>SUMIF(РРО!#REF!,свод!$AY89,РРО!#REF!)</f>
        <v>#REF!</v>
      </c>
      <c r="AU89" s="26" t="e">
        <f>SUMIF(РРО!#REF!,свод!$AY89,РРО!#REF!)</f>
        <v>#REF!</v>
      </c>
      <c r="AV89" s="26" t="e">
        <f>SUMIF(РРО!#REF!,свод!$AY89,РРО!#REF!)</f>
        <v>#REF!</v>
      </c>
      <c r="AW89" s="26" t="e">
        <f>SUMIF(РРО!#REF!,свод!$AY89,РРО!#REF!)</f>
        <v>#REF!</v>
      </c>
      <c r="AX89" s="26" t="e">
        <f>SUMIF(РРО!#REF!,свод!$AY89,РРО!#REF!)</f>
        <v>#REF!</v>
      </c>
      <c r="AY89" t="str">
        <f t="shared" si="2"/>
        <v>4010000440113плановый</v>
      </c>
    </row>
    <row r="90" spans="1:51" ht="15" hidden="1" customHeight="1">
      <c r="A90" s="20" t="s">
        <v>120</v>
      </c>
      <c r="B90" s="21" t="s">
        <v>121</v>
      </c>
      <c r="C90" s="22" t="s">
        <v>54</v>
      </c>
      <c r="D90" s="22" t="s">
        <v>97</v>
      </c>
      <c r="E90" s="23" t="s">
        <v>62</v>
      </c>
      <c r="F90" s="40" t="e">
        <f>SUMIF(РРО!#REF!,свод!AY90,РРО!AT$12:AT$38)</f>
        <v>#REF!</v>
      </c>
      <c r="G90" s="40" t="e">
        <f>SUMIF(РРО!#REF!,свод!AY90,РРО!AU$12:AU$38)</f>
        <v>#REF!</v>
      </c>
      <c r="H90" s="26" t="e">
        <f>SUMIF(РРО!#REF!,свод!$AY90,РРО!AV$12:AV$38)</f>
        <v>#REF!</v>
      </c>
      <c r="I90" s="26" t="e">
        <f>SUMIF(РРО!#REF!,свод!$AY90,РРО!AW$12:AW$38)</f>
        <v>#REF!</v>
      </c>
      <c r="J90" s="26" t="e">
        <f>SUMIF(РРО!#REF!,свод!$AY90,РРО!AX$12:AX$38)</f>
        <v>#REF!</v>
      </c>
      <c r="K90" s="26" t="e">
        <f>SUMIF(РРО!#REF!,свод!$AY90,РРО!AY$12:AY$38)</f>
        <v>#REF!</v>
      </c>
      <c r="L90" s="26" t="e">
        <f>SUMIF(РРО!#REF!,свод!$AY90,РРО!AZ$12:AZ$38)</f>
        <v>#REF!</v>
      </c>
      <c r="M90" s="26" t="e">
        <f>SUMIF(РРО!#REF!,свод!$AY90,РРО!BA$12:BA$38)</f>
        <v>#REF!</v>
      </c>
      <c r="N90" s="26" t="e">
        <f>SUMIF(РРО!#REF!,свод!$AY90,РРО!BB$12:BB$38)</f>
        <v>#REF!</v>
      </c>
      <c r="O90" s="26" t="e">
        <f>SUMIF(РРО!#REF!,свод!$AY90,РРО!BC$12:BC$38)</f>
        <v>#REF!</v>
      </c>
      <c r="P90" s="40" t="e">
        <f>SUMIF(РРО!#REF!,свод!$AY90,РРО!BD$12:BD$38)</f>
        <v>#REF!</v>
      </c>
      <c r="Q90" s="26" t="e">
        <f>SUMIF(РРО!#REF!,свод!$AY90,РРО!BE$12:BE$38)</f>
        <v>#REF!</v>
      </c>
      <c r="R90" s="26" t="e">
        <f>SUMIF(РРО!#REF!,свод!$AY90,РРО!BF$12:BF$38)</f>
        <v>#REF!</v>
      </c>
      <c r="S90" s="26" t="e">
        <f>SUMIF(РРО!#REF!,свод!$AY90,РРО!BG$12:BG$38)</f>
        <v>#REF!</v>
      </c>
      <c r="T90" s="26" t="e">
        <f>SUMIF(РРО!#REF!,свод!$AY90,РРО!BH$12:BH$38)</f>
        <v>#REF!</v>
      </c>
      <c r="U90" s="40" t="e">
        <f>SUMIF(РРО!#REF!,свод!$AY90,РРО!BI$12:BI$38)</f>
        <v>#REF!</v>
      </c>
      <c r="V90" s="26" t="e">
        <f>SUMIF(РРО!#REF!,свод!$AY90,РРО!BJ$12:BJ$38)</f>
        <v>#REF!</v>
      </c>
      <c r="W90" s="26" t="e">
        <f>SUMIF(РРО!#REF!,свод!$AY90,РРО!BK$12:BK$38)</f>
        <v>#REF!</v>
      </c>
      <c r="X90" s="26" t="e">
        <f>SUMIF(РРО!#REF!,свод!$AY90,РРО!BL$12:BL$38)</f>
        <v>#REF!</v>
      </c>
      <c r="Y90" s="26" t="e">
        <f>SUMIF(РРО!#REF!,свод!$AY90,РРО!BM$12:BM$38)</f>
        <v>#REF!</v>
      </c>
      <c r="Z90" s="40" t="e">
        <f>SUMIF(РРО!#REF!,свод!$AY90,РРО!BN$12:BN$38)</f>
        <v>#REF!</v>
      </c>
      <c r="AA90" s="26" t="e">
        <f>SUMIF(РРО!#REF!,свод!$AY90,РРО!BO$12:BO$38)</f>
        <v>#REF!</v>
      </c>
      <c r="AB90" s="26" t="e">
        <f>SUMIF(РРО!#REF!,свод!$AY90,РРО!BP$12:BP$38)</f>
        <v>#REF!</v>
      </c>
      <c r="AC90" s="26" t="e">
        <f>SUMIF(РРО!#REF!,свод!$AY90,РРО!BQ$12:BQ$38)</f>
        <v>#REF!</v>
      </c>
      <c r="AD90" s="26" t="e">
        <f>SUMIF(РРО!#REF!,свод!$AY90,РРО!BR$12:BR$38)</f>
        <v>#REF!</v>
      </c>
      <c r="AE90" s="40" t="e">
        <f>SUMIF(РРО!#REF!,свод!$AY90,РРО!BS$12:BS$38)</f>
        <v>#REF!</v>
      </c>
      <c r="AF90" s="26" t="e">
        <f>SUMIF(РРО!#REF!,свод!$AY90,РРО!BT$12:BT$38)</f>
        <v>#REF!</v>
      </c>
      <c r="AG90" s="26" t="e">
        <f>SUMIF(РРО!#REF!,свод!$AY90,РРО!BU$12:BU$38)</f>
        <v>#REF!</v>
      </c>
      <c r="AH90" s="26" t="e">
        <f>SUMIF(РРО!#REF!,свод!$AY90,РРО!BV$12:BV$38)</f>
        <v>#REF!</v>
      </c>
      <c r="AI90" s="26" t="e">
        <f>SUMIF(РРО!#REF!,свод!$AY90,РРО!BW$12:BW$38)</f>
        <v>#REF!</v>
      </c>
      <c r="AJ90" s="26" t="e">
        <f>SUMIF(РРО!#REF!,свод!$AY90,РРО!#REF!)</f>
        <v>#REF!</v>
      </c>
      <c r="AK90" s="26" t="e">
        <f>SUMIF(РРО!#REF!,свод!$AY90,РРО!#REF!)</f>
        <v>#REF!</v>
      </c>
      <c r="AL90" s="26" t="e">
        <f>SUMIF(РРО!#REF!,свод!$AY90,РРО!#REF!)</f>
        <v>#REF!</v>
      </c>
      <c r="AM90" s="26" t="e">
        <f>SUMIF(РРО!#REF!,свод!$AY90,РРО!#REF!)</f>
        <v>#REF!</v>
      </c>
      <c r="AN90" s="26" t="e">
        <f>SUMIF(РРО!#REF!,свод!$AY90,РРО!#REF!)</f>
        <v>#REF!</v>
      </c>
      <c r="AO90" s="26" t="e">
        <f>SUMIF(РРО!#REF!,свод!$AY90,РРО!#REF!)</f>
        <v>#REF!</v>
      </c>
      <c r="AP90" s="26" t="e">
        <f>SUMIF(РРО!#REF!,свод!$AY90,РРО!#REF!)</f>
        <v>#REF!</v>
      </c>
      <c r="AQ90" s="26" t="e">
        <f>SUMIF(РРО!#REF!,свод!$AY90,РРО!#REF!)</f>
        <v>#REF!</v>
      </c>
      <c r="AR90" s="26" t="e">
        <f>SUMIF(РРО!#REF!,свод!$AY90,РРО!#REF!)</f>
        <v>#REF!</v>
      </c>
      <c r="AS90" s="26" t="e">
        <f>SUMIF(РРО!#REF!,свод!$AY90,РРО!#REF!)</f>
        <v>#REF!</v>
      </c>
      <c r="AT90" s="26" t="e">
        <f>SUMIF(РРО!#REF!,свод!$AY90,РРО!#REF!)</f>
        <v>#REF!</v>
      </c>
      <c r="AU90" s="26" t="e">
        <f>SUMIF(РРО!#REF!,свод!$AY90,РРО!#REF!)</f>
        <v>#REF!</v>
      </c>
      <c r="AV90" s="26" t="e">
        <f>SUMIF(РРО!#REF!,свод!$AY90,РРО!#REF!)</f>
        <v>#REF!</v>
      </c>
      <c r="AW90" s="26" t="e">
        <f>SUMIF(РРО!#REF!,свод!$AY90,РРО!#REF!)</f>
        <v>#REF!</v>
      </c>
      <c r="AX90" s="26" t="e">
        <f>SUMIF(РРО!#REF!,свод!$AY90,РРО!#REF!)</f>
        <v>#REF!</v>
      </c>
      <c r="AY90" t="str">
        <f>CONCATENATE(A90,C90,D90,E90)</f>
        <v>4010000460309нормативный</v>
      </c>
    </row>
    <row r="91" spans="1:51" ht="15" hidden="1" customHeight="1">
      <c r="A91" s="20" t="s">
        <v>120</v>
      </c>
      <c r="B91" s="21" t="s">
        <v>121</v>
      </c>
      <c r="C91" s="22" t="s">
        <v>54</v>
      </c>
      <c r="D91" s="22" t="s">
        <v>87</v>
      </c>
      <c r="E91" s="23" t="s">
        <v>62</v>
      </c>
      <c r="F91" s="40" t="e">
        <f>SUMIF(РРО!#REF!,свод!AY91,РРО!AT$12:AT$38)</f>
        <v>#REF!</v>
      </c>
      <c r="G91" s="40" t="e">
        <f>SUMIF(РРО!#REF!,свод!AY91,РРО!AU$12:AU$38)</f>
        <v>#REF!</v>
      </c>
      <c r="H91" s="26" t="e">
        <f>SUMIF(РРО!#REF!,свод!$AY91,РРО!AV$12:AV$38)</f>
        <v>#REF!</v>
      </c>
      <c r="I91" s="26" t="e">
        <f>SUMIF(РРО!#REF!,свод!$AY91,РРО!AW$12:AW$38)</f>
        <v>#REF!</v>
      </c>
      <c r="J91" s="26" t="e">
        <f>SUMIF(РРО!#REF!,свод!$AY91,РРО!AX$12:AX$38)</f>
        <v>#REF!</v>
      </c>
      <c r="K91" s="26" t="e">
        <f>SUMIF(РРО!#REF!,свод!$AY91,РРО!AY$12:AY$38)</f>
        <v>#REF!</v>
      </c>
      <c r="L91" s="26" t="e">
        <f>SUMIF(РРО!#REF!,свод!$AY91,РРО!AZ$12:AZ$38)</f>
        <v>#REF!</v>
      </c>
      <c r="M91" s="26" t="e">
        <f>SUMIF(РРО!#REF!,свод!$AY91,РРО!BA$12:BA$38)</f>
        <v>#REF!</v>
      </c>
      <c r="N91" s="26" t="e">
        <f>SUMIF(РРО!#REF!,свод!$AY91,РРО!BB$12:BB$38)</f>
        <v>#REF!</v>
      </c>
      <c r="O91" s="26" t="e">
        <f>SUMIF(РРО!#REF!,свод!$AY91,РРО!BC$12:BC$38)</f>
        <v>#REF!</v>
      </c>
      <c r="P91" s="40" t="e">
        <f>SUMIF(РРО!#REF!,свод!$AY91,РРО!BD$12:BD$38)</f>
        <v>#REF!</v>
      </c>
      <c r="Q91" s="26" t="e">
        <f>SUMIF(РРО!#REF!,свод!$AY91,РРО!BE$12:BE$38)</f>
        <v>#REF!</v>
      </c>
      <c r="R91" s="26" t="e">
        <f>SUMIF(РРО!#REF!,свод!$AY91,РРО!BF$12:BF$38)</f>
        <v>#REF!</v>
      </c>
      <c r="S91" s="26" t="e">
        <f>SUMIF(РРО!#REF!,свод!$AY91,РРО!BG$12:BG$38)</f>
        <v>#REF!</v>
      </c>
      <c r="T91" s="26" t="e">
        <f>SUMIF(РРО!#REF!,свод!$AY91,РРО!BH$12:BH$38)</f>
        <v>#REF!</v>
      </c>
      <c r="U91" s="40" t="e">
        <f>SUMIF(РРО!#REF!,свод!$AY91,РРО!BI$12:BI$38)</f>
        <v>#REF!</v>
      </c>
      <c r="V91" s="26" t="e">
        <f>SUMIF(РРО!#REF!,свод!$AY91,РРО!BJ$12:BJ$38)</f>
        <v>#REF!</v>
      </c>
      <c r="W91" s="26" t="e">
        <f>SUMIF(РРО!#REF!,свод!$AY91,РРО!BK$12:BK$38)</f>
        <v>#REF!</v>
      </c>
      <c r="X91" s="26" t="e">
        <f>SUMIF(РРО!#REF!,свод!$AY91,РРО!BL$12:BL$38)</f>
        <v>#REF!</v>
      </c>
      <c r="Y91" s="26" t="e">
        <f>SUMIF(РРО!#REF!,свод!$AY91,РРО!BM$12:BM$38)</f>
        <v>#REF!</v>
      </c>
      <c r="Z91" s="40" t="e">
        <f>SUMIF(РРО!#REF!,свод!$AY91,РРО!BN$12:BN$38)</f>
        <v>#REF!</v>
      </c>
      <c r="AA91" s="26" t="e">
        <f>SUMIF(РРО!#REF!,свод!$AY91,РРО!BO$12:BO$38)</f>
        <v>#REF!</v>
      </c>
      <c r="AB91" s="26" t="e">
        <f>SUMIF(РРО!#REF!,свод!$AY91,РРО!BP$12:BP$38)</f>
        <v>#REF!</v>
      </c>
      <c r="AC91" s="26" t="e">
        <f>SUMIF(РРО!#REF!,свод!$AY91,РРО!BQ$12:BQ$38)</f>
        <v>#REF!</v>
      </c>
      <c r="AD91" s="26" t="e">
        <f>SUMIF(РРО!#REF!,свод!$AY91,РРО!BR$12:BR$38)</f>
        <v>#REF!</v>
      </c>
      <c r="AE91" s="40" t="e">
        <f>SUMIF(РРО!#REF!,свод!$AY91,РРО!BS$12:BS$38)</f>
        <v>#REF!</v>
      </c>
      <c r="AF91" s="26" t="e">
        <f>SUMIF(РРО!#REF!,свод!$AY91,РРО!BT$12:BT$38)</f>
        <v>#REF!</v>
      </c>
      <c r="AG91" s="26" t="e">
        <f>SUMIF(РРО!#REF!,свод!$AY91,РРО!BU$12:BU$38)</f>
        <v>#REF!</v>
      </c>
      <c r="AH91" s="26" t="e">
        <f>SUMIF(РРО!#REF!,свод!$AY91,РРО!BV$12:BV$38)</f>
        <v>#REF!</v>
      </c>
      <c r="AI91" s="26" t="e">
        <f>SUMIF(РРО!#REF!,свод!$AY91,РРО!BW$12:BW$38)</f>
        <v>#REF!</v>
      </c>
      <c r="AJ91" s="26" t="e">
        <f>SUMIF(РРО!#REF!,свод!$AY91,РРО!#REF!)</f>
        <v>#REF!</v>
      </c>
      <c r="AK91" s="26" t="e">
        <f>SUMIF(РРО!#REF!,свод!$AY91,РРО!#REF!)</f>
        <v>#REF!</v>
      </c>
      <c r="AL91" s="26" t="e">
        <f>SUMIF(РРО!#REF!,свод!$AY91,РРО!#REF!)</f>
        <v>#REF!</v>
      </c>
      <c r="AM91" s="26" t="e">
        <f>SUMIF(РРО!#REF!,свод!$AY91,РРО!#REF!)</f>
        <v>#REF!</v>
      </c>
      <c r="AN91" s="26" t="e">
        <f>SUMIF(РРО!#REF!,свод!$AY91,РРО!#REF!)</f>
        <v>#REF!</v>
      </c>
      <c r="AO91" s="26" t="e">
        <f>SUMIF(РРО!#REF!,свод!$AY91,РРО!#REF!)</f>
        <v>#REF!</v>
      </c>
      <c r="AP91" s="26" t="e">
        <f>SUMIF(РРО!#REF!,свод!$AY91,РРО!#REF!)</f>
        <v>#REF!</v>
      </c>
      <c r="AQ91" s="26" t="e">
        <f>SUMIF(РРО!#REF!,свод!$AY91,РРО!#REF!)</f>
        <v>#REF!</v>
      </c>
      <c r="AR91" s="26" t="e">
        <f>SUMIF(РРО!#REF!,свод!$AY91,РРО!#REF!)</f>
        <v>#REF!</v>
      </c>
      <c r="AS91" s="26" t="e">
        <f>SUMIF(РРО!#REF!,свод!$AY91,РРО!#REF!)</f>
        <v>#REF!</v>
      </c>
      <c r="AT91" s="26" t="e">
        <f>SUMIF(РРО!#REF!,свод!$AY91,РРО!#REF!)</f>
        <v>#REF!</v>
      </c>
      <c r="AU91" s="26" t="e">
        <f>SUMIF(РРО!#REF!,свод!$AY91,РРО!#REF!)</f>
        <v>#REF!</v>
      </c>
      <c r="AV91" s="26" t="e">
        <f>SUMIF(РРО!#REF!,свод!$AY91,РРО!#REF!)</f>
        <v>#REF!</v>
      </c>
      <c r="AW91" s="26" t="e">
        <f>SUMIF(РРО!#REF!,свод!$AY91,РРО!#REF!)</f>
        <v>#REF!</v>
      </c>
      <c r="AX91" s="26" t="e">
        <f>SUMIF(РРО!#REF!,свод!$AY91,РРО!#REF!)</f>
        <v>#REF!</v>
      </c>
      <c r="AY91" t="str">
        <f t="shared" si="2"/>
        <v>4010000460310нормативный</v>
      </c>
    </row>
    <row r="92" spans="1:51" ht="15" hidden="1" customHeight="1">
      <c r="A92" s="20">
        <v>401000047</v>
      </c>
      <c r="B92" s="21" t="s">
        <v>123</v>
      </c>
      <c r="C92" s="22" t="s">
        <v>54</v>
      </c>
      <c r="D92" s="22" t="s">
        <v>97</v>
      </c>
      <c r="E92" s="23" t="s">
        <v>62</v>
      </c>
      <c r="F92" s="40" t="e">
        <f>SUMIF(РРО!#REF!,свод!AY92,РРО!AT$12:AT$38)</f>
        <v>#REF!</v>
      </c>
      <c r="G92" s="40" t="e">
        <f>SUMIF(РРО!#REF!,свод!AY92,РРО!AU$12:AU$38)</f>
        <v>#REF!</v>
      </c>
      <c r="H92" s="26" t="e">
        <f>SUMIF(РРО!#REF!,свод!$AY92,РРО!AV$12:AV$38)</f>
        <v>#REF!</v>
      </c>
      <c r="I92" s="26" t="e">
        <f>SUMIF(РРО!#REF!,свод!$AY92,РРО!AW$12:AW$38)</f>
        <v>#REF!</v>
      </c>
      <c r="J92" s="26" t="e">
        <f>SUMIF(РРО!#REF!,свод!$AY92,РРО!AX$12:AX$38)</f>
        <v>#REF!</v>
      </c>
      <c r="K92" s="26" t="e">
        <f>SUMIF(РРО!#REF!,свод!$AY92,РРО!AY$12:AY$38)</f>
        <v>#REF!</v>
      </c>
      <c r="L92" s="26" t="e">
        <f>SUMIF(РРО!#REF!,свод!$AY92,РРО!AZ$12:AZ$38)</f>
        <v>#REF!</v>
      </c>
      <c r="M92" s="26" t="e">
        <f>SUMIF(РРО!#REF!,свод!$AY92,РРО!BA$12:BA$38)</f>
        <v>#REF!</v>
      </c>
      <c r="N92" s="26" t="e">
        <f>SUMIF(РРО!#REF!,свод!$AY92,РРО!BB$12:BB$38)</f>
        <v>#REF!</v>
      </c>
      <c r="O92" s="26" t="e">
        <f>SUMIF(РРО!#REF!,свод!$AY92,РРО!BC$12:BC$38)</f>
        <v>#REF!</v>
      </c>
      <c r="P92" s="40" t="e">
        <f>SUMIF(РРО!#REF!,свод!$AY92,РРО!BD$12:BD$38)</f>
        <v>#REF!</v>
      </c>
      <c r="Q92" s="26" t="e">
        <f>SUMIF(РРО!#REF!,свод!$AY92,РРО!BE$12:BE$38)</f>
        <v>#REF!</v>
      </c>
      <c r="R92" s="26" t="e">
        <f>SUMIF(РРО!#REF!,свод!$AY92,РРО!BF$12:BF$38)</f>
        <v>#REF!</v>
      </c>
      <c r="S92" s="26" t="e">
        <f>SUMIF(РРО!#REF!,свод!$AY92,РРО!BG$12:BG$38)</f>
        <v>#REF!</v>
      </c>
      <c r="T92" s="26" t="e">
        <f>SUMIF(РРО!#REF!,свод!$AY92,РРО!BH$12:BH$38)</f>
        <v>#REF!</v>
      </c>
      <c r="U92" s="40" t="e">
        <f>SUMIF(РРО!#REF!,свод!$AY92,РРО!BI$12:BI$38)</f>
        <v>#REF!</v>
      </c>
      <c r="V92" s="26" t="e">
        <f>SUMIF(РРО!#REF!,свод!$AY92,РРО!BJ$12:BJ$38)</f>
        <v>#REF!</v>
      </c>
      <c r="W92" s="26" t="e">
        <f>SUMIF(РРО!#REF!,свод!$AY92,РРО!BK$12:BK$38)</f>
        <v>#REF!</v>
      </c>
      <c r="X92" s="26" t="e">
        <f>SUMIF(РРО!#REF!,свод!$AY92,РРО!BL$12:BL$38)</f>
        <v>#REF!</v>
      </c>
      <c r="Y92" s="26" t="e">
        <f>SUMIF(РРО!#REF!,свод!$AY92,РРО!BM$12:BM$38)</f>
        <v>#REF!</v>
      </c>
      <c r="Z92" s="40" t="e">
        <f>SUMIF(РРО!#REF!,свод!$AY92,РРО!BN$12:BN$38)</f>
        <v>#REF!</v>
      </c>
      <c r="AA92" s="26" t="e">
        <f>SUMIF(РРО!#REF!,свод!$AY92,РРО!BO$12:BO$38)</f>
        <v>#REF!</v>
      </c>
      <c r="AB92" s="26" t="e">
        <f>SUMIF(РРО!#REF!,свод!$AY92,РРО!BP$12:BP$38)</f>
        <v>#REF!</v>
      </c>
      <c r="AC92" s="26" t="e">
        <f>SUMIF(РРО!#REF!,свод!$AY92,РРО!BQ$12:BQ$38)</f>
        <v>#REF!</v>
      </c>
      <c r="AD92" s="26" t="e">
        <f>SUMIF(РРО!#REF!,свод!$AY92,РРО!BR$12:BR$38)</f>
        <v>#REF!</v>
      </c>
      <c r="AE92" s="40" t="e">
        <f>SUMIF(РРО!#REF!,свод!$AY92,РРО!BS$12:BS$38)</f>
        <v>#REF!</v>
      </c>
      <c r="AF92" s="26" t="e">
        <f>SUMIF(РРО!#REF!,свод!$AY92,РРО!BT$12:BT$38)</f>
        <v>#REF!</v>
      </c>
      <c r="AG92" s="26" t="e">
        <f>SUMIF(РРО!#REF!,свод!$AY92,РРО!BU$12:BU$38)</f>
        <v>#REF!</v>
      </c>
      <c r="AH92" s="26" t="e">
        <f>SUMIF(РРО!#REF!,свод!$AY92,РРО!BV$12:BV$38)</f>
        <v>#REF!</v>
      </c>
      <c r="AI92" s="26" t="e">
        <f>SUMIF(РРО!#REF!,свод!$AY92,РРО!BW$12:BW$38)</f>
        <v>#REF!</v>
      </c>
      <c r="AJ92" s="26" t="e">
        <f>SUMIF(РРО!#REF!,свод!$AY92,РРО!#REF!)</f>
        <v>#REF!</v>
      </c>
      <c r="AK92" s="26" t="e">
        <f>SUMIF(РРО!#REF!,свод!$AY92,РРО!#REF!)</f>
        <v>#REF!</v>
      </c>
      <c r="AL92" s="26" t="e">
        <f>SUMIF(РРО!#REF!,свод!$AY92,РРО!#REF!)</f>
        <v>#REF!</v>
      </c>
      <c r="AM92" s="26" t="e">
        <f>SUMIF(РРО!#REF!,свод!$AY92,РРО!#REF!)</f>
        <v>#REF!</v>
      </c>
      <c r="AN92" s="26" t="e">
        <f>SUMIF(РРО!#REF!,свод!$AY92,РРО!#REF!)</f>
        <v>#REF!</v>
      </c>
      <c r="AO92" s="26" t="e">
        <f>SUMIF(РРО!#REF!,свод!$AY92,РРО!#REF!)</f>
        <v>#REF!</v>
      </c>
      <c r="AP92" s="26" t="e">
        <f>SUMIF(РРО!#REF!,свод!$AY92,РРО!#REF!)</f>
        <v>#REF!</v>
      </c>
      <c r="AQ92" s="26" t="e">
        <f>SUMIF(РРО!#REF!,свод!$AY92,РРО!#REF!)</f>
        <v>#REF!</v>
      </c>
      <c r="AR92" s="26" t="e">
        <f>SUMIF(РРО!#REF!,свод!$AY92,РРО!#REF!)</f>
        <v>#REF!</v>
      </c>
      <c r="AS92" s="26" t="e">
        <f>SUMIF(РРО!#REF!,свод!$AY92,РРО!#REF!)</f>
        <v>#REF!</v>
      </c>
      <c r="AT92" s="26" t="e">
        <f>SUMIF(РРО!#REF!,свод!$AY92,РРО!#REF!)</f>
        <v>#REF!</v>
      </c>
      <c r="AU92" s="26" t="e">
        <f>SUMIF(РРО!#REF!,свод!$AY92,РРО!#REF!)</f>
        <v>#REF!</v>
      </c>
      <c r="AV92" s="26" t="e">
        <f>SUMIF(РРО!#REF!,свод!$AY92,РРО!#REF!)</f>
        <v>#REF!</v>
      </c>
      <c r="AW92" s="26" t="e">
        <f>SUMIF(РРО!#REF!,свод!$AY92,РРО!#REF!)</f>
        <v>#REF!</v>
      </c>
      <c r="AX92" s="26" t="e">
        <f>SUMIF(РРО!#REF!,свод!$AY92,РРО!#REF!)</f>
        <v>#REF!</v>
      </c>
      <c r="AY92" t="str">
        <f>CONCATENATE(A92,C92,D92,E92)</f>
        <v>4010000470309нормативный</v>
      </c>
    </row>
    <row r="93" spans="1:51" ht="15" hidden="1" customHeight="1">
      <c r="A93" s="20" t="s">
        <v>122</v>
      </c>
      <c r="B93" s="21" t="s">
        <v>123</v>
      </c>
      <c r="C93" s="22" t="s">
        <v>54</v>
      </c>
      <c r="D93" s="22" t="s">
        <v>87</v>
      </c>
      <c r="E93" s="23" t="s">
        <v>62</v>
      </c>
      <c r="F93" s="40" t="e">
        <f>SUMIF(РРО!#REF!,свод!AY93,РРО!AT$12:AT$38)</f>
        <v>#REF!</v>
      </c>
      <c r="G93" s="40" t="e">
        <f>SUMIF(РРО!#REF!,свод!AY93,РРО!AU$12:AU$38)</f>
        <v>#REF!</v>
      </c>
      <c r="H93" s="26" t="e">
        <f>SUMIF(РРО!#REF!,свод!$AY93,РРО!AV$12:AV$38)</f>
        <v>#REF!</v>
      </c>
      <c r="I93" s="26" t="e">
        <f>SUMIF(РРО!#REF!,свод!$AY93,РРО!AW$12:AW$38)</f>
        <v>#REF!</v>
      </c>
      <c r="J93" s="26" t="e">
        <f>SUMIF(РРО!#REF!,свод!$AY93,РРО!AX$12:AX$38)</f>
        <v>#REF!</v>
      </c>
      <c r="K93" s="26" t="e">
        <f>SUMIF(РРО!#REF!,свод!$AY93,РРО!AY$12:AY$38)</f>
        <v>#REF!</v>
      </c>
      <c r="L93" s="26" t="e">
        <f>SUMIF(РРО!#REF!,свод!$AY93,РРО!AZ$12:AZ$38)</f>
        <v>#REF!</v>
      </c>
      <c r="M93" s="26" t="e">
        <f>SUMIF(РРО!#REF!,свод!$AY93,РРО!BA$12:BA$38)</f>
        <v>#REF!</v>
      </c>
      <c r="N93" s="26" t="e">
        <f>SUMIF(РРО!#REF!,свод!$AY93,РРО!BB$12:BB$38)</f>
        <v>#REF!</v>
      </c>
      <c r="O93" s="26" t="e">
        <f>SUMIF(РРО!#REF!,свод!$AY93,РРО!BC$12:BC$38)</f>
        <v>#REF!</v>
      </c>
      <c r="P93" s="40" t="e">
        <f>SUMIF(РРО!#REF!,свод!$AY93,РРО!BD$12:BD$38)</f>
        <v>#REF!</v>
      </c>
      <c r="Q93" s="26" t="e">
        <f>SUMIF(РРО!#REF!,свод!$AY93,РРО!BE$12:BE$38)</f>
        <v>#REF!</v>
      </c>
      <c r="R93" s="26" t="e">
        <f>SUMIF(РРО!#REF!,свод!$AY93,РРО!BF$12:BF$38)</f>
        <v>#REF!</v>
      </c>
      <c r="S93" s="26" t="e">
        <f>SUMIF(РРО!#REF!,свод!$AY93,РРО!BG$12:BG$38)</f>
        <v>#REF!</v>
      </c>
      <c r="T93" s="26" t="e">
        <f>SUMIF(РРО!#REF!,свод!$AY93,РРО!BH$12:BH$38)</f>
        <v>#REF!</v>
      </c>
      <c r="U93" s="40" t="e">
        <f>SUMIF(РРО!#REF!,свод!$AY93,РРО!BI$12:BI$38)</f>
        <v>#REF!</v>
      </c>
      <c r="V93" s="26" t="e">
        <f>SUMIF(РРО!#REF!,свод!$AY93,РРО!BJ$12:BJ$38)</f>
        <v>#REF!</v>
      </c>
      <c r="W93" s="26" t="e">
        <f>SUMIF(РРО!#REF!,свод!$AY93,РРО!BK$12:BK$38)</f>
        <v>#REF!</v>
      </c>
      <c r="X93" s="26" t="e">
        <f>SUMIF(РРО!#REF!,свод!$AY93,РРО!BL$12:BL$38)</f>
        <v>#REF!</v>
      </c>
      <c r="Y93" s="26" t="e">
        <f>SUMIF(РРО!#REF!,свод!$AY93,РРО!BM$12:BM$38)</f>
        <v>#REF!</v>
      </c>
      <c r="Z93" s="40" t="e">
        <f>SUMIF(РРО!#REF!,свод!$AY93,РРО!BN$12:BN$38)</f>
        <v>#REF!</v>
      </c>
      <c r="AA93" s="26" t="e">
        <f>SUMIF(РРО!#REF!,свод!$AY93,РРО!BO$12:BO$38)</f>
        <v>#REF!</v>
      </c>
      <c r="AB93" s="26" t="e">
        <f>SUMIF(РРО!#REF!,свод!$AY93,РРО!BP$12:BP$38)</f>
        <v>#REF!</v>
      </c>
      <c r="AC93" s="26" t="e">
        <f>SUMIF(РРО!#REF!,свод!$AY93,РРО!BQ$12:BQ$38)</f>
        <v>#REF!</v>
      </c>
      <c r="AD93" s="26" t="e">
        <f>SUMIF(РРО!#REF!,свод!$AY93,РРО!BR$12:BR$38)</f>
        <v>#REF!</v>
      </c>
      <c r="AE93" s="40" t="e">
        <f>SUMIF(РРО!#REF!,свод!$AY93,РРО!BS$12:BS$38)</f>
        <v>#REF!</v>
      </c>
      <c r="AF93" s="26" t="e">
        <f>SUMIF(РРО!#REF!,свод!$AY93,РРО!BT$12:BT$38)</f>
        <v>#REF!</v>
      </c>
      <c r="AG93" s="26" t="e">
        <f>SUMIF(РРО!#REF!,свод!$AY93,РРО!BU$12:BU$38)</f>
        <v>#REF!</v>
      </c>
      <c r="AH93" s="26" t="e">
        <f>SUMIF(РРО!#REF!,свод!$AY93,РРО!BV$12:BV$38)</f>
        <v>#REF!</v>
      </c>
      <c r="AI93" s="26" t="e">
        <f>SUMIF(РРО!#REF!,свод!$AY93,РРО!BW$12:BW$38)</f>
        <v>#REF!</v>
      </c>
      <c r="AJ93" s="26" t="e">
        <f>SUMIF(РРО!#REF!,свод!$AY93,РРО!#REF!)</f>
        <v>#REF!</v>
      </c>
      <c r="AK93" s="26" t="e">
        <f>SUMIF(РРО!#REF!,свод!$AY93,РРО!#REF!)</f>
        <v>#REF!</v>
      </c>
      <c r="AL93" s="26" t="e">
        <f>SUMIF(РРО!#REF!,свод!$AY93,РРО!#REF!)</f>
        <v>#REF!</v>
      </c>
      <c r="AM93" s="26" t="e">
        <f>SUMIF(РРО!#REF!,свод!$AY93,РРО!#REF!)</f>
        <v>#REF!</v>
      </c>
      <c r="AN93" s="26" t="e">
        <f>SUMIF(РРО!#REF!,свод!$AY93,РРО!#REF!)</f>
        <v>#REF!</v>
      </c>
      <c r="AO93" s="26" t="e">
        <f>SUMIF(РРО!#REF!,свод!$AY93,РРО!#REF!)</f>
        <v>#REF!</v>
      </c>
      <c r="AP93" s="26" t="e">
        <f>SUMIF(РРО!#REF!,свод!$AY93,РРО!#REF!)</f>
        <v>#REF!</v>
      </c>
      <c r="AQ93" s="26" t="e">
        <f>SUMIF(РРО!#REF!,свод!$AY93,РРО!#REF!)</f>
        <v>#REF!</v>
      </c>
      <c r="AR93" s="26" t="e">
        <f>SUMIF(РРО!#REF!,свод!$AY93,РРО!#REF!)</f>
        <v>#REF!</v>
      </c>
      <c r="AS93" s="26" t="e">
        <f>SUMIF(РРО!#REF!,свод!$AY93,РРО!#REF!)</f>
        <v>#REF!</v>
      </c>
      <c r="AT93" s="26" t="e">
        <f>SUMIF(РРО!#REF!,свод!$AY93,РРО!#REF!)</f>
        <v>#REF!</v>
      </c>
      <c r="AU93" s="26" t="e">
        <f>SUMIF(РРО!#REF!,свод!$AY93,РРО!#REF!)</f>
        <v>#REF!</v>
      </c>
      <c r="AV93" s="26" t="e">
        <f>SUMIF(РРО!#REF!,свод!$AY93,РРО!#REF!)</f>
        <v>#REF!</v>
      </c>
      <c r="AW93" s="26" t="e">
        <f>SUMIF(РРО!#REF!,свод!$AY93,РРО!#REF!)</f>
        <v>#REF!</v>
      </c>
      <c r="AX93" s="26" t="e">
        <f>SUMIF(РРО!#REF!,свод!$AY93,РРО!#REF!)</f>
        <v>#REF!</v>
      </c>
      <c r="AY93" t="str">
        <f t="shared" si="2"/>
        <v>4010000470310нормативный</v>
      </c>
    </row>
    <row r="94" spans="1:51" ht="15" hidden="1" customHeight="1">
      <c r="A94" s="20" t="s">
        <v>124</v>
      </c>
      <c r="B94" s="21" t="s">
        <v>125</v>
      </c>
      <c r="C94" s="22" t="s">
        <v>54</v>
      </c>
      <c r="D94" s="22" t="s">
        <v>87</v>
      </c>
      <c r="E94" s="23" t="s">
        <v>62</v>
      </c>
      <c r="F94" s="40" t="e">
        <f>SUMIF(РРО!#REF!,свод!AY94,РРО!AT$12:AT$38)</f>
        <v>#REF!</v>
      </c>
      <c r="G94" s="40" t="e">
        <f>SUMIF(РРО!#REF!,свод!AY94,РРО!AU$12:AU$38)</f>
        <v>#REF!</v>
      </c>
      <c r="H94" s="26" t="e">
        <f>SUMIF(РРО!#REF!,свод!$AY94,РРО!AV$12:AV$38)</f>
        <v>#REF!</v>
      </c>
      <c r="I94" s="26" t="e">
        <f>SUMIF(РРО!#REF!,свод!$AY94,РРО!AW$12:AW$38)</f>
        <v>#REF!</v>
      </c>
      <c r="J94" s="26" t="e">
        <f>SUMIF(РРО!#REF!,свод!$AY94,РРО!AX$12:AX$38)</f>
        <v>#REF!</v>
      </c>
      <c r="K94" s="26" t="e">
        <f>SUMIF(РРО!#REF!,свод!$AY94,РРО!AY$12:AY$38)</f>
        <v>#REF!</v>
      </c>
      <c r="L94" s="26" t="e">
        <f>SUMIF(РРО!#REF!,свод!$AY94,РРО!AZ$12:AZ$38)</f>
        <v>#REF!</v>
      </c>
      <c r="M94" s="26" t="e">
        <f>SUMIF(РРО!#REF!,свод!$AY94,РРО!BA$12:BA$38)</f>
        <v>#REF!</v>
      </c>
      <c r="N94" s="26" t="e">
        <f>SUMIF(РРО!#REF!,свод!$AY94,РРО!BB$12:BB$38)</f>
        <v>#REF!</v>
      </c>
      <c r="O94" s="26" t="e">
        <f>SUMIF(РРО!#REF!,свод!$AY94,РРО!BC$12:BC$38)</f>
        <v>#REF!</v>
      </c>
      <c r="P94" s="40" t="e">
        <f>SUMIF(РРО!#REF!,свод!$AY94,РРО!BD$12:BD$38)</f>
        <v>#REF!</v>
      </c>
      <c r="Q94" s="26" t="e">
        <f>SUMIF(РРО!#REF!,свод!$AY94,РРО!BE$12:BE$38)</f>
        <v>#REF!</v>
      </c>
      <c r="R94" s="26" t="e">
        <f>SUMIF(РРО!#REF!,свод!$AY94,РРО!BF$12:BF$38)</f>
        <v>#REF!</v>
      </c>
      <c r="S94" s="26" t="e">
        <f>SUMIF(РРО!#REF!,свод!$AY94,РРО!BG$12:BG$38)</f>
        <v>#REF!</v>
      </c>
      <c r="T94" s="26" t="e">
        <f>SUMIF(РРО!#REF!,свод!$AY94,РРО!BH$12:BH$38)</f>
        <v>#REF!</v>
      </c>
      <c r="U94" s="40" t="e">
        <f>SUMIF(РРО!#REF!,свод!$AY94,РРО!BI$12:BI$38)</f>
        <v>#REF!</v>
      </c>
      <c r="V94" s="26" t="e">
        <f>SUMIF(РРО!#REF!,свод!$AY94,РРО!BJ$12:BJ$38)</f>
        <v>#REF!</v>
      </c>
      <c r="W94" s="26" t="e">
        <f>SUMIF(РРО!#REF!,свод!$AY94,РРО!BK$12:BK$38)</f>
        <v>#REF!</v>
      </c>
      <c r="X94" s="26" t="e">
        <f>SUMIF(РРО!#REF!,свод!$AY94,РРО!BL$12:BL$38)</f>
        <v>#REF!</v>
      </c>
      <c r="Y94" s="26" t="e">
        <f>SUMIF(РРО!#REF!,свод!$AY94,РРО!BM$12:BM$38)</f>
        <v>#REF!</v>
      </c>
      <c r="Z94" s="40" t="e">
        <f>SUMIF(РРО!#REF!,свод!$AY94,РРО!BN$12:BN$38)</f>
        <v>#REF!</v>
      </c>
      <c r="AA94" s="26" t="e">
        <f>SUMIF(РРО!#REF!,свод!$AY94,РРО!BO$12:BO$38)</f>
        <v>#REF!</v>
      </c>
      <c r="AB94" s="26" t="e">
        <f>SUMIF(РРО!#REF!,свод!$AY94,РРО!BP$12:BP$38)</f>
        <v>#REF!</v>
      </c>
      <c r="AC94" s="26" t="e">
        <f>SUMIF(РРО!#REF!,свод!$AY94,РРО!BQ$12:BQ$38)</f>
        <v>#REF!</v>
      </c>
      <c r="AD94" s="26" t="e">
        <f>SUMIF(РРО!#REF!,свод!$AY94,РРО!BR$12:BR$38)</f>
        <v>#REF!</v>
      </c>
      <c r="AE94" s="40" t="e">
        <f>SUMIF(РРО!#REF!,свод!$AY94,РРО!BS$12:BS$38)</f>
        <v>#REF!</v>
      </c>
      <c r="AF94" s="26" t="e">
        <f>SUMIF(РРО!#REF!,свод!$AY94,РРО!BT$12:BT$38)</f>
        <v>#REF!</v>
      </c>
      <c r="AG94" s="26" t="e">
        <f>SUMIF(РРО!#REF!,свод!$AY94,РРО!BU$12:BU$38)</f>
        <v>#REF!</v>
      </c>
      <c r="AH94" s="26" t="e">
        <f>SUMIF(РРО!#REF!,свод!$AY94,РРО!BV$12:BV$38)</f>
        <v>#REF!</v>
      </c>
      <c r="AI94" s="26" t="e">
        <f>SUMIF(РРО!#REF!,свод!$AY94,РРО!BW$12:BW$38)</f>
        <v>#REF!</v>
      </c>
      <c r="AJ94" s="26" t="e">
        <f>SUMIF(РРО!#REF!,свод!$AY94,РРО!#REF!)</f>
        <v>#REF!</v>
      </c>
      <c r="AK94" s="26" t="e">
        <f>SUMIF(РРО!#REF!,свод!$AY94,РРО!#REF!)</f>
        <v>#REF!</v>
      </c>
      <c r="AL94" s="26" t="e">
        <f>SUMIF(РРО!#REF!,свод!$AY94,РРО!#REF!)</f>
        <v>#REF!</v>
      </c>
      <c r="AM94" s="26" t="e">
        <f>SUMIF(РРО!#REF!,свод!$AY94,РРО!#REF!)</f>
        <v>#REF!</v>
      </c>
      <c r="AN94" s="26" t="e">
        <f>SUMIF(РРО!#REF!,свод!$AY94,РРО!#REF!)</f>
        <v>#REF!</v>
      </c>
      <c r="AO94" s="26" t="e">
        <f>SUMIF(РРО!#REF!,свод!$AY94,РРО!#REF!)</f>
        <v>#REF!</v>
      </c>
      <c r="AP94" s="26" t="e">
        <f>SUMIF(РРО!#REF!,свод!$AY94,РРО!#REF!)</f>
        <v>#REF!</v>
      </c>
      <c r="AQ94" s="26" t="e">
        <f>SUMIF(РРО!#REF!,свод!$AY94,РРО!#REF!)</f>
        <v>#REF!</v>
      </c>
      <c r="AR94" s="26" t="e">
        <f>SUMIF(РРО!#REF!,свод!$AY94,РРО!#REF!)</f>
        <v>#REF!</v>
      </c>
      <c r="AS94" s="26" t="e">
        <f>SUMIF(РРО!#REF!,свод!$AY94,РРО!#REF!)</f>
        <v>#REF!</v>
      </c>
      <c r="AT94" s="26" t="e">
        <f>SUMIF(РРО!#REF!,свод!$AY94,РРО!#REF!)</f>
        <v>#REF!</v>
      </c>
      <c r="AU94" s="26" t="e">
        <f>SUMIF(РРО!#REF!,свод!$AY94,РРО!#REF!)</f>
        <v>#REF!</v>
      </c>
      <c r="AV94" s="26" t="e">
        <f>SUMIF(РРО!#REF!,свод!$AY94,РРО!#REF!)</f>
        <v>#REF!</v>
      </c>
      <c r="AW94" s="26" t="e">
        <f>SUMIF(РРО!#REF!,свод!$AY94,РРО!#REF!)</f>
        <v>#REF!</v>
      </c>
      <c r="AX94" s="26" t="e">
        <f>SUMIF(РРО!#REF!,свод!$AY94,РРО!#REF!)</f>
        <v>#REF!</v>
      </c>
      <c r="AY94" t="str">
        <f t="shared" si="2"/>
        <v>4010000500310нормативный</v>
      </c>
    </row>
    <row r="95" spans="1:51" ht="15" hidden="1" customHeight="1">
      <c r="A95" s="20">
        <v>401000052</v>
      </c>
      <c r="B95" s="21" t="s">
        <v>71</v>
      </c>
      <c r="C95" s="22" t="s">
        <v>66</v>
      </c>
      <c r="D95" s="22" t="s">
        <v>46</v>
      </c>
      <c r="E95" s="23" t="s">
        <v>63</v>
      </c>
      <c r="F95" s="40" t="e">
        <f>SUMIF(РРО!#REF!,свод!AY95,РРО!AT$12:AT$38)</f>
        <v>#REF!</v>
      </c>
      <c r="G95" s="40" t="e">
        <f>SUMIF(РРО!#REF!,свод!AY95,РРО!AU$12:AU$38)</f>
        <v>#REF!</v>
      </c>
      <c r="H95" s="26" t="e">
        <f>SUMIF(РРО!#REF!,свод!$AY95,РРО!AV$12:AV$38)</f>
        <v>#REF!</v>
      </c>
      <c r="I95" s="26" t="e">
        <f>SUMIF(РРО!#REF!,свод!$AY95,РРО!AW$12:AW$38)</f>
        <v>#REF!</v>
      </c>
      <c r="J95" s="26" t="e">
        <f>SUMIF(РРО!#REF!,свод!$AY95,РРО!AX$12:AX$38)</f>
        <v>#REF!</v>
      </c>
      <c r="K95" s="26" t="e">
        <f>SUMIF(РРО!#REF!,свод!$AY95,РРО!AY$12:AY$38)</f>
        <v>#REF!</v>
      </c>
      <c r="L95" s="26" t="e">
        <f>SUMIF(РРО!#REF!,свод!$AY95,РРО!AZ$12:AZ$38)</f>
        <v>#REF!</v>
      </c>
      <c r="M95" s="26" t="e">
        <f>SUMIF(РРО!#REF!,свод!$AY95,РРО!BA$12:BA$38)</f>
        <v>#REF!</v>
      </c>
      <c r="N95" s="26" t="e">
        <f>SUMIF(РРО!#REF!,свод!$AY95,РРО!BB$12:BB$38)</f>
        <v>#REF!</v>
      </c>
      <c r="O95" s="26" t="e">
        <f>SUMIF(РРО!#REF!,свод!$AY95,РРО!BC$12:BC$38)</f>
        <v>#REF!</v>
      </c>
      <c r="P95" s="40" t="e">
        <f>SUMIF(РРО!#REF!,свод!$AY95,РРО!BD$12:BD$38)</f>
        <v>#REF!</v>
      </c>
      <c r="Q95" s="26" t="e">
        <f>SUMIF(РРО!#REF!,свод!$AY95,РРО!BE$12:BE$38)</f>
        <v>#REF!</v>
      </c>
      <c r="R95" s="26" t="e">
        <f>SUMIF(РРО!#REF!,свод!$AY95,РРО!BF$12:BF$38)</f>
        <v>#REF!</v>
      </c>
      <c r="S95" s="26" t="e">
        <f>SUMIF(РРО!#REF!,свод!$AY95,РРО!BG$12:BG$38)</f>
        <v>#REF!</v>
      </c>
      <c r="T95" s="26" t="e">
        <f>SUMIF(РРО!#REF!,свод!$AY95,РРО!BH$12:BH$38)</f>
        <v>#REF!</v>
      </c>
      <c r="U95" s="40" t="e">
        <f>SUMIF(РРО!#REF!,свод!$AY95,РРО!BI$12:BI$38)</f>
        <v>#REF!</v>
      </c>
      <c r="V95" s="26" t="e">
        <f>SUMIF(РРО!#REF!,свод!$AY95,РРО!BJ$12:BJ$38)</f>
        <v>#REF!</v>
      </c>
      <c r="W95" s="26" t="e">
        <f>SUMIF(РРО!#REF!,свод!$AY95,РРО!BK$12:BK$38)</f>
        <v>#REF!</v>
      </c>
      <c r="X95" s="26" t="e">
        <f>SUMIF(РРО!#REF!,свод!$AY95,РРО!BL$12:BL$38)</f>
        <v>#REF!</v>
      </c>
      <c r="Y95" s="26" t="e">
        <f>SUMIF(РРО!#REF!,свод!$AY95,РРО!BM$12:BM$38)</f>
        <v>#REF!</v>
      </c>
      <c r="Z95" s="40" t="e">
        <f>SUMIF(РРО!#REF!,свод!$AY95,РРО!BN$12:BN$38)</f>
        <v>#REF!</v>
      </c>
      <c r="AA95" s="26" t="e">
        <f>SUMIF(РРО!#REF!,свод!$AY95,РРО!BO$12:BO$38)</f>
        <v>#REF!</v>
      </c>
      <c r="AB95" s="26" t="e">
        <f>SUMIF(РРО!#REF!,свод!$AY95,РРО!BP$12:BP$38)</f>
        <v>#REF!</v>
      </c>
      <c r="AC95" s="26" t="e">
        <f>SUMIF(РРО!#REF!,свод!$AY95,РРО!BQ$12:BQ$38)</f>
        <v>#REF!</v>
      </c>
      <c r="AD95" s="26" t="e">
        <f>SUMIF(РРО!#REF!,свод!$AY95,РРО!BR$12:BR$38)</f>
        <v>#REF!</v>
      </c>
      <c r="AE95" s="40" t="e">
        <f>SUMIF(РРО!#REF!,свод!$AY95,РРО!BS$12:BS$38)</f>
        <v>#REF!</v>
      </c>
      <c r="AF95" s="26" t="e">
        <f>SUMIF(РРО!#REF!,свод!$AY95,РРО!BT$12:BT$38)</f>
        <v>#REF!</v>
      </c>
      <c r="AG95" s="26" t="e">
        <f>SUMIF(РРО!#REF!,свод!$AY95,РРО!BU$12:BU$38)</f>
        <v>#REF!</v>
      </c>
      <c r="AH95" s="26" t="e">
        <f>SUMIF(РРО!#REF!,свод!$AY95,РРО!BV$12:BV$38)</f>
        <v>#REF!</v>
      </c>
      <c r="AI95" s="26" t="e">
        <f>SUMIF(РРО!#REF!,свод!$AY95,РРО!BW$12:BW$38)</f>
        <v>#REF!</v>
      </c>
      <c r="AJ95" s="26" t="e">
        <f>SUMIF(РРО!#REF!,свод!$AY95,РРО!#REF!)</f>
        <v>#REF!</v>
      </c>
      <c r="AK95" s="26" t="e">
        <f>SUMIF(РРО!#REF!,свод!$AY95,РРО!#REF!)</f>
        <v>#REF!</v>
      </c>
      <c r="AL95" s="26" t="e">
        <f>SUMIF(РРО!#REF!,свод!$AY95,РРО!#REF!)</f>
        <v>#REF!</v>
      </c>
      <c r="AM95" s="26" t="e">
        <f>SUMIF(РРО!#REF!,свод!$AY95,РРО!#REF!)</f>
        <v>#REF!</v>
      </c>
      <c r="AN95" s="26" t="e">
        <f>SUMIF(РРО!#REF!,свод!$AY95,РРО!#REF!)</f>
        <v>#REF!</v>
      </c>
      <c r="AO95" s="26" t="e">
        <f>SUMIF(РРО!#REF!,свод!$AY95,РРО!#REF!)</f>
        <v>#REF!</v>
      </c>
      <c r="AP95" s="26" t="e">
        <f>SUMIF(РРО!#REF!,свод!$AY95,РРО!#REF!)</f>
        <v>#REF!</v>
      </c>
      <c r="AQ95" s="26" t="e">
        <f>SUMIF(РРО!#REF!,свод!$AY95,РРО!#REF!)</f>
        <v>#REF!</v>
      </c>
      <c r="AR95" s="26" t="e">
        <f>SUMIF(РРО!#REF!,свод!$AY95,РРО!#REF!)</f>
        <v>#REF!</v>
      </c>
      <c r="AS95" s="26" t="e">
        <f>SUMIF(РРО!#REF!,свод!$AY95,РРО!#REF!)</f>
        <v>#REF!</v>
      </c>
      <c r="AT95" s="26" t="e">
        <f>SUMIF(РРО!#REF!,свод!$AY95,РРО!#REF!)</f>
        <v>#REF!</v>
      </c>
      <c r="AU95" s="26" t="e">
        <f>SUMIF(РРО!#REF!,свод!$AY95,РРО!#REF!)</f>
        <v>#REF!</v>
      </c>
      <c r="AV95" s="26" t="e">
        <f>SUMIF(РРО!#REF!,свод!$AY95,РРО!#REF!)</f>
        <v>#REF!</v>
      </c>
      <c r="AW95" s="26" t="e">
        <f>SUMIF(РРО!#REF!,свод!$AY95,РРО!#REF!)</f>
        <v>#REF!</v>
      </c>
      <c r="AX95" s="26" t="e">
        <f>SUMIF(РРО!#REF!,свод!$AY95,РРО!#REF!)</f>
        <v>#REF!</v>
      </c>
      <c r="AY95" t="str">
        <f t="shared" si="2"/>
        <v>4010000520412плановый</v>
      </c>
    </row>
    <row r="96" spans="1:51" ht="15" hidden="1" customHeight="1">
      <c r="A96" s="20">
        <v>401000052</v>
      </c>
      <c r="B96" s="21" t="s">
        <v>71</v>
      </c>
      <c r="C96" s="22" t="s">
        <v>66</v>
      </c>
      <c r="D96" s="22" t="s">
        <v>46</v>
      </c>
      <c r="E96" s="23" t="s">
        <v>62</v>
      </c>
      <c r="F96" s="40" t="e">
        <f>SUMIF(РРО!#REF!,свод!AY96,РРО!AT$12:AT$38)</f>
        <v>#REF!</v>
      </c>
      <c r="G96" s="40" t="e">
        <f>SUMIF(РРО!#REF!,свод!AY96,РРО!AU$12:AU$38)</f>
        <v>#REF!</v>
      </c>
      <c r="H96" s="26" t="e">
        <f>SUMIF(РРО!#REF!,свод!$AY96,РРО!AV$12:AV$38)</f>
        <v>#REF!</v>
      </c>
      <c r="I96" s="26" t="e">
        <f>SUMIF(РРО!#REF!,свод!$AY96,РРО!AW$12:AW$38)</f>
        <v>#REF!</v>
      </c>
      <c r="J96" s="26" t="e">
        <f>SUMIF(РРО!#REF!,свод!$AY96,РРО!AX$12:AX$38)</f>
        <v>#REF!</v>
      </c>
      <c r="K96" s="26" t="e">
        <f>SUMIF(РРО!#REF!,свод!$AY96,РРО!AY$12:AY$38)</f>
        <v>#REF!</v>
      </c>
      <c r="L96" s="26" t="e">
        <f>SUMIF(РРО!#REF!,свод!$AY96,РРО!AZ$12:AZ$38)</f>
        <v>#REF!</v>
      </c>
      <c r="M96" s="26" t="e">
        <f>SUMIF(РРО!#REF!,свод!$AY96,РРО!BA$12:BA$38)</f>
        <v>#REF!</v>
      </c>
      <c r="N96" s="26" t="e">
        <f>SUMIF(РРО!#REF!,свод!$AY96,РРО!BB$12:BB$38)</f>
        <v>#REF!</v>
      </c>
      <c r="O96" s="26" t="e">
        <f>SUMIF(РРО!#REF!,свод!$AY96,РРО!BC$12:BC$38)</f>
        <v>#REF!</v>
      </c>
      <c r="P96" s="40" t="e">
        <f>SUMIF(РРО!#REF!,свод!$AY96,РРО!BD$12:BD$38)</f>
        <v>#REF!</v>
      </c>
      <c r="Q96" s="26" t="e">
        <f>SUMIF(РРО!#REF!,свод!$AY96,РРО!BE$12:BE$38)</f>
        <v>#REF!</v>
      </c>
      <c r="R96" s="26" t="e">
        <f>SUMIF(РРО!#REF!,свод!$AY96,РРО!BF$12:BF$38)</f>
        <v>#REF!</v>
      </c>
      <c r="S96" s="26" t="e">
        <f>SUMIF(РРО!#REF!,свод!$AY96,РРО!BG$12:BG$38)</f>
        <v>#REF!</v>
      </c>
      <c r="T96" s="26" t="e">
        <f>SUMIF(РРО!#REF!,свод!$AY96,РРО!BH$12:BH$38)</f>
        <v>#REF!</v>
      </c>
      <c r="U96" s="40" t="e">
        <f>SUMIF(РРО!#REF!,свод!$AY96,РРО!BI$12:BI$38)</f>
        <v>#REF!</v>
      </c>
      <c r="V96" s="26" t="e">
        <f>SUMIF(РРО!#REF!,свод!$AY96,РРО!BJ$12:BJ$38)</f>
        <v>#REF!</v>
      </c>
      <c r="W96" s="26" t="e">
        <f>SUMIF(РРО!#REF!,свод!$AY96,РРО!BK$12:BK$38)</f>
        <v>#REF!</v>
      </c>
      <c r="X96" s="26" t="e">
        <f>SUMIF(РРО!#REF!,свод!$AY96,РРО!BL$12:BL$38)</f>
        <v>#REF!</v>
      </c>
      <c r="Y96" s="26" t="e">
        <f>SUMIF(РРО!#REF!,свод!$AY96,РРО!BM$12:BM$38)</f>
        <v>#REF!</v>
      </c>
      <c r="Z96" s="40" t="e">
        <f>SUMIF(РРО!#REF!,свод!$AY96,РРО!BN$12:BN$38)</f>
        <v>#REF!</v>
      </c>
      <c r="AA96" s="26" t="e">
        <f>SUMIF(РРО!#REF!,свод!$AY96,РРО!BO$12:BO$38)</f>
        <v>#REF!</v>
      </c>
      <c r="AB96" s="26" t="e">
        <f>SUMIF(РРО!#REF!,свод!$AY96,РРО!BP$12:BP$38)</f>
        <v>#REF!</v>
      </c>
      <c r="AC96" s="26" t="e">
        <f>SUMIF(РРО!#REF!,свод!$AY96,РРО!BQ$12:BQ$38)</f>
        <v>#REF!</v>
      </c>
      <c r="AD96" s="26" t="e">
        <f>SUMIF(РРО!#REF!,свод!$AY96,РРО!BR$12:BR$38)</f>
        <v>#REF!</v>
      </c>
      <c r="AE96" s="40" t="e">
        <f>SUMIF(РРО!#REF!,свод!$AY96,РРО!BS$12:BS$38)</f>
        <v>#REF!</v>
      </c>
      <c r="AF96" s="26" t="e">
        <f>SUMIF(РРО!#REF!,свод!$AY96,РРО!BT$12:BT$38)</f>
        <v>#REF!</v>
      </c>
      <c r="AG96" s="26" t="e">
        <f>SUMIF(РРО!#REF!,свод!$AY96,РРО!BU$12:BU$38)</f>
        <v>#REF!</v>
      </c>
      <c r="AH96" s="26" t="e">
        <f>SUMIF(РРО!#REF!,свод!$AY96,РРО!BV$12:BV$38)</f>
        <v>#REF!</v>
      </c>
      <c r="AI96" s="26" t="e">
        <f>SUMIF(РРО!#REF!,свод!$AY96,РРО!BW$12:BW$38)</f>
        <v>#REF!</v>
      </c>
      <c r="AJ96" s="26" t="e">
        <f>SUMIF(РРО!#REF!,свод!$AY96,РРО!#REF!)</f>
        <v>#REF!</v>
      </c>
      <c r="AK96" s="26" t="e">
        <f>SUMIF(РРО!#REF!,свод!$AY96,РРО!#REF!)</f>
        <v>#REF!</v>
      </c>
      <c r="AL96" s="26" t="e">
        <f>SUMIF(РРО!#REF!,свод!$AY96,РРО!#REF!)</f>
        <v>#REF!</v>
      </c>
      <c r="AM96" s="26" t="e">
        <f>SUMIF(РРО!#REF!,свод!$AY96,РРО!#REF!)</f>
        <v>#REF!</v>
      </c>
      <c r="AN96" s="26" t="e">
        <f>SUMIF(РРО!#REF!,свод!$AY96,РРО!#REF!)</f>
        <v>#REF!</v>
      </c>
      <c r="AO96" s="26" t="e">
        <f>SUMIF(РРО!#REF!,свод!$AY96,РРО!#REF!)</f>
        <v>#REF!</v>
      </c>
      <c r="AP96" s="26" t="e">
        <f>SUMIF(РРО!#REF!,свод!$AY96,РРО!#REF!)</f>
        <v>#REF!</v>
      </c>
      <c r="AQ96" s="26" t="e">
        <f>SUMIF(РРО!#REF!,свод!$AY96,РРО!#REF!)</f>
        <v>#REF!</v>
      </c>
      <c r="AR96" s="26" t="e">
        <f>SUMIF(РРО!#REF!,свод!$AY96,РРО!#REF!)</f>
        <v>#REF!</v>
      </c>
      <c r="AS96" s="26" t="e">
        <f>SUMIF(РРО!#REF!,свод!$AY96,РРО!#REF!)</f>
        <v>#REF!</v>
      </c>
      <c r="AT96" s="26" t="e">
        <f>SUMIF(РРО!#REF!,свод!$AY96,РРО!#REF!)</f>
        <v>#REF!</v>
      </c>
      <c r="AU96" s="26" t="e">
        <f>SUMIF(РРО!#REF!,свод!$AY96,РРО!#REF!)</f>
        <v>#REF!</v>
      </c>
      <c r="AV96" s="26" t="e">
        <f>SUMIF(РРО!#REF!,свод!$AY96,РРО!#REF!)</f>
        <v>#REF!</v>
      </c>
      <c r="AW96" s="26" t="e">
        <f>SUMIF(РРО!#REF!,свод!$AY96,РРО!#REF!)</f>
        <v>#REF!</v>
      </c>
      <c r="AX96" s="26" t="e">
        <f>SUMIF(РРО!#REF!,свод!$AY96,РРО!#REF!)</f>
        <v>#REF!</v>
      </c>
      <c r="AY96" t="str">
        <f>CONCATENATE(A96,C96,D96,E96)</f>
        <v>4010000520412нормативный</v>
      </c>
    </row>
    <row r="97" spans="1:51" ht="15" hidden="1" customHeight="1">
      <c r="A97" s="20">
        <v>401000053</v>
      </c>
      <c r="B97" s="21" t="s">
        <v>101</v>
      </c>
      <c r="C97" s="22" t="s">
        <v>87</v>
      </c>
      <c r="D97" s="22" t="s">
        <v>92</v>
      </c>
      <c r="E97" s="23" t="s">
        <v>63</v>
      </c>
      <c r="F97" s="40" t="e">
        <f>SUMIF(РРО!#REF!,свод!AY97,РРО!AT$12:AT$38)</f>
        <v>#REF!</v>
      </c>
      <c r="G97" s="40" t="e">
        <f>SUMIF(РРО!#REF!,свод!AY97,РРО!AU$12:AU$38)</f>
        <v>#REF!</v>
      </c>
      <c r="H97" s="26" t="e">
        <f>SUMIF(РРО!#REF!,свод!$AY97,РРО!AV$12:AV$38)</f>
        <v>#REF!</v>
      </c>
      <c r="I97" s="26" t="e">
        <f>SUMIF(РРО!#REF!,свод!$AY97,РРО!AW$12:AW$38)</f>
        <v>#REF!</v>
      </c>
      <c r="J97" s="26" t="e">
        <f>SUMIF(РРО!#REF!,свод!$AY97,РРО!AX$12:AX$38)</f>
        <v>#REF!</v>
      </c>
      <c r="K97" s="26" t="e">
        <f>SUMIF(РРО!#REF!,свод!$AY97,РРО!AY$12:AY$38)</f>
        <v>#REF!</v>
      </c>
      <c r="L97" s="26" t="e">
        <f>SUMIF(РРО!#REF!,свод!$AY97,РРО!AZ$12:AZ$38)</f>
        <v>#REF!</v>
      </c>
      <c r="M97" s="26" t="e">
        <f>SUMIF(РРО!#REF!,свод!$AY97,РРО!BA$12:BA$38)</f>
        <v>#REF!</v>
      </c>
      <c r="N97" s="26" t="e">
        <f>SUMIF(РРО!#REF!,свод!$AY97,РРО!BB$12:BB$38)</f>
        <v>#REF!</v>
      </c>
      <c r="O97" s="26" t="e">
        <f>SUMIF(РРО!#REF!,свод!$AY97,РРО!BC$12:BC$38)</f>
        <v>#REF!</v>
      </c>
      <c r="P97" s="40" t="e">
        <f>SUMIF(РРО!#REF!,свод!$AY97,РРО!BD$12:BD$38)</f>
        <v>#REF!</v>
      </c>
      <c r="Q97" s="26" t="e">
        <f>SUMIF(РРО!#REF!,свод!$AY97,РРО!BE$12:BE$38)</f>
        <v>#REF!</v>
      </c>
      <c r="R97" s="26" t="e">
        <f>SUMIF(РРО!#REF!,свод!$AY97,РРО!BF$12:BF$38)</f>
        <v>#REF!</v>
      </c>
      <c r="S97" s="26" t="e">
        <f>SUMIF(РРО!#REF!,свод!$AY97,РРО!BG$12:BG$38)</f>
        <v>#REF!</v>
      </c>
      <c r="T97" s="26" t="e">
        <f>SUMIF(РРО!#REF!,свод!$AY97,РРО!BH$12:BH$38)</f>
        <v>#REF!</v>
      </c>
      <c r="U97" s="40" t="e">
        <f>SUMIF(РРО!#REF!,свод!$AY97,РРО!BI$12:BI$38)</f>
        <v>#REF!</v>
      </c>
      <c r="V97" s="26" t="e">
        <f>SUMIF(РРО!#REF!,свод!$AY97,РРО!BJ$12:BJ$38)</f>
        <v>#REF!</v>
      </c>
      <c r="W97" s="26" t="e">
        <f>SUMIF(РРО!#REF!,свод!$AY97,РРО!BK$12:BK$38)</f>
        <v>#REF!</v>
      </c>
      <c r="X97" s="26" t="e">
        <f>SUMIF(РРО!#REF!,свод!$AY97,РРО!BL$12:BL$38)</f>
        <v>#REF!</v>
      </c>
      <c r="Y97" s="26" t="e">
        <f>SUMIF(РРО!#REF!,свод!$AY97,РРО!BM$12:BM$38)</f>
        <v>#REF!</v>
      </c>
      <c r="Z97" s="40" t="e">
        <f>SUMIF(РРО!#REF!,свод!$AY97,РРО!BN$12:BN$38)</f>
        <v>#REF!</v>
      </c>
      <c r="AA97" s="26" t="e">
        <f>SUMIF(РРО!#REF!,свод!$AY97,РРО!BO$12:BO$38)</f>
        <v>#REF!</v>
      </c>
      <c r="AB97" s="26" t="e">
        <f>SUMIF(РРО!#REF!,свод!$AY97,РРО!BP$12:BP$38)</f>
        <v>#REF!</v>
      </c>
      <c r="AC97" s="26" t="e">
        <f>SUMIF(РРО!#REF!,свод!$AY97,РРО!BQ$12:BQ$38)</f>
        <v>#REF!</v>
      </c>
      <c r="AD97" s="26" t="e">
        <f>SUMIF(РРО!#REF!,свод!$AY97,РРО!BR$12:BR$38)</f>
        <v>#REF!</v>
      </c>
      <c r="AE97" s="40" t="e">
        <f>SUMIF(РРО!#REF!,свод!$AY97,РРО!BS$12:BS$38)</f>
        <v>#REF!</v>
      </c>
      <c r="AF97" s="26" t="e">
        <f>SUMIF(РРО!#REF!,свод!$AY97,РРО!BT$12:BT$38)</f>
        <v>#REF!</v>
      </c>
      <c r="AG97" s="26" t="e">
        <f>SUMIF(РРО!#REF!,свод!$AY97,РРО!BU$12:BU$38)</f>
        <v>#REF!</v>
      </c>
      <c r="AH97" s="26" t="e">
        <f>SUMIF(РРО!#REF!,свод!$AY97,РРО!BV$12:BV$38)</f>
        <v>#REF!</v>
      </c>
      <c r="AI97" s="26" t="e">
        <f>SUMIF(РРО!#REF!,свод!$AY97,РРО!BW$12:BW$38)</f>
        <v>#REF!</v>
      </c>
      <c r="AJ97" s="26" t="e">
        <f>SUMIF(РРО!#REF!,свод!$AY97,РРО!#REF!)</f>
        <v>#REF!</v>
      </c>
      <c r="AK97" s="26" t="e">
        <f>SUMIF(РРО!#REF!,свод!$AY97,РРО!#REF!)</f>
        <v>#REF!</v>
      </c>
      <c r="AL97" s="26" t="e">
        <f>SUMIF(РРО!#REF!,свод!$AY97,РРО!#REF!)</f>
        <v>#REF!</v>
      </c>
      <c r="AM97" s="26" t="e">
        <f>SUMIF(РРО!#REF!,свод!$AY97,РРО!#REF!)</f>
        <v>#REF!</v>
      </c>
      <c r="AN97" s="26" t="e">
        <f>SUMIF(РРО!#REF!,свод!$AY97,РРО!#REF!)</f>
        <v>#REF!</v>
      </c>
      <c r="AO97" s="26" t="e">
        <f>SUMIF(РРО!#REF!,свод!$AY97,РРО!#REF!)</f>
        <v>#REF!</v>
      </c>
      <c r="AP97" s="26" t="e">
        <f>SUMIF(РРО!#REF!,свод!$AY97,РРО!#REF!)</f>
        <v>#REF!</v>
      </c>
      <c r="AQ97" s="26" t="e">
        <f>SUMIF(РРО!#REF!,свод!$AY97,РРО!#REF!)</f>
        <v>#REF!</v>
      </c>
      <c r="AR97" s="26" t="e">
        <f>SUMIF(РРО!#REF!,свод!$AY97,РРО!#REF!)</f>
        <v>#REF!</v>
      </c>
      <c r="AS97" s="26" t="e">
        <f>SUMIF(РРО!#REF!,свод!$AY97,РРО!#REF!)</f>
        <v>#REF!</v>
      </c>
      <c r="AT97" s="26" t="e">
        <f>SUMIF(РРО!#REF!,свод!$AY97,РРО!#REF!)</f>
        <v>#REF!</v>
      </c>
      <c r="AU97" s="26" t="e">
        <f>SUMIF(РРО!#REF!,свод!$AY97,РРО!#REF!)</f>
        <v>#REF!</v>
      </c>
      <c r="AV97" s="26" t="e">
        <f>SUMIF(РРО!#REF!,свод!$AY97,РРО!#REF!)</f>
        <v>#REF!</v>
      </c>
      <c r="AW97" s="26" t="e">
        <f>SUMIF(РРО!#REF!,свод!$AY97,РРО!#REF!)</f>
        <v>#REF!</v>
      </c>
      <c r="AX97" s="26" t="e">
        <f>SUMIF(РРО!#REF!,свод!$AY97,РРО!#REF!)</f>
        <v>#REF!</v>
      </c>
      <c r="AY97" t="str">
        <f t="shared" si="2"/>
        <v>4010000531006плановый</v>
      </c>
    </row>
    <row r="98" spans="1:51" ht="15" hidden="1" customHeight="1">
      <c r="A98" s="20">
        <v>401000054</v>
      </c>
      <c r="B98" s="21" t="s">
        <v>72</v>
      </c>
      <c r="C98" s="22" t="s">
        <v>51</v>
      </c>
      <c r="D98" s="22" t="s">
        <v>52</v>
      </c>
      <c r="E98" s="23" t="s">
        <v>63</v>
      </c>
      <c r="F98" s="40" t="e">
        <f>SUMIF(РРО!#REF!,свод!AY98,РРО!AT$12:AT$38)</f>
        <v>#REF!</v>
      </c>
      <c r="G98" s="40" t="e">
        <f>SUMIF(РРО!#REF!,свод!AY98,РРО!AU$12:AU$38)</f>
        <v>#REF!</v>
      </c>
      <c r="H98" s="26" t="e">
        <f>SUMIF(РРО!#REF!,свод!$AY98,РРО!AV$12:AV$38)</f>
        <v>#REF!</v>
      </c>
      <c r="I98" s="26" t="e">
        <f>SUMIF(РРО!#REF!,свод!$AY98,РРО!AW$12:AW$38)</f>
        <v>#REF!</v>
      </c>
      <c r="J98" s="26" t="e">
        <f>SUMIF(РРО!#REF!,свод!$AY98,РРО!AX$12:AX$38)</f>
        <v>#REF!</v>
      </c>
      <c r="K98" s="26" t="e">
        <f>SUMIF(РРО!#REF!,свод!$AY98,РРО!AY$12:AY$38)</f>
        <v>#REF!</v>
      </c>
      <c r="L98" s="26" t="e">
        <f>SUMIF(РРО!#REF!,свод!$AY98,РРО!AZ$12:AZ$38)</f>
        <v>#REF!</v>
      </c>
      <c r="M98" s="26" t="e">
        <f>SUMIF(РРО!#REF!,свод!$AY98,РРО!BA$12:BA$38)</f>
        <v>#REF!</v>
      </c>
      <c r="N98" s="26" t="e">
        <f>SUMIF(РРО!#REF!,свод!$AY98,РРО!BB$12:BB$38)</f>
        <v>#REF!</v>
      </c>
      <c r="O98" s="26" t="e">
        <f>SUMIF(РРО!#REF!,свод!$AY98,РРО!BC$12:BC$38)</f>
        <v>#REF!</v>
      </c>
      <c r="P98" s="40" t="e">
        <f>SUMIF(РРО!#REF!,свод!$AY98,РРО!BD$12:BD$38)</f>
        <v>#REF!</v>
      </c>
      <c r="Q98" s="26" t="e">
        <f>SUMIF(РРО!#REF!,свод!$AY98,РРО!BE$12:BE$38)</f>
        <v>#REF!</v>
      </c>
      <c r="R98" s="26" t="e">
        <f>SUMIF(РРО!#REF!,свод!$AY98,РРО!BF$12:BF$38)</f>
        <v>#REF!</v>
      </c>
      <c r="S98" s="26" t="e">
        <f>SUMIF(РРО!#REF!,свод!$AY98,РРО!BG$12:BG$38)</f>
        <v>#REF!</v>
      </c>
      <c r="T98" s="26" t="e">
        <f>SUMIF(РРО!#REF!,свод!$AY98,РРО!BH$12:BH$38)</f>
        <v>#REF!</v>
      </c>
      <c r="U98" s="40" t="e">
        <f>SUMIF(РРО!#REF!,свод!$AY98,РРО!BI$12:BI$38)</f>
        <v>#REF!</v>
      </c>
      <c r="V98" s="26" t="e">
        <f>SUMIF(РРО!#REF!,свод!$AY98,РРО!BJ$12:BJ$38)</f>
        <v>#REF!</v>
      </c>
      <c r="W98" s="26" t="e">
        <f>SUMIF(РРО!#REF!,свод!$AY98,РРО!BK$12:BK$38)</f>
        <v>#REF!</v>
      </c>
      <c r="X98" s="26" t="e">
        <f>SUMIF(РРО!#REF!,свод!$AY98,РРО!BL$12:BL$38)</f>
        <v>#REF!</v>
      </c>
      <c r="Y98" s="26" t="e">
        <f>SUMIF(РРО!#REF!,свод!$AY98,РРО!BM$12:BM$38)</f>
        <v>#REF!</v>
      </c>
      <c r="Z98" s="40" t="e">
        <f>SUMIF(РРО!#REF!,свод!$AY98,РРО!BN$12:BN$38)</f>
        <v>#REF!</v>
      </c>
      <c r="AA98" s="26" t="e">
        <f>SUMIF(РРО!#REF!,свод!$AY98,РРО!BO$12:BO$38)</f>
        <v>#REF!</v>
      </c>
      <c r="AB98" s="26" t="e">
        <f>SUMIF(РРО!#REF!,свод!$AY98,РРО!BP$12:BP$38)</f>
        <v>#REF!</v>
      </c>
      <c r="AC98" s="26" t="e">
        <f>SUMIF(РРО!#REF!,свод!$AY98,РРО!BQ$12:BQ$38)</f>
        <v>#REF!</v>
      </c>
      <c r="AD98" s="26" t="e">
        <f>SUMIF(РРО!#REF!,свод!$AY98,РРО!BR$12:BR$38)</f>
        <v>#REF!</v>
      </c>
      <c r="AE98" s="40" t="e">
        <f>SUMIF(РРО!#REF!,свод!$AY98,РРО!BS$12:BS$38)</f>
        <v>#REF!</v>
      </c>
      <c r="AF98" s="26" t="e">
        <f>SUMIF(РРО!#REF!,свод!$AY98,РРО!BT$12:BT$38)</f>
        <v>#REF!</v>
      </c>
      <c r="AG98" s="26" t="e">
        <f>SUMIF(РРО!#REF!,свод!$AY98,РРО!BU$12:BU$38)</f>
        <v>#REF!</v>
      </c>
      <c r="AH98" s="26" t="e">
        <f>SUMIF(РРО!#REF!,свод!$AY98,РРО!BV$12:BV$38)</f>
        <v>#REF!</v>
      </c>
      <c r="AI98" s="26" t="e">
        <f>SUMIF(РРО!#REF!,свод!$AY98,РРО!BW$12:BW$38)</f>
        <v>#REF!</v>
      </c>
      <c r="AJ98" s="26" t="e">
        <f>SUMIF(РРО!#REF!,свод!$AY98,РРО!#REF!)</f>
        <v>#REF!</v>
      </c>
      <c r="AK98" s="26" t="e">
        <f>SUMIF(РРО!#REF!,свод!$AY98,РРО!#REF!)</f>
        <v>#REF!</v>
      </c>
      <c r="AL98" s="26" t="e">
        <f>SUMIF(РРО!#REF!,свод!$AY98,РРО!#REF!)</f>
        <v>#REF!</v>
      </c>
      <c r="AM98" s="26" t="e">
        <f>SUMIF(РРО!#REF!,свод!$AY98,РРО!#REF!)</f>
        <v>#REF!</v>
      </c>
      <c r="AN98" s="26" t="e">
        <f>SUMIF(РРО!#REF!,свод!$AY98,РРО!#REF!)</f>
        <v>#REF!</v>
      </c>
      <c r="AO98" s="26" t="e">
        <f>SUMIF(РРО!#REF!,свод!$AY98,РРО!#REF!)</f>
        <v>#REF!</v>
      </c>
      <c r="AP98" s="26" t="e">
        <f>SUMIF(РРО!#REF!,свод!$AY98,РРО!#REF!)</f>
        <v>#REF!</v>
      </c>
      <c r="AQ98" s="26" t="e">
        <f>SUMIF(РРО!#REF!,свод!$AY98,РРО!#REF!)</f>
        <v>#REF!</v>
      </c>
      <c r="AR98" s="26" t="e">
        <f>SUMIF(РРО!#REF!,свод!$AY98,РРО!#REF!)</f>
        <v>#REF!</v>
      </c>
      <c r="AS98" s="26" t="e">
        <f>SUMIF(РРО!#REF!,свод!$AY98,РРО!#REF!)</f>
        <v>#REF!</v>
      </c>
      <c r="AT98" s="26" t="e">
        <f>SUMIF(РРО!#REF!,свод!$AY98,РРО!#REF!)</f>
        <v>#REF!</v>
      </c>
      <c r="AU98" s="26" t="e">
        <f>SUMIF(РРО!#REF!,свод!$AY98,РРО!#REF!)</f>
        <v>#REF!</v>
      </c>
      <c r="AV98" s="26" t="e">
        <f>SUMIF(РРО!#REF!,свод!$AY98,РРО!#REF!)</f>
        <v>#REF!</v>
      </c>
      <c r="AW98" s="26" t="e">
        <f>SUMIF(РРО!#REF!,свод!$AY98,РРО!#REF!)</f>
        <v>#REF!</v>
      </c>
      <c r="AX98" s="26" t="e">
        <f>SUMIF(РРО!#REF!,свод!$AY98,РРО!#REF!)</f>
        <v>#REF!</v>
      </c>
      <c r="AY98" t="str">
        <f t="shared" ref="AY98:AY138" si="3">CONCATENATE(A98,C98,D98,E98)</f>
        <v>4010000540113плановый</v>
      </c>
    </row>
    <row r="99" spans="1:51" ht="15" hidden="1" customHeight="1">
      <c r="A99" s="20">
        <v>401000054</v>
      </c>
      <c r="B99" s="21" t="s">
        <v>72</v>
      </c>
      <c r="C99" s="22" t="s">
        <v>79</v>
      </c>
      <c r="D99" s="22" t="s">
        <v>79</v>
      </c>
      <c r="E99" s="23" t="s">
        <v>63</v>
      </c>
      <c r="F99" s="40" t="e">
        <f>SUMIF(РРО!#REF!,свод!AY99,РРО!AT$12:AT$38)</f>
        <v>#REF!</v>
      </c>
      <c r="G99" s="40" t="e">
        <f>SUMIF(РРО!#REF!,свод!AY99,РРО!AU$12:AU$38)</f>
        <v>#REF!</v>
      </c>
      <c r="H99" s="26" t="e">
        <f>SUMIF(РРО!#REF!,свод!$AY99,РРО!AV$12:AV$38)</f>
        <v>#REF!</v>
      </c>
      <c r="I99" s="26" t="e">
        <f>SUMIF(РРО!#REF!,свод!$AY99,РРО!AW$12:AW$38)</f>
        <v>#REF!</v>
      </c>
      <c r="J99" s="26" t="e">
        <f>SUMIF(РРО!#REF!,свод!$AY99,РРО!AX$12:AX$38)</f>
        <v>#REF!</v>
      </c>
      <c r="K99" s="26" t="e">
        <f>SUMIF(РРО!#REF!,свод!$AY99,РРО!AY$12:AY$38)</f>
        <v>#REF!</v>
      </c>
      <c r="L99" s="26" t="e">
        <f>SUMIF(РРО!#REF!,свод!$AY99,РРО!AZ$12:AZ$38)</f>
        <v>#REF!</v>
      </c>
      <c r="M99" s="26" t="e">
        <f>SUMIF(РРО!#REF!,свод!$AY99,РРО!BA$12:BA$38)</f>
        <v>#REF!</v>
      </c>
      <c r="N99" s="26" t="e">
        <f>SUMIF(РРО!#REF!,свод!$AY99,РРО!BB$12:BB$38)</f>
        <v>#REF!</v>
      </c>
      <c r="O99" s="26" t="e">
        <f>SUMIF(РРО!#REF!,свод!$AY99,РРО!BC$12:BC$38)</f>
        <v>#REF!</v>
      </c>
      <c r="P99" s="40" t="e">
        <f>SUMIF(РРО!#REF!,свод!$AY99,РРО!BD$12:BD$38)</f>
        <v>#REF!</v>
      </c>
      <c r="Q99" s="26" t="e">
        <f>SUMIF(РРО!#REF!,свод!$AY99,РРО!BE$12:BE$38)</f>
        <v>#REF!</v>
      </c>
      <c r="R99" s="26" t="e">
        <f>SUMIF(РРО!#REF!,свод!$AY99,РРО!BF$12:BF$38)</f>
        <v>#REF!</v>
      </c>
      <c r="S99" s="26" t="e">
        <f>SUMIF(РРО!#REF!,свод!$AY99,РРО!BG$12:BG$38)</f>
        <v>#REF!</v>
      </c>
      <c r="T99" s="26" t="e">
        <f>SUMIF(РРО!#REF!,свод!$AY99,РРО!BH$12:BH$38)</f>
        <v>#REF!</v>
      </c>
      <c r="U99" s="40" t="e">
        <f>SUMIF(РРО!#REF!,свод!$AY99,РРО!BI$12:BI$38)</f>
        <v>#REF!</v>
      </c>
      <c r="V99" s="26" t="e">
        <f>SUMIF(РРО!#REF!,свод!$AY99,РРО!BJ$12:BJ$38)</f>
        <v>#REF!</v>
      </c>
      <c r="W99" s="26" t="e">
        <f>SUMIF(РРО!#REF!,свод!$AY99,РРО!BK$12:BK$38)</f>
        <v>#REF!</v>
      </c>
      <c r="X99" s="26" t="e">
        <f>SUMIF(РРО!#REF!,свод!$AY99,РРО!BL$12:BL$38)</f>
        <v>#REF!</v>
      </c>
      <c r="Y99" s="26" t="e">
        <f>SUMIF(РРО!#REF!,свод!$AY99,РРО!BM$12:BM$38)</f>
        <v>#REF!</v>
      </c>
      <c r="Z99" s="40" t="e">
        <f>SUMIF(РРО!#REF!,свод!$AY99,РРО!BN$12:BN$38)</f>
        <v>#REF!</v>
      </c>
      <c r="AA99" s="26" t="e">
        <f>SUMIF(РРО!#REF!,свод!$AY99,РРО!BO$12:BO$38)</f>
        <v>#REF!</v>
      </c>
      <c r="AB99" s="26" t="e">
        <f>SUMIF(РРО!#REF!,свод!$AY99,РРО!BP$12:BP$38)</f>
        <v>#REF!</v>
      </c>
      <c r="AC99" s="26" t="e">
        <f>SUMIF(РРО!#REF!,свод!$AY99,РРО!BQ$12:BQ$38)</f>
        <v>#REF!</v>
      </c>
      <c r="AD99" s="26" t="e">
        <f>SUMIF(РРО!#REF!,свод!$AY99,РРО!BR$12:BR$38)</f>
        <v>#REF!</v>
      </c>
      <c r="AE99" s="40" t="e">
        <f>SUMIF(РРО!#REF!,свод!$AY99,РРО!BS$12:BS$38)</f>
        <v>#REF!</v>
      </c>
      <c r="AF99" s="26" t="e">
        <f>SUMIF(РРО!#REF!,свод!$AY99,РРО!BT$12:BT$38)</f>
        <v>#REF!</v>
      </c>
      <c r="AG99" s="26" t="e">
        <f>SUMIF(РРО!#REF!,свод!$AY99,РРО!BU$12:BU$38)</f>
        <v>#REF!</v>
      </c>
      <c r="AH99" s="26" t="e">
        <f>SUMIF(РРО!#REF!,свод!$AY99,РРО!BV$12:BV$38)</f>
        <v>#REF!</v>
      </c>
      <c r="AI99" s="26" t="e">
        <f>SUMIF(РРО!#REF!,свод!$AY99,РРО!BW$12:BW$38)</f>
        <v>#REF!</v>
      </c>
      <c r="AJ99" s="26" t="e">
        <f>SUMIF(РРО!#REF!,свод!$AY99,РРО!#REF!)</f>
        <v>#REF!</v>
      </c>
      <c r="AK99" s="26" t="e">
        <f>SUMIF(РРО!#REF!,свод!$AY99,РРО!#REF!)</f>
        <v>#REF!</v>
      </c>
      <c r="AL99" s="26" t="e">
        <f>SUMIF(РРО!#REF!,свод!$AY99,РРО!#REF!)</f>
        <v>#REF!</v>
      </c>
      <c r="AM99" s="26" t="e">
        <f>SUMIF(РРО!#REF!,свод!$AY99,РРО!#REF!)</f>
        <v>#REF!</v>
      </c>
      <c r="AN99" s="26" t="e">
        <f>SUMIF(РРО!#REF!,свод!$AY99,РРО!#REF!)</f>
        <v>#REF!</v>
      </c>
      <c r="AO99" s="26" t="e">
        <f>SUMIF(РРО!#REF!,свод!$AY99,РРО!#REF!)</f>
        <v>#REF!</v>
      </c>
      <c r="AP99" s="26" t="e">
        <f>SUMIF(РРО!#REF!,свод!$AY99,РРО!#REF!)</f>
        <v>#REF!</v>
      </c>
      <c r="AQ99" s="26" t="e">
        <f>SUMIF(РРО!#REF!,свод!$AY99,РРО!#REF!)</f>
        <v>#REF!</v>
      </c>
      <c r="AR99" s="26" t="e">
        <f>SUMIF(РРО!#REF!,свод!$AY99,РРО!#REF!)</f>
        <v>#REF!</v>
      </c>
      <c r="AS99" s="26" t="e">
        <f>SUMIF(РРО!#REF!,свод!$AY99,РРО!#REF!)</f>
        <v>#REF!</v>
      </c>
      <c r="AT99" s="26" t="e">
        <f>SUMIF(РРО!#REF!,свод!$AY99,РРО!#REF!)</f>
        <v>#REF!</v>
      </c>
      <c r="AU99" s="26" t="e">
        <f>SUMIF(РРО!#REF!,свод!$AY99,РРО!#REF!)</f>
        <v>#REF!</v>
      </c>
      <c r="AV99" s="26" t="e">
        <f>SUMIF(РРО!#REF!,свод!$AY99,РРО!#REF!)</f>
        <v>#REF!</v>
      </c>
      <c r="AW99" s="26" t="e">
        <f>SUMIF(РРО!#REF!,свод!$AY99,РРО!#REF!)</f>
        <v>#REF!</v>
      </c>
      <c r="AX99" s="26" t="e">
        <f>SUMIF(РРО!#REF!,свод!$AY99,РРО!#REF!)</f>
        <v>#REF!</v>
      </c>
      <c r="AY99" t="str">
        <f t="shared" si="3"/>
        <v>4010000540707плановый</v>
      </c>
    </row>
    <row r="100" spans="1:51" ht="15" hidden="1" customHeight="1">
      <c r="A100" s="20">
        <v>401000054</v>
      </c>
      <c r="B100" s="21" t="s">
        <v>98</v>
      </c>
      <c r="C100" s="22" t="s">
        <v>79</v>
      </c>
      <c r="D100" s="22" t="s">
        <v>97</v>
      </c>
      <c r="E100" s="23" t="s">
        <v>63</v>
      </c>
      <c r="F100" s="40" t="e">
        <f>SUMIF(РРО!#REF!,свод!AY100,РРО!AT$12:AT$38)</f>
        <v>#REF!</v>
      </c>
      <c r="G100" s="40" t="e">
        <f>SUMIF(РРО!#REF!,свод!AY100,РРО!AU$12:AU$38)</f>
        <v>#REF!</v>
      </c>
      <c r="H100" s="26" t="e">
        <f>SUMIF(РРО!#REF!,свод!$AY100,РРО!AV$12:AV$38)</f>
        <v>#REF!</v>
      </c>
      <c r="I100" s="26" t="e">
        <f>SUMIF(РРО!#REF!,свод!$AY100,РРО!AW$12:AW$38)</f>
        <v>#REF!</v>
      </c>
      <c r="J100" s="26" t="e">
        <f>SUMIF(РРО!#REF!,свод!$AY100,РРО!AX$12:AX$38)</f>
        <v>#REF!</v>
      </c>
      <c r="K100" s="26" t="e">
        <f>SUMIF(РРО!#REF!,свод!$AY100,РРО!AY$12:AY$38)</f>
        <v>#REF!</v>
      </c>
      <c r="L100" s="26" t="e">
        <f>SUMIF(РРО!#REF!,свод!$AY100,РРО!AZ$12:AZ$38)</f>
        <v>#REF!</v>
      </c>
      <c r="M100" s="26" t="e">
        <f>SUMIF(РРО!#REF!,свод!$AY100,РРО!BA$12:BA$38)</f>
        <v>#REF!</v>
      </c>
      <c r="N100" s="26" t="e">
        <f>SUMIF(РРО!#REF!,свод!$AY100,РРО!BB$12:BB$38)</f>
        <v>#REF!</v>
      </c>
      <c r="O100" s="26" t="e">
        <f>SUMIF(РРО!#REF!,свод!$AY100,РРО!BC$12:BC$38)</f>
        <v>#REF!</v>
      </c>
      <c r="P100" s="40" t="e">
        <f>SUMIF(РРО!#REF!,свод!$AY100,РРО!BD$12:BD$38)</f>
        <v>#REF!</v>
      </c>
      <c r="Q100" s="26" t="e">
        <f>SUMIF(РРО!#REF!,свод!$AY100,РРО!BE$12:BE$38)</f>
        <v>#REF!</v>
      </c>
      <c r="R100" s="26" t="e">
        <f>SUMIF(РРО!#REF!,свод!$AY100,РРО!BF$12:BF$38)</f>
        <v>#REF!</v>
      </c>
      <c r="S100" s="26" t="e">
        <f>SUMIF(РРО!#REF!,свод!$AY100,РРО!BG$12:BG$38)</f>
        <v>#REF!</v>
      </c>
      <c r="T100" s="26" t="e">
        <f>SUMIF(РРО!#REF!,свод!$AY100,РРО!BH$12:BH$38)</f>
        <v>#REF!</v>
      </c>
      <c r="U100" s="40" t="e">
        <f>SUMIF(РРО!#REF!,свод!$AY100,РРО!BI$12:BI$38)</f>
        <v>#REF!</v>
      </c>
      <c r="V100" s="26" t="e">
        <f>SUMIF(РРО!#REF!,свод!$AY100,РРО!BJ$12:BJ$38)</f>
        <v>#REF!</v>
      </c>
      <c r="W100" s="26" t="e">
        <f>SUMIF(РРО!#REF!,свод!$AY100,РРО!BK$12:BK$38)</f>
        <v>#REF!</v>
      </c>
      <c r="X100" s="26" t="e">
        <f>SUMIF(РРО!#REF!,свод!$AY100,РРО!BL$12:BL$38)</f>
        <v>#REF!</v>
      </c>
      <c r="Y100" s="26" t="e">
        <f>SUMIF(РРО!#REF!,свод!$AY100,РРО!BM$12:BM$38)</f>
        <v>#REF!</v>
      </c>
      <c r="Z100" s="40" t="e">
        <f>SUMIF(РРО!#REF!,свод!$AY100,РРО!BN$12:BN$38)</f>
        <v>#REF!</v>
      </c>
      <c r="AA100" s="26" t="e">
        <f>SUMIF(РРО!#REF!,свод!$AY100,РРО!BO$12:BO$38)</f>
        <v>#REF!</v>
      </c>
      <c r="AB100" s="26" t="e">
        <f>SUMIF(РРО!#REF!,свод!$AY100,РРО!BP$12:BP$38)</f>
        <v>#REF!</v>
      </c>
      <c r="AC100" s="26" t="e">
        <f>SUMIF(РРО!#REF!,свод!$AY100,РРО!BQ$12:BQ$38)</f>
        <v>#REF!</v>
      </c>
      <c r="AD100" s="26" t="e">
        <f>SUMIF(РРО!#REF!,свод!$AY100,РРО!BR$12:BR$38)</f>
        <v>#REF!</v>
      </c>
      <c r="AE100" s="40" t="e">
        <f>SUMIF(РРО!#REF!,свод!$AY100,РРО!BS$12:BS$38)</f>
        <v>#REF!</v>
      </c>
      <c r="AF100" s="26" t="e">
        <f>SUMIF(РРО!#REF!,свод!$AY100,РРО!BT$12:BT$38)</f>
        <v>#REF!</v>
      </c>
      <c r="AG100" s="26" t="e">
        <f>SUMIF(РРО!#REF!,свод!$AY100,РРО!BU$12:BU$38)</f>
        <v>#REF!</v>
      </c>
      <c r="AH100" s="26" t="e">
        <f>SUMIF(РРО!#REF!,свод!$AY100,РРО!BV$12:BV$38)</f>
        <v>#REF!</v>
      </c>
      <c r="AI100" s="26" t="e">
        <f>SUMIF(РРО!#REF!,свод!$AY100,РРО!BW$12:BW$38)</f>
        <v>#REF!</v>
      </c>
      <c r="AJ100" s="26" t="e">
        <f>SUMIF(РРО!#REF!,свод!$AY100,РРО!#REF!)</f>
        <v>#REF!</v>
      </c>
      <c r="AK100" s="26" t="e">
        <f>SUMIF(РРО!#REF!,свод!$AY100,РРО!#REF!)</f>
        <v>#REF!</v>
      </c>
      <c r="AL100" s="26" t="e">
        <f>SUMIF(РРО!#REF!,свод!$AY100,РРО!#REF!)</f>
        <v>#REF!</v>
      </c>
      <c r="AM100" s="26" t="e">
        <f>SUMIF(РРО!#REF!,свод!$AY100,РРО!#REF!)</f>
        <v>#REF!</v>
      </c>
      <c r="AN100" s="26" t="e">
        <f>SUMIF(РРО!#REF!,свод!$AY100,РРО!#REF!)</f>
        <v>#REF!</v>
      </c>
      <c r="AO100" s="26" t="e">
        <f>SUMIF(РРО!#REF!,свод!$AY100,РРО!#REF!)</f>
        <v>#REF!</v>
      </c>
      <c r="AP100" s="26" t="e">
        <f>SUMIF(РРО!#REF!,свод!$AY100,РРО!#REF!)</f>
        <v>#REF!</v>
      </c>
      <c r="AQ100" s="26" t="e">
        <f>SUMIF(РРО!#REF!,свод!$AY100,РРО!#REF!)</f>
        <v>#REF!</v>
      </c>
      <c r="AR100" s="26" t="e">
        <f>SUMIF(РРО!#REF!,свод!$AY100,РРО!#REF!)</f>
        <v>#REF!</v>
      </c>
      <c r="AS100" s="26" t="e">
        <f>SUMIF(РРО!#REF!,свод!$AY100,РРО!#REF!)</f>
        <v>#REF!</v>
      </c>
      <c r="AT100" s="26" t="e">
        <f>SUMIF(РРО!#REF!,свод!$AY100,РРО!#REF!)</f>
        <v>#REF!</v>
      </c>
      <c r="AU100" s="26" t="e">
        <f>SUMIF(РРО!#REF!,свод!$AY100,РРО!#REF!)</f>
        <v>#REF!</v>
      </c>
      <c r="AV100" s="26" t="e">
        <f>SUMIF(РРО!#REF!,свод!$AY100,РРО!#REF!)</f>
        <v>#REF!</v>
      </c>
      <c r="AW100" s="26" t="e">
        <f>SUMIF(РРО!#REF!,свод!$AY100,РРО!#REF!)</f>
        <v>#REF!</v>
      </c>
      <c r="AX100" s="26" t="e">
        <f>SUMIF(РРО!#REF!,свод!$AY100,РРО!#REF!)</f>
        <v>#REF!</v>
      </c>
      <c r="AY100" t="str">
        <f t="shared" si="3"/>
        <v>4010000540709плановый</v>
      </c>
    </row>
    <row r="101" spans="1:51" ht="15" hidden="1" customHeight="1">
      <c r="A101" s="20">
        <v>401000056</v>
      </c>
      <c r="B101" s="21" t="s">
        <v>73</v>
      </c>
      <c r="C101" s="22" t="s">
        <v>51</v>
      </c>
      <c r="D101" s="22" t="s">
        <v>52</v>
      </c>
      <c r="E101" s="23" t="s">
        <v>63</v>
      </c>
      <c r="F101" s="40" t="e">
        <f>SUMIF(РРО!#REF!,свод!AY101,РРО!AT$12:AT$38)</f>
        <v>#REF!</v>
      </c>
      <c r="G101" s="40" t="e">
        <f>SUMIF(РРО!#REF!,свод!AY101,РРО!AU$12:AU$38)</f>
        <v>#REF!</v>
      </c>
      <c r="H101" s="26" t="e">
        <f>SUMIF(РРО!#REF!,свод!$AY101,РРО!AV$12:AV$38)</f>
        <v>#REF!</v>
      </c>
      <c r="I101" s="26" t="e">
        <f>SUMIF(РРО!#REF!,свод!$AY101,РРО!AW$12:AW$38)</f>
        <v>#REF!</v>
      </c>
      <c r="J101" s="26" t="e">
        <f>SUMIF(РРО!#REF!,свод!$AY101,РРО!AX$12:AX$38)</f>
        <v>#REF!</v>
      </c>
      <c r="K101" s="26" t="e">
        <f>SUMIF(РРО!#REF!,свод!$AY101,РРО!AY$12:AY$38)</f>
        <v>#REF!</v>
      </c>
      <c r="L101" s="26" t="e">
        <f>SUMIF(РРО!#REF!,свод!$AY101,РРО!AZ$12:AZ$38)</f>
        <v>#REF!</v>
      </c>
      <c r="M101" s="26" t="e">
        <f>SUMIF(РРО!#REF!,свод!$AY101,РРО!BA$12:BA$38)</f>
        <v>#REF!</v>
      </c>
      <c r="N101" s="26" t="e">
        <f>SUMIF(РРО!#REF!,свод!$AY101,РРО!BB$12:BB$38)</f>
        <v>#REF!</v>
      </c>
      <c r="O101" s="26" t="e">
        <f>SUMIF(РРО!#REF!,свод!$AY101,РРО!BC$12:BC$38)</f>
        <v>#REF!</v>
      </c>
      <c r="P101" s="40" t="e">
        <f>SUMIF(РРО!#REF!,свод!$AY101,РРО!BD$12:BD$38)</f>
        <v>#REF!</v>
      </c>
      <c r="Q101" s="26" t="e">
        <f>SUMIF(РРО!#REF!,свод!$AY101,РРО!BE$12:BE$38)</f>
        <v>#REF!</v>
      </c>
      <c r="R101" s="26" t="e">
        <f>SUMIF(РРО!#REF!,свод!$AY101,РРО!BF$12:BF$38)</f>
        <v>#REF!</v>
      </c>
      <c r="S101" s="26" t="e">
        <f>SUMIF(РРО!#REF!,свод!$AY101,РРО!BG$12:BG$38)</f>
        <v>#REF!</v>
      </c>
      <c r="T101" s="26" t="e">
        <f>SUMIF(РРО!#REF!,свод!$AY101,РРО!BH$12:BH$38)</f>
        <v>#REF!</v>
      </c>
      <c r="U101" s="40" t="e">
        <f>SUMIF(РРО!#REF!,свод!$AY101,РРО!BI$12:BI$38)</f>
        <v>#REF!</v>
      </c>
      <c r="V101" s="26" t="e">
        <f>SUMIF(РРО!#REF!,свод!$AY101,РРО!BJ$12:BJ$38)</f>
        <v>#REF!</v>
      </c>
      <c r="W101" s="26" t="e">
        <f>SUMIF(РРО!#REF!,свод!$AY101,РРО!BK$12:BK$38)</f>
        <v>#REF!</v>
      </c>
      <c r="X101" s="26" t="e">
        <f>SUMIF(РРО!#REF!,свод!$AY101,РРО!BL$12:BL$38)</f>
        <v>#REF!</v>
      </c>
      <c r="Y101" s="26" t="e">
        <f>SUMIF(РРО!#REF!,свод!$AY101,РРО!BM$12:BM$38)</f>
        <v>#REF!</v>
      </c>
      <c r="Z101" s="40" t="e">
        <f>SUMIF(РРО!#REF!,свод!$AY101,РРО!BN$12:BN$38)</f>
        <v>#REF!</v>
      </c>
      <c r="AA101" s="26" t="e">
        <f>SUMIF(РРО!#REF!,свод!$AY101,РРО!BO$12:BO$38)</f>
        <v>#REF!</v>
      </c>
      <c r="AB101" s="26" t="e">
        <f>SUMIF(РРО!#REF!,свод!$AY101,РРО!BP$12:BP$38)</f>
        <v>#REF!</v>
      </c>
      <c r="AC101" s="26" t="e">
        <f>SUMIF(РРО!#REF!,свод!$AY101,РРО!BQ$12:BQ$38)</f>
        <v>#REF!</v>
      </c>
      <c r="AD101" s="26" t="e">
        <f>SUMIF(РРО!#REF!,свод!$AY101,РРО!BR$12:BR$38)</f>
        <v>#REF!</v>
      </c>
      <c r="AE101" s="40" t="e">
        <f>SUMIF(РРО!#REF!,свод!$AY101,РРО!BS$12:BS$38)</f>
        <v>#REF!</v>
      </c>
      <c r="AF101" s="26" t="e">
        <f>SUMIF(РРО!#REF!,свод!$AY101,РРО!BT$12:BT$38)</f>
        <v>#REF!</v>
      </c>
      <c r="AG101" s="26" t="e">
        <f>SUMIF(РРО!#REF!,свод!$AY101,РРО!BU$12:BU$38)</f>
        <v>#REF!</v>
      </c>
      <c r="AH101" s="26" t="e">
        <f>SUMIF(РРО!#REF!,свод!$AY101,РРО!BV$12:BV$38)</f>
        <v>#REF!</v>
      </c>
      <c r="AI101" s="26" t="e">
        <f>SUMIF(РРО!#REF!,свод!$AY101,РРО!BW$12:BW$38)</f>
        <v>#REF!</v>
      </c>
      <c r="AJ101" s="26" t="e">
        <f>SUMIF(РРО!#REF!,свод!$AY101,РРО!#REF!)</f>
        <v>#REF!</v>
      </c>
      <c r="AK101" s="26" t="e">
        <f>SUMIF(РРО!#REF!,свод!$AY101,РРО!#REF!)</f>
        <v>#REF!</v>
      </c>
      <c r="AL101" s="26" t="e">
        <f>SUMIF(РРО!#REF!,свод!$AY101,РРО!#REF!)</f>
        <v>#REF!</v>
      </c>
      <c r="AM101" s="26" t="e">
        <f>SUMIF(РРО!#REF!,свод!$AY101,РРО!#REF!)</f>
        <v>#REF!</v>
      </c>
      <c r="AN101" s="26" t="e">
        <f>SUMIF(РРО!#REF!,свод!$AY101,РРО!#REF!)</f>
        <v>#REF!</v>
      </c>
      <c r="AO101" s="26" t="e">
        <f>SUMIF(РРО!#REF!,свод!$AY101,РРО!#REF!)</f>
        <v>#REF!</v>
      </c>
      <c r="AP101" s="26" t="e">
        <f>SUMIF(РРО!#REF!,свод!$AY101,РРО!#REF!)</f>
        <v>#REF!</v>
      </c>
      <c r="AQ101" s="26" t="e">
        <f>SUMIF(РРО!#REF!,свод!$AY101,РРО!#REF!)</f>
        <v>#REF!</v>
      </c>
      <c r="AR101" s="26" t="e">
        <f>SUMIF(РРО!#REF!,свод!$AY101,РРО!#REF!)</f>
        <v>#REF!</v>
      </c>
      <c r="AS101" s="26" t="e">
        <f>SUMIF(РРО!#REF!,свод!$AY101,РРО!#REF!)</f>
        <v>#REF!</v>
      </c>
      <c r="AT101" s="26" t="e">
        <f>SUMIF(РРО!#REF!,свод!$AY101,РРО!#REF!)</f>
        <v>#REF!</v>
      </c>
      <c r="AU101" s="26" t="e">
        <f>SUMIF(РРО!#REF!,свод!$AY101,РРО!#REF!)</f>
        <v>#REF!</v>
      </c>
      <c r="AV101" s="26" t="e">
        <f>SUMIF(РРО!#REF!,свод!$AY101,РРО!#REF!)</f>
        <v>#REF!</v>
      </c>
      <c r="AW101" s="26" t="e">
        <f>SUMIF(РРО!#REF!,свод!$AY101,РРО!#REF!)</f>
        <v>#REF!</v>
      </c>
      <c r="AX101" s="26" t="e">
        <f>SUMIF(РРО!#REF!,свод!$AY101,РРО!#REF!)</f>
        <v>#REF!</v>
      </c>
      <c r="AY101" t="str">
        <f t="shared" si="3"/>
        <v>4010000560113плановый</v>
      </c>
    </row>
    <row r="102" spans="1:51" ht="15" hidden="1" customHeight="1">
      <c r="A102" s="20">
        <v>401000059</v>
      </c>
      <c r="B102" s="21" t="s">
        <v>74</v>
      </c>
      <c r="C102" s="22" t="s">
        <v>51</v>
      </c>
      <c r="D102" s="22" t="s">
        <v>52</v>
      </c>
      <c r="E102" s="23" t="s">
        <v>63</v>
      </c>
      <c r="F102" s="40" t="e">
        <f>SUMIF(РРО!#REF!,свод!AY102,РРО!AT$12:AT$38)</f>
        <v>#REF!</v>
      </c>
      <c r="G102" s="40" t="e">
        <f>SUMIF(РРО!#REF!,свод!AY102,РРО!AU$12:AU$38)</f>
        <v>#REF!</v>
      </c>
      <c r="H102" s="26" t="e">
        <f>SUMIF(РРО!#REF!,свод!$AY102,РРО!AV$12:AV$38)</f>
        <v>#REF!</v>
      </c>
      <c r="I102" s="26" t="e">
        <f>SUMIF(РРО!#REF!,свод!$AY102,РРО!AW$12:AW$38)</f>
        <v>#REF!</v>
      </c>
      <c r="J102" s="26" t="e">
        <f>SUMIF(РРО!#REF!,свод!$AY102,РРО!AX$12:AX$38)</f>
        <v>#REF!</v>
      </c>
      <c r="K102" s="26" t="e">
        <f>SUMIF(РРО!#REF!,свод!$AY102,РРО!AY$12:AY$38)</f>
        <v>#REF!</v>
      </c>
      <c r="L102" s="26" t="e">
        <f>SUMIF(РРО!#REF!,свод!$AY102,РРО!AZ$12:AZ$38)</f>
        <v>#REF!</v>
      </c>
      <c r="M102" s="26" t="e">
        <f>SUMIF(РРО!#REF!,свод!$AY102,РРО!BA$12:BA$38)</f>
        <v>#REF!</v>
      </c>
      <c r="N102" s="26" t="e">
        <f>SUMIF(РРО!#REF!,свод!$AY102,РРО!BB$12:BB$38)</f>
        <v>#REF!</v>
      </c>
      <c r="O102" s="26" t="e">
        <f>SUMIF(РРО!#REF!,свод!$AY102,РРО!BC$12:BC$38)</f>
        <v>#REF!</v>
      </c>
      <c r="P102" s="40" t="e">
        <f>SUMIF(РРО!#REF!,свод!$AY102,РРО!BD$12:BD$38)</f>
        <v>#REF!</v>
      </c>
      <c r="Q102" s="26" t="e">
        <f>SUMIF(РРО!#REF!,свод!$AY102,РРО!BE$12:BE$38)</f>
        <v>#REF!</v>
      </c>
      <c r="R102" s="26" t="e">
        <f>SUMIF(РРО!#REF!,свод!$AY102,РРО!BF$12:BF$38)</f>
        <v>#REF!</v>
      </c>
      <c r="S102" s="26" t="e">
        <f>SUMIF(РРО!#REF!,свод!$AY102,РРО!BG$12:BG$38)</f>
        <v>#REF!</v>
      </c>
      <c r="T102" s="26" t="e">
        <f>SUMIF(РРО!#REF!,свод!$AY102,РРО!BH$12:BH$38)</f>
        <v>#REF!</v>
      </c>
      <c r="U102" s="40" t="e">
        <f>SUMIF(РРО!#REF!,свод!$AY102,РРО!BI$12:BI$38)</f>
        <v>#REF!</v>
      </c>
      <c r="V102" s="26" t="e">
        <f>SUMIF(РРО!#REF!,свод!$AY102,РРО!BJ$12:BJ$38)</f>
        <v>#REF!</v>
      </c>
      <c r="W102" s="26" t="e">
        <f>SUMIF(РРО!#REF!,свод!$AY102,РРО!BK$12:BK$38)</f>
        <v>#REF!</v>
      </c>
      <c r="X102" s="26" t="e">
        <f>SUMIF(РРО!#REF!,свод!$AY102,РРО!BL$12:BL$38)</f>
        <v>#REF!</v>
      </c>
      <c r="Y102" s="26" t="e">
        <f>SUMIF(РРО!#REF!,свод!$AY102,РРО!BM$12:BM$38)</f>
        <v>#REF!</v>
      </c>
      <c r="Z102" s="40" t="e">
        <f>SUMIF(РРО!#REF!,свод!$AY102,РРО!BN$12:BN$38)</f>
        <v>#REF!</v>
      </c>
      <c r="AA102" s="26" t="e">
        <f>SUMIF(РРО!#REF!,свод!$AY102,РРО!BO$12:BO$38)</f>
        <v>#REF!</v>
      </c>
      <c r="AB102" s="26" t="e">
        <f>SUMIF(РРО!#REF!,свод!$AY102,РРО!BP$12:BP$38)</f>
        <v>#REF!</v>
      </c>
      <c r="AC102" s="26" t="e">
        <f>SUMIF(РРО!#REF!,свод!$AY102,РРО!BQ$12:BQ$38)</f>
        <v>#REF!</v>
      </c>
      <c r="AD102" s="26" t="e">
        <f>SUMIF(РРО!#REF!,свод!$AY102,РРО!BR$12:BR$38)</f>
        <v>#REF!</v>
      </c>
      <c r="AE102" s="40" t="e">
        <f>SUMIF(РРО!#REF!,свод!$AY102,РРО!BS$12:BS$38)</f>
        <v>#REF!</v>
      </c>
      <c r="AF102" s="26" t="e">
        <f>SUMIF(РРО!#REF!,свод!$AY102,РРО!BT$12:BT$38)</f>
        <v>#REF!</v>
      </c>
      <c r="AG102" s="26" t="e">
        <f>SUMIF(РРО!#REF!,свод!$AY102,РРО!BU$12:BU$38)</f>
        <v>#REF!</v>
      </c>
      <c r="AH102" s="26" t="e">
        <f>SUMIF(РРО!#REF!,свод!$AY102,РРО!BV$12:BV$38)</f>
        <v>#REF!</v>
      </c>
      <c r="AI102" s="26" t="e">
        <f>SUMIF(РРО!#REF!,свод!$AY102,РРО!BW$12:BW$38)</f>
        <v>#REF!</v>
      </c>
      <c r="AJ102" s="26" t="e">
        <f>SUMIF(РРО!#REF!,свод!$AY102,РРО!#REF!)</f>
        <v>#REF!</v>
      </c>
      <c r="AK102" s="26" t="e">
        <f>SUMIF(РРО!#REF!,свод!$AY102,РРО!#REF!)</f>
        <v>#REF!</v>
      </c>
      <c r="AL102" s="26" t="e">
        <f>SUMIF(РРО!#REF!,свод!$AY102,РРО!#REF!)</f>
        <v>#REF!</v>
      </c>
      <c r="AM102" s="26" t="e">
        <f>SUMIF(РРО!#REF!,свод!$AY102,РРО!#REF!)</f>
        <v>#REF!</v>
      </c>
      <c r="AN102" s="26" t="e">
        <f>SUMIF(РРО!#REF!,свод!$AY102,РРО!#REF!)</f>
        <v>#REF!</v>
      </c>
      <c r="AO102" s="26" t="e">
        <f>SUMIF(РРО!#REF!,свод!$AY102,РРО!#REF!)</f>
        <v>#REF!</v>
      </c>
      <c r="AP102" s="26" t="e">
        <f>SUMIF(РРО!#REF!,свод!$AY102,РРО!#REF!)</f>
        <v>#REF!</v>
      </c>
      <c r="AQ102" s="26" t="e">
        <f>SUMIF(РРО!#REF!,свод!$AY102,РРО!#REF!)</f>
        <v>#REF!</v>
      </c>
      <c r="AR102" s="26" t="e">
        <f>SUMIF(РРО!#REF!,свод!$AY102,РРО!#REF!)</f>
        <v>#REF!</v>
      </c>
      <c r="AS102" s="26" t="e">
        <f>SUMIF(РРО!#REF!,свод!$AY102,РРО!#REF!)</f>
        <v>#REF!</v>
      </c>
      <c r="AT102" s="26" t="e">
        <f>SUMIF(РРО!#REF!,свод!$AY102,РРО!#REF!)</f>
        <v>#REF!</v>
      </c>
      <c r="AU102" s="26" t="e">
        <f>SUMIF(РРО!#REF!,свод!$AY102,РРО!#REF!)</f>
        <v>#REF!</v>
      </c>
      <c r="AV102" s="26" t="e">
        <f>SUMIF(РРО!#REF!,свод!$AY102,РРО!#REF!)</f>
        <v>#REF!</v>
      </c>
      <c r="AW102" s="26" t="e">
        <f>SUMIF(РРО!#REF!,свод!$AY102,РРО!#REF!)</f>
        <v>#REF!</v>
      </c>
      <c r="AX102" s="26" t="e">
        <f>SUMIF(РРО!#REF!,свод!$AY102,РРО!#REF!)</f>
        <v>#REF!</v>
      </c>
      <c r="AY102" t="str">
        <f t="shared" si="3"/>
        <v>4010000590113плановый</v>
      </c>
    </row>
    <row r="103" spans="1:51" ht="15" hidden="1" customHeight="1">
      <c r="A103" s="20">
        <v>401000060</v>
      </c>
      <c r="B103" s="21" t="s">
        <v>89</v>
      </c>
      <c r="C103" s="22" t="s">
        <v>66</v>
      </c>
      <c r="D103" s="22" t="s">
        <v>46</v>
      </c>
      <c r="E103" s="23" t="s">
        <v>63</v>
      </c>
      <c r="F103" s="40" t="e">
        <f>SUMIF(РРО!#REF!,свод!AY103,РРО!AT$12:AT$38)</f>
        <v>#REF!</v>
      </c>
      <c r="G103" s="40" t="e">
        <f>SUMIF(РРО!#REF!,свод!AY103,РРО!AU$12:AU$38)</f>
        <v>#REF!</v>
      </c>
      <c r="H103" s="26" t="e">
        <f>SUMIF(РРО!#REF!,свод!$AY103,РРО!AV$12:AV$38)</f>
        <v>#REF!</v>
      </c>
      <c r="I103" s="26" t="e">
        <f>SUMIF(РРО!#REF!,свод!$AY103,РРО!AW$12:AW$38)</f>
        <v>#REF!</v>
      </c>
      <c r="J103" s="26" t="e">
        <f>SUMIF(РРО!#REF!,свод!$AY103,РРО!AX$12:AX$38)</f>
        <v>#REF!</v>
      </c>
      <c r="K103" s="26" t="e">
        <f>SUMIF(РРО!#REF!,свод!$AY103,РРО!AY$12:AY$38)</f>
        <v>#REF!</v>
      </c>
      <c r="L103" s="26" t="e">
        <f>SUMIF(РРО!#REF!,свод!$AY103,РРО!AZ$12:AZ$38)</f>
        <v>#REF!</v>
      </c>
      <c r="M103" s="26" t="e">
        <f>SUMIF(РРО!#REF!,свод!$AY103,РРО!BA$12:BA$38)</f>
        <v>#REF!</v>
      </c>
      <c r="N103" s="26" t="e">
        <f>SUMIF(РРО!#REF!,свод!$AY103,РРО!BB$12:BB$38)</f>
        <v>#REF!</v>
      </c>
      <c r="O103" s="26" t="e">
        <f>SUMIF(РРО!#REF!,свод!$AY103,РРО!BC$12:BC$38)</f>
        <v>#REF!</v>
      </c>
      <c r="P103" s="40" t="e">
        <f>SUMIF(РРО!#REF!,свод!$AY103,РРО!BD$12:BD$38)</f>
        <v>#REF!</v>
      </c>
      <c r="Q103" s="26" t="e">
        <f>SUMIF(РРО!#REF!,свод!$AY103,РРО!BE$12:BE$38)</f>
        <v>#REF!</v>
      </c>
      <c r="R103" s="26" t="e">
        <f>SUMIF(РРО!#REF!,свод!$AY103,РРО!BF$12:BF$38)</f>
        <v>#REF!</v>
      </c>
      <c r="S103" s="26" t="e">
        <f>SUMIF(РРО!#REF!,свод!$AY103,РРО!BG$12:BG$38)</f>
        <v>#REF!</v>
      </c>
      <c r="T103" s="26" t="e">
        <f>SUMIF(РРО!#REF!,свод!$AY103,РРО!BH$12:BH$38)</f>
        <v>#REF!</v>
      </c>
      <c r="U103" s="40" t="e">
        <f>SUMIF(РРО!#REF!,свод!$AY103,РРО!BI$12:BI$38)</f>
        <v>#REF!</v>
      </c>
      <c r="V103" s="26" t="e">
        <f>SUMIF(РРО!#REF!,свод!$AY103,РРО!BJ$12:BJ$38)</f>
        <v>#REF!</v>
      </c>
      <c r="W103" s="26" t="e">
        <f>SUMIF(РРО!#REF!,свод!$AY103,РРО!BK$12:BK$38)</f>
        <v>#REF!</v>
      </c>
      <c r="X103" s="26" t="e">
        <f>SUMIF(РРО!#REF!,свод!$AY103,РРО!BL$12:BL$38)</f>
        <v>#REF!</v>
      </c>
      <c r="Y103" s="26" t="e">
        <f>SUMIF(РРО!#REF!,свод!$AY103,РРО!BM$12:BM$38)</f>
        <v>#REF!</v>
      </c>
      <c r="Z103" s="40" t="e">
        <f>SUMIF(РРО!#REF!,свод!$AY103,РРО!BN$12:BN$38)</f>
        <v>#REF!</v>
      </c>
      <c r="AA103" s="26" t="e">
        <f>SUMIF(РРО!#REF!,свод!$AY103,РРО!BO$12:BO$38)</f>
        <v>#REF!</v>
      </c>
      <c r="AB103" s="26" t="e">
        <f>SUMIF(РРО!#REF!,свод!$AY103,РРО!BP$12:BP$38)</f>
        <v>#REF!</v>
      </c>
      <c r="AC103" s="26" t="e">
        <f>SUMIF(РРО!#REF!,свод!$AY103,РРО!BQ$12:BQ$38)</f>
        <v>#REF!</v>
      </c>
      <c r="AD103" s="26" t="e">
        <f>SUMIF(РРО!#REF!,свод!$AY103,РРО!BR$12:BR$38)</f>
        <v>#REF!</v>
      </c>
      <c r="AE103" s="40" t="e">
        <f>SUMIF(РРО!#REF!,свод!$AY103,РРО!BS$12:BS$38)</f>
        <v>#REF!</v>
      </c>
      <c r="AF103" s="26" t="e">
        <f>SUMIF(РРО!#REF!,свод!$AY103,РРО!BT$12:BT$38)</f>
        <v>#REF!</v>
      </c>
      <c r="AG103" s="26" t="e">
        <f>SUMIF(РРО!#REF!,свод!$AY103,РРО!BU$12:BU$38)</f>
        <v>#REF!</v>
      </c>
      <c r="AH103" s="26" t="e">
        <f>SUMIF(РРО!#REF!,свод!$AY103,РРО!BV$12:BV$38)</f>
        <v>#REF!</v>
      </c>
      <c r="AI103" s="26" t="e">
        <f>SUMIF(РРО!#REF!,свод!$AY103,РРО!BW$12:BW$38)</f>
        <v>#REF!</v>
      </c>
      <c r="AJ103" s="26" t="e">
        <f>SUMIF(РРО!#REF!,свод!$AY103,РРО!#REF!)</f>
        <v>#REF!</v>
      </c>
      <c r="AK103" s="26" t="e">
        <f>SUMIF(РРО!#REF!,свод!$AY103,РРО!#REF!)</f>
        <v>#REF!</v>
      </c>
      <c r="AL103" s="26" t="e">
        <f>SUMIF(РРО!#REF!,свод!$AY103,РРО!#REF!)</f>
        <v>#REF!</v>
      </c>
      <c r="AM103" s="26" t="e">
        <f>SUMIF(РРО!#REF!,свод!$AY103,РРО!#REF!)</f>
        <v>#REF!</v>
      </c>
      <c r="AN103" s="26" t="e">
        <f>SUMIF(РРО!#REF!,свод!$AY103,РРО!#REF!)</f>
        <v>#REF!</v>
      </c>
      <c r="AO103" s="26" t="e">
        <f>SUMIF(РРО!#REF!,свод!$AY103,РРО!#REF!)</f>
        <v>#REF!</v>
      </c>
      <c r="AP103" s="26" t="e">
        <f>SUMIF(РРО!#REF!,свод!$AY103,РРО!#REF!)</f>
        <v>#REF!</v>
      </c>
      <c r="AQ103" s="26" t="e">
        <f>SUMIF(РРО!#REF!,свод!$AY103,РРО!#REF!)</f>
        <v>#REF!</v>
      </c>
      <c r="AR103" s="26" t="e">
        <f>SUMIF(РРО!#REF!,свод!$AY103,РРО!#REF!)</f>
        <v>#REF!</v>
      </c>
      <c r="AS103" s="26" t="e">
        <f>SUMIF(РРО!#REF!,свод!$AY103,РРО!#REF!)</f>
        <v>#REF!</v>
      </c>
      <c r="AT103" s="26" t="e">
        <f>SUMIF(РРО!#REF!,свод!$AY103,РРО!#REF!)</f>
        <v>#REF!</v>
      </c>
      <c r="AU103" s="26" t="e">
        <f>SUMIF(РРО!#REF!,свод!$AY103,РРО!#REF!)</f>
        <v>#REF!</v>
      </c>
      <c r="AV103" s="26" t="e">
        <f>SUMIF(РРО!#REF!,свод!$AY103,РРО!#REF!)</f>
        <v>#REF!</v>
      </c>
      <c r="AW103" s="26" t="e">
        <f>SUMIF(РРО!#REF!,свод!$AY103,РРО!#REF!)</f>
        <v>#REF!</v>
      </c>
      <c r="AX103" s="26" t="e">
        <f>SUMIF(РРО!#REF!,свод!$AY103,РРО!#REF!)</f>
        <v>#REF!</v>
      </c>
      <c r="AY103" t="str">
        <f t="shared" si="3"/>
        <v>4010000600412плановый</v>
      </c>
    </row>
    <row r="104" spans="1:51" ht="15" hidden="1" customHeight="1">
      <c r="A104" s="36">
        <v>401000060</v>
      </c>
      <c r="B104" s="37" t="s">
        <v>89</v>
      </c>
      <c r="C104" s="38" t="s">
        <v>66</v>
      </c>
      <c r="D104" s="38" t="s">
        <v>46</v>
      </c>
      <c r="E104" s="39" t="s">
        <v>62</v>
      </c>
      <c r="F104" s="40" t="e">
        <f>SUMIF(РРО!#REF!,свод!AY104,РРО!AT$12:AT$38)</f>
        <v>#REF!</v>
      </c>
      <c r="G104" s="40" t="e">
        <f>SUMIF(РРО!#REF!,свод!AY104,РРО!AU$12:AU$38)</f>
        <v>#REF!</v>
      </c>
      <c r="H104" s="26" t="e">
        <f>SUMIF(РРО!#REF!,свод!$AY104,РРО!AV$12:AV$38)</f>
        <v>#REF!</v>
      </c>
      <c r="I104" s="26" t="e">
        <f>SUMIF(РРО!#REF!,свод!$AY104,РРО!AW$12:AW$38)</f>
        <v>#REF!</v>
      </c>
      <c r="J104" s="26" t="e">
        <f>SUMIF(РРО!#REF!,свод!$AY104,РРО!AX$12:AX$38)</f>
        <v>#REF!</v>
      </c>
      <c r="K104" s="26" t="e">
        <f>SUMIF(РРО!#REF!,свод!$AY104,РРО!AY$12:AY$38)</f>
        <v>#REF!</v>
      </c>
      <c r="L104" s="26" t="e">
        <f>SUMIF(РРО!#REF!,свод!$AY104,РРО!AZ$12:AZ$38)</f>
        <v>#REF!</v>
      </c>
      <c r="M104" s="26" t="e">
        <f>SUMIF(РРО!#REF!,свод!$AY104,РРО!BA$12:BA$38)</f>
        <v>#REF!</v>
      </c>
      <c r="N104" s="26" t="e">
        <f>SUMIF(РРО!#REF!,свод!$AY104,РРО!BB$12:BB$38)</f>
        <v>#REF!</v>
      </c>
      <c r="O104" s="26" t="e">
        <f>SUMIF(РРО!#REF!,свод!$AY104,РРО!BC$12:BC$38)</f>
        <v>#REF!</v>
      </c>
      <c r="P104" s="40" t="e">
        <f>SUMIF(РРО!#REF!,свод!$AY104,РРО!BD$12:BD$38)</f>
        <v>#REF!</v>
      </c>
      <c r="Q104" s="26" t="e">
        <f>SUMIF(РРО!#REF!,свод!$AY104,РРО!BE$12:BE$38)</f>
        <v>#REF!</v>
      </c>
      <c r="R104" s="26" t="e">
        <f>SUMIF(РРО!#REF!,свод!$AY104,РРО!BF$12:BF$38)</f>
        <v>#REF!</v>
      </c>
      <c r="S104" s="26" t="e">
        <f>SUMIF(РРО!#REF!,свод!$AY104,РРО!BG$12:BG$38)</f>
        <v>#REF!</v>
      </c>
      <c r="T104" s="26" t="e">
        <f>SUMIF(РРО!#REF!,свод!$AY104,РРО!BH$12:BH$38)</f>
        <v>#REF!</v>
      </c>
      <c r="U104" s="40" t="e">
        <f>SUMIF(РРО!#REF!,свод!$AY104,РРО!BI$12:BI$38)</f>
        <v>#REF!</v>
      </c>
      <c r="V104" s="26" t="e">
        <f>SUMIF(РРО!#REF!,свод!$AY104,РРО!BJ$12:BJ$38)</f>
        <v>#REF!</v>
      </c>
      <c r="W104" s="26" t="e">
        <f>SUMIF(РРО!#REF!,свод!$AY104,РРО!BK$12:BK$38)</f>
        <v>#REF!</v>
      </c>
      <c r="X104" s="26" t="e">
        <f>SUMIF(РРО!#REF!,свод!$AY104,РРО!BL$12:BL$38)</f>
        <v>#REF!</v>
      </c>
      <c r="Y104" s="26" t="e">
        <f>SUMIF(РРО!#REF!,свод!$AY104,РРО!BM$12:BM$38)</f>
        <v>#REF!</v>
      </c>
      <c r="Z104" s="40" t="e">
        <f>SUMIF(РРО!#REF!,свод!$AY104,РРО!BN$12:BN$38)</f>
        <v>#REF!</v>
      </c>
      <c r="AA104" s="26" t="e">
        <f>SUMIF(РРО!#REF!,свод!$AY104,РРО!BO$12:BO$38)</f>
        <v>#REF!</v>
      </c>
      <c r="AB104" s="26" t="e">
        <f>SUMIF(РРО!#REF!,свод!$AY104,РРО!BP$12:BP$38)</f>
        <v>#REF!</v>
      </c>
      <c r="AC104" s="26" t="e">
        <f>SUMIF(РРО!#REF!,свод!$AY104,РРО!BQ$12:BQ$38)</f>
        <v>#REF!</v>
      </c>
      <c r="AD104" s="26" t="e">
        <f>SUMIF(РРО!#REF!,свод!$AY104,РРО!BR$12:BR$38)</f>
        <v>#REF!</v>
      </c>
      <c r="AE104" s="40" t="e">
        <f>SUMIF(РРО!#REF!,свод!$AY104,РРО!BS$12:BS$38)</f>
        <v>#REF!</v>
      </c>
      <c r="AF104" s="26" t="e">
        <f>SUMIF(РРО!#REF!,свод!$AY104,РРО!BT$12:BT$38)</f>
        <v>#REF!</v>
      </c>
      <c r="AG104" s="26" t="e">
        <f>SUMIF(РРО!#REF!,свод!$AY104,РРО!BU$12:BU$38)</f>
        <v>#REF!</v>
      </c>
      <c r="AH104" s="26" t="e">
        <f>SUMIF(РРО!#REF!,свод!$AY104,РРО!BV$12:BV$38)</f>
        <v>#REF!</v>
      </c>
      <c r="AI104" s="26" t="e">
        <f>SUMIF(РРО!#REF!,свод!$AY104,РРО!BW$12:BW$38)</f>
        <v>#REF!</v>
      </c>
      <c r="AJ104" s="26" t="e">
        <f>SUMIF(РРО!#REF!,свод!$AY104,РРО!#REF!)</f>
        <v>#REF!</v>
      </c>
      <c r="AK104" s="26" t="e">
        <f>SUMIF(РРО!#REF!,свод!$AY104,РРО!#REF!)</f>
        <v>#REF!</v>
      </c>
      <c r="AL104" s="26" t="e">
        <f>SUMIF(РРО!#REF!,свод!$AY104,РРО!#REF!)</f>
        <v>#REF!</v>
      </c>
      <c r="AM104" s="26" t="e">
        <f>SUMIF(РРО!#REF!,свод!$AY104,РРО!#REF!)</f>
        <v>#REF!</v>
      </c>
      <c r="AN104" s="26" t="e">
        <f>SUMIF(РРО!#REF!,свод!$AY104,РРО!#REF!)</f>
        <v>#REF!</v>
      </c>
      <c r="AO104" s="26" t="e">
        <f>SUMIF(РРО!#REF!,свод!$AY104,РРО!#REF!)</f>
        <v>#REF!</v>
      </c>
      <c r="AP104" s="26" t="e">
        <f>SUMIF(РРО!#REF!,свод!$AY104,РРО!#REF!)</f>
        <v>#REF!</v>
      </c>
      <c r="AQ104" s="26" t="e">
        <f>SUMIF(РРО!#REF!,свод!$AY104,РРО!#REF!)</f>
        <v>#REF!</v>
      </c>
      <c r="AR104" s="26" t="e">
        <f>SUMIF(РРО!#REF!,свод!$AY104,РРО!#REF!)</f>
        <v>#REF!</v>
      </c>
      <c r="AS104" s="26" t="e">
        <f>SUMIF(РРО!#REF!,свод!$AY104,РРО!#REF!)</f>
        <v>#REF!</v>
      </c>
      <c r="AT104" s="26" t="e">
        <f>SUMIF(РРО!#REF!,свод!$AY104,РРО!#REF!)</f>
        <v>#REF!</v>
      </c>
      <c r="AU104" s="26" t="e">
        <f>SUMIF(РРО!#REF!,свод!$AY104,РРО!#REF!)</f>
        <v>#REF!</v>
      </c>
      <c r="AV104" s="26" t="e">
        <f>SUMIF(РРО!#REF!,свод!$AY104,РРО!#REF!)</f>
        <v>#REF!</v>
      </c>
      <c r="AW104" s="26" t="e">
        <f>SUMIF(РРО!#REF!,свод!$AY104,РРО!#REF!)</f>
        <v>#REF!</v>
      </c>
      <c r="AX104" s="26" t="e">
        <f>SUMIF(РРО!#REF!,свод!$AY104,РРО!#REF!)</f>
        <v>#REF!</v>
      </c>
      <c r="AY104" t="str">
        <f>CONCATENATE(A104,C104,D104,E104)</f>
        <v>4010000600412нормативный</v>
      </c>
    </row>
    <row r="105" spans="1:51" ht="15" customHeight="1">
      <c r="A105" s="20" t="s">
        <v>139</v>
      </c>
      <c r="B105" s="21" t="s">
        <v>48</v>
      </c>
      <c r="C105" s="22" t="s">
        <v>51</v>
      </c>
      <c r="D105" s="22" t="s">
        <v>61</v>
      </c>
      <c r="E105" s="23" t="s">
        <v>62</v>
      </c>
      <c r="F105" s="40" t="e">
        <f>SUMIF(РРО!#REF!,свод!AY105,РРО!AT$12:AT$38)</f>
        <v>#REF!</v>
      </c>
      <c r="G105" s="40" t="e">
        <f>SUMIF(РРО!#REF!,свод!AY105,РРО!AU$12:AU$38)</f>
        <v>#REF!</v>
      </c>
      <c r="H105" s="26" t="e">
        <f>SUMIF(РРО!#REF!,свод!$AY105,РРО!AV$12:AV$38)</f>
        <v>#REF!</v>
      </c>
      <c r="I105" s="26" t="e">
        <f>SUMIF(РРО!#REF!,свод!$AY105,РРО!AW$12:AW$38)</f>
        <v>#REF!</v>
      </c>
      <c r="J105" s="26" t="e">
        <f>SUMIF(РРО!#REF!,свод!$AY105,РРО!AX$12:AX$38)</f>
        <v>#REF!</v>
      </c>
      <c r="K105" s="26" t="e">
        <f>SUMIF(РРО!#REF!,свод!$AY105,РРО!AY$12:AY$38)</f>
        <v>#REF!</v>
      </c>
      <c r="L105" s="26" t="e">
        <f>SUMIF(РРО!#REF!,свод!$AY105,РРО!AZ$12:AZ$38)</f>
        <v>#REF!</v>
      </c>
      <c r="M105" s="26" t="e">
        <f>SUMIF(РРО!#REF!,свод!$AY105,РРО!BA$12:BA$38)</f>
        <v>#REF!</v>
      </c>
      <c r="N105" s="26" t="e">
        <f>SUMIF(РРО!#REF!,свод!$AY105,РРО!BB$12:BB$38)</f>
        <v>#REF!</v>
      </c>
      <c r="O105" s="26" t="e">
        <f>SUMIF(РРО!#REF!,свод!$AY105,РРО!BC$12:BC$38)</f>
        <v>#REF!</v>
      </c>
      <c r="P105" s="40" t="e">
        <f>SUMIF(РРО!#REF!,свод!$AY105,РРО!BD$12:BD$38)</f>
        <v>#REF!</v>
      </c>
      <c r="Q105" s="26" t="e">
        <f>SUMIF(РРО!#REF!,свод!$AY105,РРО!BE$12:BE$38)</f>
        <v>#REF!</v>
      </c>
      <c r="R105" s="26" t="e">
        <f>SUMIF(РРО!#REF!,свод!$AY105,РРО!BF$12:BF$38)</f>
        <v>#REF!</v>
      </c>
      <c r="S105" s="26" t="e">
        <f>SUMIF(РРО!#REF!,свод!$AY105,РРО!BG$12:BG$38)</f>
        <v>#REF!</v>
      </c>
      <c r="T105" s="26" t="e">
        <f>SUMIF(РРО!#REF!,свод!$AY105,РРО!BH$12:BH$38)</f>
        <v>#REF!</v>
      </c>
      <c r="U105" s="40" t="e">
        <f>SUMIF(РРО!#REF!,свод!$AY105,РРО!BI$12:BI$38)</f>
        <v>#REF!</v>
      </c>
      <c r="V105" s="26" t="e">
        <f>SUMIF(РРО!#REF!,свод!$AY105,РРО!BJ$12:BJ$38)</f>
        <v>#REF!</v>
      </c>
      <c r="W105" s="26" t="e">
        <f>SUMIF(РРО!#REF!,свод!$AY105,РРО!BK$12:BK$38)</f>
        <v>#REF!</v>
      </c>
      <c r="X105" s="26" t="e">
        <f>SUMIF(РРО!#REF!,свод!$AY105,РРО!BL$12:BL$38)</f>
        <v>#REF!</v>
      </c>
      <c r="Y105" s="26" t="e">
        <f>SUMIF(РРО!#REF!,свод!$AY105,РРО!BM$12:BM$38)</f>
        <v>#REF!</v>
      </c>
      <c r="Z105" s="40" t="e">
        <f>SUMIF(РРО!#REF!,свод!$AY105,РРО!BN$12:BN$38)</f>
        <v>#REF!</v>
      </c>
      <c r="AA105" s="26" t="e">
        <f>SUMIF(РРО!#REF!,свод!$AY105,РРО!BO$12:BO$38)</f>
        <v>#REF!</v>
      </c>
      <c r="AB105" s="26" t="e">
        <f>SUMIF(РРО!#REF!,свод!$AY105,РРО!BP$12:BP$38)</f>
        <v>#REF!</v>
      </c>
      <c r="AC105" s="26" t="e">
        <f>SUMIF(РРО!#REF!,свод!$AY105,РРО!BQ$12:BQ$38)</f>
        <v>#REF!</v>
      </c>
      <c r="AD105" s="26" t="e">
        <f>SUMIF(РРО!#REF!,свод!$AY105,РРО!BR$12:BR$38)</f>
        <v>#REF!</v>
      </c>
      <c r="AE105" s="40" t="e">
        <f>SUMIF(РРО!#REF!,свод!$AY105,РРО!BS$12:BS$38)</f>
        <v>#REF!</v>
      </c>
      <c r="AF105" s="26" t="e">
        <f>SUMIF(РРО!#REF!,свод!$AY105,РРО!BT$12:BT$38)</f>
        <v>#REF!</v>
      </c>
      <c r="AG105" s="26" t="e">
        <f>SUMIF(РРО!#REF!,свод!$AY105,РРО!BU$12:BU$38)</f>
        <v>#REF!</v>
      </c>
      <c r="AH105" s="26" t="e">
        <f>SUMIF(РРО!#REF!,свод!$AY105,РРО!BV$12:BV$38)</f>
        <v>#REF!</v>
      </c>
      <c r="AI105" s="26" t="e">
        <f>SUMIF(РРО!#REF!,свод!$AY105,РРО!BW$12:BW$38)</f>
        <v>#REF!</v>
      </c>
      <c r="AJ105" s="26" t="e">
        <f>SUMIF(РРО!#REF!,свод!$AY105,РРО!#REF!)</f>
        <v>#REF!</v>
      </c>
      <c r="AK105" s="26" t="e">
        <f>SUMIF(РРО!#REF!,свод!$AY105,РРО!#REF!)</f>
        <v>#REF!</v>
      </c>
      <c r="AL105" s="26" t="e">
        <f>SUMIF(РРО!#REF!,свод!$AY105,РРО!#REF!)</f>
        <v>#REF!</v>
      </c>
      <c r="AM105" s="26" t="e">
        <f>SUMIF(РРО!#REF!,свод!$AY105,РРО!#REF!)</f>
        <v>#REF!</v>
      </c>
      <c r="AN105" s="26" t="e">
        <f>SUMIF(РРО!#REF!,свод!$AY105,РРО!#REF!)</f>
        <v>#REF!</v>
      </c>
      <c r="AO105" s="26" t="e">
        <f>SUMIF(РРО!#REF!,свод!$AY105,РРО!#REF!)</f>
        <v>#REF!</v>
      </c>
      <c r="AP105" s="26" t="e">
        <f>SUMIF(РРО!#REF!,свод!$AY105,РРО!#REF!)</f>
        <v>#REF!</v>
      </c>
      <c r="AQ105" s="26" t="e">
        <f>SUMIF(РРО!#REF!,свод!$AY105,РРО!#REF!)</f>
        <v>#REF!</v>
      </c>
      <c r="AR105" s="26" t="e">
        <f>SUMIF(РРО!#REF!,свод!$AY105,РРО!#REF!)</f>
        <v>#REF!</v>
      </c>
      <c r="AS105" s="26" t="e">
        <f>SUMIF(РРО!#REF!,свод!$AY105,РРО!#REF!)</f>
        <v>#REF!</v>
      </c>
      <c r="AT105" s="26" t="e">
        <f>SUMIF(РРО!#REF!,свод!$AY105,РРО!#REF!)</f>
        <v>#REF!</v>
      </c>
      <c r="AU105" s="26" t="e">
        <f>SUMIF(РРО!#REF!,свод!$AY105,РРО!#REF!)</f>
        <v>#REF!</v>
      </c>
      <c r="AV105" s="26" t="e">
        <f>SUMIF(РРО!#REF!,свод!$AY105,РРО!#REF!)</f>
        <v>#REF!</v>
      </c>
      <c r="AW105" s="26" t="e">
        <f>SUMIF(РРО!#REF!,свод!$AY105,РРО!#REF!)</f>
        <v>#REF!</v>
      </c>
      <c r="AX105" s="26" t="e">
        <f>SUMIF(РРО!#REF!,свод!$AY105,РРО!#REF!)</f>
        <v>#REF!</v>
      </c>
      <c r="AY105" t="str">
        <f>CONCATENATE(A105,C105,D105,E105)</f>
        <v>4020000010102нормативный</v>
      </c>
    </row>
    <row r="106" spans="1:51" ht="15" customHeight="1">
      <c r="A106" s="20" t="s">
        <v>139</v>
      </c>
      <c r="B106" s="21" t="s">
        <v>48</v>
      </c>
      <c r="C106" s="22" t="s">
        <v>51</v>
      </c>
      <c r="D106" s="22" t="s">
        <v>61</v>
      </c>
      <c r="E106" s="23" t="s">
        <v>63</v>
      </c>
      <c r="F106" s="40" t="e">
        <f>SUMIF(РРО!#REF!,свод!AY106,РРО!AT$12:AT$38)</f>
        <v>#REF!</v>
      </c>
      <c r="G106" s="40" t="e">
        <f>SUMIF(РРО!#REF!,свод!AY106,РРО!AU$12:AU$38)</f>
        <v>#REF!</v>
      </c>
      <c r="H106" s="26" t="e">
        <f>SUMIF(РРО!#REF!,свод!$AY106,РРО!AV$12:AV$38)</f>
        <v>#REF!</v>
      </c>
      <c r="I106" s="26" t="e">
        <f>SUMIF(РРО!#REF!,свод!$AY106,РРО!AW$12:AW$38)</f>
        <v>#REF!</v>
      </c>
      <c r="J106" s="26" t="e">
        <f>SUMIF(РРО!#REF!,свод!$AY106,РРО!AX$12:AX$38)</f>
        <v>#REF!</v>
      </c>
      <c r="K106" s="26" t="e">
        <f>SUMIF(РРО!#REF!,свод!$AY106,РРО!AY$12:AY$38)</f>
        <v>#REF!</v>
      </c>
      <c r="L106" s="26" t="e">
        <f>SUMIF(РРО!#REF!,свод!$AY106,РРО!AZ$12:AZ$38)</f>
        <v>#REF!</v>
      </c>
      <c r="M106" s="26" t="e">
        <f>SUMIF(РРО!#REF!,свод!$AY106,РРО!BA$12:BA$38)</f>
        <v>#REF!</v>
      </c>
      <c r="N106" s="26" t="e">
        <f>SUMIF(РРО!#REF!,свод!$AY106,РРО!BB$12:BB$38)</f>
        <v>#REF!</v>
      </c>
      <c r="O106" s="26" t="e">
        <f>SUMIF(РРО!#REF!,свод!$AY106,РРО!BC$12:BC$38)</f>
        <v>#REF!</v>
      </c>
      <c r="P106" s="40" t="e">
        <f>SUMIF(РРО!#REF!,свод!$AY106,РРО!BD$12:BD$38)</f>
        <v>#REF!</v>
      </c>
      <c r="Q106" s="26" t="e">
        <f>SUMIF(РРО!#REF!,свод!$AY106,РРО!BE$12:BE$38)</f>
        <v>#REF!</v>
      </c>
      <c r="R106" s="26" t="e">
        <f>SUMIF(РРО!#REF!,свод!$AY106,РРО!BF$12:BF$38)</f>
        <v>#REF!</v>
      </c>
      <c r="S106" s="26" t="e">
        <f>SUMIF(РРО!#REF!,свод!$AY106,РРО!BG$12:BG$38)</f>
        <v>#REF!</v>
      </c>
      <c r="T106" s="26" t="e">
        <f>SUMIF(РРО!#REF!,свод!$AY106,РРО!BH$12:BH$38)</f>
        <v>#REF!</v>
      </c>
      <c r="U106" s="40" t="e">
        <f>SUMIF(РРО!#REF!,свод!$AY106,РРО!BI$12:BI$38)</f>
        <v>#REF!</v>
      </c>
      <c r="V106" s="26" t="e">
        <f>SUMIF(РРО!#REF!,свод!$AY106,РРО!BJ$12:BJ$38)</f>
        <v>#REF!</v>
      </c>
      <c r="W106" s="26" t="e">
        <f>SUMIF(РРО!#REF!,свод!$AY106,РРО!BK$12:BK$38)</f>
        <v>#REF!</v>
      </c>
      <c r="X106" s="26" t="e">
        <f>SUMIF(РРО!#REF!,свод!$AY106,РРО!BL$12:BL$38)</f>
        <v>#REF!</v>
      </c>
      <c r="Y106" s="26" t="e">
        <f>SUMIF(РРО!#REF!,свод!$AY106,РРО!BM$12:BM$38)</f>
        <v>#REF!</v>
      </c>
      <c r="Z106" s="40" t="e">
        <f>SUMIF(РРО!#REF!,свод!$AY106,РРО!BN$12:BN$38)</f>
        <v>#REF!</v>
      </c>
      <c r="AA106" s="26" t="e">
        <f>SUMIF(РРО!#REF!,свод!$AY106,РРО!BO$12:BO$38)</f>
        <v>#REF!</v>
      </c>
      <c r="AB106" s="26" t="e">
        <f>SUMIF(РРО!#REF!,свод!$AY106,РРО!BP$12:BP$38)</f>
        <v>#REF!</v>
      </c>
      <c r="AC106" s="26" t="e">
        <f>SUMIF(РРО!#REF!,свод!$AY106,РРО!BQ$12:BQ$38)</f>
        <v>#REF!</v>
      </c>
      <c r="AD106" s="26" t="e">
        <f>SUMIF(РРО!#REF!,свод!$AY106,РРО!BR$12:BR$38)</f>
        <v>#REF!</v>
      </c>
      <c r="AE106" s="40" t="e">
        <f>SUMIF(РРО!#REF!,свод!$AY106,РРО!BS$12:BS$38)</f>
        <v>#REF!</v>
      </c>
      <c r="AF106" s="26" t="e">
        <f>SUMIF(РРО!#REF!,свод!$AY106,РРО!BT$12:BT$38)</f>
        <v>#REF!</v>
      </c>
      <c r="AG106" s="26" t="e">
        <f>SUMIF(РРО!#REF!,свод!$AY106,РРО!BU$12:BU$38)</f>
        <v>#REF!</v>
      </c>
      <c r="AH106" s="26" t="e">
        <f>SUMIF(РРО!#REF!,свод!$AY106,РРО!BV$12:BV$38)</f>
        <v>#REF!</v>
      </c>
      <c r="AI106" s="26" t="e">
        <f>SUMIF(РРО!#REF!,свод!$AY106,РРО!BW$12:BW$38)</f>
        <v>#REF!</v>
      </c>
      <c r="AJ106" s="26" t="e">
        <f>SUMIF(РРО!#REF!,свод!$AY106,РРО!#REF!)</f>
        <v>#REF!</v>
      </c>
      <c r="AK106" s="26" t="e">
        <f>SUMIF(РРО!#REF!,свод!$AY106,РРО!#REF!)</f>
        <v>#REF!</v>
      </c>
      <c r="AL106" s="26" t="e">
        <f>SUMIF(РРО!#REF!,свод!$AY106,РРО!#REF!)</f>
        <v>#REF!</v>
      </c>
      <c r="AM106" s="26" t="e">
        <f>SUMIF(РРО!#REF!,свод!$AY106,РРО!#REF!)</f>
        <v>#REF!</v>
      </c>
      <c r="AN106" s="26" t="e">
        <f>SUMIF(РРО!#REF!,свод!$AY106,РРО!#REF!)</f>
        <v>#REF!</v>
      </c>
      <c r="AO106" s="26" t="e">
        <f>SUMIF(РРО!#REF!,свод!$AY106,РРО!#REF!)</f>
        <v>#REF!</v>
      </c>
      <c r="AP106" s="26" t="e">
        <f>SUMIF(РРО!#REF!,свод!$AY106,РРО!#REF!)</f>
        <v>#REF!</v>
      </c>
      <c r="AQ106" s="26" t="e">
        <f>SUMIF(РРО!#REF!,свод!$AY106,РРО!#REF!)</f>
        <v>#REF!</v>
      </c>
      <c r="AR106" s="26" t="e">
        <f>SUMIF(РРО!#REF!,свод!$AY106,РРО!#REF!)</f>
        <v>#REF!</v>
      </c>
      <c r="AS106" s="26" t="e">
        <f>SUMIF(РРО!#REF!,свод!$AY106,РРО!#REF!)</f>
        <v>#REF!</v>
      </c>
      <c r="AT106" s="26" t="e">
        <f>SUMIF(РРО!#REF!,свод!$AY106,РРО!#REF!)</f>
        <v>#REF!</v>
      </c>
      <c r="AU106" s="26" t="e">
        <f>SUMIF(РРО!#REF!,свод!$AY106,РРО!#REF!)</f>
        <v>#REF!</v>
      </c>
      <c r="AV106" s="26" t="e">
        <f>SUMIF(РРО!#REF!,свод!$AY106,РРО!#REF!)</f>
        <v>#REF!</v>
      </c>
      <c r="AW106" s="26" t="e">
        <f>SUMIF(РРО!#REF!,свод!$AY106,РРО!#REF!)</f>
        <v>#REF!</v>
      </c>
      <c r="AX106" s="26" t="e">
        <f>SUMIF(РРО!#REF!,свод!$AY106,РРО!#REF!)</f>
        <v>#REF!</v>
      </c>
      <c r="AY106" t="str">
        <f>CONCATENATE(A106,C106,D106,E106)</f>
        <v>4020000010102плановый</v>
      </c>
    </row>
    <row r="107" spans="1:51" ht="15" customHeight="1">
      <c r="A107" s="20" t="s">
        <v>139</v>
      </c>
      <c r="B107" s="21" t="s">
        <v>48</v>
      </c>
      <c r="C107" s="22" t="s">
        <v>51</v>
      </c>
      <c r="D107" s="22" t="s">
        <v>54</v>
      </c>
      <c r="E107" s="23" t="s">
        <v>62</v>
      </c>
      <c r="F107" s="40" t="e">
        <f>SUMIF(РРО!#REF!,свод!AY107,РРО!AT$12:AT$38)</f>
        <v>#REF!</v>
      </c>
      <c r="G107" s="40" t="e">
        <f>SUMIF(РРО!#REF!,свод!AY107,РРО!AU$12:AU$38)</f>
        <v>#REF!</v>
      </c>
      <c r="H107" s="26" t="e">
        <f>SUMIF(РРО!#REF!,свод!$AY107,РРО!AV$12:AV$38)</f>
        <v>#REF!</v>
      </c>
      <c r="I107" s="26" t="e">
        <f>SUMIF(РРО!#REF!,свод!$AY107,РРО!AW$12:AW$38)</f>
        <v>#REF!</v>
      </c>
      <c r="J107" s="26" t="e">
        <f>SUMIF(РРО!#REF!,свод!$AY107,РРО!AX$12:AX$38)</f>
        <v>#REF!</v>
      </c>
      <c r="K107" s="26" t="e">
        <f>SUMIF(РРО!#REF!,свод!$AY107,РРО!AY$12:AY$38)</f>
        <v>#REF!</v>
      </c>
      <c r="L107" s="26" t="e">
        <f>SUMIF(РРО!#REF!,свод!$AY107,РРО!AZ$12:AZ$38)</f>
        <v>#REF!</v>
      </c>
      <c r="M107" s="26" t="e">
        <f>SUMIF(РРО!#REF!,свод!$AY107,РРО!BA$12:BA$38)</f>
        <v>#REF!</v>
      </c>
      <c r="N107" s="26" t="e">
        <f>SUMIF(РРО!#REF!,свод!$AY107,РРО!BB$12:BB$38)</f>
        <v>#REF!</v>
      </c>
      <c r="O107" s="26" t="e">
        <f>SUMIF(РРО!#REF!,свод!$AY107,РРО!BC$12:BC$38)</f>
        <v>#REF!</v>
      </c>
      <c r="P107" s="40" t="e">
        <f>SUMIF(РРО!#REF!,свод!$AY107,РРО!BD$12:BD$38)</f>
        <v>#REF!</v>
      </c>
      <c r="Q107" s="26" t="e">
        <f>SUMIF(РРО!#REF!,свод!$AY107,РРО!BE$12:BE$38)</f>
        <v>#REF!</v>
      </c>
      <c r="R107" s="26" t="e">
        <f>SUMIF(РРО!#REF!,свод!$AY107,РРО!BF$12:BF$38)</f>
        <v>#REF!</v>
      </c>
      <c r="S107" s="26" t="e">
        <f>SUMIF(РРО!#REF!,свод!$AY107,РРО!BG$12:BG$38)</f>
        <v>#REF!</v>
      </c>
      <c r="T107" s="26" t="e">
        <f>SUMIF(РРО!#REF!,свод!$AY107,РРО!BH$12:BH$38)</f>
        <v>#REF!</v>
      </c>
      <c r="U107" s="40" t="e">
        <f>SUMIF(РРО!#REF!,свод!$AY107,РРО!BI$12:BI$38)</f>
        <v>#REF!</v>
      </c>
      <c r="V107" s="26" t="e">
        <f>SUMIF(РРО!#REF!,свод!$AY107,РРО!BJ$12:BJ$38)</f>
        <v>#REF!</v>
      </c>
      <c r="W107" s="26" t="e">
        <f>SUMIF(РРО!#REF!,свод!$AY107,РРО!BK$12:BK$38)</f>
        <v>#REF!</v>
      </c>
      <c r="X107" s="26" t="e">
        <f>SUMIF(РРО!#REF!,свод!$AY107,РРО!BL$12:BL$38)</f>
        <v>#REF!</v>
      </c>
      <c r="Y107" s="26" t="e">
        <f>SUMIF(РРО!#REF!,свод!$AY107,РРО!BM$12:BM$38)</f>
        <v>#REF!</v>
      </c>
      <c r="Z107" s="40" t="e">
        <f>SUMIF(РРО!#REF!,свод!$AY107,РРО!BN$12:BN$38)</f>
        <v>#REF!</v>
      </c>
      <c r="AA107" s="26" t="e">
        <f>SUMIF(РРО!#REF!,свод!$AY107,РРО!BO$12:BO$38)</f>
        <v>#REF!</v>
      </c>
      <c r="AB107" s="26" t="e">
        <f>SUMIF(РРО!#REF!,свод!$AY107,РРО!BP$12:BP$38)</f>
        <v>#REF!</v>
      </c>
      <c r="AC107" s="26" t="e">
        <f>SUMIF(РРО!#REF!,свод!$AY107,РРО!BQ$12:BQ$38)</f>
        <v>#REF!</v>
      </c>
      <c r="AD107" s="26" t="e">
        <f>SUMIF(РРО!#REF!,свод!$AY107,РРО!BR$12:BR$38)</f>
        <v>#REF!</v>
      </c>
      <c r="AE107" s="40" t="e">
        <f>SUMIF(РРО!#REF!,свод!$AY107,РРО!BS$12:BS$38)</f>
        <v>#REF!</v>
      </c>
      <c r="AF107" s="26" t="e">
        <f>SUMIF(РРО!#REF!,свод!$AY107,РРО!BT$12:BT$38)</f>
        <v>#REF!</v>
      </c>
      <c r="AG107" s="26" t="e">
        <f>SUMIF(РРО!#REF!,свод!$AY107,РРО!BU$12:BU$38)</f>
        <v>#REF!</v>
      </c>
      <c r="AH107" s="26" t="e">
        <f>SUMIF(РРО!#REF!,свод!$AY107,РРО!BV$12:BV$38)</f>
        <v>#REF!</v>
      </c>
      <c r="AI107" s="26" t="e">
        <f>SUMIF(РРО!#REF!,свод!$AY107,РРО!BW$12:BW$38)</f>
        <v>#REF!</v>
      </c>
      <c r="AJ107" s="26" t="e">
        <f>SUMIF(РРО!#REF!,свод!$AY107,РРО!#REF!)</f>
        <v>#REF!</v>
      </c>
      <c r="AK107" s="26" t="e">
        <f>SUMIF(РРО!#REF!,свод!$AY107,РРО!#REF!)</f>
        <v>#REF!</v>
      </c>
      <c r="AL107" s="26" t="e">
        <f>SUMIF(РРО!#REF!,свод!$AY107,РРО!#REF!)</f>
        <v>#REF!</v>
      </c>
      <c r="AM107" s="26" t="e">
        <f>SUMIF(РРО!#REF!,свод!$AY107,РРО!#REF!)</f>
        <v>#REF!</v>
      </c>
      <c r="AN107" s="26" t="e">
        <f>SUMIF(РРО!#REF!,свод!$AY107,РРО!#REF!)</f>
        <v>#REF!</v>
      </c>
      <c r="AO107" s="26" t="e">
        <f>SUMIF(РРО!#REF!,свод!$AY107,РРО!#REF!)</f>
        <v>#REF!</v>
      </c>
      <c r="AP107" s="26" t="e">
        <f>SUMIF(РРО!#REF!,свод!$AY107,РРО!#REF!)</f>
        <v>#REF!</v>
      </c>
      <c r="AQ107" s="26" t="e">
        <f>SUMIF(РРО!#REF!,свод!$AY107,РРО!#REF!)</f>
        <v>#REF!</v>
      </c>
      <c r="AR107" s="26" t="e">
        <f>SUMIF(РРО!#REF!,свод!$AY107,РРО!#REF!)</f>
        <v>#REF!</v>
      </c>
      <c r="AS107" s="26" t="e">
        <f>SUMIF(РРО!#REF!,свод!$AY107,РРО!#REF!)</f>
        <v>#REF!</v>
      </c>
      <c r="AT107" s="26" t="e">
        <f>SUMIF(РРО!#REF!,свод!$AY107,РРО!#REF!)</f>
        <v>#REF!</v>
      </c>
      <c r="AU107" s="26" t="e">
        <f>SUMIF(РРО!#REF!,свод!$AY107,РРО!#REF!)</f>
        <v>#REF!</v>
      </c>
      <c r="AV107" s="26" t="e">
        <f>SUMIF(РРО!#REF!,свод!$AY107,РРО!#REF!)</f>
        <v>#REF!</v>
      </c>
      <c r="AW107" s="26" t="e">
        <f>SUMIF(РРО!#REF!,свод!$AY107,РРО!#REF!)</f>
        <v>#REF!</v>
      </c>
      <c r="AX107" s="26" t="e">
        <f>SUMIF(РРО!#REF!,свод!$AY107,РРО!#REF!)</f>
        <v>#REF!</v>
      </c>
      <c r="AY107" t="str">
        <f>CONCATENATE(A107,C107,D107,E107)</f>
        <v>4020000010103нормативный</v>
      </c>
    </row>
    <row r="108" spans="1:51" ht="15" customHeight="1">
      <c r="A108" s="20" t="s">
        <v>139</v>
      </c>
      <c r="B108" s="21" t="s">
        <v>48</v>
      </c>
      <c r="C108" s="22" t="s">
        <v>51</v>
      </c>
      <c r="D108" s="22" t="s">
        <v>66</v>
      </c>
      <c r="E108" s="23" t="s">
        <v>62</v>
      </c>
      <c r="F108" s="40" t="e">
        <f>SUMIF(РРО!#REF!,свод!AY108,РРО!AT$12:AT$38)</f>
        <v>#REF!</v>
      </c>
      <c r="G108" s="40" t="e">
        <f>SUMIF(РРО!#REF!,свод!AY108,РРО!AU$12:AU$38)</f>
        <v>#REF!</v>
      </c>
      <c r="H108" s="26" t="e">
        <f>SUMIF(РРО!#REF!,свод!$AY108,РРО!AV$12:AV$38)</f>
        <v>#REF!</v>
      </c>
      <c r="I108" s="26" t="e">
        <f>SUMIF(РРО!#REF!,свод!$AY108,РРО!AW$12:AW$38)</f>
        <v>#REF!</v>
      </c>
      <c r="J108" s="26" t="e">
        <f>SUMIF(РРО!#REF!,свод!$AY108,РРО!AX$12:AX$38)</f>
        <v>#REF!</v>
      </c>
      <c r="K108" s="26" t="e">
        <f>SUMIF(РРО!#REF!,свод!$AY108,РРО!AY$12:AY$38)</f>
        <v>#REF!</v>
      </c>
      <c r="L108" s="26" t="e">
        <f>SUMIF(РРО!#REF!,свод!$AY108,РРО!AZ$12:AZ$38)</f>
        <v>#REF!</v>
      </c>
      <c r="M108" s="26" t="e">
        <f>SUMIF(РРО!#REF!,свод!$AY108,РРО!BA$12:BA$38)</f>
        <v>#REF!</v>
      </c>
      <c r="N108" s="26" t="e">
        <f>SUMIF(РРО!#REF!,свод!$AY108,РРО!BB$12:BB$38)</f>
        <v>#REF!</v>
      </c>
      <c r="O108" s="26" t="e">
        <f>SUMIF(РРО!#REF!,свод!$AY108,РРО!BC$12:BC$38)</f>
        <v>#REF!</v>
      </c>
      <c r="P108" s="40" t="e">
        <f>SUMIF(РРО!#REF!,свод!$AY108,РРО!BD$12:BD$38)</f>
        <v>#REF!</v>
      </c>
      <c r="Q108" s="26" t="e">
        <f>SUMIF(РРО!#REF!,свод!$AY108,РРО!BE$12:BE$38)</f>
        <v>#REF!</v>
      </c>
      <c r="R108" s="26" t="e">
        <f>SUMIF(РРО!#REF!,свод!$AY108,РРО!BF$12:BF$38)</f>
        <v>#REF!</v>
      </c>
      <c r="S108" s="26" t="e">
        <f>SUMIF(РРО!#REF!,свод!$AY108,РРО!BG$12:BG$38)</f>
        <v>#REF!</v>
      </c>
      <c r="T108" s="26" t="e">
        <f>SUMIF(РРО!#REF!,свод!$AY108,РРО!BH$12:BH$38)</f>
        <v>#REF!</v>
      </c>
      <c r="U108" s="40" t="e">
        <f>SUMIF(РРО!#REF!,свод!$AY108,РРО!BI$12:BI$38)</f>
        <v>#REF!</v>
      </c>
      <c r="V108" s="26" t="e">
        <f>SUMIF(РРО!#REF!,свод!$AY108,РРО!BJ$12:BJ$38)</f>
        <v>#REF!</v>
      </c>
      <c r="W108" s="26" t="e">
        <f>SUMIF(РРО!#REF!,свод!$AY108,РРО!BK$12:BK$38)</f>
        <v>#REF!</v>
      </c>
      <c r="X108" s="26" t="e">
        <f>SUMIF(РРО!#REF!,свод!$AY108,РРО!BL$12:BL$38)</f>
        <v>#REF!</v>
      </c>
      <c r="Y108" s="26" t="e">
        <f>SUMIF(РРО!#REF!,свод!$AY108,РРО!BM$12:BM$38)</f>
        <v>#REF!</v>
      </c>
      <c r="Z108" s="40" t="e">
        <f>SUMIF(РРО!#REF!,свод!$AY108,РРО!BN$12:BN$38)</f>
        <v>#REF!</v>
      </c>
      <c r="AA108" s="26" t="e">
        <f>SUMIF(РРО!#REF!,свод!$AY108,РРО!BO$12:BO$38)</f>
        <v>#REF!</v>
      </c>
      <c r="AB108" s="26" t="e">
        <f>SUMIF(РРО!#REF!,свод!$AY108,РРО!BP$12:BP$38)</f>
        <v>#REF!</v>
      </c>
      <c r="AC108" s="26" t="e">
        <f>SUMIF(РРО!#REF!,свод!$AY108,РРО!BQ$12:BQ$38)</f>
        <v>#REF!</v>
      </c>
      <c r="AD108" s="26" t="e">
        <f>SUMIF(РРО!#REF!,свод!$AY108,РРО!BR$12:BR$38)</f>
        <v>#REF!</v>
      </c>
      <c r="AE108" s="40" t="e">
        <f>SUMIF(РРО!#REF!,свод!$AY108,РРО!BS$12:BS$38)</f>
        <v>#REF!</v>
      </c>
      <c r="AF108" s="26" t="e">
        <f>SUMIF(РРО!#REF!,свод!$AY108,РРО!BT$12:BT$38)</f>
        <v>#REF!</v>
      </c>
      <c r="AG108" s="26" t="e">
        <f>SUMIF(РРО!#REF!,свод!$AY108,РРО!BU$12:BU$38)</f>
        <v>#REF!</v>
      </c>
      <c r="AH108" s="26" t="e">
        <f>SUMIF(РРО!#REF!,свод!$AY108,РРО!BV$12:BV$38)</f>
        <v>#REF!</v>
      </c>
      <c r="AI108" s="26" t="e">
        <f>SUMIF(РРО!#REF!,свод!$AY108,РРО!BW$12:BW$38)</f>
        <v>#REF!</v>
      </c>
      <c r="AJ108" s="26" t="e">
        <f>SUMIF(РРО!#REF!,свод!$AY108,РРО!#REF!)</f>
        <v>#REF!</v>
      </c>
      <c r="AK108" s="26" t="e">
        <f>SUMIF(РРО!#REF!,свод!$AY108,РРО!#REF!)</f>
        <v>#REF!</v>
      </c>
      <c r="AL108" s="26" t="e">
        <f>SUMIF(РРО!#REF!,свод!$AY108,РРО!#REF!)</f>
        <v>#REF!</v>
      </c>
      <c r="AM108" s="26" t="e">
        <f>SUMIF(РРО!#REF!,свод!$AY108,РРО!#REF!)</f>
        <v>#REF!</v>
      </c>
      <c r="AN108" s="26" t="e">
        <f>SUMIF(РРО!#REF!,свод!$AY108,РРО!#REF!)</f>
        <v>#REF!</v>
      </c>
      <c r="AO108" s="26" t="e">
        <f>SUMIF(РРО!#REF!,свод!$AY108,РРО!#REF!)</f>
        <v>#REF!</v>
      </c>
      <c r="AP108" s="26" t="e">
        <f>SUMIF(РРО!#REF!,свод!$AY108,РРО!#REF!)</f>
        <v>#REF!</v>
      </c>
      <c r="AQ108" s="26" t="e">
        <f>SUMIF(РРО!#REF!,свод!$AY108,РРО!#REF!)</f>
        <v>#REF!</v>
      </c>
      <c r="AR108" s="26" t="e">
        <f>SUMIF(РРО!#REF!,свод!$AY108,РРО!#REF!)</f>
        <v>#REF!</v>
      </c>
      <c r="AS108" s="26" t="e">
        <f>SUMIF(РРО!#REF!,свод!$AY108,РРО!#REF!)</f>
        <v>#REF!</v>
      </c>
      <c r="AT108" s="26" t="e">
        <f>SUMIF(РРО!#REF!,свод!$AY108,РРО!#REF!)</f>
        <v>#REF!</v>
      </c>
      <c r="AU108" s="26" t="e">
        <f>SUMIF(РРО!#REF!,свод!$AY108,РРО!#REF!)</f>
        <v>#REF!</v>
      </c>
      <c r="AV108" s="26" t="e">
        <f>SUMIF(РРО!#REF!,свод!$AY108,РРО!#REF!)</f>
        <v>#REF!</v>
      </c>
      <c r="AW108" s="26" t="e">
        <f>SUMIF(РРО!#REF!,свод!$AY108,РРО!#REF!)</f>
        <v>#REF!</v>
      </c>
      <c r="AX108" s="26" t="e">
        <f>SUMIF(РРО!#REF!,свод!$AY108,РРО!#REF!)</f>
        <v>#REF!</v>
      </c>
      <c r="AY108" t="str">
        <f t="shared" si="3"/>
        <v>4020000010104нормативный</v>
      </c>
    </row>
    <row r="109" spans="1:51" ht="15" customHeight="1">
      <c r="A109" s="20" t="s">
        <v>139</v>
      </c>
      <c r="B109" s="21" t="s">
        <v>48</v>
      </c>
      <c r="C109" s="22" t="s">
        <v>51</v>
      </c>
      <c r="D109" s="22" t="s">
        <v>66</v>
      </c>
      <c r="E109" s="23" t="s">
        <v>63</v>
      </c>
      <c r="F109" s="40" t="e">
        <f>SUMIF(РРО!#REF!,свод!AY109,РРО!AT$12:AT$38)</f>
        <v>#REF!</v>
      </c>
      <c r="G109" s="40" t="e">
        <f>SUMIF(РРО!#REF!,свод!AY109,РРО!AU$12:AU$38)</f>
        <v>#REF!</v>
      </c>
      <c r="H109" s="26" t="e">
        <f>SUMIF(РРО!#REF!,свод!$AY109,РРО!AV$12:AV$38)</f>
        <v>#REF!</v>
      </c>
      <c r="I109" s="26" t="e">
        <f>SUMIF(РРО!#REF!,свод!$AY109,РРО!AW$12:AW$38)</f>
        <v>#REF!</v>
      </c>
      <c r="J109" s="26" t="e">
        <f>SUMIF(РРО!#REF!,свод!$AY109,РРО!AX$12:AX$38)</f>
        <v>#REF!</v>
      </c>
      <c r="K109" s="26" t="e">
        <f>SUMIF(РРО!#REF!,свод!$AY109,РРО!AY$12:AY$38)</f>
        <v>#REF!</v>
      </c>
      <c r="L109" s="26" t="e">
        <f>SUMIF(РРО!#REF!,свод!$AY109,РРО!AZ$12:AZ$38)</f>
        <v>#REF!</v>
      </c>
      <c r="M109" s="26" t="e">
        <f>SUMIF(РРО!#REF!,свод!$AY109,РРО!BA$12:BA$38)</f>
        <v>#REF!</v>
      </c>
      <c r="N109" s="26" t="e">
        <f>SUMIF(РРО!#REF!,свод!$AY109,РРО!BB$12:BB$38)</f>
        <v>#REF!</v>
      </c>
      <c r="O109" s="26" t="e">
        <f>SUMIF(РРО!#REF!,свод!$AY109,РРО!BC$12:BC$38)</f>
        <v>#REF!</v>
      </c>
      <c r="P109" s="40" t="e">
        <f>SUMIF(РРО!#REF!,свод!$AY109,РРО!BD$12:BD$38)</f>
        <v>#REF!</v>
      </c>
      <c r="Q109" s="26" t="e">
        <f>SUMIF(РРО!#REF!,свод!$AY109,РРО!BE$12:BE$38)</f>
        <v>#REF!</v>
      </c>
      <c r="R109" s="26" t="e">
        <f>SUMIF(РРО!#REF!,свод!$AY109,РРО!BF$12:BF$38)</f>
        <v>#REF!</v>
      </c>
      <c r="S109" s="26" t="e">
        <f>SUMIF(РРО!#REF!,свод!$AY109,РРО!BG$12:BG$38)</f>
        <v>#REF!</v>
      </c>
      <c r="T109" s="26" t="e">
        <f>SUMIF(РРО!#REF!,свод!$AY109,РРО!BH$12:BH$38)</f>
        <v>#REF!</v>
      </c>
      <c r="U109" s="40" t="e">
        <f>SUMIF(РРО!#REF!,свод!$AY109,РРО!BI$12:BI$38)</f>
        <v>#REF!</v>
      </c>
      <c r="V109" s="26" t="e">
        <f>SUMIF(РРО!#REF!,свод!$AY109,РРО!BJ$12:BJ$38)</f>
        <v>#REF!</v>
      </c>
      <c r="W109" s="26" t="e">
        <f>SUMIF(РРО!#REF!,свод!$AY109,РРО!BK$12:BK$38)</f>
        <v>#REF!</v>
      </c>
      <c r="X109" s="26" t="e">
        <f>SUMIF(РРО!#REF!,свод!$AY109,РРО!BL$12:BL$38)</f>
        <v>#REF!</v>
      </c>
      <c r="Y109" s="26" t="e">
        <f>SUMIF(РРО!#REF!,свод!$AY109,РРО!BM$12:BM$38)</f>
        <v>#REF!</v>
      </c>
      <c r="Z109" s="40" t="e">
        <f>SUMIF(РРО!#REF!,свод!$AY109,РРО!BN$12:BN$38)</f>
        <v>#REF!</v>
      </c>
      <c r="AA109" s="26" t="e">
        <f>SUMIF(РРО!#REF!,свод!$AY109,РРО!BO$12:BO$38)</f>
        <v>#REF!</v>
      </c>
      <c r="AB109" s="26" t="e">
        <f>SUMIF(РРО!#REF!,свод!$AY109,РРО!BP$12:BP$38)</f>
        <v>#REF!</v>
      </c>
      <c r="AC109" s="26" t="e">
        <f>SUMIF(РРО!#REF!,свод!$AY109,РРО!BQ$12:BQ$38)</f>
        <v>#REF!</v>
      </c>
      <c r="AD109" s="26" t="e">
        <f>SUMIF(РРО!#REF!,свод!$AY109,РРО!BR$12:BR$38)</f>
        <v>#REF!</v>
      </c>
      <c r="AE109" s="40" t="e">
        <f>SUMIF(РРО!#REF!,свод!$AY109,РРО!BS$12:BS$38)</f>
        <v>#REF!</v>
      </c>
      <c r="AF109" s="26" t="e">
        <f>SUMIF(РРО!#REF!,свод!$AY109,РРО!BT$12:BT$38)</f>
        <v>#REF!</v>
      </c>
      <c r="AG109" s="26" t="e">
        <f>SUMIF(РРО!#REF!,свод!$AY109,РРО!BU$12:BU$38)</f>
        <v>#REF!</v>
      </c>
      <c r="AH109" s="26" t="e">
        <f>SUMIF(РРО!#REF!,свод!$AY109,РРО!BV$12:BV$38)</f>
        <v>#REF!</v>
      </c>
      <c r="AI109" s="26" t="e">
        <f>SUMIF(РРО!#REF!,свод!$AY109,РРО!BW$12:BW$38)</f>
        <v>#REF!</v>
      </c>
      <c r="AJ109" s="26" t="e">
        <f>SUMIF(РРО!#REF!,свод!$AY109,РРО!#REF!)</f>
        <v>#REF!</v>
      </c>
      <c r="AK109" s="26" t="e">
        <f>SUMIF(РРО!#REF!,свод!$AY109,РРО!#REF!)</f>
        <v>#REF!</v>
      </c>
      <c r="AL109" s="26" t="e">
        <f>SUMIF(РРО!#REF!,свод!$AY109,РРО!#REF!)</f>
        <v>#REF!</v>
      </c>
      <c r="AM109" s="26" t="e">
        <f>SUMIF(РРО!#REF!,свод!$AY109,РРО!#REF!)</f>
        <v>#REF!</v>
      </c>
      <c r="AN109" s="26" t="e">
        <f>SUMIF(РРО!#REF!,свод!$AY109,РРО!#REF!)</f>
        <v>#REF!</v>
      </c>
      <c r="AO109" s="26" t="e">
        <f>SUMIF(РРО!#REF!,свод!$AY109,РРО!#REF!)</f>
        <v>#REF!</v>
      </c>
      <c r="AP109" s="26" t="e">
        <f>SUMIF(РРО!#REF!,свод!$AY109,РРО!#REF!)</f>
        <v>#REF!</v>
      </c>
      <c r="AQ109" s="26" t="e">
        <f>SUMIF(РРО!#REF!,свод!$AY109,РРО!#REF!)</f>
        <v>#REF!</v>
      </c>
      <c r="AR109" s="26" t="e">
        <f>SUMIF(РРО!#REF!,свод!$AY109,РРО!#REF!)</f>
        <v>#REF!</v>
      </c>
      <c r="AS109" s="26" t="e">
        <f>SUMIF(РРО!#REF!,свод!$AY109,РРО!#REF!)</f>
        <v>#REF!</v>
      </c>
      <c r="AT109" s="26" t="e">
        <f>SUMIF(РРО!#REF!,свод!$AY109,РРО!#REF!)</f>
        <v>#REF!</v>
      </c>
      <c r="AU109" s="26" t="e">
        <f>SUMIF(РРО!#REF!,свод!$AY109,РРО!#REF!)</f>
        <v>#REF!</v>
      </c>
      <c r="AV109" s="26" t="e">
        <f>SUMIF(РРО!#REF!,свод!$AY109,РРО!#REF!)</f>
        <v>#REF!</v>
      </c>
      <c r="AW109" s="26" t="e">
        <f>SUMIF(РРО!#REF!,свод!$AY109,РРО!#REF!)</f>
        <v>#REF!</v>
      </c>
      <c r="AX109" s="26" t="e">
        <f>SUMIF(РРО!#REF!,свод!$AY109,РРО!#REF!)</f>
        <v>#REF!</v>
      </c>
      <c r="AY109" t="str">
        <f t="shared" si="3"/>
        <v>4020000010104плановый</v>
      </c>
    </row>
    <row r="110" spans="1:51" ht="15" customHeight="1">
      <c r="A110" s="20" t="s">
        <v>139</v>
      </c>
      <c r="B110" s="21" t="s">
        <v>48</v>
      </c>
      <c r="C110" s="22" t="s">
        <v>51</v>
      </c>
      <c r="D110" s="22" t="s">
        <v>92</v>
      </c>
      <c r="E110" s="23" t="s">
        <v>62</v>
      </c>
      <c r="F110" s="40" t="e">
        <f>SUMIF(РРО!#REF!,свод!AY110,РРО!AT$12:AT$38)</f>
        <v>#REF!</v>
      </c>
      <c r="G110" s="40" t="e">
        <f>SUMIF(РРО!#REF!,свод!AY110,РРО!AU$12:AU$38)</f>
        <v>#REF!</v>
      </c>
      <c r="H110" s="26" t="e">
        <f>SUMIF(РРО!#REF!,свод!$AY110,РРО!AV$12:AV$38)</f>
        <v>#REF!</v>
      </c>
      <c r="I110" s="26" t="e">
        <f>SUMIF(РРО!#REF!,свод!$AY110,РРО!AW$12:AW$38)</f>
        <v>#REF!</v>
      </c>
      <c r="J110" s="26" t="e">
        <f>SUMIF(РРО!#REF!,свод!$AY110,РРО!AX$12:AX$38)</f>
        <v>#REF!</v>
      </c>
      <c r="K110" s="26" t="e">
        <f>SUMIF(РРО!#REF!,свод!$AY110,РРО!AY$12:AY$38)</f>
        <v>#REF!</v>
      </c>
      <c r="L110" s="26" t="e">
        <f>SUMIF(РРО!#REF!,свод!$AY110,РРО!AZ$12:AZ$38)</f>
        <v>#REF!</v>
      </c>
      <c r="M110" s="26" t="e">
        <f>SUMIF(РРО!#REF!,свод!$AY110,РРО!BA$12:BA$38)</f>
        <v>#REF!</v>
      </c>
      <c r="N110" s="26" t="e">
        <f>SUMIF(РРО!#REF!,свод!$AY110,РРО!BB$12:BB$38)</f>
        <v>#REF!</v>
      </c>
      <c r="O110" s="26" t="e">
        <f>SUMIF(РРО!#REF!,свод!$AY110,РРО!BC$12:BC$38)</f>
        <v>#REF!</v>
      </c>
      <c r="P110" s="40" t="e">
        <f>SUMIF(РРО!#REF!,свод!$AY110,РРО!BD$12:BD$38)</f>
        <v>#REF!</v>
      </c>
      <c r="Q110" s="26" t="e">
        <f>SUMIF(РРО!#REF!,свод!$AY110,РРО!BE$12:BE$38)</f>
        <v>#REF!</v>
      </c>
      <c r="R110" s="26" t="e">
        <f>SUMIF(РРО!#REF!,свод!$AY110,РРО!BF$12:BF$38)</f>
        <v>#REF!</v>
      </c>
      <c r="S110" s="26" t="e">
        <f>SUMIF(РРО!#REF!,свод!$AY110,РРО!BG$12:BG$38)</f>
        <v>#REF!</v>
      </c>
      <c r="T110" s="26" t="e">
        <f>SUMIF(РРО!#REF!,свод!$AY110,РРО!BH$12:BH$38)</f>
        <v>#REF!</v>
      </c>
      <c r="U110" s="40" t="e">
        <f>SUMIF(РРО!#REF!,свод!$AY110,РРО!BI$12:BI$38)</f>
        <v>#REF!</v>
      </c>
      <c r="V110" s="26" t="e">
        <f>SUMIF(РРО!#REF!,свод!$AY110,РРО!BJ$12:BJ$38)</f>
        <v>#REF!</v>
      </c>
      <c r="W110" s="26" t="e">
        <f>SUMIF(РРО!#REF!,свод!$AY110,РРО!BK$12:BK$38)</f>
        <v>#REF!</v>
      </c>
      <c r="X110" s="26" t="e">
        <f>SUMIF(РРО!#REF!,свод!$AY110,РРО!BL$12:BL$38)</f>
        <v>#REF!</v>
      </c>
      <c r="Y110" s="26" t="e">
        <f>SUMIF(РРО!#REF!,свод!$AY110,РРО!BM$12:BM$38)</f>
        <v>#REF!</v>
      </c>
      <c r="Z110" s="40" t="e">
        <f>SUMIF(РРО!#REF!,свод!$AY110,РРО!BN$12:BN$38)</f>
        <v>#REF!</v>
      </c>
      <c r="AA110" s="26" t="e">
        <f>SUMIF(РРО!#REF!,свод!$AY110,РРО!BO$12:BO$38)</f>
        <v>#REF!</v>
      </c>
      <c r="AB110" s="26" t="e">
        <f>SUMIF(РРО!#REF!,свод!$AY110,РРО!BP$12:BP$38)</f>
        <v>#REF!</v>
      </c>
      <c r="AC110" s="26" t="e">
        <f>SUMIF(РРО!#REF!,свод!$AY110,РРО!BQ$12:BQ$38)</f>
        <v>#REF!</v>
      </c>
      <c r="AD110" s="26" t="e">
        <f>SUMIF(РРО!#REF!,свод!$AY110,РРО!BR$12:BR$38)</f>
        <v>#REF!</v>
      </c>
      <c r="AE110" s="40" t="e">
        <f>SUMIF(РРО!#REF!,свод!$AY110,РРО!BS$12:BS$38)</f>
        <v>#REF!</v>
      </c>
      <c r="AF110" s="26" t="e">
        <f>SUMIF(РРО!#REF!,свод!$AY110,РРО!BT$12:BT$38)</f>
        <v>#REF!</v>
      </c>
      <c r="AG110" s="26" t="e">
        <f>SUMIF(РРО!#REF!,свод!$AY110,РРО!BU$12:BU$38)</f>
        <v>#REF!</v>
      </c>
      <c r="AH110" s="26" t="e">
        <f>SUMIF(РРО!#REF!,свод!$AY110,РРО!BV$12:BV$38)</f>
        <v>#REF!</v>
      </c>
      <c r="AI110" s="26" t="e">
        <f>SUMIF(РРО!#REF!,свод!$AY110,РРО!BW$12:BW$38)</f>
        <v>#REF!</v>
      </c>
      <c r="AJ110" s="26" t="e">
        <f>SUMIF(РРО!#REF!,свод!$AY110,РРО!#REF!)</f>
        <v>#REF!</v>
      </c>
      <c r="AK110" s="26" t="e">
        <f>SUMIF(РРО!#REF!,свод!$AY110,РРО!#REF!)</f>
        <v>#REF!</v>
      </c>
      <c r="AL110" s="26" t="e">
        <f>SUMIF(РРО!#REF!,свод!$AY110,РРО!#REF!)</f>
        <v>#REF!</v>
      </c>
      <c r="AM110" s="26" t="e">
        <f>SUMIF(РРО!#REF!,свод!$AY110,РРО!#REF!)</f>
        <v>#REF!</v>
      </c>
      <c r="AN110" s="26" t="e">
        <f>SUMIF(РРО!#REF!,свод!$AY110,РРО!#REF!)</f>
        <v>#REF!</v>
      </c>
      <c r="AO110" s="26" t="e">
        <f>SUMIF(РРО!#REF!,свод!$AY110,РРО!#REF!)</f>
        <v>#REF!</v>
      </c>
      <c r="AP110" s="26" t="e">
        <f>SUMIF(РРО!#REF!,свод!$AY110,РРО!#REF!)</f>
        <v>#REF!</v>
      </c>
      <c r="AQ110" s="26" t="e">
        <f>SUMIF(РРО!#REF!,свод!$AY110,РРО!#REF!)</f>
        <v>#REF!</v>
      </c>
      <c r="AR110" s="26" t="e">
        <f>SUMIF(РРО!#REF!,свод!$AY110,РРО!#REF!)</f>
        <v>#REF!</v>
      </c>
      <c r="AS110" s="26" t="e">
        <f>SUMIF(РРО!#REF!,свод!$AY110,РРО!#REF!)</f>
        <v>#REF!</v>
      </c>
      <c r="AT110" s="26" t="e">
        <f>SUMIF(РРО!#REF!,свод!$AY110,РРО!#REF!)</f>
        <v>#REF!</v>
      </c>
      <c r="AU110" s="26" t="e">
        <f>SUMIF(РРО!#REF!,свод!$AY110,РРО!#REF!)</f>
        <v>#REF!</v>
      </c>
      <c r="AV110" s="26" t="e">
        <f>SUMIF(РРО!#REF!,свод!$AY110,РРО!#REF!)</f>
        <v>#REF!</v>
      </c>
      <c r="AW110" s="26" t="e">
        <f>SUMIF(РРО!#REF!,свод!$AY110,РРО!#REF!)</f>
        <v>#REF!</v>
      </c>
      <c r="AX110" s="26" t="e">
        <f>SUMIF(РРО!#REF!,свод!$AY110,РРО!#REF!)</f>
        <v>#REF!</v>
      </c>
      <c r="AY110" t="str">
        <f t="shared" si="3"/>
        <v>4020000010106нормативный</v>
      </c>
    </row>
    <row r="111" spans="1:51" ht="15" customHeight="1">
      <c r="A111" s="20">
        <v>402000001</v>
      </c>
      <c r="B111" s="21" t="s">
        <v>90</v>
      </c>
      <c r="C111" s="22" t="s">
        <v>51</v>
      </c>
      <c r="D111" s="22" t="s">
        <v>52</v>
      </c>
      <c r="E111" s="23" t="s">
        <v>62</v>
      </c>
      <c r="F111" s="40" t="e">
        <f>SUMIF(РРО!#REF!,свод!AY111,РРО!AT$12:AT$38)</f>
        <v>#REF!</v>
      </c>
      <c r="G111" s="40" t="e">
        <f>SUMIF(РРО!#REF!,свод!AY111,РРО!AU$12:AU$38)</f>
        <v>#REF!</v>
      </c>
      <c r="H111" s="26" t="e">
        <f>SUMIF(РРО!#REF!,свод!$AY111,РРО!AV$12:AV$38)</f>
        <v>#REF!</v>
      </c>
      <c r="I111" s="26" t="e">
        <f>SUMIF(РРО!#REF!,свод!$AY111,РРО!AW$12:AW$38)</f>
        <v>#REF!</v>
      </c>
      <c r="J111" s="26" t="e">
        <f>SUMIF(РРО!#REF!,свод!$AY111,РРО!AX$12:AX$38)</f>
        <v>#REF!</v>
      </c>
      <c r="K111" s="26" t="e">
        <f>SUMIF(РРО!#REF!,свод!$AY111,РРО!AY$12:AY$38)</f>
        <v>#REF!</v>
      </c>
      <c r="L111" s="26" t="e">
        <f>SUMIF(РРО!#REF!,свод!$AY111,РРО!AZ$12:AZ$38)</f>
        <v>#REF!</v>
      </c>
      <c r="M111" s="26" t="e">
        <f>SUMIF(РРО!#REF!,свод!$AY111,РРО!BA$12:BA$38)</f>
        <v>#REF!</v>
      </c>
      <c r="N111" s="26" t="e">
        <f>SUMIF(РРО!#REF!,свод!$AY111,РРО!BB$12:BB$38)</f>
        <v>#REF!</v>
      </c>
      <c r="O111" s="26" t="e">
        <f>SUMIF(РРО!#REF!,свод!$AY111,РРО!BC$12:BC$38)</f>
        <v>#REF!</v>
      </c>
      <c r="P111" s="40" t="e">
        <f>SUMIF(РРО!#REF!,свод!$AY111,РРО!BD$12:BD$38)</f>
        <v>#REF!</v>
      </c>
      <c r="Q111" s="26" t="e">
        <f>SUMIF(РРО!#REF!,свод!$AY111,РРО!BE$12:BE$38)</f>
        <v>#REF!</v>
      </c>
      <c r="R111" s="26" t="e">
        <f>SUMIF(РРО!#REF!,свод!$AY111,РРО!BF$12:BF$38)</f>
        <v>#REF!</v>
      </c>
      <c r="S111" s="26" t="e">
        <f>SUMIF(РРО!#REF!,свод!$AY111,РРО!BG$12:BG$38)</f>
        <v>#REF!</v>
      </c>
      <c r="T111" s="26" t="e">
        <f>SUMIF(РРО!#REF!,свод!$AY111,РРО!BH$12:BH$38)</f>
        <v>#REF!</v>
      </c>
      <c r="U111" s="40" t="e">
        <f>SUMIF(РРО!#REF!,свод!$AY111,РРО!BI$12:BI$38)</f>
        <v>#REF!</v>
      </c>
      <c r="V111" s="26" t="e">
        <f>SUMIF(РРО!#REF!,свод!$AY111,РРО!BJ$12:BJ$38)</f>
        <v>#REF!</v>
      </c>
      <c r="W111" s="26" t="e">
        <f>SUMIF(РРО!#REF!,свод!$AY111,РРО!BK$12:BK$38)</f>
        <v>#REF!</v>
      </c>
      <c r="X111" s="26" t="e">
        <f>SUMIF(РРО!#REF!,свод!$AY111,РРО!BL$12:BL$38)</f>
        <v>#REF!</v>
      </c>
      <c r="Y111" s="26" t="e">
        <f>SUMIF(РРО!#REF!,свод!$AY111,РРО!BM$12:BM$38)</f>
        <v>#REF!</v>
      </c>
      <c r="Z111" s="40" t="e">
        <f>SUMIF(РРО!#REF!,свод!$AY111,РРО!BN$12:BN$38)</f>
        <v>#REF!</v>
      </c>
      <c r="AA111" s="26" t="e">
        <f>SUMIF(РРО!#REF!,свод!$AY111,РРО!BO$12:BO$38)</f>
        <v>#REF!</v>
      </c>
      <c r="AB111" s="26" t="e">
        <f>SUMIF(РРО!#REF!,свод!$AY111,РРО!BP$12:BP$38)</f>
        <v>#REF!</v>
      </c>
      <c r="AC111" s="26" t="e">
        <f>SUMIF(РРО!#REF!,свод!$AY111,РРО!BQ$12:BQ$38)</f>
        <v>#REF!</v>
      </c>
      <c r="AD111" s="26" t="e">
        <f>SUMIF(РРО!#REF!,свод!$AY111,РРО!BR$12:BR$38)</f>
        <v>#REF!</v>
      </c>
      <c r="AE111" s="40" t="e">
        <f>SUMIF(РРО!#REF!,свод!$AY111,РРО!BS$12:BS$38)</f>
        <v>#REF!</v>
      </c>
      <c r="AF111" s="26" t="e">
        <f>SUMIF(РРО!#REF!,свод!$AY111,РРО!BT$12:BT$38)</f>
        <v>#REF!</v>
      </c>
      <c r="AG111" s="26" t="e">
        <f>SUMIF(РРО!#REF!,свод!$AY111,РРО!BU$12:BU$38)</f>
        <v>#REF!</v>
      </c>
      <c r="AH111" s="26" t="e">
        <f>SUMIF(РРО!#REF!,свод!$AY111,РРО!BV$12:BV$38)</f>
        <v>#REF!</v>
      </c>
      <c r="AI111" s="26" t="e">
        <f>SUMIF(РРО!#REF!,свод!$AY111,РРО!BW$12:BW$38)</f>
        <v>#REF!</v>
      </c>
      <c r="AJ111" s="26" t="e">
        <f>SUMIF(РРО!#REF!,свод!$AY111,РРО!#REF!)</f>
        <v>#REF!</v>
      </c>
      <c r="AK111" s="26" t="e">
        <f>SUMIF(РРО!#REF!,свод!$AY111,РРО!#REF!)</f>
        <v>#REF!</v>
      </c>
      <c r="AL111" s="26" t="e">
        <f>SUMIF(РРО!#REF!,свод!$AY111,РРО!#REF!)</f>
        <v>#REF!</v>
      </c>
      <c r="AM111" s="26" t="e">
        <f>SUMIF(РРО!#REF!,свод!$AY111,РРО!#REF!)</f>
        <v>#REF!</v>
      </c>
      <c r="AN111" s="26" t="e">
        <f>SUMIF(РРО!#REF!,свод!$AY111,РРО!#REF!)</f>
        <v>#REF!</v>
      </c>
      <c r="AO111" s="26" t="e">
        <f>SUMIF(РРО!#REF!,свод!$AY111,РРО!#REF!)</f>
        <v>#REF!</v>
      </c>
      <c r="AP111" s="26" t="e">
        <f>SUMIF(РРО!#REF!,свод!$AY111,РРО!#REF!)</f>
        <v>#REF!</v>
      </c>
      <c r="AQ111" s="26" t="e">
        <f>SUMIF(РРО!#REF!,свод!$AY111,РРО!#REF!)</f>
        <v>#REF!</v>
      </c>
      <c r="AR111" s="26" t="e">
        <f>SUMIF(РРО!#REF!,свод!$AY111,РРО!#REF!)</f>
        <v>#REF!</v>
      </c>
      <c r="AS111" s="26" t="e">
        <f>SUMIF(РРО!#REF!,свод!$AY111,РРО!#REF!)</f>
        <v>#REF!</v>
      </c>
      <c r="AT111" s="26" t="e">
        <f>SUMIF(РРО!#REF!,свод!$AY111,РРО!#REF!)</f>
        <v>#REF!</v>
      </c>
      <c r="AU111" s="26" t="e">
        <f>SUMIF(РРО!#REF!,свод!$AY111,РРО!#REF!)</f>
        <v>#REF!</v>
      </c>
      <c r="AV111" s="26" t="e">
        <f>SUMIF(РРО!#REF!,свод!$AY111,РРО!#REF!)</f>
        <v>#REF!</v>
      </c>
      <c r="AW111" s="26" t="e">
        <f>SUMIF(РРО!#REF!,свод!$AY111,РРО!#REF!)</f>
        <v>#REF!</v>
      </c>
      <c r="AX111" s="26" t="e">
        <f>SUMIF(РРО!#REF!,свод!$AY111,РРО!#REF!)</f>
        <v>#REF!</v>
      </c>
      <c r="AY111" t="str">
        <f t="shared" si="3"/>
        <v>4020000010113нормативный</v>
      </c>
    </row>
    <row r="112" spans="1:51" ht="15" customHeight="1">
      <c r="A112" s="20">
        <v>402000001</v>
      </c>
      <c r="B112" s="21" t="s">
        <v>90</v>
      </c>
      <c r="C112" s="22" t="s">
        <v>51</v>
      </c>
      <c r="D112" s="22" t="s">
        <v>52</v>
      </c>
      <c r="E112" s="23" t="s">
        <v>63</v>
      </c>
      <c r="F112" s="40" t="e">
        <f>SUMIF(РРО!#REF!,свод!AY112,РРО!AT$12:AT$38)</f>
        <v>#REF!</v>
      </c>
      <c r="G112" s="40" t="e">
        <f>SUMIF(РРО!#REF!,свод!AY112,РРО!AU$12:AU$38)</f>
        <v>#REF!</v>
      </c>
      <c r="H112" s="26" t="e">
        <f>SUMIF(РРО!#REF!,свод!$AY112,РРО!AV$12:AV$38)</f>
        <v>#REF!</v>
      </c>
      <c r="I112" s="26" t="e">
        <f>SUMIF(РРО!#REF!,свод!$AY112,РРО!AW$12:AW$38)</f>
        <v>#REF!</v>
      </c>
      <c r="J112" s="26" t="e">
        <f>SUMIF(РРО!#REF!,свод!$AY112,РРО!AX$12:AX$38)</f>
        <v>#REF!</v>
      </c>
      <c r="K112" s="26" t="e">
        <f>SUMIF(РРО!#REF!,свод!$AY112,РРО!AY$12:AY$38)</f>
        <v>#REF!</v>
      </c>
      <c r="L112" s="26" t="e">
        <f>SUMIF(РРО!#REF!,свод!$AY112,РРО!AZ$12:AZ$38)</f>
        <v>#REF!</v>
      </c>
      <c r="M112" s="26" t="e">
        <f>SUMIF(РРО!#REF!,свод!$AY112,РРО!BA$12:BA$38)</f>
        <v>#REF!</v>
      </c>
      <c r="N112" s="26" t="e">
        <f>SUMIF(РРО!#REF!,свод!$AY112,РРО!BB$12:BB$38)</f>
        <v>#REF!</v>
      </c>
      <c r="O112" s="26" t="e">
        <f>SUMIF(РРО!#REF!,свод!$AY112,РРО!BC$12:BC$38)</f>
        <v>#REF!</v>
      </c>
      <c r="P112" s="40" t="e">
        <f>SUMIF(РРО!#REF!,свод!$AY112,РРО!BD$12:BD$38)</f>
        <v>#REF!</v>
      </c>
      <c r="Q112" s="26" t="e">
        <f>SUMIF(РРО!#REF!,свод!$AY112,РРО!BE$12:BE$38)</f>
        <v>#REF!</v>
      </c>
      <c r="R112" s="26" t="e">
        <f>SUMIF(РРО!#REF!,свод!$AY112,РРО!BF$12:BF$38)</f>
        <v>#REF!</v>
      </c>
      <c r="S112" s="26" t="e">
        <f>SUMIF(РРО!#REF!,свод!$AY112,РРО!BG$12:BG$38)</f>
        <v>#REF!</v>
      </c>
      <c r="T112" s="26" t="e">
        <f>SUMIF(РРО!#REF!,свод!$AY112,РРО!BH$12:BH$38)</f>
        <v>#REF!</v>
      </c>
      <c r="U112" s="40" t="e">
        <f>SUMIF(РРО!#REF!,свод!$AY112,РРО!BI$12:BI$38)</f>
        <v>#REF!</v>
      </c>
      <c r="V112" s="26" t="e">
        <f>SUMIF(РРО!#REF!,свод!$AY112,РРО!BJ$12:BJ$38)</f>
        <v>#REF!</v>
      </c>
      <c r="W112" s="26" t="e">
        <f>SUMIF(РРО!#REF!,свод!$AY112,РРО!BK$12:BK$38)</f>
        <v>#REF!</v>
      </c>
      <c r="X112" s="26" t="e">
        <f>SUMIF(РРО!#REF!,свод!$AY112,РРО!BL$12:BL$38)</f>
        <v>#REF!</v>
      </c>
      <c r="Y112" s="26" t="e">
        <f>SUMIF(РРО!#REF!,свод!$AY112,РРО!BM$12:BM$38)</f>
        <v>#REF!</v>
      </c>
      <c r="Z112" s="40" t="e">
        <f>SUMIF(РРО!#REF!,свод!$AY112,РРО!BN$12:BN$38)</f>
        <v>#REF!</v>
      </c>
      <c r="AA112" s="26" t="e">
        <f>SUMIF(РРО!#REF!,свод!$AY112,РРО!BO$12:BO$38)</f>
        <v>#REF!</v>
      </c>
      <c r="AB112" s="26" t="e">
        <f>SUMIF(РРО!#REF!,свод!$AY112,РРО!BP$12:BP$38)</f>
        <v>#REF!</v>
      </c>
      <c r="AC112" s="26" t="e">
        <f>SUMIF(РРО!#REF!,свод!$AY112,РРО!BQ$12:BQ$38)</f>
        <v>#REF!</v>
      </c>
      <c r="AD112" s="26" t="e">
        <f>SUMIF(РРО!#REF!,свод!$AY112,РРО!BR$12:BR$38)</f>
        <v>#REF!</v>
      </c>
      <c r="AE112" s="40" t="e">
        <f>SUMIF(РРО!#REF!,свод!$AY112,РРО!BS$12:BS$38)</f>
        <v>#REF!</v>
      </c>
      <c r="AF112" s="26" t="e">
        <f>SUMIF(РРО!#REF!,свод!$AY112,РРО!BT$12:BT$38)</f>
        <v>#REF!</v>
      </c>
      <c r="AG112" s="26" t="e">
        <f>SUMIF(РРО!#REF!,свод!$AY112,РРО!BU$12:BU$38)</f>
        <v>#REF!</v>
      </c>
      <c r="AH112" s="26" t="e">
        <f>SUMIF(РРО!#REF!,свод!$AY112,РРО!BV$12:BV$38)</f>
        <v>#REF!</v>
      </c>
      <c r="AI112" s="26" t="e">
        <f>SUMIF(РРО!#REF!,свод!$AY112,РРО!BW$12:BW$38)</f>
        <v>#REF!</v>
      </c>
      <c r="AJ112" s="26" t="e">
        <f>SUMIF(РРО!#REF!,свод!$AY112,РРО!#REF!)</f>
        <v>#REF!</v>
      </c>
      <c r="AK112" s="26" t="e">
        <f>SUMIF(РРО!#REF!,свод!$AY112,РРО!#REF!)</f>
        <v>#REF!</v>
      </c>
      <c r="AL112" s="26" t="e">
        <f>SUMIF(РРО!#REF!,свод!$AY112,РРО!#REF!)</f>
        <v>#REF!</v>
      </c>
      <c r="AM112" s="26" t="e">
        <f>SUMIF(РРО!#REF!,свод!$AY112,РРО!#REF!)</f>
        <v>#REF!</v>
      </c>
      <c r="AN112" s="26" t="e">
        <f>SUMIF(РРО!#REF!,свод!$AY112,РРО!#REF!)</f>
        <v>#REF!</v>
      </c>
      <c r="AO112" s="26" t="e">
        <f>SUMIF(РРО!#REF!,свод!$AY112,РРО!#REF!)</f>
        <v>#REF!</v>
      </c>
      <c r="AP112" s="26" t="e">
        <f>SUMIF(РРО!#REF!,свод!$AY112,РРО!#REF!)</f>
        <v>#REF!</v>
      </c>
      <c r="AQ112" s="26" t="e">
        <f>SUMIF(РРО!#REF!,свод!$AY112,РРО!#REF!)</f>
        <v>#REF!</v>
      </c>
      <c r="AR112" s="26" t="e">
        <f>SUMIF(РРО!#REF!,свод!$AY112,РРО!#REF!)</f>
        <v>#REF!</v>
      </c>
      <c r="AS112" s="26" t="e">
        <f>SUMIF(РРО!#REF!,свод!$AY112,РРО!#REF!)</f>
        <v>#REF!</v>
      </c>
      <c r="AT112" s="26" t="e">
        <f>SUMIF(РРО!#REF!,свод!$AY112,РРО!#REF!)</f>
        <v>#REF!</v>
      </c>
      <c r="AU112" s="26" t="e">
        <f>SUMIF(РРО!#REF!,свод!$AY112,РРО!#REF!)</f>
        <v>#REF!</v>
      </c>
      <c r="AV112" s="26" t="e">
        <f>SUMIF(РРО!#REF!,свод!$AY112,РРО!#REF!)</f>
        <v>#REF!</v>
      </c>
      <c r="AW112" s="26" t="e">
        <f>SUMIF(РРО!#REF!,свод!$AY112,РРО!#REF!)</f>
        <v>#REF!</v>
      </c>
      <c r="AX112" s="26" t="e">
        <f>SUMIF(РРО!#REF!,свод!$AY112,РРО!#REF!)</f>
        <v>#REF!</v>
      </c>
      <c r="AY112" t="str">
        <f t="shared" si="3"/>
        <v>4020000010113плановый</v>
      </c>
    </row>
    <row r="113" spans="1:51" ht="15" customHeight="1">
      <c r="A113" s="20">
        <v>402000001</v>
      </c>
      <c r="B113" s="21" t="s">
        <v>90</v>
      </c>
      <c r="C113" s="22" t="s">
        <v>54</v>
      </c>
      <c r="D113" s="22" t="s">
        <v>97</v>
      </c>
      <c r="E113" s="23" t="s">
        <v>62</v>
      </c>
      <c r="F113" s="40" t="e">
        <f>SUMIF(РРО!#REF!,свод!AY113,РРО!AT$12:AT$38)</f>
        <v>#REF!</v>
      </c>
      <c r="G113" s="40" t="e">
        <f>SUMIF(РРО!#REF!,свод!AY113,РРО!AU$12:AU$38)</f>
        <v>#REF!</v>
      </c>
      <c r="H113" s="26" t="e">
        <f>SUMIF(РРО!#REF!,свод!$AY113,РРО!AV$12:AV$38)</f>
        <v>#REF!</v>
      </c>
      <c r="I113" s="26" t="e">
        <f>SUMIF(РРО!#REF!,свод!$AY113,РРО!AW$12:AW$38)</f>
        <v>#REF!</v>
      </c>
      <c r="J113" s="26" t="e">
        <f>SUMIF(РРО!#REF!,свод!$AY113,РРО!AX$12:AX$38)</f>
        <v>#REF!</v>
      </c>
      <c r="K113" s="26" t="e">
        <f>SUMIF(РРО!#REF!,свод!$AY113,РРО!AY$12:AY$38)</f>
        <v>#REF!</v>
      </c>
      <c r="L113" s="26" t="e">
        <f>SUMIF(РРО!#REF!,свод!$AY113,РРО!AZ$12:AZ$38)</f>
        <v>#REF!</v>
      </c>
      <c r="M113" s="26" t="e">
        <f>SUMIF(РРО!#REF!,свод!$AY113,РРО!BA$12:BA$38)</f>
        <v>#REF!</v>
      </c>
      <c r="N113" s="26" t="e">
        <f>SUMIF(РРО!#REF!,свод!$AY113,РРО!BB$12:BB$38)</f>
        <v>#REF!</v>
      </c>
      <c r="O113" s="26" t="e">
        <f>SUMIF(РРО!#REF!,свод!$AY113,РРО!BC$12:BC$38)</f>
        <v>#REF!</v>
      </c>
      <c r="P113" s="40" t="e">
        <f>SUMIF(РРО!#REF!,свод!$AY113,РРО!BD$12:BD$38)</f>
        <v>#REF!</v>
      </c>
      <c r="Q113" s="26" t="e">
        <f>SUMIF(РРО!#REF!,свод!$AY113,РРО!BE$12:BE$38)</f>
        <v>#REF!</v>
      </c>
      <c r="R113" s="26" t="e">
        <f>SUMIF(РРО!#REF!,свод!$AY113,РРО!BF$12:BF$38)</f>
        <v>#REF!</v>
      </c>
      <c r="S113" s="26" t="e">
        <f>SUMIF(РРО!#REF!,свод!$AY113,РРО!BG$12:BG$38)</f>
        <v>#REF!</v>
      </c>
      <c r="T113" s="26" t="e">
        <f>SUMIF(РРО!#REF!,свод!$AY113,РРО!BH$12:BH$38)</f>
        <v>#REF!</v>
      </c>
      <c r="U113" s="40" t="e">
        <f>SUMIF(РРО!#REF!,свод!$AY113,РРО!BI$12:BI$38)</f>
        <v>#REF!</v>
      </c>
      <c r="V113" s="26" t="e">
        <f>SUMIF(РРО!#REF!,свод!$AY113,РРО!BJ$12:BJ$38)</f>
        <v>#REF!</v>
      </c>
      <c r="W113" s="26" t="e">
        <f>SUMIF(РРО!#REF!,свод!$AY113,РРО!BK$12:BK$38)</f>
        <v>#REF!</v>
      </c>
      <c r="X113" s="26" t="e">
        <f>SUMIF(РРО!#REF!,свод!$AY113,РРО!BL$12:BL$38)</f>
        <v>#REF!</v>
      </c>
      <c r="Y113" s="26" t="e">
        <f>SUMIF(РРО!#REF!,свод!$AY113,РРО!BM$12:BM$38)</f>
        <v>#REF!</v>
      </c>
      <c r="Z113" s="40" t="e">
        <f>SUMIF(РРО!#REF!,свод!$AY113,РРО!BN$12:BN$38)</f>
        <v>#REF!</v>
      </c>
      <c r="AA113" s="26" t="e">
        <f>SUMIF(РРО!#REF!,свод!$AY113,РРО!BO$12:BO$38)</f>
        <v>#REF!</v>
      </c>
      <c r="AB113" s="26" t="e">
        <f>SUMIF(РРО!#REF!,свод!$AY113,РРО!BP$12:BP$38)</f>
        <v>#REF!</v>
      </c>
      <c r="AC113" s="26" t="e">
        <f>SUMIF(РРО!#REF!,свод!$AY113,РРО!BQ$12:BQ$38)</f>
        <v>#REF!</v>
      </c>
      <c r="AD113" s="26" t="e">
        <f>SUMIF(РРО!#REF!,свод!$AY113,РРО!BR$12:BR$38)</f>
        <v>#REF!</v>
      </c>
      <c r="AE113" s="40" t="e">
        <f>SUMIF(РРО!#REF!,свод!$AY113,РРО!BS$12:BS$38)</f>
        <v>#REF!</v>
      </c>
      <c r="AF113" s="26" t="e">
        <f>SUMIF(РРО!#REF!,свод!$AY113,РРО!BT$12:BT$38)</f>
        <v>#REF!</v>
      </c>
      <c r="AG113" s="26" t="e">
        <f>SUMIF(РРО!#REF!,свод!$AY113,РРО!BU$12:BU$38)</f>
        <v>#REF!</v>
      </c>
      <c r="AH113" s="26" t="e">
        <f>SUMIF(РРО!#REF!,свод!$AY113,РРО!BV$12:BV$38)</f>
        <v>#REF!</v>
      </c>
      <c r="AI113" s="26" t="e">
        <f>SUMIF(РРО!#REF!,свод!$AY113,РРО!BW$12:BW$38)</f>
        <v>#REF!</v>
      </c>
      <c r="AJ113" s="26" t="e">
        <f>SUMIF(РРО!#REF!,свод!$AY113,РРО!#REF!)</f>
        <v>#REF!</v>
      </c>
      <c r="AK113" s="26" t="e">
        <f>SUMIF(РРО!#REF!,свод!$AY113,РРО!#REF!)</f>
        <v>#REF!</v>
      </c>
      <c r="AL113" s="26" t="e">
        <f>SUMIF(РРО!#REF!,свод!$AY113,РРО!#REF!)</f>
        <v>#REF!</v>
      </c>
      <c r="AM113" s="26" t="e">
        <f>SUMIF(РРО!#REF!,свод!$AY113,РРО!#REF!)</f>
        <v>#REF!</v>
      </c>
      <c r="AN113" s="26" t="e">
        <f>SUMIF(РРО!#REF!,свод!$AY113,РРО!#REF!)</f>
        <v>#REF!</v>
      </c>
      <c r="AO113" s="26" t="e">
        <f>SUMIF(РРО!#REF!,свод!$AY113,РРО!#REF!)</f>
        <v>#REF!</v>
      </c>
      <c r="AP113" s="26" t="e">
        <f>SUMIF(РРО!#REF!,свод!$AY113,РРО!#REF!)</f>
        <v>#REF!</v>
      </c>
      <c r="AQ113" s="26" t="e">
        <f>SUMIF(РРО!#REF!,свод!$AY113,РРО!#REF!)</f>
        <v>#REF!</v>
      </c>
      <c r="AR113" s="26" t="e">
        <f>SUMIF(РРО!#REF!,свод!$AY113,РРО!#REF!)</f>
        <v>#REF!</v>
      </c>
      <c r="AS113" s="26" t="e">
        <f>SUMIF(РРО!#REF!,свод!$AY113,РРО!#REF!)</f>
        <v>#REF!</v>
      </c>
      <c r="AT113" s="26" t="e">
        <f>SUMIF(РРО!#REF!,свод!$AY113,РРО!#REF!)</f>
        <v>#REF!</v>
      </c>
      <c r="AU113" s="26" t="e">
        <f>SUMIF(РРО!#REF!,свод!$AY113,РРО!#REF!)</f>
        <v>#REF!</v>
      </c>
      <c r="AV113" s="26" t="e">
        <f>SUMIF(РРО!#REF!,свод!$AY113,РРО!#REF!)</f>
        <v>#REF!</v>
      </c>
      <c r="AW113" s="26" t="e">
        <f>SUMIF(РРО!#REF!,свод!$AY113,РРО!#REF!)</f>
        <v>#REF!</v>
      </c>
      <c r="AX113" s="26" t="e">
        <f>SUMIF(РРО!#REF!,свод!$AY113,РРО!#REF!)</f>
        <v>#REF!</v>
      </c>
      <c r="AY113" t="str">
        <f>CONCATENATE(A113,C113,D113,E113)</f>
        <v>4020000010309нормативный</v>
      </c>
    </row>
    <row r="114" spans="1:51" ht="15" customHeight="1">
      <c r="A114" s="20">
        <v>402000001</v>
      </c>
      <c r="B114" s="21" t="s">
        <v>90</v>
      </c>
      <c r="C114" s="22" t="s">
        <v>54</v>
      </c>
      <c r="D114" s="22" t="s">
        <v>87</v>
      </c>
      <c r="E114" s="23" t="s">
        <v>62</v>
      </c>
      <c r="F114" s="40" t="e">
        <f>SUMIF(РРО!#REF!,свод!AY114,РРО!AT$12:AT$38)</f>
        <v>#REF!</v>
      </c>
      <c r="G114" s="40" t="e">
        <f>SUMIF(РРО!#REF!,свод!AY114,РРО!AU$12:AU$38)</f>
        <v>#REF!</v>
      </c>
      <c r="H114" s="26" t="e">
        <f>SUMIF(РРО!#REF!,свод!$AY114,РРО!AV$12:AV$38)</f>
        <v>#REF!</v>
      </c>
      <c r="I114" s="26" t="e">
        <f>SUMIF(РРО!#REF!,свод!$AY114,РРО!AW$12:AW$38)</f>
        <v>#REF!</v>
      </c>
      <c r="J114" s="26" t="e">
        <f>SUMIF(РРО!#REF!,свод!$AY114,РРО!AX$12:AX$38)</f>
        <v>#REF!</v>
      </c>
      <c r="K114" s="26" t="e">
        <f>SUMIF(РРО!#REF!,свод!$AY114,РРО!AY$12:AY$38)</f>
        <v>#REF!</v>
      </c>
      <c r="L114" s="26" t="e">
        <f>SUMIF(РРО!#REF!,свод!$AY114,РРО!AZ$12:AZ$38)</f>
        <v>#REF!</v>
      </c>
      <c r="M114" s="26" t="e">
        <f>SUMIF(РРО!#REF!,свод!$AY114,РРО!BA$12:BA$38)</f>
        <v>#REF!</v>
      </c>
      <c r="N114" s="26" t="e">
        <f>SUMIF(РРО!#REF!,свод!$AY114,РРО!BB$12:BB$38)</f>
        <v>#REF!</v>
      </c>
      <c r="O114" s="26" t="e">
        <f>SUMIF(РРО!#REF!,свод!$AY114,РРО!BC$12:BC$38)</f>
        <v>#REF!</v>
      </c>
      <c r="P114" s="40" t="e">
        <f>SUMIF(РРО!#REF!,свод!$AY114,РРО!BD$12:BD$38)</f>
        <v>#REF!</v>
      </c>
      <c r="Q114" s="26" t="e">
        <f>SUMIF(РРО!#REF!,свод!$AY114,РРО!BE$12:BE$38)</f>
        <v>#REF!</v>
      </c>
      <c r="R114" s="26" t="e">
        <f>SUMIF(РРО!#REF!,свод!$AY114,РРО!BF$12:BF$38)</f>
        <v>#REF!</v>
      </c>
      <c r="S114" s="26" t="e">
        <f>SUMIF(РРО!#REF!,свод!$AY114,РРО!BG$12:BG$38)</f>
        <v>#REF!</v>
      </c>
      <c r="T114" s="26" t="e">
        <f>SUMIF(РРО!#REF!,свод!$AY114,РРО!BH$12:BH$38)</f>
        <v>#REF!</v>
      </c>
      <c r="U114" s="40" t="e">
        <f>SUMIF(РРО!#REF!,свод!$AY114,РРО!BI$12:BI$38)</f>
        <v>#REF!</v>
      </c>
      <c r="V114" s="26" t="e">
        <f>SUMIF(РРО!#REF!,свод!$AY114,РРО!BJ$12:BJ$38)</f>
        <v>#REF!</v>
      </c>
      <c r="W114" s="26" t="e">
        <f>SUMIF(РРО!#REF!,свод!$AY114,РРО!BK$12:BK$38)</f>
        <v>#REF!</v>
      </c>
      <c r="X114" s="26" t="e">
        <f>SUMIF(РРО!#REF!,свод!$AY114,РРО!BL$12:BL$38)</f>
        <v>#REF!</v>
      </c>
      <c r="Y114" s="26" t="e">
        <f>SUMIF(РРО!#REF!,свод!$AY114,РРО!BM$12:BM$38)</f>
        <v>#REF!</v>
      </c>
      <c r="Z114" s="40" t="e">
        <f>SUMIF(РРО!#REF!,свод!$AY114,РРО!BN$12:BN$38)</f>
        <v>#REF!</v>
      </c>
      <c r="AA114" s="26" t="e">
        <f>SUMIF(РРО!#REF!,свод!$AY114,РРО!BO$12:BO$38)</f>
        <v>#REF!</v>
      </c>
      <c r="AB114" s="26" t="e">
        <f>SUMIF(РРО!#REF!,свод!$AY114,РРО!BP$12:BP$38)</f>
        <v>#REF!</v>
      </c>
      <c r="AC114" s="26" t="e">
        <f>SUMIF(РРО!#REF!,свод!$AY114,РРО!BQ$12:BQ$38)</f>
        <v>#REF!</v>
      </c>
      <c r="AD114" s="26" t="e">
        <f>SUMIF(РРО!#REF!,свод!$AY114,РРО!BR$12:BR$38)</f>
        <v>#REF!</v>
      </c>
      <c r="AE114" s="40" t="e">
        <f>SUMIF(РРО!#REF!,свод!$AY114,РРО!BS$12:BS$38)</f>
        <v>#REF!</v>
      </c>
      <c r="AF114" s="26" t="e">
        <f>SUMIF(РРО!#REF!,свод!$AY114,РРО!BT$12:BT$38)</f>
        <v>#REF!</v>
      </c>
      <c r="AG114" s="26" t="e">
        <f>SUMIF(РРО!#REF!,свод!$AY114,РРО!BU$12:BU$38)</f>
        <v>#REF!</v>
      </c>
      <c r="AH114" s="26" t="e">
        <f>SUMIF(РРО!#REF!,свод!$AY114,РРО!BV$12:BV$38)</f>
        <v>#REF!</v>
      </c>
      <c r="AI114" s="26" t="e">
        <f>SUMIF(РРО!#REF!,свод!$AY114,РРО!BW$12:BW$38)</f>
        <v>#REF!</v>
      </c>
      <c r="AJ114" s="26" t="e">
        <f>SUMIF(РРО!#REF!,свод!$AY114,РРО!#REF!)</f>
        <v>#REF!</v>
      </c>
      <c r="AK114" s="26" t="e">
        <f>SUMIF(РРО!#REF!,свод!$AY114,РРО!#REF!)</f>
        <v>#REF!</v>
      </c>
      <c r="AL114" s="26" t="e">
        <f>SUMIF(РРО!#REF!,свод!$AY114,РРО!#REF!)</f>
        <v>#REF!</v>
      </c>
      <c r="AM114" s="26" t="e">
        <f>SUMIF(РРО!#REF!,свод!$AY114,РРО!#REF!)</f>
        <v>#REF!</v>
      </c>
      <c r="AN114" s="26" t="e">
        <f>SUMIF(РРО!#REF!,свод!$AY114,РРО!#REF!)</f>
        <v>#REF!</v>
      </c>
      <c r="AO114" s="26" t="e">
        <f>SUMIF(РРО!#REF!,свод!$AY114,РРО!#REF!)</f>
        <v>#REF!</v>
      </c>
      <c r="AP114" s="26" t="e">
        <f>SUMIF(РРО!#REF!,свод!$AY114,РРО!#REF!)</f>
        <v>#REF!</v>
      </c>
      <c r="AQ114" s="26" t="e">
        <f>SUMIF(РРО!#REF!,свод!$AY114,РРО!#REF!)</f>
        <v>#REF!</v>
      </c>
      <c r="AR114" s="26" t="e">
        <f>SUMIF(РРО!#REF!,свод!$AY114,РРО!#REF!)</f>
        <v>#REF!</v>
      </c>
      <c r="AS114" s="26" t="e">
        <f>SUMIF(РРО!#REF!,свод!$AY114,РРО!#REF!)</f>
        <v>#REF!</v>
      </c>
      <c r="AT114" s="26" t="e">
        <f>SUMIF(РРО!#REF!,свод!$AY114,РРО!#REF!)</f>
        <v>#REF!</v>
      </c>
      <c r="AU114" s="26" t="e">
        <f>SUMIF(РРО!#REF!,свод!$AY114,РРО!#REF!)</f>
        <v>#REF!</v>
      </c>
      <c r="AV114" s="26" t="e">
        <f>SUMIF(РРО!#REF!,свод!$AY114,РРО!#REF!)</f>
        <v>#REF!</v>
      </c>
      <c r="AW114" s="26" t="e">
        <f>SUMIF(РРО!#REF!,свод!$AY114,РРО!#REF!)</f>
        <v>#REF!</v>
      </c>
      <c r="AX114" s="26" t="e">
        <f>SUMIF(РРО!#REF!,свод!$AY114,РРО!#REF!)</f>
        <v>#REF!</v>
      </c>
      <c r="AY114" t="str">
        <f t="shared" si="3"/>
        <v>4020000010310нормативный</v>
      </c>
    </row>
    <row r="115" spans="1:51" ht="15" customHeight="1">
      <c r="A115" s="20">
        <v>402000001</v>
      </c>
      <c r="B115" s="21" t="s">
        <v>90</v>
      </c>
      <c r="C115" s="22" t="s">
        <v>66</v>
      </c>
      <c r="D115" s="22" t="s">
        <v>46</v>
      </c>
      <c r="E115" s="23" t="s">
        <v>63</v>
      </c>
      <c r="F115" s="40" t="e">
        <f>SUMIF(РРО!#REF!,свод!AY115,РРО!AT$12:AT$38)</f>
        <v>#REF!</v>
      </c>
      <c r="G115" s="40" t="e">
        <f>SUMIF(РРО!#REF!,свод!AY115,РРО!AU$12:AU$38)</f>
        <v>#REF!</v>
      </c>
      <c r="H115" s="26" t="e">
        <f>SUMIF(РРО!#REF!,свод!$AY115,РРО!AV$12:AV$38)</f>
        <v>#REF!</v>
      </c>
      <c r="I115" s="26" t="e">
        <f>SUMIF(РРО!#REF!,свод!$AY115,РРО!AW$12:AW$38)</f>
        <v>#REF!</v>
      </c>
      <c r="J115" s="26" t="e">
        <f>SUMIF(РРО!#REF!,свод!$AY115,РРО!AX$12:AX$38)</f>
        <v>#REF!</v>
      </c>
      <c r="K115" s="26" t="e">
        <f>SUMIF(РРО!#REF!,свод!$AY115,РРО!AY$12:AY$38)</f>
        <v>#REF!</v>
      </c>
      <c r="L115" s="26" t="e">
        <f>SUMIF(РРО!#REF!,свод!$AY115,РРО!AZ$12:AZ$38)</f>
        <v>#REF!</v>
      </c>
      <c r="M115" s="26" t="e">
        <f>SUMIF(РРО!#REF!,свод!$AY115,РРО!BA$12:BA$38)</f>
        <v>#REF!</v>
      </c>
      <c r="N115" s="26" t="e">
        <f>SUMIF(РРО!#REF!,свод!$AY115,РРО!BB$12:BB$38)</f>
        <v>#REF!</v>
      </c>
      <c r="O115" s="26" t="e">
        <f>SUMIF(РРО!#REF!,свод!$AY115,РРО!BC$12:BC$38)</f>
        <v>#REF!</v>
      </c>
      <c r="P115" s="40" t="e">
        <f>SUMIF(РРО!#REF!,свод!$AY115,РРО!BD$12:BD$38)</f>
        <v>#REF!</v>
      </c>
      <c r="Q115" s="26" t="e">
        <f>SUMIF(РРО!#REF!,свод!$AY115,РРО!BE$12:BE$38)</f>
        <v>#REF!</v>
      </c>
      <c r="R115" s="26" t="e">
        <f>SUMIF(РРО!#REF!,свод!$AY115,РРО!BF$12:BF$38)</f>
        <v>#REF!</v>
      </c>
      <c r="S115" s="26" t="e">
        <f>SUMIF(РРО!#REF!,свод!$AY115,РРО!BG$12:BG$38)</f>
        <v>#REF!</v>
      </c>
      <c r="T115" s="26" t="e">
        <f>SUMIF(РРО!#REF!,свод!$AY115,РРО!BH$12:BH$38)</f>
        <v>#REF!</v>
      </c>
      <c r="U115" s="40" t="e">
        <f>SUMIF(РРО!#REF!,свод!$AY115,РРО!BI$12:BI$38)</f>
        <v>#REF!</v>
      </c>
      <c r="V115" s="26" t="e">
        <f>SUMIF(РРО!#REF!,свод!$AY115,РРО!BJ$12:BJ$38)</f>
        <v>#REF!</v>
      </c>
      <c r="W115" s="26" t="e">
        <f>SUMIF(РРО!#REF!,свод!$AY115,РРО!BK$12:BK$38)</f>
        <v>#REF!</v>
      </c>
      <c r="X115" s="26" t="e">
        <f>SUMIF(РРО!#REF!,свод!$AY115,РРО!BL$12:BL$38)</f>
        <v>#REF!</v>
      </c>
      <c r="Y115" s="26" t="e">
        <f>SUMIF(РРО!#REF!,свод!$AY115,РРО!BM$12:BM$38)</f>
        <v>#REF!</v>
      </c>
      <c r="Z115" s="40" t="e">
        <f>SUMIF(РРО!#REF!,свод!$AY115,РРО!BN$12:BN$38)</f>
        <v>#REF!</v>
      </c>
      <c r="AA115" s="26" t="e">
        <f>SUMIF(РРО!#REF!,свод!$AY115,РРО!BO$12:BO$38)</f>
        <v>#REF!</v>
      </c>
      <c r="AB115" s="26" t="e">
        <f>SUMIF(РРО!#REF!,свод!$AY115,РРО!BP$12:BP$38)</f>
        <v>#REF!</v>
      </c>
      <c r="AC115" s="26" t="e">
        <f>SUMIF(РРО!#REF!,свод!$AY115,РРО!BQ$12:BQ$38)</f>
        <v>#REF!</v>
      </c>
      <c r="AD115" s="26" t="e">
        <f>SUMIF(РРО!#REF!,свод!$AY115,РРО!BR$12:BR$38)</f>
        <v>#REF!</v>
      </c>
      <c r="AE115" s="40" t="e">
        <f>SUMIF(РРО!#REF!,свод!$AY115,РРО!BS$12:BS$38)</f>
        <v>#REF!</v>
      </c>
      <c r="AF115" s="26" t="e">
        <f>SUMIF(РРО!#REF!,свод!$AY115,РРО!BT$12:BT$38)</f>
        <v>#REF!</v>
      </c>
      <c r="AG115" s="26" t="e">
        <f>SUMIF(РРО!#REF!,свод!$AY115,РРО!BU$12:BU$38)</f>
        <v>#REF!</v>
      </c>
      <c r="AH115" s="26" t="e">
        <f>SUMIF(РРО!#REF!,свод!$AY115,РРО!BV$12:BV$38)</f>
        <v>#REF!</v>
      </c>
      <c r="AI115" s="26" t="e">
        <f>SUMIF(РРО!#REF!,свод!$AY115,РРО!BW$12:BW$38)</f>
        <v>#REF!</v>
      </c>
      <c r="AJ115" s="26" t="e">
        <f>SUMIF(РРО!#REF!,свод!$AY115,РРО!#REF!)</f>
        <v>#REF!</v>
      </c>
      <c r="AK115" s="26" t="e">
        <f>SUMIF(РРО!#REF!,свод!$AY115,РРО!#REF!)</f>
        <v>#REF!</v>
      </c>
      <c r="AL115" s="26" t="e">
        <f>SUMIF(РРО!#REF!,свод!$AY115,РРО!#REF!)</f>
        <v>#REF!</v>
      </c>
      <c r="AM115" s="26" t="e">
        <f>SUMIF(РРО!#REF!,свод!$AY115,РРО!#REF!)</f>
        <v>#REF!</v>
      </c>
      <c r="AN115" s="26" t="e">
        <f>SUMIF(РРО!#REF!,свод!$AY115,РРО!#REF!)</f>
        <v>#REF!</v>
      </c>
      <c r="AO115" s="26" t="e">
        <f>SUMIF(РРО!#REF!,свод!$AY115,РРО!#REF!)</f>
        <v>#REF!</v>
      </c>
      <c r="AP115" s="26" t="e">
        <f>SUMIF(РРО!#REF!,свод!$AY115,РРО!#REF!)</f>
        <v>#REF!</v>
      </c>
      <c r="AQ115" s="26" t="e">
        <f>SUMIF(РРО!#REF!,свод!$AY115,РРО!#REF!)</f>
        <v>#REF!</v>
      </c>
      <c r="AR115" s="26" t="e">
        <f>SUMIF(РРО!#REF!,свод!$AY115,РРО!#REF!)</f>
        <v>#REF!</v>
      </c>
      <c r="AS115" s="26" t="e">
        <f>SUMIF(РРО!#REF!,свод!$AY115,РРО!#REF!)</f>
        <v>#REF!</v>
      </c>
      <c r="AT115" s="26" t="e">
        <f>SUMIF(РРО!#REF!,свод!$AY115,РРО!#REF!)</f>
        <v>#REF!</v>
      </c>
      <c r="AU115" s="26" t="e">
        <f>SUMIF(РРО!#REF!,свод!$AY115,РРО!#REF!)</f>
        <v>#REF!</v>
      </c>
      <c r="AV115" s="26" t="e">
        <f>SUMIF(РРО!#REF!,свод!$AY115,РРО!#REF!)</f>
        <v>#REF!</v>
      </c>
      <c r="AW115" s="26" t="e">
        <f>SUMIF(РРО!#REF!,свод!$AY115,РРО!#REF!)</f>
        <v>#REF!</v>
      </c>
      <c r="AX115" s="26" t="e">
        <f>SUMIF(РРО!#REF!,свод!$AY115,РРО!#REF!)</f>
        <v>#REF!</v>
      </c>
      <c r="AY115" t="str">
        <f>CONCATENATE(A115,C115,D115,E115)</f>
        <v>4020000010412плановый</v>
      </c>
    </row>
    <row r="116" spans="1:51" ht="15" customHeight="1">
      <c r="A116" s="20">
        <v>402000001</v>
      </c>
      <c r="B116" s="21" t="s">
        <v>90</v>
      </c>
      <c r="C116" s="22" t="s">
        <v>80</v>
      </c>
      <c r="D116" s="22" t="s">
        <v>80</v>
      </c>
      <c r="E116" s="23" t="s">
        <v>62</v>
      </c>
      <c r="F116" s="40" t="e">
        <f>SUMIF(РРО!#REF!,свод!AY116,РРО!AT$12:AT$38)</f>
        <v>#REF!</v>
      </c>
      <c r="G116" s="40" t="e">
        <f>SUMIF(РРО!#REF!,свод!AY116,РРО!AU$12:AU$38)</f>
        <v>#REF!</v>
      </c>
      <c r="H116" s="26" t="e">
        <f>SUMIF(РРО!#REF!,свод!$AY116,РРО!AV$12:AV$38)</f>
        <v>#REF!</v>
      </c>
      <c r="I116" s="26" t="e">
        <f>SUMIF(РРО!#REF!,свод!$AY116,РРО!AW$12:AW$38)</f>
        <v>#REF!</v>
      </c>
      <c r="J116" s="26" t="e">
        <f>SUMIF(РРО!#REF!,свод!$AY116,РРО!AX$12:AX$38)</f>
        <v>#REF!</v>
      </c>
      <c r="K116" s="26" t="e">
        <f>SUMIF(РРО!#REF!,свод!$AY116,РРО!AY$12:AY$38)</f>
        <v>#REF!</v>
      </c>
      <c r="L116" s="26" t="e">
        <f>SUMIF(РРО!#REF!,свод!$AY116,РРО!AZ$12:AZ$38)</f>
        <v>#REF!</v>
      </c>
      <c r="M116" s="26" t="e">
        <f>SUMIF(РРО!#REF!,свод!$AY116,РРО!BA$12:BA$38)</f>
        <v>#REF!</v>
      </c>
      <c r="N116" s="26" t="e">
        <f>SUMIF(РРО!#REF!,свод!$AY116,РРО!BB$12:BB$38)</f>
        <v>#REF!</v>
      </c>
      <c r="O116" s="26" t="e">
        <f>SUMIF(РРО!#REF!,свод!$AY116,РРО!BC$12:BC$38)</f>
        <v>#REF!</v>
      </c>
      <c r="P116" s="40" t="e">
        <f>SUMIF(РРО!#REF!,свод!$AY116,РРО!BD$12:BD$38)</f>
        <v>#REF!</v>
      </c>
      <c r="Q116" s="26" t="e">
        <f>SUMIF(РРО!#REF!,свод!$AY116,РРО!BE$12:BE$38)</f>
        <v>#REF!</v>
      </c>
      <c r="R116" s="26" t="e">
        <f>SUMIF(РРО!#REF!,свод!$AY116,РРО!BF$12:BF$38)</f>
        <v>#REF!</v>
      </c>
      <c r="S116" s="26" t="e">
        <f>SUMIF(РРО!#REF!,свод!$AY116,РРО!BG$12:BG$38)</f>
        <v>#REF!</v>
      </c>
      <c r="T116" s="26" t="e">
        <f>SUMIF(РРО!#REF!,свод!$AY116,РРО!BH$12:BH$38)</f>
        <v>#REF!</v>
      </c>
      <c r="U116" s="40" t="e">
        <f>SUMIF(РРО!#REF!,свод!$AY116,РРО!BI$12:BI$38)</f>
        <v>#REF!</v>
      </c>
      <c r="V116" s="26" t="e">
        <f>SUMIF(РРО!#REF!,свод!$AY116,РРО!BJ$12:BJ$38)</f>
        <v>#REF!</v>
      </c>
      <c r="W116" s="26" t="e">
        <f>SUMIF(РРО!#REF!,свод!$AY116,РРО!BK$12:BK$38)</f>
        <v>#REF!</v>
      </c>
      <c r="X116" s="26" t="e">
        <f>SUMIF(РРО!#REF!,свод!$AY116,РРО!BL$12:BL$38)</f>
        <v>#REF!</v>
      </c>
      <c r="Y116" s="26" t="e">
        <f>SUMIF(РРО!#REF!,свод!$AY116,РРО!BM$12:BM$38)</f>
        <v>#REF!</v>
      </c>
      <c r="Z116" s="40" t="e">
        <f>SUMIF(РРО!#REF!,свод!$AY116,РРО!BN$12:BN$38)</f>
        <v>#REF!</v>
      </c>
      <c r="AA116" s="26" t="e">
        <f>SUMIF(РРО!#REF!,свод!$AY116,РРО!BO$12:BO$38)</f>
        <v>#REF!</v>
      </c>
      <c r="AB116" s="26" t="e">
        <f>SUMIF(РРО!#REF!,свод!$AY116,РРО!BP$12:BP$38)</f>
        <v>#REF!</v>
      </c>
      <c r="AC116" s="26" t="e">
        <f>SUMIF(РРО!#REF!,свод!$AY116,РРО!BQ$12:BQ$38)</f>
        <v>#REF!</v>
      </c>
      <c r="AD116" s="26" t="e">
        <f>SUMIF(РРО!#REF!,свод!$AY116,РРО!BR$12:BR$38)</f>
        <v>#REF!</v>
      </c>
      <c r="AE116" s="40" t="e">
        <f>SUMIF(РРО!#REF!,свод!$AY116,РРО!BS$12:BS$38)</f>
        <v>#REF!</v>
      </c>
      <c r="AF116" s="26" t="e">
        <f>SUMIF(РРО!#REF!,свод!$AY116,РРО!BT$12:BT$38)</f>
        <v>#REF!</v>
      </c>
      <c r="AG116" s="26" t="e">
        <f>SUMIF(РРО!#REF!,свод!$AY116,РРО!BU$12:BU$38)</f>
        <v>#REF!</v>
      </c>
      <c r="AH116" s="26" t="e">
        <f>SUMIF(РРО!#REF!,свод!$AY116,РРО!BV$12:BV$38)</f>
        <v>#REF!</v>
      </c>
      <c r="AI116" s="26" t="e">
        <f>SUMIF(РРО!#REF!,свод!$AY116,РРО!BW$12:BW$38)</f>
        <v>#REF!</v>
      </c>
      <c r="AJ116" s="26" t="e">
        <f>SUMIF(РРО!#REF!,свод!$AY116,РРО!#REF!)</f>
        <v>#REF!</v>
      </c>
      <c r="AK116" s="26" t="e">
        <f>SUMIF(РРО!#REF!,свод!$AY116,РРО!#REF!)</f>
        <v>#REF!</v>
      </c>
      <c r="AL116" s="26" t="e">
        <f>SUMIF(РРО!#REF!,свод!$AY116,РРО!#REF!)</f>
        <v>#REF!</v>
      </c>
      <c r="AM116" s="26" t="e">
        <f>SUMIF(РРО!#REF!,свод!$AY116,РРО!#REF!)</f>
        <v>#REF!</v>
      </c>
      <c r="AN116" s="26" t="e">
        <f>SUMIF(РРО!#REF!,свод!$AY116,РРО!#REF!)</f>
        <v>#REF!</v>
      </c>
      <c r="AO116" s="26" t="e">
        <f>SUMIF(РРО!#REF!,свод!$AY116,РРО!#REF!)</f>
        <v>#REF!</v>
      </c>
      <c r="AP116" s="26" t="e">
        <f>SUMIF(РРО!#REF!,свод!$AY116,РРО!#REF!)</f>
        <v>#REF!</v>
      </c>
      <c r="AQ116" s="26" t="e">
        <f>SUMIF(РРО!#REF!,свод!$AY116,РРО!#REF!)</f>
        <v>#REF!</v>
      </c>
      <c r="AR116" s="26" t="e">
        <f>SUMIF(РРО!#REF!,свод!$AY116,РРО!#REF!)</f>
        <v>#REF!</v>
      </c>
      <c r="AS116" s="26" t="e">
        <f>SUMIF(РРО!#REF!,свод!$AY116,РРО!#REF!)</f>
        <v>#REF!</v>
      </c>
      <c r="AT116" s="26" t="e">
        <f>SUMIF(РРО!#REF!,свод!$AY116,РРО!#REF!)</f>
        <v>#REF!</v>
      </c>
      <c r="AU116" s="26" t="e">
        <f>SUMIF(РРО!#REF!,свод!$AY116,РРО!#REF!)</f>
        <v>#REF!</v>
      </c>
      <c r="AV116" s="26" t="e">
        <f>SUMIF(РРО!#REF!,свод!$AY116,РРО!#REF!)</f>
        <v>#REF!</v>
      </c>
      <c r="AW116" s="26" t="e">
        <f>SUMIF(РРО!#REF!,свод!$AY116,РРО!#REF!)</f>
        <v>#REF!</v>
      </c>
      <c r="AX116" s="26" t="e">
        <f>SUMIF(РРО!#REF!,свод!$AY116,РРО!#REF!)</f>
        <v>#REF!</v>
      </c>
      <c r="AY116" t="str">
        <f t="shared" si="3"/>
        <v>4020000010505нормативный</v>
      </c>
    </row>
    <row r="117" spans="1:51" ht="15" customHeight="1">
      <c r="A117" s="20">
        <v>402000001</v>
      </c>
      <c r="B117" s="21" t="s">
        <v>90</v>
      </c>
      <c r="C117" s="22" t="s">
        <v>80</v>
      </c>
      <c r="D117" s="22" t="s">
        <v>80</v>
      </c>
      <c r="E117" s="23" t="s">
        <v>159</v>
      </c>
      <c r="F117" s="40" t="e">
        <f>SUMIF(РРО!#REF!,свод!AY117,РРО!AT$12:AT$38)</f>
        <v>#REF!</v>
      </c>
      <c r="G117" s="40" t="e">
        <f>SUMIF(РРО!#REF!,свод!AY117,РРО!AU$12:AU$38)</f>
        <v>#REF!</v>
      </c>
      <c r="H117" s="26" t="e">
        <f>SUMIF(РРО!#REF!,свод!$AY117,РРО!AV$12:AV$38)</f>
        <v>#REF!</v>
      </c>
      <c r="I117" s="26" t="e">
        <f>SUMIF(РРО!#REF!,свод!$AY117,РРО!AW$12:AW$38)</f>
        <v>#REF!</v>
      </c>
      <c r="J117" s="26" t="e">
        <f>SUMIF(РРО!#REF!,свод!$AY117,РРО!AX$12:AX$38)</f>
        <v>#REF!</v>
      </c>
      <c r="K117" s="26" t="e">
        <f>SUMIF(РРО!#REF!,свод!$AY117,РРО!AY$12:AY$38)</f>
        <v>#REF!</v>
      </c>
      <c r="L117" s="26" t="e">
        <f>SUMIF(РРО!#REF!,свод!$AY117,РРО!AZ$12:AZ$38)</f>
        <v>#REF!</v>
      </c>
      <c r="M117" s="26" t="e">
        <f>SUMIF(РРО!#REF!,свод!$AY117,РРО!BA$12:BA$38)</f>
        <v>#REF!</v>
      </c>
      <c r="N117" s="26" t="e">
        <f>SUMIF(РРО!#REF!,свод!$AY117,РРО!BB$12:BB$38)</f>
        <v>#REF!</v>
      </c>
      <c r="O117" s="26" t="e">
        <f>SUMIF(РРО!#REF!,свод!$AY117,РРО!BC$12:BC$38)</f>
        <v>#REF!</v>
      </c>
      <c r="P117" s="40" t="e">
        <f>SUMIF(РРО!#REF!,свод!$AY117,РРО!BD$12:BD$38)</f>
        <v>#REF!</v>
      </c>
      <c r="Q117" s="26" t="e">
        <f>SUMIF(РРО!#REF!,свод!$AY117,РРО!BE$12:BE$38)</f>
        <v>#REF!</v>
      </c>
      <c r="R117" s="26" t="e">
        <f>SUMIF(РРО!#REF!,свод!$AY117,РРО!BF$12:BF$38)</f>
        <v>#REF!</v>
      </c>
      <c r="S117" s="26" t="e">
        <f>SUMIF(РРО!#REF!,свод!$AY117,РРО!BG$12:BG$38)</f>
        <v>#REF!</v>
      </c>
      <c r="T117" s="26" t="e">
        <f>SUMIF(РРО!#REF!,свод!$AY117,РРО!BH$12:BH$38)</f>
        <v>#REF!</v>
      </c>
      <c r="U117" s="40" t="e">
        <f>SUMIF(РРО!#REF!,свод!$AY117,РРО!BI$12:BI$38)</f>
        <v>#REF!</v>
      </c>
      <c r="V117" s="26" t="e">
        <f>SUMIF(РРО!#REF!,свод!$AY117,РРО!BJ$12:BJ$38)</f>
        <v>#REF!</v>
      </c>
      <c r="W117" s="26" t="e">
        <f>SUMIF(РРО!#REF!,свод!$AY117,РРО!BK$12:BK$38)</f>
        <v>#REF!</v>
      </c>
      <c r="X117" s="26" t="e">
        <f>SUMIF(РРО!#REF!,свод!$AY117,РРО!BL$12:BL$38)</f>
        <v>#REF!</v>
      </c>
      <c r="Y117" s="26" t="e">
        <f>SUMIF(РРО!#REF!,свод!$AY117,РРО!BM$12:BM$38)</f>
        <v>#REF!</v>
      </c>
      <c r="Z117" s="40" t="e">
        <f>SUMIF(РРО!#REF!,свод!$AY117,РРО!BN$12:BN$38)</f>
        <v>#REF!</v>
      </c>
      <c r="AA117" s="26" t="e">
        <f>SUMIF(РРО!#REF!,свод!$AY117,РРО!BO$12:BO$38)</f>
        <v>#REF!</v>
      </c>
      <c r="AB117" s="26" t="e">
        <f>SUMIF(РРО!#REF!,свод!$AY117,РРО!BP$12:BP$38)</f>
        <v>#REF!</v>
      </c>
      <c r="AC117" s="26" t="e">
        <f>SUMIF(РРО!#REF!,свод!$AY117,РРО!BQ$12:BQ$38)</f>
        <v>#REF!</v>
      </c>
      <c r="AD117" s="26" t="e">
        <f>SUMIF(РРО!#REF!,свод!$AY117,РРО!BR$12:BR$38)</f>
        <v>#REF!</v>
      </c>
      <c r="AE117" s="40" t="e">
        <f>SUMIF(РРО!#REF!,свод!$AY117,РРО!BS$12:BS$38)</f>
        <v>#REF!</v>
      </c>
      <c r="AF117" s="26" t="e">
        <f>SUMIF(РРО!#REF!,свод!$AY117,РРО!BT$12:BT$38)</f>
        <v>#REF!</v>
      </c>
      <c r="AG117" s="26" t="e">
        <f>SUMIF(РРО!#REF!,свод!$AY117,РРО!BU$12:BU$38)</f>
        <v>#REF!</v>
      </c>
      <c r="AH117" s="26" t="e">
        <f>SUMIF(РРО!#REF!,свод!$AY117,РРО!BV$12:BV$38)</f>
        <v>#REF!</v>
      </c>
      <c r="AI117" s="26" t="e">
        <f>SUMIF(РРО!#REF!,свод!$AY117,РРО!BW$12:BW$38)</f>
        <v>#REF!</v>
      </c>
      <c r="AJ117" s="26" t="e">
        <f>SUMIF(РРО!#REF!,свод!$AY117,РРО!#REF!)</f>
        <v>#REF!</v>
      </c>
      <c r="AK117" s="26" t="e">
        <f>SUMIF(РРО!#REF!,свод!$AY117,РРО!#REF!)</f>
        <v>#REF!</v>
      </c>
      <c r="AL117" s="26" t="e">
        <f>SUMIF(РРО!#REF!,свод!$AY117,РРО!#REF!)</f>
        <v>#REF!</v>
      </c>
      <c r="AM117" s="26" t="e">
        <f>SUMIF(РРО!#REF!,свод!$AY117,РРО!#REF!)</f>
        <v>#REF!</v>
      </c>
      <c r="AN117" s="26" t="e">
        <f>SUMIF(РРО!#REF!,свод!$AY117,РРО!#REF!)</f>
        <v>#REF!</v>
      </c>
      <c r="AO117" s="26" t="e">
        <f>SUMIF(РРО!#REF!,свод!$AY117,РРО!#REF!)</f>
        <v>#REF!</v>
      </c>
      <c r="AP117" s="26" t="e">
        <f>SUMIF(РРО!#REF!,свод!$AY117,РРО!#REF!)</f>
        <v>#REF!</v>
      </c>
      <c r="AQ117" s="26" t="e">
        <f>SUMIF(РРО!#REF!,свод!$AY117,РРО!#REF!)</f>
        <v>#REF!</v>
      </c>
      <c r="AR117" s="26" t="e">
        <f>SUMIF(РРО!#REF!,свод!$AY117,РРО!#REF!)</f>
        <v>#REF!</v>
      </c>
      <c r="AS117" s="26" t="e">
        <f>SUMIF(РРО!#REF!,свод!$AY117,РРО!#REF!)</f>
        <v>#REF!</v>
      </c>
      <c r="AT117" s="26" t="e">
        <f>SUMIF(РРО!#REF!,свод!$AY117,РРО!#REF!)</f>
        <v>#REF!</v>
      </c>
      <c r="AU117" s="26" t="e">
        <f>SUMIF(РРО!#REF!,свод!$AY117,РРО!#REF!)</f>
        <v>#REF!</v>
      </c>
      <c r="AV117" s="26" t="e">
        <f>SUMIF(РРО!#REF!,свод!$AY117,РРО!#REF!)</f>
        <v>#REF!</v>
      </c>
      <c r="AW117" s="26" t="e">
        <f>SUMIF(РРО!#REF!,свод!$AY117,РРО!#REF!)</f>
        <v>#REF!</v>
      </c>
      <c r="AX117" s="26" t="e">
        <f>SUMIF(РРО!#REF!,свод!$AY117,РРО!#REF!)</f>
        <v>#REF!</v>
      </c>
      <c r="AY117" t="str">
        <f>CONCATENATE(A117,C117,D117,E117)</f>
        <v>4020000010505индексации</v>
      </c>
    </row>
    <row r="118" spans="1:51" ht="15" customHeight="1">
      <c r="A118" s="20">
        <v>402000001</v>
      </c>
      <c r="B118" s="21" t="s">
        <v>90</v>
      </c>
      <c r="C118" s="22" t="s">
        <v>79</v>
      </c>
      <c r="D118" s="22" t="s">
        <v>97</v>
      </c>
      <c r="E118" s="23" t="s">
        <v>63</v>
      </c>
      <c r="F118" s="40" t="e">
        <f>SUMIF(РРО!#REF!,свод!AY118,РРО!AT$12:AT$38)</f>
        <v>#REF!</v>
      </c>
      <c r="G118" s="40" t="e">
        <f>SUMIF(РРО!#REF!,свод!AY118,РРО!AU$12:AU$38)</f>
        <v>#REF!</v>
      </c>
      <c r="H118" s="26" t="e">
        <f>SUMIF(РРО!#REF!,свод!$AY118,РРО!AV$12:AV$38)</f>
        <v>#REF!</v>
      </c>
      <c r="I118" s="26" t="e">
        <f>SUMIF(РРО!#REF!,свод!$AY118,РРО!AW$12:AW$38)</f>
        <v>#REF!</v>
      </c>
      <c r="J118" s="26" t="e">
        <f>SUMIF(РРО!#REF!,свод!$AY118,РРО!AX$12:AX$38)</f>
        <v>#REF!</v>
      </c>
      <c r="K118" s="26" t="e">
        <f>SUMIF(РРО!#REF!,свод!$AY118,РРО!AY$12:AY$38)</f>
        <v>#REF!</v>
      </c>
      <c r="L118" s="26" t="e">
        <f>SUMIF(РРО!#REF!,свод!$AY118,РРО!AZ$12:AZ$38)</f>
        <v>#REF!</v>
      </c>
      <c r="M118" s="26" t="e">
        <f>SUMIF(РРО!#REF!,свод!$AY118,РРО!BA$12:BA$38)</f>
        <v>#REF!</v>
      </c>
      <c r="N118" s="26" t="e">
        <f>SUMIF(РРО!#REF!,свод!$AY118,РРО!BB$12:BB$38)</f>
        <v>#REF!</v>
      </c>
      <c r="O118" s="26" t="e">
        <f>SUMIF(РРО!#REF!,свод!$AY118,РРО!BC$12:BC$38)</f>
        <v>#REF!</v>
      </c>
      <c r="P118" s="40" t="e">
        <f>SUMIF(РРО!#REF!,свод!$AY118,РРО!BD$12:BD$38)</f>
        <v>#REF!</v>
      </c>
      <c r="Q118" s="26" t="e">
        <f>SUMIF(РРО!#REF!,свод!$AY118,РРО!BE$12:BE$38)</f>
        <v>#REF!</v>
      </c>
      <c r="R118" s="26" t="e">
        <f>SUMIF(РРО!#REF!,свод!$AY118,РРО!BF$12:BF$38)</f>
        <v>#REF!</v>
      </c>
      <c r="S118" s="26" t="e">
        <f>SUMIF(РРО!#REF!,свод!$AY118,РРО!BG$12:BG$38)</f>
        <v>#REF!</v>
      </c>
      <c r="T118" s="26" t="e">
        <f>SUMIF(РРО!#REF!,свод!$AY118,РРО!BH$12:BH$38)</f>
        <v>#REF!</v>
      </c>
      <c r="U118" s="40" t="e">
        <f>SUMIF(РРО!#REF!,свод!$AY118,РРО!BI$12:BI$38)</f>
        <v>#REF!</v>
      </c>
      <c r="V118" s="26" t="e">
        <f>SUMIF(РРО!#REF!,свод!$AY118,РРО!BJ$12:BJ$38)</f>
        <v>#REF!</v>
      </c>
      <c r="W118" s="26" t="e">
        <f>SUMIF(РРО!#REF!,свод!$AY118,РРО!BK$12:BK$38)</f>
        <v>#REF!</v>
      </c>
      <c r="X118" s="26" t="e">
        <f>SUMIF(РРО!#REF!,свод!$AY118,РРО!BL$12:BL$38)</f>
        <v>#REF!</v>
      </c>
      <c r="Y118" s="26" t="e">
        <f>SUMIF(РРО!#REF!,свод!$AY118,РРО!BM$12:BM$38)</f>
        <v>#REF!</v>
      </c>
      <c r="Z118" s="40" t="e">
        <f>SUMIF(РРО!#REF!,свод!$AY118,РРО!BN$12:BN$38)</f>
        <v>#REF!</v>
      </c>
      <c r="AA118" s="26" t="e">
        <f>SUMIF(РРО!#REF!,свод!$AY118,РРО!BO$12:BO$38)</f>
        <v>#REF!</v>
      </c>
      <c r="AB118" s="26" t="e">
        <f>SUMIF(РРО!#REF!,свод!$AY118,РРО!BP$12:BP$38)</f>
        <v>#REF!</v>
      </c>
      <c r="AC118" s="26" t="e">
        <f>SUMIF(РРО!#REF!,свод!$AY118,РРО!BQ$12:BQ$38)</f>
        <v>#REF!</v>
      </c>
      <c r="AD118" s="26" t="e">
        <f>SUMIF(РРО!#REF!,свод!$AY118,РРО!BR$12:BR$38)</f>
        <v>#REF!</v>
      </c>
      <c r="AE118" s="40" t="e">
        <f>SUMIF(РРО!#REF!,свод!$AY118,РРО!BS$12:BS$38)</f>
        <v>#REF!</v>
      </c>
      <c r="AF118" s="26" t="e">
        <f>SUMIF(РРО!#REF!,свод!$AY118,РРО!BT$12:BT$38)</f>
        <v>#REF!</v>
      </c>
      <c r="AG118" s="26" t="e">
        <f>SUMIF(РРО!#REF!,свод!$AY118,РРО!BU$12:BU$38)</f>
        <v>#REF!</v>
      </c>
      <c r="AH118" s="26" t="e">
        <f>SUMIF(РРО!#REF!,свод!$AY118,РРО!BV$12:BV$38)</f>
        <v>#REF!</v>
      </c>
      <c r="AI118" s="26" t="e">
        <f>SUMIF(РРО!#REF!,свод!$AY118,РРО!BW$12:BW$38)</f>
        <v>#REF!</v>
      </c>
      <c r="AJ118" s="26" t="e">
        <f>SUMIF(РРО!#REF!,свод!$AY118,РРО!#REF!)</f>
        <v>#REF!</v>
      </c>
      <c r="AK118" s="26" t="e">
        <f>SUMIF(РРО!#REF!,свод!$AY118,РРО!#REF!)</f>
        <v>#REF!</v>
      </c>
      <c r="AL118" s="26" t="e">
        <f>SUMIF(РРО!#REF!,свод!$AY118,РРО!#REF!)</f>
        <v>#REF!</v>
      </c>
      <c r="AM118" s="26" t="e">
        <f>SUMIF(РРО!#REF!,свод!$AY118,РРО!#REF!)</f>
        <v>#REF!</v>
      </c>
      <c r="AN118" s="26" t="e">
        <f>SUMIF(РРО!#REF!,свод!$AY118,РРО!#REF!)</f>
        <v>#REF!</v>
      </c>
      <c r="AO118" s="26" t="e">
        <f>SUMIF(РРО!#REF!,свод!$AY118,РРО!#REF!)</f>
        <v>#REF!</v>
      </c>
      <c r="AP118" s="26" t="e">
        <f>SUMIF(РРО!#REF!,свод!$AY118,РРО!#REF!)</f>
        <v>#REF!</v>
      </c>
      <c r="AQ118" s="26" t="e">
        <f>SUMIF(РРО!#REF!,свод!$AY118,РРО!#REF!)</f>
        <v>#REF!</v>
      </c>
      <c r="AR118" s="26" t="e">
        <f>SUMIF(РРО!#REF!,свод!$AY118,РРО!#REF!)</f>
        <v>#REF!</v>
      </c>
      <c r="AS118" s="26" t="e">
        <f>SUMIF(РРО!#REF!,свод!$AY118,РРО!#REF!)</f>
        <v>#REF!</v>
      </c>
      <c r="AT118" s="26" t="e">
        <f>SUMIF(РРО!#REF!,свод!$AY118,РРО!#REF!)</f>
        <v>#REF!</v>
      </c>
      <c r="AU118" s="26" t="e">
        <f>SUMIF(РРО!#REF!,свод!$AY118,РРО!#REF!)</f>
        <v>#REF!</v>
      </c>
      <c r="AV118" s="26" t="e">
        <f>SUMIF(РРО!#REF!,свод!$AY118,РРО!#REF!)</f>
        <v>#REF!</v>
      </c>
      <c r="AW118" s="26" t="e">
        <f>SUMIF(РРО!#REF!,свод!$AY118,РРО!#REF!)</f>
        <v>#REF!</v>
      </c>
      <c r="AX118" s="26" t="e">
        <f>SUMIF(РРО!#REF!,свод!$AY118,РРО!#REF!)</f>
        <v>#REF!</v>
      </c>
      <c r="AY118" t="str">
        <f>CONCATENATE(A118,C118,D118,E118)</f>
        <v>4020000010709плановый</v>
      </c>
    </row>
    <row r="119" spans="1:51" ht="15" customHeight="1">
      <c r="A119" s="20">
        <v>402000001</v>
      </c>
      <c r="B119" s="21" t="s">
        <v>90</v>
      </c>
      <c r="C119" s="22" t="s">
        <v>69</v>
      </c>
      <c r="D119" s="22" t="s">
        <v>66</v>
      </c>
      <c r="E119" s="23" t="s">
        <v>63</v>
      </c>
      <c r="F119" s="40" t="e">
        <f>SUMIF(РРО!#REF!,свод!AY119,РРО!AT$12:AT$38)</f>
        <v>#REF!</v>
      </c>
      <c r="G119" s="40" t="e">
        <f>SUMIF(РРО!#REF!,свод!AY119,РРО!AU$12:AU$38)</f>
        <v>#REF!</v>
      </c>
      <c r="H119" s="26" t="e">
        <f>SUMIF(РРО!#REF!,свод!$AY119,РРО!AV$12:AV$38)</f>
        <v>#REF!</v>
      </c>
      <c r="I119" s="26" t="e">
        <f>SUMIF(РРО!#REF!,свод!$AY119,РРО!AW$12:AW$38)</f>
        <v>#REF!</v>
      </c>
      <c r="J119" s="26" t="e">
        <f>SUMIF(РРО!#REF!,свод!$AY119,РРО!AX$12:AX$38)</f>
        <v>#REF!</v>
      </c>
      <c r="K119" s="26" t="e">
        <f>SUMIF(РРО!#REF!,свод!$AY119,РРО!AY$12:AY$38)</f>
        <v>#REF!</v>
      </c>
      <c r="L119" s="26" t="e">
        <f>SUMIF(РРО!#REF!,свод!$AY119,РРО!AZ$12:AZ$38)</f>
        <v>#REF!</v>
      </c>
      <c r="M119" s="26" t="e">
        <f>SUMIF(РРО!#REF!,свод!$AY119,РРО!BA$12:BA$38)</f>
        <v>#REF!</v>
      </c>
      <c r="N119" s="26" t="e">
        <f>SUMIF(РРО!#REF!,свод!$AY119,РРО!BB$12:BB$38)</f>
        <v>#REF!</v>
      </c>
      <c r="O119" s="26" t="e">
        <f>SUMIF(РРО!#REF!,свод!$AY119,РРО!BC$12:BC$38)</f>
        <v>#REF!</v>
      </c>
      <c r="P119" s="40" t="e">
        <f>SUMIF(РРО!#REF!,свод!$AY119,РРО!BD$12:BD$38)</f>
        <v>#REF!</v>
      </c>
      <c r="Q119" s="26" t="e">
        <f>SUMIF(РРО!#REF!,свод!$AY119,РРО!BE$12:BE$38)</f>
        <v>#REF!</v>
      </c>
      <c r="R119" s="26" t="e">
        <f>SUMIF(РРО!#REF!,свод!$AY119,РРО!BF$12:BF$38)</f>
        <v>#REF!</v>
      </c>
      <c r="S119" s="26" t="e">
        <f>SUMIF(РРО!#REF!,свод!$AY119,РРО!BG$12:BG$38)</f>
        <v>#REF!</v>
      </c>
      <c r="T119" s="26" t="e">
        <f>SUMIF(РРО!#REF!,свод!$AY119,РРО!BH$12:BH$38)</f>
        <v>#REF!</v>
      </c>
      <c r="U119" s="40" t="e">
        <f>SUMIF(РРО!#REF!,свод!$AY119,РРО!BI$12:BI$38)</f>
        <v>#REF!</v>
      </c>
      <c r="V119" s="26" t="e">
        <f>SUMIF(РРО!#REF!,свод!$AY119,РРО!BJ$12:BJ$38)</f>
        <v>#REF!</v>
      </c>
      <c r="W119" s="26" t="e">
        <f>SUMIF(РРО!#REF!,свод!$AY119,РРО!BK$12:BK$38)</f>
        <v>#REF!</v>
      </c>
      <c r="X119" s="26" t="e">
        <f>SUMIF(РРО!#REF!,свод!$AY119,РРО!BL$12:BL$38)</f>
        <v>#REF!</v>
      </c>
      <c r="Y119" s="26" t="e">
        <f>SUMIF(РРО!#REF!,свод!$AY119,РРО!BM$12:BM$38)</f>
        <v>#REF!</v>
      </c>
      <c r="Z119" s="40" t="e">
        <f>SUMIF(РРО!#REF!,свод!$AY119,РРО!BN$12:BN$38)</f>
        <v>#REF!</v>
      </c>
      <c r="AA119" s="26" t="e">
        <f>SUMIF(РРО!#REF!,свод!$AY119,РРО!BO$12:BO$38)</f>
        <v>#REF!</v>
      </c>
      <c r="AB119" s="26" t="e">
        <f>SUMIF(РРО!#REF!,свод!$AY119,РРО!BP$12:BP$38)</f>
        <v>#REF!</v>
      </c>
      <c r="AC119" s="26" t="e">
        <f>SUMIF(РРО!#REF!,свод!$AY119,РРО!BQ$12:BQ$38)</f>
        <v>#REF!</v>
      </c>
      <c r="AD119" s="26" t="e">
        <f>SUMIF(РРО!#REF!,свод!$AY119,РРО!BR$12:BR$38)</f>
        <v>#REF!</v>
      </c>
      <c r="AE119" s="40" t="e">
        <f>SUMIF(РРО!#REF!,свод!$AY119,РРО!BS$12:BS$38)</f>
        <v>#REF!</v>
      </c>
      <c r="AF119" s="26" t="e">
        <f>SUMIF(РРО!#REF!,свод!$AY119,РРО!BT$12:BT$38)</f>
        <v>#REF!</v>
      </c>
      <c r="AG119" s="26" t="e">
        <f>SUMIF(РРО!#REF!,свод!$AY119,РРО!BU$12:BU$38)</f>
        <v>#REF!</v>
      </c>
      <c r="AH119" s="26" t="e">
        <f>SUMIF(РРО!#REF!,свод!$AY119,РРО!BV$12:BV$38)</f>
        <v>#REF!</v>
      </c>
      <c r="AI119" s="26" t="e">
        <f>SUMIF(РРО!#REF!,свод!$AY119,РРО!BW$12:BW$38)</f>
        <v>#REF!</v>
      </c>
      <c r="AJ119" s="26" t="e">
        <f>SUMIF(РРО!#REF!,свод!$AY119,РРО!#REF!)</f>
        <v>#REF!</v>
      </c>
      <c r="AK119" s="26" t="e">
        <f>SUMIF(РРО!#REF!,свод!$AY119,РРО!#REF!)</f>
        <v>#REF!</v>
      </c>
      <c r="AL119" s="26" t="e">
        <f>SUMIF(РРО!#REF!,свод!$AY119,РРО!#REF!)</f>
        <v>#REF!</v>
      </c>
      <c r="AM119" s="26" t="e">
        <f>SUMIF(РРО!#REF!,свод!$AY119,РРО!#REF!)</f>
        <v>#REF!</v>
      </c>
      <c r="AN119" s="26" t="e">
        <f>SUMIF(РРО!#REF!,свод!$AY119,РРО!#REF!)</f>
        <v>#REF!</v>
      </c>
      <c r="AO119" s="26" t="e">
        <f>SUMIF(РРО!#REF!,свод!$AY119,РРО!#REF!)</f>
        <v>#REF!</v>
      </c>
      <c r="AP119" s="26" t="e">
        <f>SUMIF(РРО!#REF!,свод!$AY119,РРО!#REF!)</f>
        <v>#REF!</v>
      </c>
      <c r="AQ119" s="26" t="e">
        <f>SUMIF(РРО!#REF!,свод!$AY119,РРО!#REF!)</f>
        <v>#REF!</v>
      </c>
      <c r="AR119" s="26" t="e">
        <f>SUMIF(РРО!#REF!,свод!$AY119,РРО!#REF!)</f>
        <v>#REF!</v>
      </c>
      <c r="AS119" s="26" t="e">
        <f>SUMIF(РРО!#REF!,свод!$AY119,РРО!#REF!)</f>
        <v>#REF!</v>
      </c>
      <c r="AT119" s="26" t="e">
        <f>SUMIF(РРО!#REF!,свод!$AY119,РРО!#REF!)</f>
        <v>#REF!</v>
      </c>
      <c r="AU119" s="26" t="e">
        <f>SUMIF(РРО!#REF!,свод!$AY119,РРО!#REF!)</f>
        <v>#REF!</v>
      </c>
      <c r="AV119" s="26" t="e">
        <f>SUMIF(РРО!#REF!,свод!$AY119,РРО!#REF!)</f>
        <v>#REF!</v>
      </c>
      <c r="AW119" s="26" t="e">
        <f>SUMIF(РРО!#REF!,свод!$AY119,РРО!#REF!)</f>
        <v>#REF!</v>
      </c>
      <c r="AX119" s="26" t="e">
        <f>SUMIF(РРО!#REF!,свод!$AY119,РРО!#REF!)</f>
        <v>#REF!</v>
      </c>
      <c r="AY119" t="str">
        <f>CONCATENATE(A119,C119,D119,E119)</f>
        <v>4020000010804плановый</v>
      </c>
    </row>
    <row r="120" spans="1:51" ht="15" customHeight="1">
      <c r="A120" s="20">
        <v>402000001</v>
      </c>
      <c r="B120" s="21" t="s">
        <v>90</v>
      </c>
      <c r="C120" s="22" t="s">
        <v>87</v>
      </c>
      <c r="D120" s="22" t="s">
        <v>92</v>
      </c>
      <c r="E120" s="23" t="s">
        <v>63</v>
      </c>
      <c r="F120" s="40" t="e">
        <f>SUMIF(РРО!#REF!,свод!AY120,РРО!AT$12:AT$38)</f>
        <v>#REF!</v>
      </c>
      <c r="G120" s="40" t="e">
        <f>SUMIF(РРО!#REF!,свод!AY120,РРО!AU$12:AU$38)</f>
        <v>#REF!</v>
      </c>
      <c r="H120" s="26" t="e">
        <f>SUMIF(РРО!#REF!,свод!$AY120,РРО!AV$12:AV$38)</f>
        <v>#REF!</v>
      </c>
      <c r="I120" s="26" t="e">
        <f>SUMIF(РРО!#REF!,свод!$AY120,РРО!AW$12:AW$38)</f>
        <v>#REF!</v>
      </c>
      <c r="J120" s="26" t="e">
        <f>SUMIF(РРО!#REF!,свод!$AY120,РРО!AX$12:AX$38)</f>
        <v>#REF!</v>
      </c>
      <c r="K120" s="26" t="e">
        <f>SUMIF(РРО!#REF!,свод!$AY120,РРО!AY$12:AY$38)</f>
        <v>#REF!</v>
      </c>
      <c r="L120" s="26" t="e">
        <f>SUMIF(РРО!#REF!,свод!$AY120,РРО!AZ$12:AZ$38)</f>
        <v>#REF!</v>
      </c>
      <c r="M120" s="26" t="e">
        <f>SUMIF(РРО!#REF!,свод!$AY120,РРО!BA$12:BA$38)</f>
        <v>#REF!</v>
      </c>
      <c r="N120" s="26" t="e">
        <f>SUMIF(РРО!#REF!,свод!$AY120,РРО!BB$12:BB$38)</f>
        <v>#REF!</v>
      </c>
      <c r="O120" s="26" t="e">
        <f>SUMIF(РРО!#REF!,свод!$AY120,РРО!BC$12:BC$38)</f>
        <v>#REF!</v>
      </c>
      <c r="P120" s="40" t="e">
        <f>SUMIF(РРО!#REF!,свод!$AY120,РРО!BD$12:BD$38)</f>
        <v>#REF!</v>
      </c>
      <c r="Q120" s="26" t="e">
        <f>SUMIF(РРО!#REF!,свод!$AY120,РРО!BE$12:BE$38)</f>
        <v>#REF!</v>
      </c>
      <c r="R120" s="26" t="e">
        <f>SUMIF(РРО!#REF!,свод!$AY120,РРО!BF$12:BF$38)</f>
        <v>#REF!</v>
      </c>
      <c r="S120" s="26" t="e">
        <f>SUMIF(РРО!#REF!,свод!$AY120,РРО!BG$12:BG$38)</f>
        <v>#REF!</v>
      </c>
      <c r="T120" s="26" t="e">
        <f>SUMIF(РРО!#REF!,свод!$AY120,РРО!BH$12:BH$38)</f>
        <v>#REF!</v>
      </c>
      <c r="U120" s="40" t="e">
        <f>SUMIF(РРО!#REF!,свод!$AY120,РРО!BI$12:BI$38)</f>
        <v>#REF!</v>
      </c>
      <c r="V120" s="26" t="e">
        <f>SUMIF(РРО!#REF!,свод!$AY120,РРО!BJ$12:BJ$38)</f>
        <v>#REF!</v>
      </c>
      <c r="W120" s="26" t="e">
        <f>SUMIF(РРО!#REF!,свод!$AY120,РРО!BK$12:BK$38)</f>
        <v>#REF!</v>
      </c>
      <c r="X120" s="26" t="e">
        <f>SUMIF(РРО!#REF!,свод!$AY120,РРО!BL$12:BL$38)</f>
        <v>#REF!</v>
      </c>
      <c r="Y120" s="26" t="e">
        <f>SUMIF(РРО!#REF!,свод!$AY120,РРО!BM$12:BM$38)</f>
        <v>#REF!</v>
      </c>
      <c r="Z120" s="40" t="e">
        <f>SUMIF(РРО!#REF!,свод!$AY120,РРО!BN$12:BN$38)</f>
        <v>#REF!</v>
      </c>
      <c r="AA120" s="26" t="e">
        <f>SUMIF(РРО!#REF!,свод!$AY120,РРО!BO$12:BO$38)</f>
        <v>#REF!</v>
      </c>
      <c r="AB120" s="26" t="e">
        <f>SUMIF(РРО!#REF!,свод!$AY120,РРО!BP$12:BP$38)</f>
        <v>#REF!</v>
      </c>
      <c r="AC120" s="26" t="e">
        <f>SUMIF(РРО!#REF!,свод!$AY120,РРО!BQ$12:BQ$38)</f>
        <v>#REF!</v>
      </c>
      <c r="AD120" s="26" t="e">
        <f>SUMIF(РРО!#REF!,свод!$AY120,РРО!BR$12:BR$38)</f>
        <v>#REF!</v>
      </c>
      <c r="AE120" s="40" t="e">
        <f>SUMIF(РРО!#REF!,свод!$AY120,РРО!BS$12:BS$38)</f>
        <v>#REF!</v>
      </c>
      <c r="AF120" s="26" t="e">
        <f>SUMIF(РРО!#REF!,свод!$AY120,РРО!BT$12:BT$38)</f>
        <v>#REF!</v>
      </c>
      <c r="AG120" s="26" t="e">
        <f>SUMIF(РРО!#REF!,свод!$AY120,РРО!BU$12:BU$38)</f>
        <v>#REF!</v>
      </c>
      <c r="AH120" s="26" t="e">
        <f>SUMIF(РРО!#REF!,свод!$AY120,РРО!BV$12:BV$38)</f>
        <v>#REF!</v>
      </c>
      <c r="AI120" s="26" t="e">
        <f>SUMIF(РРО!#REF!,свод!$AY120,РРО!BW$12:BW$38)</f>
        <v>#REF!</v>
      </c>
      <c r="AJ120" s="26" t="e">
        <f>SUMIF(РРО!#REF!,свод!$AY120,РРО!#REF!)</f>
        <v>#REF!</v>
      </c>
      <c r="AK120" s="26" t="e">
        <f>SUMIF(РРО!#REF!,свод!$AY120,РРО!#REF!)</f>
        <v>#REF!</v>
      </c>
      <c r="AL120" s="26" t="e">
        <f>SUMIF(РРО!#REF!,свод!$AY120,РРО!#REF!)</f>
        <v>#REF!</v>
      </c>
      <c r="AM120" s="26" t="e">
        <f>SUMIF(РРО!#REF!,свод!$AY120,РРО!#REF!)</f>
        <v>#REF!</v>
      </c>
      <c r="AN120" s="26" t="e">
        <f>SUMIF(РРО!#REF!,свод!$AY120,РРО!#REF!)</f>
        <v>#REF!</v>
      </c>
      <c r="AO120" s="26" t="e">
        <f>SUMIF(РРО!#REF!,свод!$AY120,РРО!#REF!)</f>
        <v>#REF!</v>
      </c>
      <c r="AP120" s="26" t="e">
        <f>SUMIF(РРО!#REF!,свод!$AY120,РРО!#REF!)</f>
        <v>#REF!</v>
      </c>
      <c r="AQ120" s="26" t="e">
        <f>SUMIF(РРО!#REF!,свод!$AY120,РРО!#REF!)</f>
        <v>#REF!</v>
      </c>
      <c r="AR120" s="26" t="e">
        <f>SUMIF(РРО!#REF!,свод!$AY120,РРО!#REF!)</f>
        <v>#REF!</v>
      </c>
      <c r="AS120" s="26" t="e">
        <f>SUMIF(РРО!#REF!,свод!$AY120,РРО!#REF!)</f>
        <v>#REF!</v>
      </c>
      <c r="AT120" s="26" t="e">
        <f>SUMIF(РРО!#REF!,свод!$AY120,РРО!#REF!)</f>
        <v>#REF!</v>
      </c>
      <c r="AU120" s="26" t="e">
        <f>SUMIF(РРО!#REF!,свод!$AY120,РРО!#REF!)</f>
        <v>#REF!</v>
      </c>
      <c r="AV120" s="26" t="e">
        <f>SUMIF(РРО!#REF!,свод!$AY120,РРО!#REF!)</f>
        <v>#REF!</v>
      </c>
      <c r="AW120" s="26" t="e">
        <f>SUMIF(РРО!#REF!,свод!$AY120,РРО!#REF!)</f>
        <v>#REF!</v>
      </c>
      <c r="AX120" s="26" t="e">
        <f>SUMIF(РРО!#REF!,свод!$AY120,РРО!#REF!)</f>
        <v>#REF!</v>
      </c>
      <c r="AY120" t="str">
        <f>CONCATENATE(A120,C120,D120,E120)</f>
        <v>4020000011006плановый</v>
      </c>
    </row>
    <row r="121" spans="1:51" ht="15" customHeight="1">
      <c r="A121" s="20">
        <v>402000001</v>
      </c>
      <c r="B121" s="21" t="s">
        <v>90</v>
      </c>
      <c r="C121" s="22" t="s">
        <v>77</v>
      </c>
      <c r="D121" s="22" t="s">
        <v>80</v>
      </c>
      <c r="E121" s="23" t="s">
        <v>62</v>
      </c>
      <c r="F121" s="40" t="e">
        <f>SUMIF(РРО!#REF!,свод!AY121,РРО!AT$12:AT$38)</f>
        <v>#REF!</v>
      </c>
      <c r="G121" s="40" t="e">
        <f>SUMIF(РРО!#REF!,свод!AY121,РРО!AU$12:AU$38)</f>
        <v>#REF!</v>
      </c>
      <c r="H121" s="26" t="e">
        <f>SUMIF(РРО!#REF!,свод!$AY121,РРО!AV$12:AV$38)</f>
        <v>#REF!</v>
      </c>
      <c r="I121" s="26" t="e">
        <f>SUMIF(РРО!#REF!,свод!$AY121,РРО!AW$12:AW$38)</f>
        <v>#REF!</v>
      </c>
      <c r="J121" s="26" t="e">
        <f>SUMIF(РРО!#REF!,свод!$AY121,РРО!AX$12:AX$38)</f>
        <v>#REF!</v>
      </c>
      <c r="K121" s="26" t="e">
        <f>SUMIF(РРО!#REF!,свод!$AY121,РРО!AY$12:AY$38)</f>
        <v>#REF!</v>
      </c>
      <c r="L121" s="26" t="e">
        <f>SUMIF(РРО!#REF!,свод!$AY121,РРО!AZ$12:AZ$38)</f>
        <v>#REF!</v>
      </c>
      <c r="M121" s="26" t="e">
        <f>SUMIF(РРО!#REF!,свод!$AY121,РРО!BA$12:BA$38)</f>
        <v>#REF!</v>
      </c>
      <c r="N121" s="26" t="e">
        <f>SUMIF(РРО!#REF!,свод!$AY121,РРО!BB$12:BB$38)</f>
        <v>#REF!</v>
      </c>
      <c r="O121" s="26" t="e">
        <f>SUMIF(РРО!#REF!,свод!$AY121,РРО!BC$12:BC$38)</f>
        <v>#REF!</v>
      </c>
      <c r="P121" s="40" t="e">
        <f>SUMIF(РРО!#REF!,свод!$AY121,РРО!BD$12:BD$38)</f>
        <v>#REF!</v>
      </c>
      <c r="Q121" s="26" t="e">
        <f>SUMIF(РРО!#REF!,свод!$AY121,РРО!BE$12:BE$38)</f>
        <v>#REF!</v>
      </c>
      <c r="R121" s="26" t="e">
        <f>SUMIF(РРО!#REF!,свод!$AY121,РРО!BF$12:BF$38)</f>
        <v>#REF!</v>
      </c>
      <c r="S121" s="26" t="e">
        <f>SUMIF(РРО!#REF!,свод!$AY121,РРО!BG$12:BG$38)</f>
        <v>#REF!</v>
      </c>
      <c r="T121" s="26" t="e">
        <f>SUMIF(РРО!#REF!,свод!$AY121,РРО!BH$12:BH$38)</f>
        <v>#REF!</v>
      </c>
      <c r="U121" s="40" t="e">
        <f>SUMIF(РРО!#REF!,свод!$AY121,РРО!BI$12:BI$38)</f>
        <v>#REF!</v>
      </c>
      <c r="V121" s="26" t="e">
        <f>SUMIF(РРО!#REF!,свод!$AY121,РРО!BJ$12:BJ$38)</f>
        <v>#REF!</v>
      </c>
      <c r="W121" s="26" t="e">
        <f>SUMIF(РРО!#REF!,свод!$AY121,РРО!BK$12:BK$38)</f>
        <v>#REF!</v>
      </c>
      <c r="X121" s="26" t="e">
        <f>SUMIF(РРО!#REF!,свод!$AY121,РРО!BL$12:BL$38)</f>
        <v>#REF!</v>
      </c>
      <c r="Y121" s="26" t="e">
        <f>SUMIF(РРО!#REF!,свод!$AY121,РРО!BM$12:BM$38)</f>
        <v>#REF!</v>
      </c>
      <c r="Z121" s="40" t="e">
        <f>SUMIF(РРО!#REF!,свод!$AY121,РРО!BN$12:BN$38)</f>
        <v>#REF!</v>
      </c>
      <c r="AA121" s="26" t="e">
        <f>SUMIF(РРО!#REF!,свод!$AY121,РРО!BO$12:BO$38)</f>
        <v>#REF!</v>
      </c>
      <c r="AB121" s="26" t="e">
        <f>SUMIF(РРО!#REF!,свод!$AY121,РРО!BP$12:BP$38)</f>
        <v>#REF!</v>
      </c>
      <c r="AC121" s="26" t="e">
        <f>SUMIF(РРО!#REF!,свод!$AY121,РРО!BQ$12:BQ$38)</f>
        <v>#REF!</v>
      </c>
      <c r="AD121" s="26" t="e">
        <f>SUMIF(РРО!#REF!,свод!$AY121,РРО!BR$12:BR$38)</f>
        <v>#REF!</v>
      </c>
      <c r="AE121" s="40" t="e">
        <f>SUMIF(РРО!#REF!,свод!$AY121,РРО!BS$12:BS$38)</f>
        <v>#REF!</v>
      </c>
      <c r="AF121" s="26" t="e">
        <f>SUMIF(РРО!#REF!,свод!$AY121,РРО!BT$12:BT$38)</f>
        <v>#REF!</v>
      </c>
      <c r="AG121" s="26" t="e">
        <f>SUMIF(РРО!#REF!,свод!$AY121,РРО!BU$12:BU$38)</f>
        <v>#REF!</v>
      </c>
      <c r="AH121" s="26" t="e">
        <f>SUMIF(РРО!#REF!,свод!$AY121,РРО!BV$12:BV$38)</f>
        <v>#REF!</v>
      </c>
      <c r="AI121" s="26" t="e">
        <f>SUMIF(РРО!#REF!,свод!$AY121,РРО!BW$12:BW$38)</f>
        <v>#REF!</v>
      </c>
      <c r="AJ121" s="26" t="e">
        <f>SUMIF(РРО!#REF!,свод!$AY121,РРО!#REF!)</f>
        <v>#REF!</v>
      </c>
      <c r="AK121" s="26" t="e">
        <f>SUMIF(РРО!#REF!,свод!$AY121,РРО!#REF!)</f>
        <v>#REF!</v>
      </c>
      <c r="AL121" s="26" t="e">
        <f>SUMIF(РРО!#REF!,свод!$AY121,РРО!#REF!)</f>
        <v>#REF!</v>
      </c>
      <c r="AM121" s="26" t="e">
        <f>SUMIF(РРО!#REF!,свод!$AY121,РРО!#REF!)</f>
        <v>#REF!</v>
      </c>
      <c r="AN121" s="26" t="e">
        <f>SUMIF(РРО!#REF!,свод!$AY121,РРО!#REF!)</f>
        <v>#REF!</v>
      </c>
      <c r="AO121" s="26" t="e">
        <f>SUMIF(РРО!#REF!,свод!$AY121,РРО!#REF!)</f>
        <v>#REF!</v>
      </c>
      <c r="AP121" s="26" t="e">
        <f>SUMIF(РРО!#REF!,свод!$AY121,РРО!#REF!)</f>
        <v>#REF!</v>
      </c>
      <c r="AQ121" s="26" t="e">
        <f>SUMIF(РРО!#REF!,свод!$AY121,РРО!#REF!)</f>
        <v>#REF!</v>
      </c>
      <c r="AR121" s="26" t="e">
        <f>SUMIF(РРО!#REF!,свод!$AY121,РРО!#REF!)</f>
        <v>#REF!</v>
      </c>
      <c r="AS121" s="26" t="e">
        <f>SUMIF(РРО!#REF!,свод!$AY121,РРО!#REF!)</f>
        <v>#REF!</v>
      </c>
      <c r="AT121" s="26" t="e">
        <f>SUMIF(РРО!#REF!,свод!$AY121,РРО!#REF!)</f>
        <v>#REF!</v>
      </c>
      <c r="AU121" s="26" t="e">
        <f>SUMIF(РРО!#REF!,свод!$AY121,РРО!#REF!)</f>
        <v>#REF!</v>
      </c>
      <c r="AV121" s="26" t="e">
        <f>SUMIF(РРО!#REF!,свод!$AY121,РРО!#REF!)</f>
        <v>#REF!</v>
      </c>
      <c r="AW121" s="26" t="e">
        <f>SUMIF(РРО!#REF!,свод!$AY121,РРО!#REF!)</f>
        <v>#REF!</v>
      </c>
      <c r="AX121" s="26" t="e">
        <f>SUMIF(РРО!#REF!,свод!$AY121,РРО!#REF!)</f>
        <v>#REF!</v>
      </c>
      <c r="AY121" t="str">
        <f t="shared" si="3"/>
        <v>4020000011105нормативный</v>
      </c>
    </row>
    <row r="122" spans="1:51" ht="15" customHeight="1">
      <c r="A122" s="20" t="s">
        <v>140</v>
      </c>
      <c r="B122" s="21" t="s">
        <v>49</v>
      </c>
      <c r="C122" s="22" t="s">
        <v>51</v>
      </c>
      <c r="D122" s="22" t="s">
        <v>61</v>
      </c>
      <c r="E122" s="23" t="s">
        <v>62</v>
      </c>
      <c r="F122" s="40" t="e">
        <f>SUMIF(РРО!#REF!,свод!AY122,РРО!AT$12:AT$38)</f>
        <v>#REF!</v>
      </c>
      <c r="G122" s="40" t="e">
        <f>SUMIF(РРО!#REF!,свод!AY122,РРО!AU$12:AU$38)</f>
        <v>#REF!</v>
      </c>
      <c r="H122" s="26" t="e">
        <f>SUMIF(РРО!#REF!,свод!$AY122,РРО!AV$12:AV$38)</f>
        <v>#REF!</v>
      </c>
      <c r="I122" s="26" t="e">
        <f>SUMIF(РРО!#REF!,свод!$AY122,РРО!AW$12:AW$38)</f>
        <v>#REF!</v>
      </c>
      <c r="J122" s="26" t="e">
        <f>SUMIF(РРО!#REF!,свод!$AY122,РРО!AX$12:AX$38)</f>
        <v>#REF!</v>
      </c>
      <c r="K122" s="26" t="e">
        <f>SUMIF(РРО!#REF!,свод!$AY122,РРО!AY$12:AY$38)</f>
        <v>#REF!</v>
      </c>
      <c r="L122" s="26" t="e">
        <f>SUMIF(РРО!#REF!,свод!$AY122,РРО!AZ$12:AZ$38)</f>
        <v>#REF!</v>
      </c>
      <c r="M122" s="26" t="e">
        <f>SUMIF(РРО!#REF!,свод!$AY122,РРО!BA$12:BA$38)</f>
        <v>#REF!</v>
      </c>
      <c r="N122" s="26" t="e">
        <f>SUMIF(РРО!#REF!,свод!$AY122,РРО!BB$12:BB$38)</f>
        <v>#REF!</v>
      </c>
      <c r="O122" s="26" t="e">
        <f>SUMIF(РРО!#REF!,свод!$AY122,РРО!BC$12:BC$38)</f>
        <v>#REF!</v>
      </c>
      <c r="P122" s="40" t="e">
        <f>SUMIF(РРО!#REF!,свод!$AY122,РРО!BD$12:BD$38)</f>
        <v>#REF!</v>
      </c>
      <c r="Q122" s="26" t="e">
        <f>SUMIF(РРО!#REF!,свод!$AY122,РРО!BE$12:BE$38)</f>
        <v>#REF!</v>
      </c>
      <c r="R122" s="26" t="e">
        <f>SUMIF(РРО!#REF!,свод!$AY122,РРО!BF$12:BF$38)</f>
        <v>#REF!</v>
      </c>
      <c r="S122" s="26" t="e">
        <f>SUMIF(РРО!#REF!,свод!$AY122,РРО!BG$12:BG$38)</f>
        <v>#REF!</v>
      </c>
      <c r="T122" s="26" t="e">
        <f>SUMIF(РРО!#REF!,свод!$AY122,РРО!BH$12:BH$38)</f>
        <v>#REF!</v>
      </c>
      <c r="U122" s="40" t="e">
        <f>SUMIF(РРО!#REF!,свод!$AY122,РРО!BI$12:BI$38)</f>
        <v>#REF!</v>
      </c>
      <c r="V122" s="26" t="e">
        <f>SUMIF(РРО!#REF!,свод!$AY122,РРО!BJ$12:BJ$38)</f>
        <v>#REF!</v>
      </c>
      <c r="W122" s="26" t="e">
        <f>SUMIF(РРО!#REF!,свод!$AY122,РРО!BK$12:BK$38)</f>
        <v>#REF!</v>
      </c>
      <c r="X122" s="26" t="e">
        <f>SUMIF(РРО!#REF!,свод!$AY122,РРО!BL$12:BL$38)</f>
        <v>#REF!</v>
      </c>
      <c r="Y122" s="26" t="e">
        <f>SUMIF(РРО!#REF!,свод!$AY122,РРО!BM$12:BM$38)</f>
        <v>#REF!</v>
      </c>
      <c r="Z122" s="40" t="e">
        <f>SUMIF(РРО!#REF!,свод!$AY122,РРО!BN$12:BN$38)</f>
        <v>#REF!</v>
      </c>
      <c r="AA122" s="26" t="e">
        <f>SUMIF(РРО!#REF!,свод!$AY122,РРО!BO$12:BO$38)</f>
        <v>#REF!</v>
      </c>
      <c r="AB122" s="26" t="e">
        <f>SUMIF(РРО!#REF!,свод!$AY122,РРО!BP$12:BP$38)</f>
        <v>#REF!</v>
      </c>
      <c r="AC122" s="26" t="e">
        <f>SUMIF(РРО!#REF!,свод!$AY122,РРО!BQ$12:BQ$38)</f>
        <v>#REF!</v>
      </c>
      <c r="AD122" s="26" t="e">
        <f>SUMIF(РРО!#REF!,свод!$AY122,РРО!BR$12:BR$38)</f>
        <v>#REF!</v>
      </c>
      <c r="AE122" s="40" t="e">
        <f>SUMIF(РРО!#REF!,свод!$AY122,РРО!BS$12:BS$38)</f>
        <v>#REF!</v>
      </c>
      <c r="AF122" s="26" t="e">
        <f>SUMIF(РРО!#REF!,свод!$AY122,РРО!BT$12:BT$38)</f>
        <v>#REF!</v>
      </c>
      <c r="AG122" s="26" t="e">
        <f>SUMIF(РРО!#REF!,свод!$AY122,РРО!BU$12:BU$38)</f>
        <v>#REF!</v>
      </c>
      <c r="AH122" s="26" t="e">
        <f>SUMIF(РРО!#REF!,свод!$AY122,РРО!BV$12:BV$38)</f>
        <v>#REF!</v>
      </c>
      <c r="AI122" s="26" t="e">
        <f>SUMIF(РРО!#REF!,свод!$AY122,РРО!BW$12:BW$38)</f>
        <v>#REF!</v>
      </c>
      <c r="AJ122" s="26" t="e">
        <f>SUMIF(РРО!#REF!,свод!$AY122,РРО!#REF!)</f>
        <v>#REF!</v>
      </c>
      <c r="AK122" s="26" t="e">
        <f>SUMIF(РРО!#REF!,свод!$AY122,РРО!#REF!)</f>
        <v>#REF!</v>
      </c>
      <c r="AL122" s="26" t="e">
        <f>SUMIF(РРО!#REF!,свод!$AY122,РРО!#REF!)</f>
        <v>#REF!</v>
      </c>
      <c r="AM122" s="26" t="e">
        <f>SUMIF(РРО!#REF!,свод!$AY122,РРО!#REF!)</f>
        <v>#REF!</v>
      </c>
      <c r="AN122" s="26" t="e">
        <f>SUMIF(РРО!#REF!,свод!$AY122,РРО!#REF!)</f>
        <v>#REF!</v>
      </c>
      <c r="AO122" s="26" t="e">
        <f>SUMIF(РРО!#REF!,свод!$AY122,РРО!#REF!)</f>
        <v>#REF!</v>
      </c>
      <c r="AP122" s="26" t="e">
        <f>SUMIF(РРО!#REF!,свод!$AY122,РРО!#REF!)</f>
        <v>#REF!</v>
      </c>
      <c r="AQ122" s="26" t="e">
        <f>SUMIF(РРО!#REF!,свод!$AY122,РРО!#REF!)</f>
        <v>#REF!</v>
      </c>
      <c r="AR122" s="26" t="e">
        <f>SUMIF(РРО!#REF!,свод!$AY122,РРО!#REF!)</f>
        <v>#REF!</v>
      </c>
      <c r="AS122" s="26" t="e">
        <f>SUMIF(РРО!#REF!,свод!$AY122,РРО!#REF!)</f>
        <v>#REF!</v>
      </c>
      <c r="AT122" s="26" t="e">
        <f>SUMIF(РРО!#REF!,свод!$AY122,РРО!#REF!)</f>
        <v>#REF!</v>
      </c>
      <c r="AU122" s="26" t="e">
        <f>SUMIF(РРО!#REF!,свод!$AY122,РРО!#REF!)</f>
        <v>#REF!</v>
      </c>
      <c r="AV122" s="26" t="e">
        <f>SUMIF(РРО!#REF!,свод!$AY122,РРО!#REF!)</f>
        <v>#REF!</v>
      </c>
      <c r="AW122" s="26" t="e">
        <f>SUMIF(РРО!#REF!,свод!$AY122,РРО!#REF!)</f>
        <v>#REF!</v>
      </c>
      <c r="AX122" s="26" t="e">
        <f>SUMIF(РРО!#REF!,свод!$AY122,РРО!#REF!)</f>
        <v>#REF!</v>
      </c>
      <c r="AY122" t="str">
        <f>CONCATENATE(A122,C122,D122,E122)</f>
        <v>4020000020102нормативный</v>
      </c>
    </row>
    <row r="123" spans="1:51" ht="15" customHeight="1">
      <c r="A123" s="20" t="s">
        <v>140</v>
      </c>
      <c r="B123" s="21" t="s">
        <v>49</v>
      </c>
      <c r="C123" s="22" t="s">
        <v>51</v>
      </c>
      <c r="D123" s="22" t="s">
        <v>54</v>
      </c>
      <c r="E123" s="23" t="s">
        <v>62</v>
      </c>
      <c r="F123" s="40" t="e">
        <f>SUMIF(РРО!#REF!,свод!AY123,РРО!AT$12:AT$38)</f>
        <v>#REF!</v>
      </c>
      <c r="G123" s="40" t="e">
        <f>SUMIF(РРО!#REF!,свод!AY123,РРО!AU$12:AU$38)</f>
        <v>#REF!</v>
      </c>
      <c r="H123" s="26" t="e">
        <f>SUMIF(РРО!#REF!,свод!$AY123,РРО!AV$12:AV$38)</f>
        <v>#REF!</v>
      </c>
      <c r="I123" s="26" t="e">
        <f>SUMIF(РРО!#REF!,свод!$AY123,РРО!AW$12:AW$38)</f>
        <v>#REF!</v>
      </c>
      <c r="J123" s="26" t="e">
        <f>SUMIF(РРО!#REF!,свод!$AY123,РРО!AX$12:AX$38)</f>
        <v>#REF!</v>
      </c>
      <c r="K123" s="26" t="e">
        <f>SUMIF(РРО!#REF!,свод!$AY123,РРО!AY$12:AY$38)</f>
        <v>#REF!</v>
      </c>
      <c r="L123" s="26" t="e">
        <f>SUMIF(РРО!#REF!,свод!$AY123,РРО!AZ$12:AZ$38)</f>
        <v>#REF!</v>
      </c>
      <c r="M123" s="26" t="e">
        <f>SUMIF(РРО!#REF!,свод!$AY123,РРО!BA$12:BA$38)</f>
        <v>#REF!</v>
      </c>
      <c r="N123" s="26" t="e">
        <f>SUMIF(РРО!#REF!,свод!$AY123,РРО!BB$12:BB$38)</f>
        <v>#REF!</v>
      </c>
      <c r="O123" s="26" t="e">
        <f>SUMIF(РРО!#REF!,свод!$AY123,РРО!BC$12:BC$38)</f>
        <v>#REF!</v>
      </c>
      <c r="P123" s="40" t="e">
        <f>SUMIF(РРО!#REF!,свод!$AY123,РРО!BD$12:BD$38)</f>
        <v>#REF!</v>
      </c>
      <c r="Q123" s="26" t="e">
        <f>SUMIF(РРО!#REF!,свод!$AY123,РРО!BE$12:BE$38)</f>
        <v>#REF!</v>
      </c>
      <c r="R123" s="26" t="e">
        <f>SUMIF(РРО!#REF!,свод!$AY123,РРО!BF$12:BF$38)</f>
        <v>#REF!</v>
      </c>
      <c r="S123" s="26" t="e">
        <f>SUMIF(РРО!#REF!,свод!$AY123,РРО!BG$12:BG$38)</f>
        <v>#REF!</v>
      </c>
      <c r="T123" s="26" t="e">
        <f>SUMIF(РРО!#REF!,свод!$AY123,РРО!BH$12:BH$38)</f>
        <v>#REF!</v>
      </c>
      <c r="U123" s="40" t="e">
        <f>SUMIF(РРО!#REF!,свод!$AY123,РРО!BI$12:BI$38)</f>
        <v>#REF!</v>
      </c>
      <c r="V123" s="26" t="e">
        <f>SUMIF(РРО!#REF!,свод!$AY123,РРО!BJ$12:BJ$38)</f>
        <v>#REF!</v>
      </c>
      <c r="W123" s="26" t="e">
        <f>SUMIF(РРО!#REF!,свод!$AY123,РРО!BK$12:BK$38)</f>
        <v>#REF!</v>
      </c>
      <c r="X123" s="26" t="e">
        <f>SUMIF(РРО!#REF!,свод!$AY123,РРО!BL$12:BL$38)</f>
        <v>#REF!</v>
      </c>
      <c r="Y123" s="26" t="e">
        <f>SUMIF(РРО!#REF!,свод!$AY123,РРО!BM$12:BM$38)</f>
        <v>#REF!</v>
      </c>
      <c r="Z123" s="40" t="e">
        <f>SUMIF(РРО!#REF!,свод!$AY123,РРО!BN$12:BN$38)</f>
        <v>#REF!</v>
      </c>
      <c r="AA123" s="26" t="e">
        <f>SUMIF(РРО!#REF!,свод!$AY123,РРО!BO$12:BO$38)</f>
        <v>#REF!</v>
      </c>
      <c r="AB123" s="26" t="e">
        <f>SUMIF(РРО!#REF!,свод!$AY123,РРО!BP$12:BP$38)</f>
        <v>#REF!</v>
      </c>
      <c r="AC123" s="26" t="e">
        <f>SUMIF(РРО!#REF!,свод!$AY123,РРО!BQ$12:BQ$38)</f>
        <v>#REF!</v>
      </c>
      <c r="AD123" s="26" t="e">
        <f>SUMIF(РРО!#REF!,свод!$AY123,РРО!BR$12:BR$38)</f>
        <v>#REF!</v>
      </c>
      <c r="AE123" s="40" t="e">
        <f>SUMIF(РРО!#REF!,свод!$AY123,РРО!BS$12:BS$38)</f>
        <v>#REF!</v>
      </c>
      <c r="AF123" s="26" t="e">
        <f>SUMIF(РРО!#REF!,свод!$AY123,РРО!BT$12:BT$38)</f>
        <v>#REF!</v>
      </c>
      <c r="AG123" s="26" t="e">
        <f>SUMIF(РРО!#REF!,свод!$AY123,РРО!BU$12:BU$38)</f>
        <v>#REF!</v>
      </c>
      <c r="AH123" s="26" t="e">
        <f>SUMIF(РРО!#REF!,свод!$AY123,РРО!BV$12:BV$38)</f>
        <v>#REF!</v>
      </c>
      <c r="AI123" s="26" t="e">
        <f>SUMIF(РРО!#REF!,свод!$AY123,РРО!BW$12:BW$38)</f>
        <v>#REF!</v>
      </c>
      <c r="AJ123" s="26" t="e">
        <f>SUMIF(РРО!#REF!,свод!$AY123,РРО!#REF!)</f>
        <v>#REF!</v>
      </c>
      <c r="AK123" s="26" t="e">
        <f>SUMIF(РРО!#REF!,свод!$AY123,РРО!#REF!)</f>
        <v>#REF!</v>
      </c>
      <c r="AL123" s="26" t="e">
        <f>SUMIF(РРО!#REF!,свод!$AY123,РРО!#REF!)</f>
        <v>#REF!</v>
      </c>
      <c r="AM123" s="26" t="e">
        <f>SUMIF(РРО!#REF!,свод!$AY123,РРО!#REF!)</f>
        <v>#REF!</v>
      </c>
      <c r="AN123" s="26" t="e">
        <f>SUMIF(РРО!#REF!,свод!$AY123,РРО!#REF!)</f>
        <v>#REF!</v>
      </c>
      <c r="AO123" s="26" t="e">
        <f>SUMIF(РРО!#REF!,свод!$AY123,РРО!#REF!)</f>
        <v>#REF!</v>
      </c>
      <c r="AP123" s="26" t="e">
        <f>SUMIF(РРО!#REF!,свод!$AY123,РРО!#REF!)</f>
        <v>#REF!</v>
      </c>
      <c r="AQ123" s="26" t="e">
        <f>SUMIF(РРО!#REF!,свод!$AY123,РРО!#REF!)</f>
        <v>#REF!</v>
      </c>
      <c r="AR123" s="26" t="e">
        <f>SUMIF(РРО!#REF!,свод!$AY123,РРО!#REF!)</f>
        <v>#REF!</v>
      </c>
      <c r="AS123" s="26" t="e">
        <f>SUMIF(РРО!#REF!,свод!$AY123,РРО!#REF!)</f>
        <v>#REF!</v>
      </c>
      <c r="AT123" s="26" t="e">
        <f>SUMIF(РРО!#REF!,свод!$AY123,РРО!#REF!)</f>
        <v>#REF!</v>
      </c>
      <c r="AU123" s="26" t="e">
        <f>SUMIF(РРО!#REF!,свод!$AY123,РРО!#REF!)</f>
        <v>#REF!</v>
      </c>
      <c r="AV123" s="26" t="e">
        <f>SUMIF(РРО!#REF!,свод!$AY123,РРО!#REF!)</f>
        <v>#REF!</v>
      </c>
      <c r="AW123" s="26" t="e">
        <f>SUMIF(РРО!#REF!,свод!$AY123,РРО!#REF!)</f>
        <v>#REF!</v>
      </c>
      <c r="AX123" s="26" t="e">
        <f>SUMIF(РРО!#REF!,свод!$AY123,РРО!#REF!)</f>
        <v>#REF!</v>
      </c>
      <c r="AY123" t="str">
        <f>CONCATENATE(A123,C123,D123,E123)</f>
        <v>4020000020103нормативный</v>
      </c>
    </row>
    <row r="124" spans="1:51" ht="15" customHeight="1">
      <c r="A124" s="20" t="s">
        <v>140</v>
      </c>
      <c r="B124" s="21" t="s">
        <v>49</v>
      </c>
      <c r="C124" s="22" t="s">
        <v>51</v>
      </c>
      <c r="D124" s="22" t="s">
        <v>66</v>
      </c>
      <c r="E124" s="23" t="s">
        <v>62</v>
      </c>
      <c r="F124" s="40" t="e">
        <f>SUMIF(РРО!#REF!,свод!AY124,РРО!AT$12:AT$38)</f>
        <v>#REF!</v>
      </c>
      <c r="G124" s="40" t="e">
        <f>SUMIF(РРО!#REF!,свод!AY124,РРО!AU$12:AU$38)</f>
        <v>#REF!</v>
      </c>
      <c r="H124" s="26" t="e">
        <f>SUMIF(РРО!#REF!,свод!$AY124,РРО!AV$12:AV$38)</f>
        <v>#REF!</v>
      </c>
      <c r="I124" s="26" t="e">
        <f>SUMIF(РРО!#REF!,свод!$AY124,РРО!AW$12:AW$38)</f>
        <v>#REF!</v>
      </c>
      <c r="J124" s="26" t="e">
        <f>SUMIF(РРО!#REF!,свод!$AY124,РРО!AX$12:AX$38)</f>
        <v>#REF!</v>
      </c>
      <c r="K124" s="26" t="e">
        <f>SUMIF(РРО!#REF!,свод!$AY124,РРО!AY$12:AY$38)</f>
        <v>#REF!</v>
      </c>
      <c r="L124" s="26" t="e">
        <f>SUMIF(РРО!#REF!,свод!$AY124,РРО!AZ$12:AZ$38)</f>
        <v>#REF!</v>
      </c>
      <c r="M124" s="26" t="e">
        <f>SUMIF(РРО!#REF!,свод!$AY124,РРО!BA$12:BA$38)</f>
        <v>#REF!</v>
      </c>
      <c r="N124" s="26" t="e">
        <f>SUMIF(РРО!#REF!,свод!$AY124,РРО!BB$12:BB$38)</f>
        <v>#REF!</v>
      </c>
      <c r="O124" s="26" t="e">
        <f>SUMIF(РРО!#REF!,свод!$AY124,РРО!BC$12:BC$38)</f>
        <v>#REF!</v>
      </c>
      <c r="P124" s="40" t="e">
        <f>SUMIF(РРО!#REF!,свод!$AY124,РРО!BD$12:BD$38)</f>
        <v>#REF!</v>
      </c>
      <c r="Q124" s="26" t="e">
        <f>SUMIF(РРО!#REF!,свод!$AY124,РРО!BE$12:BE$38)</f>
        <v>#REF!</v>
      </c>
      <c r="R124" s="26" t="e">
        <f>SUMIF(РРО!#REF!,свод!$AY124,РРО!BF$12:BF$38)</f>
        <v>#REF!</v>
      </c>
      <c r="S124" s="26" t="e">
        <f>SUMIF(РРО!#REF!,свод!$AY124,РРО!BG$12:BG$38)</f>
        <v>#REF!</v>
      </c>
      <c r="T124" s="26" t="e">
        <f>SUMIF(РРО!#REF!,свод!$AY124,РРО!BH$12:BH$38)</f>
        <v>#REF!</v>
      </c>
      <c r="U124" s="40" t="e">
        <f>SUMIF(РРО!#REF!,свод!$AY124,РРО!BI$12:BI$38)</f>
        <v>#REF!</v>
      </c>
      <c r="V124" s="26" t="e">
        <f>SUMIF(РРО!#REF!,свод!$AY124,РРО!BJ$12:BJ$38)</f>
        <v>#REF!</v>
      </c>
      <c r="W124" s="26" t="e">
        <f>SUMIF(РРО!#REF!,свод!$AY124,РРО!BK$12:BK$38)</f>
        <v>#REF!</v>
      </c>
      <c r="X124" s="26" t="e">
        <f>SUMIF(РРО!#REF!,свод!$AY124,РРО!BL$12:BL$38)</f>
        <v>#REF!</v>
      </c>
      <c r="Y124" s="26" t="e">
        <f>SUMIF(РРО!#REF!,свод!$AY124,РРО!BM$12:BM$38)</f>
        <v>#REF!</v>
      </c>
      <c r="Z124" s="40" t="e">
        <f>SUMIF(РРО!#REF!,свод!$AY124,РРО!BN$12:BN$38)</f>
        <v>#REF!</v>
      </c>
      <c r="AA124" s="26" t="e">
        <f>SUMIF(РРО!#REF!,свод!$AY124,РРО!BO$12:BO$38)</f>
        <v>#REF!</v>
      </c>
      <c r="AB124" s="26" t="e">
        <f>SUMIF(РРО!#REF!,свод!$AY124,РРО!BP$12:BP$38)</f>
        <v>#REF!</v>
      </c>
      <c r="AC124" s="26" t="e">
        <f>SUMIF(РРО!#REF!,свод!$AY124,РРО!BQ$12:BQ$38)</f>
        <v>#REF!</v>
      </c>
      <c r="AD124" s="26" t="e">
        <f>SUMIF(РРО!#REF!,свод!$AY124,РРО!BR$12:BR$38)</f>
        <v>#REF!</v>
      </c>
      <c r="AE124" s="40" t="e">
        <f>SUMIF(РРО!#REF!,свод!$AY124,РРО!BS$12:BS$38)</f>
        <v>#REF!</v>
      </c>
      <c r="AF124" s="26" t="e">
        <f>SUMIF(РРО!#REF!,свод!$AY124,РРО!BT$12:BT$38)</f>
        <v>#REF!</v>
      </c>
      <c r="AG124" s="26" t="e">
        <f>SUMIF(РРО!#REF!,свод!$AY124,РРО!BU$12:BU$38)</f>
        <v>#REF!</v>
      </c>
      <c r="AH124" s="26" t="e">
        <f>SUMIF(РРО!#REF!,свод!$AY124,РРО!BV$12:BV$38)</f>
        <v>#REF!</v>
      </c>
      <c r="AI124" s="26" t="e">
        <f>SUMIF(РРО!#REF!,свод!$AY124,РРО!BW$12:BW$38)</f>
        <v>#REF!</v>
      </c>
      <c r="AJ124" s="26" t="e">
        <f>SUMIF(РРО!#REF!,свод!$AY124,РРО!#REF!)</f>
        <v>#REF!</v>
      </c>
      <c r="AK124" s="26" t="e">
        <f>SUMIF(РРО!#REF!,свод!$AY124,РРО!#REF!)</f>
        <v>#REF!</v>
      </c>
      <c r="AL124" s="26" t="e">
        <f>SUMIF(РРО!#REF!,свод!$AY124,РРО!#REF!)</f>
        <v>#REF!</v>
      </c>
      <c r="AM124" s="26" t="e">
        <f>SUMIF(РРО!#REF!,свод!$AY124,РРО!#REF!)</f>
        <v>#REF!</v>
      </c>
      <c r="AN124" s="26" t="e">
        <f>SUMIF(РРО!#REF!,свод!$AY124,РРО!#REF!)</f>
        <v>#REF!</v>
      </c>
      <c r="AO124" s="26" t="e">
        <f>SUMIF(РРО!#REF!,свод!$AY124,РРО!#REF!)</f>
        <v>#REF!</v>
      </c>
      <c r="AP124" s="26" t="e">
        <f>SUMIF(РРО!#REF!,свод!$AY124,РРО!#REF!)</f>
        <v>#REF!</v>
      </c>
      <c r="AQ124" s="26" t="e">
        <f>SUMIF(РРО!#REF!,свод!$AY124,РРО!#REF!)</f>
        <v>#REF!</v>
      </c>
      <c r="AR124" s="26" t="e">
        <f>SUMIF(РРО!#REF!,свод!$AY124,РРО!#REF!)</f>
        <v>#REF!</v>
      </c>
      <c r="AS124" s="26" t="e">
        <f>SUMIF(РРО!#REF!,свод!$AY124,РРО!#REF!)</f>
        <v>#REF!</v>
      </c>
      <c r="AT124" s="26" t="e">
        <f>SUMIF(РРО!#REF!,свод!$AY124,РРО!#REF!)</f>
        <v>#REF!</v>
      </c>
      <c r="AU124" s="26" t="e">
        <f>SUMIF(РРО!#REF!,свод!$AY124,РРО!#REF!)</f>
        <v>#REF!</v>
      </c>
      <c r="AV124" s="26" t="e">
        <f>SUMIF(РРО!#REF!,свод!$AY124,РРО!#REF!)</f>
        <v>#REF!</v>
      </c>
      <c r="AW124" s="26" t="e">
        <f>SUMIF(РРО!#REF!,свод!$AY124,РРО!#REF!)</f>
        <v>#REF!</v>
      </c>
      <c r="AX124" s="26" t="e">
        <f>SUMIF(РРО!#REF!,свод!$AY124,РРО!#REF!)</f>
        <v>#REF!</v>
      </c>
      <c r="AY124" t="str">
        <f t="shared" si="3"/>
        <v>4020000020104нормативный</v>
      </c>
    </row>
    <row r="125" spans="1:51" ht="15" customHeight="1">
      <c r="A125" s="36" t="s">
        <v>140</v>
      </c>
      <c r="B125" s="37" t="s">
        <v>49</v>
      </c>
      <c r="C125" s="38" t="s">
        <v>51</v>
      </c>
      <c r="D125" s="38" t="s">
        <v>66</v>
      </c>
      <c r="E125" s="39" t="s">
        <v>63</v>
      </c>
      <c r="F125" s="40" t="e">
        <f>SUMIF(РРО!#REF!,свод!AY125,РРО!AT$12:AT$38)</f>
        <v>#REF!</v>
      </c>
      <c r="G125" s="40" t="e">
        <f>SUMIF(РРО!#REF!,свод!AY125,РРО!AU$12:AU$38)</f>
        <v>#REF!</v>
      </c>
      <c r="H125" s="26" t="e">
        <f>SUMIF(РРО!#REF!,свод!$AY125,РРО!AV$12:AV$38)</f>
        <v>#REF!</v>
      </c>
      <c r="I125" s="26" t="e">
        <f>SUMIF(РРО!#REF!,свод!$AY125,РРО!AW$12:AW$38)</f>
        <v>#REF!</v>
      </c>
      <c r="J125" s="26" t="e">
        <f>SUMIF(РРО!#REF!,свод!$AY125,РРО!AX$12:AX$38)</f>
        <v>#REF!</v>
      </c>
      <c r="K125" s="26" t="e">
        <f>SUMIF(РРО!#REF!,свод!$AY125,РРО!AY$12:AY$38)</f>
        <v>#REF!</v>
      </c>
      <c r="L125" s="26" t="e">
        <f>SUMIF(РРО!#REF!,свод!$AY125,РРО!AZ$12:AZ$38)</f>
        <v>#REF!</v>
      </c>
      <c r="M125" s="26" t="e">
        <f>SUMIF(РРО!#REF!,свод!$AY125,РРО!BA$12:BA$38)</f>
        <v>#REF!</v>
      </c>
      <c r="N125" s="26" t="e">
        <f>SUMIF(РРО!#REF!,свод!$AY125,РРО!BB$12:BB$38)</f>
        <v>#REF!</v>
      </c>
      <c r="O125" s="26" t="e">
        <f>SUMIF(РРО!#REF!,свод!$AY125,РРО!BC$12:BC$38)</f>
        <v>#REF!</v>
      </c>
      <c r="P125" s="40" t="e">
        <f>SUMIF(РРО!#REF!,свод!$AY125,РРО!BD$12:BD$38)</f>
        <v>#REF!</v>
      </c>
      <c r="Q125" s="26" t="e">
        <f>SUMIF(РРО!#REF!,свод!$AY125,РРО!BE$12:BE$38)</f>
        <v>#REF!</v>
      </c>
      <c r="R125" s="26" t="e">
        <f>SUMIF(РРО!#REF!,свод!$AY125,РРО!BF$12:BF$38)</f>
        <v>#REF!</v>
      </c>
      <c r="S125" s="26" t="e">
        <f>SUMIF(РРО!#REF!,свод!$AY125,РРО!BG$12:BG$38)</f>
        <v>#REF!</v>
      </c>
      <c r="T125" s="26" t="e">
        <f>SUMIF(РРО!#REF!,свод!$AY125,РРО!BH$12:BH$38)</f>
        <v>#REF!</v>
      </c>
      <c r="U125" s="40" t="e">
        <f>SUMIF(РРО!#REF!,свод!$AY125,РРО!BI$12:BI$38)</f>
        <v>#REF!</v>
      </c>
      <c r="V125" s="26" t="e">
        <f>SUMIF(РРО!#REF!,свод!$AY125,РРО!BJ$12:BJ$38)</f>
        <v>#REF!</v>
      </c>
      <c r="W125" s="26" t="e">
        <f>SUMIF(РРО!#REF!,свод!$AY125,РРО!BK$12:BK$38)</f>
        <v>#REF!</v>
      </c>
      <c r="X125" s="26" t="e">
        <f>SUMIF(РРО!#REF!,свод!$AY125,РРО!BL$12:BL$38)</f>
        <v>#REF!</v>
      </c>
      <c r="Y125" s="26" t="e">
        <f>SUMIF(РРО!#REF!,свод!$AY125,РРО!BM$12:BM$38)</f>
        <v>#REF!</v>
      </c>
      <c r="Z125" s="40" t="e">
        <f>SUMIF(РРО!#REF!,свод!$AY125,РРО!BN$12:BN$38)</f>
        <v>#REF!</v>
      </c>
      <c r="AA125" s="26" t="e">
        <f>SUMIF(РРО!#REF!,свод!$AY125,РРО!BO$12:BO$38)</f>
        <v>#REF!</v>
      </c>
      <c r="AB125" s="26" t="e">
        <f>SUMIF(РРО!#REF!,свод!$AY125,РРО!BP$12:BP$38)</f>
        <v>#REF!</v>
      </c>
      <c r="AC125" s="26" t="e">
        <f>SUMIF(РРО!#REF!,свод!$AY125,РРО!BQ$12:BQ$38)</f>
        <v>#REF!</v>
      </c>
      <c r="AD125" s="26" t="e">
        <f>SUMIF(РРО!#REF!,свод!$AY125,РРО!BR$12:BR$38)</f>
        <v>#REF!</v>
      </c>
      <c r="AE125" s="40" t="e">
        <f>SUMIF(РРО!#REF!,свод!$AY125,РРО!BS$12:BS$38)</f>
        <v>#REF!</v>
      </c>
      <c r="AF125" s="26" t="e">
        <f>SUMIF(РРО!#REF!,свод!$AY125,РРО!BT$12:BT$38)</f>
        <v>#REF!</v>
      </c>
      <c r="AG125" s="26" t="e">
        <f>SUMIF(РРО!#REF!,свод!$AY125,РРО!BU$12:BU$38)</f>
        <v>#REF!</v>
      </c>
      <c r="AH125" s="26" t="e">
        <f>SUMIF(РРО!#REF!,свод!$AY125,РРО!BV$12:BV$38)</f>
        <v>#REF!</v>
      </c>
      <c r="AI125" s="26" t="e">
        <f>SUMIF(РРО!#REF!,свод!$AY125,РРО!BW$12:BW$38)</f>
        <v>#REF!</v>
      </c>
      <c r="AJ125" s="26" t="e">
        <f>SUMIF(РРО!#REF!,свод!$AY125,РРО!#REF!)</f>
        <v>#REF!</v>
      </c>
      <c r="AK125" s="26" t="e">
        <f>SUMIF(РРО!#REF!,свод!$AY125,РРО!#REF!)</f>
        <v>#REF!</v>
      </c>
      <c r="AL125" s="26" t="e">
        <f>SUMIF(РРО!#REF!,свод!$AY125,РРО!#REF!)</f>
        <v>#REF!</v>
      </c>
      <c r="AM125" s="26" t="e">
        <f>SUMIF(РРО!#REF!,свод!$AY125,РРО!#REF!)</f>
        <v>#REF!</v>
      </c>
      <c r="AN125" s="26" t="e">
        <f>SUMIF(РРО!#REF!,свод!$AY125,РРО!#REF!)</f>
        <v>#REF!</v>
      </c>
      <c r="AO125" s="26" t="e">
        <f>SUMIF(РРО!#REF!,свод!$AY125,РРО!#REF!)</f>
        <v>#REF!</v>
      </c>
      <c r="AP125" s="26" t="e">
        <f>SUMIF(РРО!#REF!,свод!$AY125,РРО!#REF!)</f>
        <v>#REF!</v>
      </c>
      <c r="AQ125" s="26" t="e">
        <f>SUMIF(РРО!#REF!,свод!$AY125,РРО!#REF!)</f>
        <v>#REF!</v>
      </c>
      <c r="AR125" s="26" t="e">
        <f>SUMIF(РРО!#REF!,свод!$AY125,РРО!#REF!)</f>
        <v>#REF!</v>
      </c>
      <c r="AS125" s="26" t="e">
        <f>SUMIF(РРО!#REF!,свод!$AY125,РРО!#REF!)</f>
        <v>#REF!</v>
      </c>
      <c r="AT125" s="26" t="e">
        <f>SUMIF(РРО!#REF!,свод!$AY125,РРО!#REF!)</f>
        <v>#REF!</v>
      </c>
      <c r="AU125" s="26" t="e">
        <f>SUMIF(РРО!#REF!,свод!$AY125,РРО!#REF!)</f>
        <v>#REF!</v>
      </c>
      <c r="AV125" s="26" t="e">
        <f>SUMIF(РРО!#REF!,свод!$AY125,РРО!#REF!)</f>
        <v>#REF!</v>
      </c>
      <c r="AW125" s="26" t="e">
        <f>SUMIF(РРО!#REF!,свод!$AY125,РРО!#REF!)</f>
        <v>#REF!</v>
      </c>
      <c r="AX125" s="26" t="e">
        <f>SUMIF(РРО!#REF!,свод!$AY125,РРО!#REF!)</f>
        <v>#REF!</v>
      </c>
      <c r="AY125" t="str">
        <f t="shared" si="3"/>
        <v>4020000020104плановый</v>
      </c>
    </row>
    <row r="126" spans="1:51" ht="15" customHeight="1">
      <c r="A126" s="20" t="s">
        <v>140</v>
      </c>
      <c r="B126" s="21" t="s">
        <v>49</v>
      </c>
      <c r="C126" s="22" t="s">
        <v>51</v>
      </c>
      <c r="D126" s="22" t="s">
        <v>92</v>
      </c>
      <c r="E126" s="23" t="s">
        <v>62</v>
      </c>
      <c r="F126" s="40" t="e">
        <f>SUMIF(РРО!#REF!,свод!AY126,РРО!AT$12:AT$38)</f>
        <v>#REF!</v>
      </c>
      <c r="G126" s="40" t="e">
        <f>SUMIF(РРО!#REF!,свод!AY126,РРО!AU$12:AU$38)</f>
        <v>#REF!</v>
      </c>
      <c r="H126" s="26" t="e">
        <f>SUMIF(РРО!#REF!,свод!$AY126,РРО!AV$12:AV$38)</f>
        <v>#REF!</v>
      </c>
      <c r="I126" s="26" t="e">
        <f>SUMIF(РРО!#REF!,свод!$AY126,РРО!AW$12:AW$38)</f>
        <v>#REF!</v>
      </c>
      <c r="J126" s="26" t="e">
        <f>SUMIF(РРО!#REF!,свод!$AY126,РРО!AX$12:AX$38)</f>
        <v>#REF!</v>
      </c>
      <c r="K126" s="26" t="e">
        <f>SUMIF(РРО!#REF!,свод!$AY126,РРО!AY$12:AY$38)</f>
        <v>#REF!</v>
      </c>
      <c r="L126" s="26" t="e">
        <f>SUMIF(РРО!#REF!,свод!$AY126,РРО!AZ$12:AZ$38)</f>
        <v>#REF!</v>
      </c>
      <c r="M126" s="26" t="e">
        <f>SUMIF(РРО!#REF!,свод!$AY126,РРО!BA$12:BA$38)</f>
        <v>#REF!</v>
      </c>
      <c r="N126" s="26" t="e">
        <f>SUMIF(РРО!#REF!,свод!$AY126,РРО!BB$12:BB$38)</f>
        <v>#REF!</v>
      </c>
      <c r="O126" s="26" t="e">
        <f>SUMIF(РРО!#REF!,свод!$AY126,РРО!BC$12:BC$38)</f>
        <v>#REF!</v>
      </c>
      <c r="P126" s="40" t="e">
        <f>SUMIF(РРО!#REF!,свод!$AY126,РРО!BD$12:BD$38)</f>
        <v>#REF!</v>
      </c>
      <c r="Q126" s="26" t="e">
        <f>SUMIF(РРО!#REF!,свод!$AY126,РРО!BE$12:BE$38)</f>
        <v>#REF!</v>
      </c>
      <c r="R126" s="26" t="e">
        <f>SUMIF(РРО!#REF!,свод!$AY126,РРО!BF$12:BF$38)</f>
        <v>#REF!</v>
      </c>
      <c r="S126" s="26" t="e">
        <f>SUMIF(РРО!#REF!,свод!$AY126,РРО!BG$12:BG$38)</f>
        <v>#REF!</v>
      </c>
      <c r="T126" s="26" t="e">
        <f>SUMIF(РРО!#REF!,свод!$AY126,РРО!BH$12:BH$38)</f>
        <v>#REF!</v>
      </c>
      <c r="U126" s="40" t="e">
        <f>SUMIF(РРО!#REF!,свод!$AY126,РРО!BI$12:BI$38)</f>
        <v>#REF!</v>
      </c>
      <c r="V126" s="26" t="e">
        <f>SUMIF(РРО!#REF!,свод!$AY126,РРО!BJ$12:BJ$38)</f>
        <v>#REF!</v>
      </c>
      <c r="W126" s="26" t="e">
        <f>SUMIF(РРО!#REF!,свод!$AY126,РРО!BK$12:BK$38)</f>
        <v>#REF!</v>
      </c>
      <c r="X126" s="26" t="e">
        <f>SUMIF(РРО!#REF!,свод!$AY126,РРО!BL$12:BL$38)</f>
        <v>#REF!</v>
      </c>
      <c r="Y126" s="26" t="e">
        <f>SUMIF(РРО!#REF!,свод!$AY126,РРО!BM$12:BM$38)</f>
        <v>#REF!</v>
      </c>
      <c r="Z126" s="40" t="e">
        <f>SUMIF(РРО!#REF!,свод!$AY126,РРО!BN$12:BN$38)</f>
        <v>#REF!</v>
      </c>
      <c r="AA126" s="26" t="e">
        <f>SUMIF(РРО!#REF!,свод!$AY126,РРО!BO$12:BO$38)</f>
        <v>#REF!</v>
      </c>
      <c r="AB126" s="26" t="e">
        <f>SUMIF(РРО!#REF!,свод!$AY126,РРО!BP$12:BP$38)</f>
        <v>#REF!</v>
      </c>
      <c r="AC126" s="26" t="e">
        <f>SUMIF(РРО!#REF!,свод!$AY126,РРО!BQ$12:BQ$38)</f>
        <v>#REF!</v>
      </c>
      <c r="AD126" s="26" t="e">
        <f>SUMIF(РРО!#REF!,свод!$AY126,РРО!BR$12:BR$38)</f>
        <v>#REF!</v>
      </c>
      <c r="AE126" s="40" t="e">
        <f>SUMIF(РРО!#REF!,свод!$AY126,РРО!BS$12:BS$38)</f>
        <v>#REF!</v>
      </c>
      <c r="AF126" s="26" t="e">
        <f>SUMIF(РРО!#REF!,свод!$AY126,РРО!BT$12:BT$38)</f>
        <v>#REF!</v>
      </c>
      <c r="AG126" s="26" t="e">
        <f>SUMIF(РРО!#REF!,свод!$AY126,РРО!BU$12:BU$38)</f>
        <v>#REF!</v>
      </c>
      <c r="AH126" s="26" t="e">
        <f>SUMIF(РРО!#REF!,свод!$AY126,РРО!BV$12:BV$38)</f>
        <v>#REF!</v>
      </c>
      <c r="AI126" s="26" t="e">
        <f>SUMIF(РРО!#REF!,свод!$AY126,РРО!BW$12:BW$38)</f>
        <v>#REF!</v>
      </c>
      <c r="AJ126" s="26" t="e">
        <f>SUMIF(РРО!#REF!,свод!$AY126,РРО!#REF!)</f>
        <v>#REF!</v>
      </c>
      <c r="AK126" s="26" t="e">
        <f>SUMIF(РРО!#REF!,свод!$AY126,РРО!#REF!)</f>
        <v>#REF!</v>
      </c>
      <c r="AL126" s="26" t="e">
        <f>SUMIF(РРО!#REF!,свод!$AY126,РРО!#REF!)</f>
        <v>#REF!</v>
      </c>
      <c r="AM126" s="26" t="e">
        <f>SUMIF(РРО!#REF!,свод!$AY126,РРО!#REF!)</f>
        <v>#REF!</v>
      </c>
      <c r="AN126" s="26" t="e">
        <f>SUMIF(РРО!#REF!,свод!$AY126,РРО!#REF!)</f>
        <v>#REF!</v>
      </c>
      <c r="AO126" s="26" t="e">
        <f>SUMIF(РРО!#REF!,свод!$AY126,РРО!#REF!)</f>
        <v>#REF!</v>
      </c>
      <c r="AP126" s="26" t="e">
        <f>SUMIF(РРО!#REF!,свод!$AY126,РРО!#REF!)</f>
        <v>#REF!</v>
      </c>
      <c r="AQ126" s="26" t="e">
        <f>SUMIF(РРО!#REF!,свод!$AY126,РРО!#REF!)</f>
        <v>#REF!</v>
      </c>
      <c r="AR126" s="26" t="e">
        <f>SUMIF(РРО!#REF!,свод!$AY126,РРО!#REF!)</f>
        <v>#REF!</v>
      </c>
      <c r="AS126" s="26" t="e">
        <f>SUMIF(РРО!#REF!,свод!$AY126,РРО!#REF!)</f>
        <v>#REF!</v>
      </c>
      <c r="AT126" s="26" t="e">
        <f>SUMIF(РРО!#REF!,свод!$AY126,РРО!#REF!)</f>
        <v>#REF!</v>
      </c>
      <c r="AU126" s="26" t="e">
        <f>SUMIF(РРО!#REF!,свод!$AY126,РРО!#REF!)</f>
        <v>#REF!</v>
      </c>
      <c r="AV126" s="26" t="e">
        <f>SUMIF(РРО!#REF!,свод!$AY126,РРО!#REF!)</f>
        <v>#REF!</v>
      </c>
      <c r="AW126" s="26" t="e">
        <f>SUMIF(РРО!#REF!,свод!$AY126,РРО!#REF!)</f>
        <v>#REF!</v>
      </c>
      <c r="AX126" s="26" t="e">
        <f>SUMIF(РРО!#REF!,свод!$AY126,РРО!#REF!)</f>
        <v>#REF!</v>
      </c>
      <c r="AY126" t="str">
        <f>CONCATENATE(A126,C126,D126,E126)</f>
        <v>4020000020106нормативный</v>
      </c>
    </row>
    <row r="127" spans="1:51" ht="15" customHeight="1">
      <c r="A127" s="20">
        <v>402000002</v>
      </c>
      <c r="B127" s="21" t="s">
        <v>102</v>
      </c>
      <c r="C127" s="22" t="s">
        <v>51</v>
      </c>
      <c r="D127" s="22" t="s">
        <v>52</v>
      </c>
      <c r="E127" s="23" t="s">
        <v>62</v>
      </c>
      <c r="F127" s="40" t="e">
        <f>SUMIF(РРО!#REF!,свод!AY127,РРО!AT$12:AT$38)</f>
        <v>#REF!</v>
      </c>
      <c r="G127" s="40" t="e">
        <f>SUMIF(РРО!#REF!,свод!AY127,РРО!AU$12:AU$38)</f>
        <v>#REF!</v>
      </c>
      <c r="H127" s="26" t="e">
        <f>SUMIF(РРО!#REF!,свод!$AY127,РРО!AV$12:AV$38)</f>
        <v>#REF!</v>
      </c>
      <c r="I127" s="26" t="e">
        <f>SUMIF(РРО!#REF!,свод!$AY127,РРО!AW$12:AW$38)</f>
        <v>#REF!</v>
      </c>
      <c r="J127" s="26" t="e">
        <f>SUMIF(РРО!#REF!,свод!$AY127,РРО!AX$12:AX$38)</f>
        <v>#REF!</v>
      </c>
      <c r="K127" s="26" t="e">
        <f>SUMIF(РРО!#REF!,свод!$AY127,РРО!AY$12:AY$38)</f>
        <v>#REF!</v>
      </c>
      <c r="L127" s="26" t="e">
        <f>SUMIF(РРО!#REF!,свод!$AY127,РРО!AZ$12:AZ$38)</f>
        <v>#REF!</v>
      </c>
      <c r="M127" s="26" t="e">
        <f>SUMIF(РРО!#REF!,свод!$AY127,РРО!BA$12:BA$38)</f>
        <v>#REF!</v>
      </c>
      <c r="N127" s="26" t="e">
        <f>SUMIF(РРО!#REF!,свод!$AY127,РРО!BB$12:BB$38)</f>
        <v>#REF!</v>
      </c>
      <c r="O127" s="26" t="e">
        <f>SUMIF(РРО!#REF!,свод!$AY127,РРО!BC$12:BC$38)</f>
        <v>#REF!</v>
      </c>
      <c r="P127" s="40" t="e">
        <f>SUMIF(РРО!#REF!,свод!$AY127,РРО!BD$12:BD$38)</f>
        <v>#REF!</v>
      </c>
      <c r="Q127" s="26" t="e">
        <f>SUMIF(РРО!#REF!,свод!$AY127,РРО!BE$12:BE$38)</f>
        <v>#REF!</v>
      </c>
      <c r="R127" s="26" t="e">
        <f>SUMIF(РРО!#REF!,свод!$AY127,РРО!BF$12:BF$38)</f>
        <v>#REF!</v>
      </c>
      <c r="S127" s="26" t="e">
        <f>SUMIF(РРО!#REF!,свод!$AY127,РРО!BG$12:BG$38)</f>
        <v>#REF!</v>
      </c>
      <c r="T127" s="26" t="e">
        <f>SUMIF(РРО!#REF!,свод!$AY127,РРО!BH$12:BH$38)</f>
        <v>#REF!</v>
      </c>
      <c r="U127" s="40" t="e">
        <f>SUMIF(РРО!#REF!,свод!$AY127,РРО!BI$12:BI$38)</f>
        <v>#REF!</v>
      </c>
      <c r="V127" s="26" t="e">
        <f>SUMIF(РРО!#REF!,свод!$AY127,РРО!BJ$12:BJ$38)</f>
        <v>#REF!</v>
      </c>
      <c r="W127" s="26" t="e">
        <f>SUMIF(РРО!#REF!,свод!$AY127,РРО!BK$12:BK$38)</f>
        <v>#REF!</v>
      </c>
      <c r="X127" s="26" t="e">
        <f>SUMIF(РРО!#REF!,свод!$AY127,РРО!BL$12:BL$38)</f>
        <v>#REF!</v>
      </c>
      <c r="Y127" s="26" t="e">
        <f>SUMIF(РРО!#REF!,свод!$AY127,РРО!BM$12:BM$38)</f>
        <v>#REF!</v>
      </c>
      <c r="Z127" s="40" t="e">
        <f>SUMIF(РРО!#REF!,свод!$AY127,РРО!BN$12:BN$38)</f>
        <v>#REF!</v>
      </c>
      <c r="AA127" s="26" t="e">
        <f>SUMIF(РРО!#REF!,свод!$AY127,РРО!BO$12:BO$38)</f>
        <v>#REF!</v>
      </c>
      <c r="AB127" s="26" t="e">
        <f>SUMIF(РРО!#REF!,свод!$AY127,РРО!BP$12:BP$38)</f>
        <v>#REF!</v>
      </c>
      <c r="AC127" s="26" t="e">
        <f>SUMIF(РРО!#REF!,свод!$AY127,РРО!BQ$12:BQ$38)</f>
        <v>#REF!</v>
      </c>
      <c r="AD127" s="26" t="e">
        <f>SUMIF(РРО!#REF!,свод!$AY127,РРО!BR$12:BR$38)</f>
        <v>#REF!</v>
      </c>
      <c r="AE127" s="40" t="e">
        <f>SUMIF(РРО!#REF!,свод!$AY127,РРО!BS$12:BS$38)</f>
        <v>#REF!</v>
      </c>
      <c r="AF127" s="26" t="e">
        <f>SUMIF(РРО!#REF!,свод!$AY127,РРО!BT$12:BT$38)</f>
        <v>#REF!</v>
      </c>
      <c r="AG127" s="26" t="e">
        <f>SUMIF(РРО!#REF!,свод!$AY127,РРО!BU$12:BU$38)</f>
        <v>#REF!</v>
      </c>
      <c r="AH127" s="26" t="e">
        <f>SUMIF(РРО!#REF!,свод!$AY127,РРО!BV$12:BV$38)</f>
        <v>#REF!</v>
      </c>
      <c r="AI127" s="26" t="e">
        <f>SUMIF(РРО!#REF!,свод!$AY127,РРО!BW$12:BW$38)</f>
        <v>#REF!</v>
      </c>
      <c r="AJ127" s="26" t="e">
        <f>SUMIF(РРО!#REF!,свод!$AY127,РРО!#REF!)</f>
        <v>#REF!</v>
      </c>
      <c r="AK127" s="26" t="e">
        <f>SUMIF(РРО!#REF!,свод!$AY127,РРО!#REF!)</f>
        <v>#REF!</v>
      </c>
      <c r="AL127" s="26" t="e">
        <f>SUMIF(РРО!#REF!,свод!$AY127,РРО!#REF!)</f>
        <v>#REF!</v>
      </c>
      <c r="AM127" s="26" t="e">
        <f>SUMIF(РРО!#REF!,свод!$AY127,РРО!#REF!)</f>
        <v>#REF!</v>
      </c>
      <c r="AN127" s="26" t="e">
        <f>SUMIF(РРО!#REF!,свод!$AY127,РРО!#REF!)</f>
        <v>#REF!</v>
      </c>
      <c r="AO127" s="26" t="e">
        <f>SUMIF(РРО!#REF!,свод!$AY127,РРО!#REF!)</f>
        <v>#REF!</v>
      </c>
      <c r="AP127" s="26" t="e">
        <f>SUMIF(РРО!#REF!,свод!$AY127,РРО!#REF!)</f>
        <v>#REF!</v>
      </c>
      <c r="AQ127" s="26" t="e">
        <f>SUMIF(РРО!#REF!,свод!$AY127,РРО!#REF!)</f>
        <v>#REF!</v>
      </c>
      <c r="AR127" s="26" t="e">
        <f>SUMIF(РРО!#REF!,свод!$AY127,РРО!#REF!)</f>
        <v>#REF!</v>
      </c>
      <c r="AS127" s="26" t="e">
        <f>SUMIF(РРО!#REF!,свод!$AY127,РРО!#REF!)</f>
        <v>#REF!</v>
      </c>
      <c r="AT127" s="26" t="e">
        <f>SUMIF(РРО!#REF!,свод!$AY127,РРО!#REF!)</f>
        <v>#REF!</v>
      </c>
      <c r="AU127" s="26" t="e">
        <f>SUMIF(РРО!#REF!,свод!$AY127,РРО!#REF!)</f>
        <v>#REF!</v>
      </c>
      <c r="AV127" s="26" t="e">
        <f>SUMIF(РРО!#REF!,свод!$AY127,РРО!#REF!)</f>
        <v>#REF!</v>
      </c>
      <c r="AW127" s="26" t="e">
        <f>SUMIF(РРО!#REF!,свод!$AY127,РРО!#REF!)</f>
        <v>#REF!</v>
      </c>
      <c r="AX127" s="26" t="e">
        <f>SUMIF(РРО!#REF!,свод!$AY127,РРО!#REF!)</f>
        <v>#REF!</v>
      </c>
      <c r="AY127" t="str">
        <f t="shared" si="3"/>
        <v>4020000020113нормативный</v>
      </c>
    </row>
    <row r="128" spans="1:51" ht="15" customHeight="1">
      <c r="A128" s="20">
        <v>402000002</v>
      </c>
      <c r="B128" s="21" t="s">
        <v>102</v>
      </c>
      <c r="C128" s="22" t="s">
        <v>54</v>
      </c>
      <c r="D128" s="22" t="s">
        <v>97</v>
      </c>
      <c r="E128" s="23" t="s">
        <v>62</v>
      </c>
      <c r="F128" s="40" t="e">
        <f>SUMIF(РРО!#REF!,свод!AY128,РРО!AT$12:AT$38)</f>
        <v>#REF!</v>
      </c>
      <c r="G128" s="40" t="e">
        <f>SUMIF(РРО!#REF!,свод!AY128,РРО!AU$12:AU$38)</f>
        <v>#REF!</v>
      </c>
      <c r="H128" s="26" t="e">
        <f>SUMIF(РРО!#REF!,свод!$AY128,РРО!AV$12:AV$38)</f>
        <v>#REF!</v>
      </c>
      <c r="I128" s="26" t="e">
        <f>SUMIF(РРО!#REF!,свод!$AY128,РРО!AW$12:AW$38)</f>
        <v>#REF!</v>
      </c>
      <c r="J128" s="26" t="e">
        <f>SUMIF(РРО!#REF!,свод!$AY128,РРО!AX$12:AX$38)</f>
        <v>#REF!</v>
      </c>
      <c r="K128" s="26" t="e">
        <f>SUMIF(РРО!#REF!,свод!$AY128,РРО!AY$12:AY$38)</f>
        <v>#REF!</v>
      </c>
      <c r="L128" s="26" t="e">
        <f>SUMIF(РРО!#REF!,свод!$AY128,РРО!AZ$12:AZ$38)</f>
        <v>#REF!</v>
      </c>
      <c r="M128" s="26" t="e">
        <f>SUMIF(РРО!#REF!,свод!$AY128,РРО!BA$12:BA$38)</f>
        <v>#REF!</v>
      </c>
      <c r="N128" s="26" t="e">
        <f>SUMIF(РРО!#REF!,свод!$AY128,РРО!BB$12:BB$38)</f>
        <v>#REF!</v>
      </c>
      <c r="O128" s="26" t="e">
        <f>SUMIF(РРО!#REF!,свод!$AY128,РРО!BC$12:BC$38)</f>
        <v>#REF!</v>
      </c>
      <c r="P128" s="40" t="e">
        <f>SUMIF(РРО!#REF!,свод!$AY128,РРО!BD$12:BD$38)</f>
        <v>#REF!</v>
      </c>
      <c r="Q128" s="26" t="e">
        <f>SUMIF(РРО!#REF!,свод!$AY128,РРО!BE$12:BE$38)</f>
        <v>#REF!</v>
      </c>
      <c r="R128" s="26" t="e">
        <f>SUMIF(РРО!#REF!,свод!$AY128,РРО!BF$12:BF$38)</f>
        <v>#REF!</v>
      </c>
      <c r="S128" s="26" t="e">
        <f>SUMIF(РРО!#REF!,свод!$AY128,РРО!BG$12:BG$38)</f>
        <v>#REF!</v>
      </c>
      <c r="T128" s="26" t="e">
        <f>SUMIF(РРО!#REF!,свод!$AY128,РРО!BH$12:BH$38)</f>
        <v>#REF!</v>
      </c>
      <c r="U128" s="40" t="e">
        <f>SUMIF(РРО!#REF!,свод!$AY128,РРО!BI$12:BI$38)</f>
        <v>#REF!</v>
      </c>
      <c r="V128" s="26" t="e">
        <f>SUMIF(РРО!#REF!,свод!$AY128,РРО!BJ$12:BJ$38)</f>
        <v>#REF!</v>
      </c>
      <c r="W128" s="26" t="e">
        <f>SUMIF(РРО!#REF!,свод!$AY128,РРО!BK$12:BK$38)</f>
        <v>#REF!</v>
      </c>
      <c r="X128" s="26" t="e">
        <f>SUMIF(РРО!#REF!,свод!$AY128,РРО!BL$12:BL$38)</f>
        <v>#REF!</v>
      </c>
      <c r="Y128" s="26" t="e">
        <f>SUMIF(РРО!#REF!,свод!$AY128,РРО!BM$12:BM$38)</f>
        <v>#REF!</v>
      </c>
      <c r="Z128" s="40" t="e">
        <f>SUMIF(РРО!#REF!,свод!$AY128,РРО!BN$12:BN$38)</f>
        <v>#REF!</v>
      </c>
      <c r="AA128" s="26" t="e">
        <f>SUMIF(РРО!#REF!,свод!$AY128,РРО!BO$12:BO$38)</f>
        <v>#REF!</v>
      </c>
      <c r="AB128" s="26" t="e">
        <f>SUMIF(РРО!#REF!,свод!$AY128,РРО!BP$12:BP$38)</f>
        <v>#REF!</v>
      </c>
      <c r="AC128" s="26" t="e">
        <f>SUMIF(РРО!#REF!,свод!$AY128,РРО!BQ$12:BQ$38)</f>
        <v>#REF!</v>
      </c>
      <c r="AD128" s="26" t="e">
        <f>SUMIF(РРО!#REF!,свод!$AY128,РРО!BR$12:BR$38)</f>
        <v>#REF!</v>
      </c>
      <c r="AE128" s="40" t="e">
        <f>SUMIF(РРО!#REF!,свод!$AY128,РРО!BS$12:BS$38)</f>
        <v>#REF!</v>
      </c>
      <c r="AF128" s="26" t="e">
        <f>SUMIF(РРО!#REF!,свод!$AY128,РРО!BT$12:BT$38)</f>
        <v>#REF!</v>
      </c>
      <c r="AG128" s="26" t="e">
        <f>SUMIF(РРО!#REF!,свод!$AY128,РРО!BU$12:BU$38)</f>
        <v>#REF!</v>
      </c>
      <c r="AH128" s="26" t="e">
        <f>SUMIF(РРО!#REF!,свод!$AY128,РРО!BV$12:BV$38)</f>
        <v>#REF!</v>
      </c>
      <c r="AI128" s="26" t="e">
        <f>SUMIF(РРО!#REF!,свод!$AY128,РРО!BW$12:BW$38)</f>
        <v>#REF!</v>
      </c>
      <c r="AJ128" s="26" t="e">
        <f>SUMIF(РРО!#REF!,свод!$AY128,РРО!#REF!)</f>
        <v>#REF!</v>
      </c>
      <c r="AK128" s="26" t="e">
        <f>SUMIF(РРО!#REF!,свод!$AY128,РРО!#REF!)</f>
        <v>#REF!</v>
      </c>
      <c r="AL128" s="26" t="e">
        <f>SUMIF(РРО!#REF!,свод!$AY128,РРО!#REF!)</f>
        <v>#REF!</v>
      </c>
      <c r="AM128" s="26" t="e">
        <f>SUMIF(РРО!#REF!,свод!$AY128,РРО!#REF!)</f>
        <v>#REF!</v>
      </c>
      <c r="AN128" s="26" t="e">
        <f>SUMIF(РРО!#REF!,свод!$AY128,РРО!#REF!)</f>
        <v>#REF!</v>
      </c>
      <c r="AO128" s="26" t="e">
        <f>SUMIF(РРО!#REF!,свод!$AY128,РРО!#REF!)</f>
        <v>#REF!</v>
      </c>
      <c r="AP128" s="26" t="e">
        <f>SUMIF(РРО!#REF!,свод!$AY128,РРО!#REF!)</f>
        <v>#REF!</v>
      </c>
      <c r="AQ128" s="26" t="e">
        <f>SUMIF(РРО!#REF!,свод!$AY128,РРО!#REF!)</f>
        <v>#REF!</v>
      </c>
      <c r="AR128" s="26" t="e">
        <f>SUMIF(РРО!#REF!,свод!$AY128,РРО!#REF!)</f>
        <v>#REF!</v>
      </c>
      <c r="AS128" s="26" t="e">
        <f>SUMIF(РРО!#REF!,свод!$AY128,РРО!#REF!)</f>
        <v>#REF!</v>
      </c>
      <c r="AT128" s="26" t="e">
        <f>SUMIF(РРО!#REF!,свод!$AY128,РРО!#REF!)</f>
        <v>#REF!</v>
      </c>
      <c r="AU128" s="26" t="e">
        <f>SUMIF(РРО!#REF!,свод!$AY128,РРО!#REF!)</f>
        <v>#REF!</v>
      </c>
      <c r="AV128" s="26" t="e">
        <f>SUMIF(РРО!#REF!,свод!$AY128,РРО!#REF!)</f>
        <v>#REF!</v>
      </c>
      <c r="AW128" s="26" t="e">
        <f>SUMIF(РРО!#REF!,свод!$AY128,РРО!#REF!)</f>
        <v>#REF!</v>
      </c>
      <c r="AX128" s="26" t="e">
        <f>SUMIF(РРО!#REF!,свод!$AY128,РРО!#REF!)</f>
        <v>#REF!</v>
      </c>
      <c r="AY128" t="str">
        <f>CONCATENATE(A128,C128,D128,E128)</f>
        <v>4020000020309нормативный</v>
      </c>
    </row>
    <row r="129" spans="1:51" ht="15" customHeight="1">
      <c r="A129" s="20">
        <v>402000002</v>
      </c>
      <c r="B129" s="21" t="s">
        <v>102</v>
      </c>
      <c r="C129" s="22" t="s">
        <v>54</v>
      </c>
      <c r="D129" s="22" t="s">
        <v>87</v>
      </c>
      <c r="E129" s="23" t="s">
        <v>62</v>
      </c>
      <c r="F129" s="40" t="e">
        <f>SUMIF(РРО!#REF!,свод!AY129,РРО!AT$12:AT$38)</f>
        <v>#REF!</v>
      </c>
      <c r="G129" s="40" t="e">
        <f>SUMIF(РРО!#REF!,свод!AY129,РРО!AU$12:AU$38)</f>
        <v>#REF!</v>
      </c>
      <c r="H129" s="26" t="e">
        <f>SUMIF(РРО!#REF!,свод!$AY129,РРО!AV$12:AV$38)</f>
        <v>#REF!</v>
      </c>
      <c r="I129" s="26" t="e">
        <f>SUMIF(РРО!#REF!,свод!$AY129,РРО!AW$12:AW$38)</f>
        <v>#REF!</v>
      </c>
      <c r="J129" s="26" t="e">
        <f>SUMIF(РРО!#REF!,свод!$AY129,РРО!AX$12:AX$38)</f>
        <v>#REF!</v>
      </c>
      <c r="K129" s="26" t="e">
        <f>SUMIF(РРО!#REF!,свод!$AY129,РРО!AY$12:AY$38)</f>
        <v>#REF!</v>
      </c>
      <c r="L129" s="26" t="e">
        <f>SUMIF(РРО!#REF!,свод!$AY129,РРО!AZ$12:AZ$38)</f>
        <v>#REF!</v>
      </c>
      <c r="M129" s="26" t="e">
        <f>SUMIF(РРО!#REF!,свод!$AY129,РРО!BA$12:BA$38)</f>
        <v>#REF!</v>
      </c>
      <c r="N129" s="26" t="e">
        <f>SUMIF(РРО!#REF!,свод!$AY129,РРО!BB$12:BB$38)</f>
        <v>#REF!</v>
      </c>
      <c r="O129" s="26" t="e">
        <f>SUMIF(РРО!#REF!,свод!$AY129,РРО!BC$12:BC$38)</f>
        <v>#REF!</v>
      </c>
      <c r="P129" s="40" t="e">
        <f>SUMIF(РРО!#REF!,свод!$AY129,РРО!BD$12:BD$38)</f>
        <v>#REF!</v>
      </c>
      <c r="Q129" s="26" t="e">
        <f>SUMIF(РРО!#REF!,свод!$AY129,РРО!BE$12:BE$38)</f>
        <v>#REF!</v>
      </c>
      <c r="R129" s="26" t="e">
        <f>SUMIF(РРО!#REF!,свод!$AY129,РРО!BF$12:BF$38)</f>
        <v>#REF!</v>
      </c>
      <c r="S129" s="26" t="e">
        <f>SUMIF(РРО!#REF!,свод!$AY129,РРО!BG$12:BG$38)</f>
        <v>#REF!</v>
      </c>
      <c r="T129" s="26" t="e">
        <f>SUMIF(РРО!#REF!,свод!$AY129,РРО!BH$12:BH$38)</f>
        <v>#REF!</v>
      </c>
      <c r="U129" s="40" t="e">
        <f>SUMIF(РРО!#REF!,свод!$AY129,РРО!BI$12:BI$38)</f>
        <v>#REF!</v>
      </c>
      <c r="V129" s="26" t="e">
        <f>SUMIF(РРО!#REF!,свод!$AY129,РРО!BJ$12:BJ$38)</f>
        <v>#REF!</v>
      </c>
      <c r="W129" s="26" t="e">
        <f>SUMIF(РРО!#REF!,свод!$AY129,РРО!BK$12:BK$38)</f>
        <v>#REF!</v>
      </c>
      <c r="X129" s="26" t="e">
        <f>SUMIF(РРО!#REF!,свод!$AY129,РРО!BL$12:BL$38)</f>
        <v>#REF!</v>
      </c>
      <c r="Y129" s="26" t="e">
        <f>SUMIF(РРО!#REF!,свод!$AY129,РРО!BM$12:BM$38)</f>
        <v>#REF!</v>
      </c>
      <c r="Z129" s="40" t="e">
        <f>SUMIF(РРО!#REF!,свод!$AY129,РРО!BN$12:BN$38)</f>
        <v>#REF!</v>
      </c>
      <c r="AA129" s="26" t="e">
        <f>SUMIF(РРО!#REF!,свод!$AY129,РРО!BO$12:BO$38)</f>
        <v>#REF!</v>
      </c>
      <c r="AB129" s="26" t="e">
        <f>SUMIF(РРО!#REF!,свод!$AY129,РРО!BP$12:BP$38)</f>
        <v>#REF!</v>
      </c>
      <c r="AC129" s="26" t="e">
        <f>SUMIF(РРО!#REF!,свод!$AY129,РРО!BQ$12:BQ$38)</f>
        <v>#REF!</v>
      </c>
      <c r="AD129" s="26" t="e">
        <f>SUMIF(РРО!#REF!,свод!$AY129,РРО!BR$12:BR$38)</f>
        <v>#REF!</v>
      </c>
      <c r="AE129" s="40" t="e">
        <f>SUMIF(РРО!#REF!,свод!$AY129,РРО!BS$12:BS$38)</f>
        <v>#REF!</v>
      </c>
      <c r="AF129" s="26" t="e">
        <f>SUMIF(РРО!#REF!,свод!$AY129,РРО!BT$12:BT$38)</f>
        <v>#REF!</v>
      </c>
      <c r="AG129" s="26" t="e">
        <f>SUMIF(РРО!#REF!,свод!$AY129,РРО!BU$12:BU$38)</f>
        <v>#REF!</v>
      </c>
      <c r="AH129" s="26" t="e">
        <f>SUMIF(РРО!#REF!,свод!$AY129,РРО!BV$12:BV$38)</f>
        <v>#REF!</v>
      </c>
      <c r="AI129" s="26" t="e">
        <f>SUMIF(РРО!#REF!,свод!$AY129,РРО!BW$12:BW$38)</f>
        <v>#REF!</v>
      </c>
      <c r="AJ129" s="26" t="e">
        <f>SUMIF(РРО!#REF!,свод!$AY129,РРО!#REF!)</f>
        <v>#REF!</v>
      </c>
      <c r="AK129" s="26" t="e">
        <f>SUMIF(РРО!#REF!,свод!$AY129,РРО!#REF!)</f>
        <v>#REF!</v>
      </c>
      <c r="AL129" s="26" t="e">
        <f>SUMIF(РРО!#REF!,свод!$AY129,РРО!#REF!)</f>
        <v>#REF!</v>
      </c>
      <c r="AM129" s="26" t="e">
        <f>SUMIF(РРО!#REF!,свод!$AY129,РРО!#REF!)</f>
        <v>#REF!</v>
      </c>
      <c r="AN129" s="26" t="e">
        <f>SUMIF(РРО!#REF!,свод!$AY129,РРО!#REF!)</f>
        <v>#REF!</v>
      </c>
      <c r="AO129" s="26" t="e">
        <f>SUMIF(РРО!#REF!,свод!$AY129,РРО!#REF!)</f>
        <v>#REF!</v>
      </c>
      <c r="AP129" s="26" t="e">
        <f>SUMIF(РРО!#REF!,свод!$AY129,РРО!#REF!)</f>
        <v>#REF!</v>
      </c>
      <c r="AQ129" s="26" t="e">
        <f>SUMIF(РРО!#REF!,свод!$AY129,РРО!#REF!)</f>
        <v>#REF!</v>
      </c>
      <c r="AR129" s="26" t="e">
        <f>SUMIF(РРО!#REF!,свод!$AY129,РРО!#REF!)</f>
        <v>#REF!</v>
      </c>
      <c r="AS129" s="26" t="e">
        <f>SUMIF(РРО!#REF!,свод!$AY129,РРО!#REF!)</f>
        <v>#REF!</v>
      </c>
      <c r="AT129" s="26" t="e">
        <f>SUMIF(РРО!#REF!,свод!$AY129,РРО!#REF!)</f>
        <v>#REF!</v>
      </c>
      <c r="AU129" s="26" t="e">
        <f>SUMIF(РРО!#REF!,свод!$AY129,РРО!#REF!)</f>
        <v>#REF!</v>
      </c>
      <c r="AV129" s="26" t="e">
        <f>SUMIF(РРО!#REF!,свод!$AY129,РРО!#REF!)</f>
        <v>#REF!</v>
      </c>
      <c r="AW129" s="26" t="e">
        <f>SUMIF(РРО!#REF!,свод!$AY129,РРО!#REF!)</f>
        <v>#REF!</v>
      </c>
      <c r="AX129" s="26" t="e">
        <f>SUMIF(РРО!#REF!,свод!$AY129,РРО!#REF!)</f>
        <v>#REF!</v>
      </c>
      <c r="AY129" t="str">
        <f t="shared" si="3"/>
        <v>4020000020310нормативный</v>
      </c>
    </row>
    <row r="130" spans="1:51" ht="15" customHeight="1">
      <c r="A130" s="20">
        <v>402000002</v>
      </c>
      <c r="B130" s="21" t="s">
        <v>102</v>
      </c>
      <c r="C130" s="22" t="s">
        <v>80</v>
      </c>
      <c r="D130" s="22" t="s">
        <v>80</v>
      </c>
      <c r="E130" s="23" t="s">
        <v>62</v>
      </c>
      <c r="F130" s="40" t="e">
        <f>SUMIF(РРО!#REF!,свод!AY130,РРО!AT$12:AT$38)</f>
        <v>#REF!</v>
      </c>
      <c r="G130" s="40" t="e">
        <f>SUMIF(РРО!#REF!,свод!AY130,РРО!AU$12:AU$38)</f>
        <v>#REF!</v>
      </c>
      <c r="H130" s="26" t="e">
        <f>SUMIF(РРО!#REF!,свод!$AY130,РРО!AV$12:AV$38)</f>
        <v>#REF!</v>
      </c>
      <c r="I130" s="26" t="e">
        <f>SUMIF(РРО!#REF!,свод!$AY130,РРО!AW$12:AW$38)</f>
        <v>#REF!</v>
      </c>
      <c r="J130" s="26" t="e">
        <f>SUMIF(РРО!#REF!,свод!$AY130,РРО!AX$12:AX$38)</f>
        <v>#REF!</v>
      </c>
      <c r="K130" s="26" t="e">
        <f>SUMIF(РРО!#REF!,свод!$AY130,РРО!AY$12:AY$38)</f>
        <v>#REF!</v>
      </c>
      <c r="L130" s="26" t="e">
        <f>SUMIF(РРО!#REF!,свод!$AY130,РРО!AZ$12:AZ$38)</f>
        <v>#REF!</v>
      </c>
      <c r="M130" s="26" t="e">
        <f>SUMIF(РРО!#REF!,свод!$AY130,РРО!BA$12:BA$38)</f>
        <v>#REF!</v>
      </c>
      <c r="N130" s="26" t="e">
        <f>SUMIF(РРО!#REF!,свод!$AY130,РРО!BB$12:BB$38)</f>
        <v>#REF!</v>
      </c>
      <c r="O130" s="26" t="e">
        <f>SUMIF(РРО!#REF!,свод!$AY130,РРО!BC$12:BC$38)</f>
        <v>#REF!</v>
      </c>
      <c r="P130" s="40" t="e">
        <f>SUMIF(РРО!#REF!,свод!$AY130,РРО!BD$12:BD$38)</f>
        <v>#REF!</v>
      </c>
      <c r="Q130" s="26" t="e">
        <f>SUMIF(РРО!#REF!,свод!$AY130,РРО!BE$12:BE$38)</f>
        <v>#REF!</v>
      </c>
      <c r="R130" s="26" t="e">
        <f>SUMIF(РРО!#REF!,свод!$AY130,РРО!BF$12:BF$38)</f>
        <v>#REF!</v>
      </c>
      <c r="S130" s="26" t="e">
        <f>SUMIF(РРО!#REF!,свод!$AY130,РРО!BG$12:BG$38)</f>
        <v>#REF!</v>
      </c>
      <c r="T130" s="26" t="e">
        <f>SUMIF(РРО!#REF!,свод!$AY130,РРО!BH$12:BH$38)</f>
        <v>#REF!</v>
      </c>
      <c r="U130" s="40" t="e">
        <f>SUMIF(РРО!#REF!,свод!$AY130,РРО!BI$12:BI$38)</f>
        <v>#REF!</v>
      </c>
      <c r="V130" s="26" t="e">
        <f>SUMIF(РРО!#REF!,свод!$AY130,РРО!BJ$12:BJ$38)</f>
        <v>#REF!</v>
      </c>
      <c r="W130" s="26" t="e">
        <f>SUMIF(РРО!#REF!,свод!$AY130,РРО!BK$12:BK$38)</f>
        <v>#REF!</v>
      </c>
      <c r="X130" s="26" t="e">
        <f>SUMIF(РРО!#REF!,свод!$AY130,РРО!BL$12:BL$38)</f>
        <v>#REF!</v>
      </c>
      <c r="Y130" s="26" t="e">
        <f>SUMIF(РРО!#REF!,свод!$AY130,РРО!BM$12:BM$38)</f>
        <v>#REF!</v>
      </c>
      <c r="Z130" s="40" t="e">
        <f>SUMIF(РРО!#REF!,свод!$AY130,РРО!BN$12:BN$38)</f>
        <v>#REF!</v>
      </c>
      <c r="AA130" s="26" t="e">
        <f>SUMIF(РРО!#REF!,свод!$AY130,РРО!BO$12:BO$38)</f>
        <v>#REF!</v>
      </c>
      <c r="AB130" s="26" t="e">
        <f>SUMIF(РРО!#REF!,свод!$AY130,РРО!BP$12:BP$38)</f>
        <v>#REF!</v>
      </c>
      <c r="AC130" s="26" t="e">
        <f>SUMIF(РРО!#REF!,свод!$AY130,РРО!BQ$12:BQ$38)</f>
        <v>#REF!</v>
      </c>
      <c r="AD130" s="26" t="e">
        <f>SUMIF(РРО!#REF!,свод!$AY130,РРО!BR$12:BR$38)</f>
        <v>#REF!</v>
      </c>
      <c r="AE130" s="40" t="e">
        <f>SUMIF(РРО!#REF!,свод!$AY130,РРО!BS$12:BS$38)</f>
        <v>#REF!</v>
      </c>
      <c r="AF130" s="26" t="e">
        <f>SUMIF(РРО!#REF!,свод!$AY130,РРО!BT$12:BT$38)</f>
        <v>#REF!</v>
      </c>
      <c r="AG130" s="26" t="e">
        <f>SUMIF(РРО!#REF!,свод!$AY130,РРО!BU$12:BU$38)</f>
        <v>#REF!</v>
      </c>
      <c r="AH130" s="26" t="e">
        <f>SUMIF(РРО!#REF!,свод!$AY130,РРО!BV$12:BV$38)</f>
        <v>#REF!</v>
      </c>
      <c r="AI130" s="26" t="e">
        <f>SUMIF(РРО!#REF!,свод!$AY130,РРО!BW$12:BW$38)</f>
        <v>#REF!</v>
      </c>
      <c r="AJ130" s="26" t="e">
        <f>SUMIF(РРО!#REF!,свод!$AY130,РРО!#REF!)</f>
        <v>#REF!</v>
      </c>
      <c r="AK130" s="26" t="e">
        <f>SUMIF(РРО!#REF!,свод!$AY130,РРО!#REF!)</f>
        <v>#REF!</v>
      </c>
      <c r="AL130" s="26" t="e">
        <f>SUMIF(РРО!#REF!,свод!$AY130,РРО!#REF!)</f>
        <v>#REF!</v>
      </c>
      <c r="AM130" s="26" t="e">
        <f>SUMIF(РРО!#REF!,свод!$AY130,РРО!#REF!)</f>
        <v>#REF!</v>
      </c>
      <c r="AN130" s="26" t="e">
        <f>SUMIF(РРО!#REF!,свод!$AY130,РРО!#REF!)</f>
        <v>#REF!</v>
      </c>
      <c r="AO130" s="26" t="e">
        <f>SUMIF(РРО!#REF!,свод!$AY130,РРО!#REF!)</f>
        <v>#REF!</v>
      </c>
      <c r="AP130" s="26" t="e">
        <f>SUMIF(РРО!#REF!,свод!$AY130,РРО!#REF!)</f>
        <v>#REF!</v>
      </c>
      <c r="AQ130" s="26" t="e">
        <f>SUMIF(РРО!#REF!,свод!$AY130,РРО!#REF!)</f>
        <v>#REF!</v>
      </c>
      <c r="AR130" s="26" t="e">
        <f>SUMIF(РРО!#REF!,свод!$AY130,РРО!#REF!)</f>
        <v>#REF!</v>
      </c>
      <c r="AS130" s="26" t="e">
        <f>SUMIF(РРО!#REF!,свод!$AY130,РРО!#REF!)</f>
        <v>#REF!</v>
      </c>
      <c r="AT130" s="26" t="e">
        <f>SUMIF(РРО!#REF!,свод!$AY130,РРО!#REF!)</f>
        <v>#REF!</v>
      </c>
      <c r="AU130" s="26" t="e">
        <f>SUMIF(РРО!#REF!,свод!$AY130,РРО!#REF!)</f>
        <v>#REF!</v>
      </c>
      <c r="AV130" s="26" t="e">
        <f>SUMIF(РРО!#REF!,свод!$AY130,РРО!#REF!)</f>
        <v>#REF!</v>
      </c>
      <c r="AW130" s="26" t="e">
        <f>SUMIF(РРО!#REF!,свод!$AY130,РРО!#REF!)</f>
        <v>#REF!</v>
      </c>
      <c r="AX130" s="26" t="e">
        <f>SUMIF(РРО!#REF!,свод!$AY130,РРО!#REF!)</f>
        <v>#REF!</v>
      </c>
      <c r="AY130" t="str">
        <f t="shared" si="3"/>
        <v>4020000020505нормативный</v>
      </c>
    </row>
    <row r="131" spans="1:51" ht="15" customHeight="1">
      <c r="A131" s="20">
        <v>402000002</v>
      </c>
      <c r="B131" s="21" t="s">
        <v>102</v>
      </c>
      <c r="C131" s="22" t="s">
        <v>79</v>
      </c>
      <c r="D131" s="22" t="s">
        <v>97</v>
      </c>
      <c r="E131" s="23" t="s">
        <v>63</v>
      </c>
      <c r="F131" s="40" t="e">
        <f>SUMIF(РРО!#REF!,свод!AY131,РРО!AT$12:AT$38)</f>
        <v>#REF!</v>
      </c>
      <c r="G131" s="40" t="e">
        <f>SUMIF(РРО!#REF!,свод!AY131,РРО!AU$12:AU$38)</f>
        <v>#REF!</v>
      </c>
      <c r="H131" s="26" t="e">
        <f>SUMIF(РРО!#REF!,свод!$AY131,РРО!AV$12:AV$38)</f>
        <v>#REF!</v>
      </c>
      <c r="I131" s="26" t="e">
        <f>SUMIF(РРО!#REF!,свод!$AY131,РРО!AW$12:AW$38)</f>
        <v>#REF!</v>
      </c>
      <c r="J131" s="26" t="e">
        <f>SUMIF(РРО!#REF!,свод!$AY131,РРО!AX$12:AX$38)</f>
        <v>#REF!</v>
      </c>
      <c r="K131" s="26" t="e">
        <f>SUMIF(РРО!#REF!,свод!$AY131,РРО!AY$12:AY$38)</f>
        <v>#REF!</v>
      </c>
      <c r="L131" s="26" t="e">
        <f>SUMIF(РРО!#REF!,свод!$AY131,РРО!AZ$12:AZ$38)</f>
        <v>#REF!</v>
      </c>
      <c r="M131" s="26" t="e">
        <f>SUMIF(РРО!#REF!,свод!$AY131,РРО!BA$12:BA$38)</f>
        <v>#REF!</v>
      </c>
      <c r="N131" s="26" t="e">
        <f>SUMIF(РРО!#REF!,свод!$AY131,РРО!BB$12:BB$38)</f>
        <v>#REF!</v>
      </c>
      <c r="O131" s="26" t="e">
        <f>SUMIF(РРО!#REF!,свод!$AY131,РРО!BC$12:BC$38)</f>
        <v>#REF!</v>
      </c>
      <c r="P131" s="40" t="e">
        <f>SUMIF(РРО!#REF!,свод!$AY131,РРО!BD$12:BD$38)</f>
        <v>#REF!</v>
      </c>
      <c r="Q131" s="26" t="e">
        <f>SUMIF(РРО!#REF!,свод!$AY131,РРО!BE$12:BE$38)</f>
        <v>#REF!</v>
      </c>
      <c r="R131" s="26" t="e">
        <f>SUMIF(РРО!#REF!,свод!$AY131,РРО!BF$12:BF$38)</f>
        <v>#REF!</v>
      </c>
      <c r="S131" s="26" t="e">
        <f>SUMIF(РРО!#REF!,свод!$AY131,РРО!BG$12:BG$38)</f>
        <v>#REF!</v>
      </c>
      <c r="T131" s="26" t="e">
        <f>SUMIF(РРО!#REF!,свод!$AY131,РРО!BH$12:BH$38)</f>
        <v>#REF!</v>
      </c>
      <c r="U131" s="40" t="e">
        <f>SUMIF(РРО!#REF!,свод!$AY131,РРО!BI$12:BI$38)</f>
        <v>#REF!</v>
      </c>
      <c r="V131" s="26" t="e">
        <f>SUMIF(РРО!#REF!,свод!$AY131,РРО!BJ$12:BJ$38)</f>
        <v>#REF!</v>
      </c>
      <c r="W131" s="26" t="e">
        <f>SUMIF(РРО!#REF!,свод!$AY131,РРО!BK$12:BK$38)</f>
        <v>#REF!</v>
      </c>
      <c r="X131" s="26" t="e">
        <f>SUMIF(РРО!#REF!,свод!$AY131,РРО!BL$12:BL$38)</f>
        <v>#REF!</v>
      </c>
      <c r="Y131" s="26" t="e">
        <f>SUMIF(РРО!#REF!,свод!$AY131,РРО!BM$12:BM$38)</f>
        <v>#REF!</v>
      </c>
      <c r="Z131" s="40" t="e">
        <f>SUMIF(РРО!#REF!,свод!$AY131,РРО!BN$12:BN$38)</f>
        <v>#REF!</v>
      </c>
      <c r="AA131" s="26" t="e">
        <f>SUMIF(РРО!#REF!,свод!$AY131,РРО!BO$12:BO$38)</f>
        <v>#REF!</v>
      </c>
      <c r="AB131" s="26" t="e">
        <f>SUMIF(РРО!#REF!,свод!$AY131,РРО!BP$12:BP$38)</f>
        <v>#REF!</v>
      </c>
      <c r="AC131" s="26" t="e">
        <f>SUMIF(РРО!#REF!,свод!$AY131,РРО!BQ$12:BQ$38)</f>
        <v>#REF!</v>
      </c>
      <c r="AD131" s="26" t="e">
        <f>SUMIF(РРО!#REF!,свод!$AY131,РРО!BR$12:BR$38)</f>
        <v>#REF!</v>
      </c>
      <c r="AE131" s="40" t="e">
        <f>SUMIF(РРО!#REF!,свод!$AY131,РРО!BS$12:BS$38)</f>
        <v>#REF!</v>
      </c>
      <c r="AF131" s="26" t="e">
        <f>SUMIF(РРО!#REF!,свод!$AY131,РРО!BT$12:BT$38)</f>
        <v>#REF!</v>
      </c>
      <c r="AG131" s="26" t="e">
        <f>SUMIF(РРО!#REF!,свод!$AY131,РРО!BU$12:BU$38)</f>
        <v>#REF!</v>
      </c>
      <c r="AH131" s="26" t="e">
        <f>SUMIF(РРО!#REF!,свод!$AY131,РРО!BV$12:BV$38)</f>
        <v>#REF!</v>
      </c>
      <c r="AI131" s="26" t="e">
        <f>SUMIF(РРО!#REF!,свод!$AY131,РРО!BW$12:BW$38)</f>
        <v>#REF!</v>
      </c>
      <c r="AJ131" s="26" t="e">
        <f>SUMIF(РРО!#REF!,свод!$AY131,РРО!#REF!)</f>
        <v>#REF!</v>
      </c>
      <c r="AK131" s="26" t="e">
        <f>SUMIF(РРО!#REF!,свод!$AY131,РРО!#REF!)</f>
        <v>#REF!</v>
      </c>
      <c r="AL131" s="26" t="e">
        <f>SUMIF(РРО!#REF!,свод!$AY131,РРО!#REF!)</f>
        <v>#REF!</v>
      </c>
      <c r="AM131" s="26" t="e">
        <f>SUMIF(РРО!#REF!,свод!$AY131,РРО!#REF!)</f>
        <v>#REF!</v>
      </c>
      <c r="AN131" s="26" t="e">
        <f>SUMIF(РРО!#REF!,свод!$AY131,РРО!#REF!)</f>
        <v>#REF!</v>
      </c>
      <c r="AO131" s="26" t="e">
        <f>SUMIF(РРО!#REF!,свод!$AY131,РРО!#REF!)</f>
        <v>#REF!</v>
      </c>
      <c r="AP131" s="26" t="e">
        <f>SUMIF(РРО!#REF!,свод!$AY131,РРО!#REF!)</f>
        <v>#REF!</v>
      </c>
      <c r="AQ131" s="26" t="e">
        <f>SUMIF(РРО!#REF!,свод!$AY131,РРО!#REF!)</f>
        <v>#REF!</v>
      </c>
      <c r="AR131" s="26" t="e">
        <f>SUMIF(РРО!#REF!,свод!$AY131,РРО!#REF!)</f>
        <v>#REF!</v>
      </c>
      <c r="AS131" s="26" t="e">
        <f>SUMIF(РРО!#REF!,свод!$AY131,РРО!#REF!)</f>
        <v>#REF!</v>
      </c>
      <c r="AT131" s="26" t="e">
        <f>SUMIF(РРО!#REF!,свод!$AY131,РРО!#REF!)</f>
        <v>#REF!</v>
      </c>
      <c r="AU131" s="26" t="e">
        <f>SUMIF(РРО!#REF!,свод!$AY131,РРО!#REF!)</f>
        <v>#REF!</v>
      </c>
      <c r="AV131" s="26" t="e">
        <f>SUMIF(РРО!#REF!,свод!$AY131,РРО!#REF!)</f>
        <v>#REF!</v>
      </c>
      <c r="AW131" s="26" t="e">
        <f>SUMIF(РРО!#REF!,свод!$AY131,РРО!#REF!)</f>
        <v>#REF!</v>
      </c>
      <c r="AX131" s="26" t="e">
        <f>SUMIF(РРО!#REF!,свод!$AY131,РРО!#REF!)</f>
        <v>#REF!</v>
      </c>
      <c r="AY131" t="str">
        <f>CONCATENATE(A131,C131,D131,E131)</f>
        <v>4020000020709плановый</v>
      </c>
    </row>
    <row r="132" spans="1:51" ht="15" customHeight="1">
      <c r="A132" s="20">
        <v>402000002</v>
      </c>
      <c r="B132" s="21" t="s">
        <v>102</v>
      </c>
      <c r="C132" s="22" t="s">
        <v>69</v>
      </c>
      <c r="D132" s="22" t="s">
        <v>66</v>
      </c>
      <c r="E132" s="23" t="s">
        <v>63</v>
      </c>
      <c r="F132" s="40" t="e">
        <f>SUMIF(РРО!#REF!,свод!AY132,РРО!AT$12:AT$38)</f>
        <v>#REF!</v>
      </c>
      <c r="G132" s="40" t="e">
        <f>SUMIF(РРО!#REF!,свод!AY132,РРО!AU$12:AU$38)</f>
        <v>#REF!</v>
      </c>
      <c r="H132" s="26" t="e">
        <f>SUMIF(РРО!#REF!,свод!$AY132,РРО!AV$12:AV$38)</f>
        <v>#REF!</v>
      </c>
      <c r="I132" s="26" t="e">
        <f>SUMIF(РРО!#REF!,свод!$AY132,РРО!AW$12:AW$38)</f>
        <v>#REF!</v>
      </c>
      <c r="J132" s="26" t="e">
        <f>SUMIF(РРО!#REF!,свод!$AY132,РРО!AX$12:AX$38)</f>
        <v>#REF!</v>
      </c>
      <c r="K132" s="26" t="e">
        <f>SUMIF(РРО!#REF!,свод!$AY132,РРО!AY$12:AY$38)</f>
        <v>#REF!</v>
      </c>
      <c r="L132" s="26" t="e">
        <f>SUMIF(РРО!#REF!,свод!$AY132,РРО!AZ$12:AZ$38)</f>
        <v>#REF!</v>
      </c>
      <c r="M132" s="26" t="e">
        <f>SUMIF(РРО!#REF!,свод!$AY132,РРО!BA$12:BA$38)</f>
        <v>#REF!</v>
      </c>
      <c r="N132" s="26" t="e">
        <f>SUMIF(РРО!#REF!,свод!$AY132,РРО!BB$12:BB$38)</f>
        <v>#REF!</v>
      </c>
      <c r="O132" s="26" t="e">
        <f>SUMIF(РРО!#REF!,свод!$AY132,РРО!BC$12:BC$38)</f>
        <v>#REF!</v>
      </c>
      <c r="P132" s="40" t="e">
        <f>SUMIF(РРО!#REF!,свод!$AY132,РРО!BD$12:BD$38)</f>
        <v>#REF!</v>
      </c>
      <c r="Q132" s="26" t="e">
        <f>SUMIF(РРО!#REF!,свод!$AY132,РРО!BE$12:BE$38)</f>
        <v>#REF!</v>
      </c>
      <c r="R132" s="26" t="e">
        <f>SUMIF(РРО!#REF!,свод!$AY132,РРО!BF$12:BF$38)</f>
        <v>#REF!</v>
      </c>
      <c r="S132" s="26" t="e">
        <f>SUMIF(РРО!#REF!,свод!$AY132,РРО!BG$12:BG$38)</f>
        <v>#REF!</v>
      </c>
      <c r="T132" s="26" t="e">
        <f>SUMIF(РРО!#REF!,свод!$AY132,РРО!BH$12:BH$38)</f>
        <v>#REF!</v>
      </c>
      <c r="U132" s="40" t="e">
        <f>SUMIF(РРО!#REF!,свод!$AY132,РРО!BI$12:BI$38)</f>
        <v>#REF!</v>
      </c>
      <c r="V132" s="26" t="e">
        <f>SUMIF(РРО!#REF!,свод!$AY132,РРО!BJ$12:BJ$38)</f>
        <v>#REF!</v>
      </c>
      <c r="W132" s="26" t="e">
        <f>SUMIF(РРО!#REF!,свод!$AY132,РРО!BK$12:BK$38)</f>
        <v>#REF!</v>
      </c>
      <c r="X132" s="26" t="e">
        <f>SUMIF(РРО!#REF!,свод!$AY132,РРО!BL$12:BL$38)</f>
        <v>#REF!</v>
      </c>
      <c r="Y132" s="26" t="e">
        <f>SUMIF(РРО!#REF!,свод!$AY132,РРО!BM$12:BM$38)</f>
        <v>#REF!</v>
      </c>
      <c r="Z132" s="40" t="e">
        <f>SUMIF(РРО!#REF!,свод!$AY132,РРО!BN$12:BN$38)</f>
        <v>#REF!</v>
      </c>
      <c r="AA132" s="26" t="e">
        <f>SUMIF(РРО!#REF!,свод!$AY132,РРО!BO$12:BO$38)</f>
        <v>#REF!</v>
      </c>
      <c r="AB132" s="26" t="e">
        <f>SUMIF(РРО!#REF!,свод!$AY132,РРО!BP$12:BP$38)</f>
        <v>#REF!</v>
      </c>
      <c r="AC132" s="26" t="e">
        <f>SUMIF(РРО!#REF!,свод!$AY132,РРО!BQ$12:BQ$38)</f>
        <v>#REF!</v>
      </c>
      <c r="AD132" s="26" t="e">
        <f>SUMIF(РРО!#REF!,свод!$AY132,РРО!BR$12:BR$38)</f>
        <v>#REF!</v>
      </c>
      <c r="AE132" s="40" t="e">
        <f>SUMIF(РРО!#REF!,свод!$AY132,РРО!BS$12:BS$38)</f>
        <v>#REF!</v>
      </c>
      <c r="AF132" s="26" t="e">
        <f>SUMIF(РРО!#REF!,свод!$AY132,РРО!BT$12:BT$38)</f>
        <v>#REF!</v>
      </c>
      <c r="AG132" s="26" t="e">
        <f>SUMIF(РРО!#REF!,свод!$AY132,РРО!BU$12:BU$38)</f>
        <v>#REF!</v>
      </c>
      <c r="AH132" s="26" t="e">
        <f>SUMIF(РРО!#REF!,свод!$AY132,РРО!BV$12:BV$38)</f>
        <v>#REF!</v>
      </c>
      <c r="AI132" s="26" t="e">
        <f>SUMIF(РРО!#REF!,свод!$AY132,РРО!BW$12:BW$38)</f>
        <v>#REF!</v>
      </c>
      <c r="AJ132" s="26" t="e">
        <f>SUMIF(РРО!#REF!,свод!$AY132,РРО!#REF!)</f>
        <v>#REF!</v>
      </c>
      <c r="AK132" s="26" t="e">
        <f>SUMIF(РРО!#REF!,свод!$AY132,РРО!#REF!)</f>
        <v>#REF!</v>
      </c>
      <c r="AL132" s="26" t="e">
        <f>SUMIF(РРО!#REF!,свод!$AY132,РРО!#REF!)</f>
        <v>#REF!</v>
      </c>
      <c r="AM132" s="26" t="e">
        <f>SUMIF(РРО!#REF!,свод!$AY132,РРО!#REF!)</f>
        <v>#REF!</v>
      </c>
      <c r="AN132" s="26" t="e">
        <f>SUMIF(РРО!#REF!,свод!$AY132,РРО!#REF!)</f>
        <v>#REF!</v>
      </c>
      <c r="AO132" s="26" t="e">
        <f>SUMIF(РРО!#REF!,свод!$AY132,РРО!#REF!)</f>
        <v>#REF!</v>
      </c>
      <c r="AP132" s="26" t="e">
        <f>SUMIF(РРО!#REF!,свод!$AY132,РРО!#REF!)</f>
        <v>#REF!</v>
      </c>
      <c r="AQ132" s="26" t="e">
        <f>SUMIF(РРО!#REF!,свод!$AY132,РРО!#REF!)</f>
        <v>#REF!</v>
      </c>
      <c r="AR132" s="26" t="e">
        <f>SUMIF(РРО!#REF!,свод!$AY132,РРО!#REF!)</f>
        <v>#REF!</v>
      </c>
      <c r="AS132" s="26" t="e">
        <f>SUMIF(РРО!#REF!,свод!$AY132,РРО!#REF!)</f>
        <v>#REF!</v>
      </c>
      <c r="AT132" s="26" t="e">
        <f>SUMIF(РРО!#REF!,свод!$AY132,РРО!#REF!)</f>
        <v>#REF!</v>
      </c>
      <c r="AU132" s="26" t="e">
        <f>SUMIF(РРО!#REF!,свод!$AY132,РРО!#REF!)</f>
        <v>#REF!</v>
      </c>
      <c r="AV132" s="26" t="e">
        <f>SUMIF(РРО!#REF!,свод!$AY132,РРО!#REF!)</f>
        <v>#REF!</v>
      </c>
      <c r="AW132" s="26" t="e">
        <f>SUMIF(РРО!#REF!,свод!$AY132,РРО!#REF!)</f>
        <v>#REF!</v>
      </c>
      <c r="AX132" s="26" t="e">
        <f>SUMIF(РРО!#REF!,свод!$AY132,РРО!#REF!)</f>
        <v>#REF!</v>
      </c>
      <c r="AY132" t="str">
        <f>CONCATENATE(A132,C132,D132,E132)</f>
        <v>4020000020804плановый</v>
      </c>
    </row>
    <row r="133" spans="1:51" ht="15" customHeight="1">
      <c r="A133" s="20">
        <v>402000002</v>
      </c>
      <c r="B133" s="21" t="s">
        <v>102</v>
      </c>
      <c r="C133" s="22" t="s">
        <v>87</v>
      </c>
      <c r="D133" s="22" t="s">
        <v>92</v>
      </c>
      <c r="E133" s="23" t="s">
        <v>63</v>
      </c>
      <c r="F133" s="40" t="e">
        <f>SUMIF(РРО!#REF!,свод!AY133,РРО!AT$12:AT$38)</f>
        <v>#REF!</v>
      </c>
      <c r="G133" s="40" t="e">
        <f>SUMIF(РРО!#REF!,свод!AY133,РРО!AU$12:AU$38)</f>
        <v>#REF!</v>
      </c>
      <c r="H133" s="26" t="e">
        <f>SUMIF(РРО!#REF!,свод!$AY133,РРО!AV$12:AV$38)</f>
        <v>#REF!</v>
      </c>
      <c r="I133" s="26" t="e">
        <f>SUMIF(РРО!#REF!,свод!$AY133,РРО!AW$12:AW$38)</f>
        <v>#REF!</v>
      </c>
      <c r="J133" s="26" t="e">
        <f>SUMIF(РРО!#REF!,свод!$AY133,РРО!AX$12:AX$38)</f>
        <v>#REF!</v>
      </c>
      <c r="K133" s="26" t="e">
        <f>SUMIF(РРО!#REF!,свод!$AY133,РРО!AY$12:AY$38)</f>
        <v>#REF!</v>
      </c>
      <c r="L133" s="26" t="e">
        <f>SUMIF(РРО!#REF!,свод!$AY133,РРО!AZ$12:AZ$38)</f>
        <v>#REF!</v>
      </c>
      <c r="M133" s="26" t="e">
        <f>SUMIF(РРО!#REF!,свод!$AY133,РРО!BA$12:BA$38)</f>
        <v>#REF!</v>
      </c>
      <c r="N133" s="26" t="e">
        <f>SUMIF(РРО!#REF!,свод!$AY133,РРО!BB$12:BB$38)</f>
        <v>#REF!</v>
      </c>
      <c r="O133" s="26" t="e">
        <f>SUMIF(РРО!#REF!,свод!$AY133,РРО!BC$12:BC$38)</f>
        <v>#REF!</v>
      </c>
      <c r="P133" s="40" t="e">
        <f>SUMIF(РРО!#REF!,свод!$AY133,РРО!BD$12:BD$38)</f>
        <v>#REF!</v>
      </c>
      <c r="Q133" s="26" t="e">
        <f>SUMIF(РРО!#REF!,свод!$AY133,РРО!BE$12:BE$38)</f>
        <v>#REF!</v>
      </c>
      <c r="R133" s="26" t="e">
        <f>SUMIF(РРО!#REF!,свод!$AY133,РРО!BF$12:BF$38)</f>
        <v>#REF!</v>
      </c>
      <c r="S133" s="26" t="e">
        <f>SUMIF(РРО!#REF!,свод!$AY133,РРО!BG$12:BG$38)</f>
        <v>#REF!</v>
      </c>
      <c r="T133" s="26" t="e">
        <f>SUMIF(РРО!#REF!,свод!$AY133,РРО!BH$12:BH$38)</f>
        <v>#REF!</v>
      </c>
      <c r="U133" s="40" t="e">
        <f>SUMIF(РРО!#REF!,свод!$AY133,РРО!BI$12:BI$38)</f>
        <v>#REF!</v>
      </c>
      <c r="V133" s="26" t="e">
        <f>SUMIF(РРО!#REF!,свод!$AY133,РРО!BJ$12:BJ$38)</f>
        <v>#REF!</v>
      </c>
      <c r="W133" s="26" t="e">
        <f>SUMIF(РРО!#REF!,свод!$AY133,РРО!BK$12:BK$38)</f>
        <v>#REF!</v>
      </c>
      <c r="X133" s="26" t="e">
        <f>SUMIF(РРО!#REF!,свод!$AY133,РРО!BL$12:BL$38)</f>
        <v>#REF!</v>
      </c>
      <c r="Y133" s="26" t="e">
        <f>SUMIF(РРО!#REF!,свод!$AY133,РРО!BM$12:BM$38)</f>
        <v>#REF!</v>
      </c>
      <c r="Z133" s="40" t="e">
        <f>SUMIF(РРО!#REF!,свод!$AY133,РРО!BN$12:BN$38)</f>
        <v>#REF!</v>
      </c>
      <c r="AA133" s="26" t="e">
        <f>SUMIF(РРО!#REF!,свод!$AY133,РРО!BO$12:BO$38)</f>
        <v>#REF!</v>
      </c>
      <c r="AB133" s="26" t="e">
        <f>SUMIF(РРО!#REF!,свод!$AY133,РРО!BP$12:BP$38)</f>
        <v>#REF!</v>
      </c>
      <c r="AC133" s="26" t="e">
        <f>SUMIF(РРО!#REF!,свод!$AY133,РРО!BQ$12:BQ$38)</f>
        <v>#REF!</v>
      </c>
      <c r="AD133" s="26" t="e">
        <f>SUMIF(РРО!#REF!,свод!$AY133,РРО!BR$12:BR$38)</f>
        <v>#REF!</v>
      </c>
      <c r="AE133" s="40" t="e">
        <f>SUMIF(РРО!#REF!,свод!$AY133,РРО!BS$12:BS$38)</f>
        <v>#REF!</v>
      </c>
      <c r="AF133" s="26" t="e">
        <f>SUMIF(РРО!#REF!,свод!$AY133,РРО!BT$12:BT$38)</f>
        <v>#REF!</v>
      </c>
      <c r="AG133" s="26" t="e">
        <f>SUMIF(РРО!#REF!,свод!$AY133,РРО!BU$12:BU$38)</f>
        <v>#REF!</v>
      </c>
      <c r="AH133" s="26" t="e">
        <f>SUMIF(РРО!#REF!,свод!$AY133,РРО!BV$12:BV$38)</f>
        <v>#REF!</v>
      </c>
      <c r="AI133" s="26" t="e">
        <f>SUMIF(РРО!#REF!,свод!$AY133,РРО!BW$12:BW$38)</f>
        <v>#REF!</v>
      </c>
      <c r="AJ133" s="26" t="e">
        <f>SUMIF(РРО!#REF!,свод!$AY133,РРО!#REF!)</f>
        <v>#REF!</v>
      </c>
      <c r="AK133" s="26" t="e">
        <f>SUMIF(РРО!#REF!,свод!$AY133,РРО!#REF!)</f>
        <v>#REF!</v>
      </c>
      <c r="AL133" s="26" t="e">
        <f>SUMIF(РРО!#REF!,свод!$AY133,РРО!#REF!)</f>
        <v>#REF!</v>
      </c>
      <c r="AM133" s="26" t="e">
        <f>SUMIF(РРО!#REF!,свод!$AY133,РРО!#REF!)</f>
        <v>#REF!</v>
      </c>
      <c r="AN133" s="26" t="e">
        <f>SUMIF(РРО!#REF!,свод!$AY133,РРО!#REF!)</f>
        <v>#REF!</v>
      </c>
      <c r="AO133" s="26" t="e">
        <f>SUMIF(РРО!#REF!,свод!$AY133,РРО!#REF!)</f>
        <v>#REF!</v>
      </c>
      <c r="AP133" s="26" t="e">
        <f>SUMIF(РРО!#REF!,свод!$AY133,РРО!#REF!)</f>
        <v>#REF!</v>
      </c>
      <c r="AQ133" s="26" t="e">
        <f>SUMIF(РРО!#REF!,свод!$AY133,РРО!#REF!)</f>
        <v>#REF!</v>
      </c>
      <c r="AR133" s="26" t="e">
        <f>SUMIF(РРО!#REF!,свод!$AY133,РРО!#REF!)</f>
        <v>#REF!</v>
      </c>
      <c r="AS133" s="26" t="e">
        <f>SUMIF(РРО!#REF!,свод!$AY133,РРО!#REF!)</f>
        <v>#REF!</v>
      </c>
      <c r="AT133" s="26" t="e">
        <f>SUMIF(РРО!#REF!,свод!$AY133,РРО!#REF!)</f>
        <v>#REF!</v>
      </c>
      <c r="AU133" s="26" t="e">
        <f>SUMIF(РРО!#REF!,свод!$AY133,РРО!#REF!)</f>
        <v>#REF!</v>
      </c>
      <c r="AV133" s="26" t="e">
        <f>SUMIF(РРО!#REF!,свод!$AY133,РРО!#REF!)</f>
        <v>#REF!</v>
      </c>
      <c r="AW133" s="26" t="e">
        <f>SUMIF(РРО!#REF!,свод!$AY133,РРО!#REF!)</f>
        <v>#REF!</v>
      </c>
      <c r="AX133" s="26" t="e">
        <f>SUMIF(РРО!#REF!,свод!$AY133,РРО!#REF!)</f>
        <v>#REF!</v>
      </c>
      <c r="AY133" t="str">
        <f>CONCATENATE(A133,C133,D133,E133)</f>
        <v>4020000021006плановый</v>
      </c>
    </row>
    <row r="134" spans="1:51" ht="15" customHeight="1">
      <c r="A134" s="20">
        <v>402000002</v>
      </c>
      <c r="B134" s="21" t="s">
        <v>102</v>
      </c>
      <c r="C134" s="22" t="s">
        <v>77</v>
      </c>
      <c r="D134" s="22" t="s">
        <v>80</v>
      </c>
      <c r="E134" s="23" t="s">
        <v>62</v>
      </c>
      <c r="F134" s="40" t="e">
        <f>SUMIF(РРО!#REF!,свод!AY134,РРО!AT$12:AT$38)</f>
        <v>#REF!</v>
      </c>
      <c r="G134" s="40" t="e">
        <f>SUMIF(РРО!#REF!,свод!AY134,РРО!AU$12:AU$38)</f>
        <v>#REF!</v>
      </c>
      <c r="H134" s="26" t="e">
        <f>SUMIF(РРО!#REF!,свод!$AY134,РРО!AV$12:AV$38)</f>
        <v>#REF!</v>
      </c>
      <c r="I134" s="26" t="e">
        <f>SUMIF(РРО!#REF!,свод!$AY134,РРО!AW$12:AW$38)</f>
        <v>#REF!</v>
      </c>
      <c r="J134" s="26" t="e">
        <f>SUMIF(РРО!#REF!,свод!$AY134,РРО!AX$12:AX$38)</f>
        <v>#REF!</v>
      </c>
      <c r="K134" s="26" t="e">
        <f>SUMIF(РРО!#REF!,свод!$AY134,РРО!AY$12:AY$38)</f>
        <v>#REF!</v>
      </c>
      <c r="L134" s="26" t="e">
        <f>SUMIF(РРО!#REF!,свод!$AY134,РРО!AZ$12:AZ$38)</f>
        <v>#REF!</v>
      </c>
      <c r="M134" s="26" t="e">
        <f>SUMIF(РРО!#REF!,свод!$AY134,РРО!BA$12:BA$38)</f>
        <v>#REF!</v>
      </c>
      <c r="N134" s="26" t="e">
        <f>SUMIF(РРО!#REF!,свод!$AY134,РРО!BB$12:BB$38)</f>
        <v>#REF!</v>
      </c>
      <c r="O134" s="26" t="e">
        <f>SUMIF(РРО!#REF!,свод!$AY134,РРО!BC$12:BC$38)</f>
        <v>#REF!</v>
      </c>
      <c r="P134" s="40" t="e">
        <f>SUMIF(РРО!#REF!,свод!$AY134,РРО!BD$12:BD$38)</f>
        <v>#REF!</v>
      </c>
      <c r="Q134" s="26" t="e">
        <f>SUMIF(РРО!#REF!,свод!$AY134,РРО!BE$12:BE$38)</f>
        <v>#REF!</v>
      </c>
      <c r="R134" s="26" t="e">
        <f>SUMIF(РРО!#REF!,свод!$AY134,РРО!BF$12:BF$38)</f>
        <v>#REF!</v>
      </c>
      <c r="S134" s="26" t="e">
        <f>SUMIF(РРО!#REF!,свод!$AY134,РРО!BG$12:BG$38)</f>
        <v>#REF!</v>
      </c>
      <c r="T134" s="26" t="e">
        <f>SUMIF(РРО!#REF!,свод!$AY134,РРО!BH$12:BH$38)</f>
        <v>#REF!</v>
      </c>
      <c r="U134" s="40" t="e">
        <f>SUMIF(РРО!#REF!,свод!$AY134,РРО!BI$12:BI$38)</f>
        <v>#REF!</v>
      </c>
      <c r="V134" s="26" t="e">
        <f>SUMIF(РРО!#REF!,свод!$AY134,РРО!BJ$12:BJ$38)</f>
        <v>#REF!</v>
      </c>
      <c r="W134" s="26" t="e">
        <f>SUMIF(РРО!#REF!,свод!$AY134,РРО!BK$12:BK$38)</f>
        <v>#REF!</v>
      </c>
      <c r="X134" s="26" t="e">
        <f>SUMIF(РРО!#REF!,свод!$AY134,РРО!BL$12:BL$38)</f>
        <v>#REF!</v>
      </c>
      <c r="Y134" s="26" t="e">
        <f>SUMIF(РРО!#REF!,свод!$AY134,РРО!BM$12:BM$38)</f>
        <v>#REF!</v>
      </c>
      <c r="Z134" s="40" t="e">
        <f>SUMIF(РРО!#REF!,свод!$AY134,РРО!BN$12:BN$38)</f>
        <v>#REF!</v>
      </c>
      <c r="AA134" s="26" t="e">
        <f>SUMIF(РРО!#REF!,свод!$AY134,РРО!BO$12:BO$38)</f>
        <v>#REF!</v>
      </c>
      <c r="AB134" s="26" t="e">
        <f>SUMIF(РРО!#REF!,свод!$AY134,РРО!BP$12:BP$38)</f>
        <v>#REF!</v>
      </c>
      <c r="AC134" s="26" t="e">
        <f>SUMIF(РРО!#REF!,свод!$AY134,РРО!BQ$12:BQ$38)</f>
        <v>#REF!</v>
      </c>
      <c r="AD134" s="26" t="e">
        <f>SUMIF(РРО!#REF!,свод!$AY134,РРО!BR$12:BR$38)</f>
        <v>#REF!</v>
      </c>
      <c r="AE134" s="40" t="e">
        <f>SUMIF(РРО!#REF!,свод!$AY134,РРО!BS$12:BS$38)</f>
        <v>#REF!</v>
      </c>
      <c r="AF134" s="26" t="e">
        <f>SUMIF(РРО!#REF!,свод!$AY134,РРО!BT$12:BT$38)</f>
        <v>#REF!</v>
      </c>
      <c r="AG134" s="26" t="e">
        <f>SUMIF(РРО!#REF!,свод!$AY134,РРО!BU$12:BU$38)</f>
        <v>#REF!</v>
      </c>
      <c r="AH134" s="26" t="e">
        <f>SUMIF(РРО!#REF!,свод!$AY134,РРО!BV$12:BV$38)</f>
        <v>#REF!</v>
      </c>
      <c r="AI134" s="26" t="e">
        <f>SUMIF(РРО!#REF!,свод!$AY134,РРО!BW$12:BW$38)</f>
        <v>#REF!</v>
      </c>
      <c r="AJ134" s="26" t="e">
        <f>SUMIF(РРО!#REF!,свод!$AY134,РРО!#REF!)</f>
        <v>#REF!</v>
      </c>
      <c r="AK134" s="26" t="e">
        <f>SUMIF(РРО!#REF!,свод!$AY134,РРО!#REF!)</f>
        <v>#REF!</v>
      </c>
      <c r="AL134" s="26" t="e">
        <f>SUMIF(РРО!#REF!,свод!$AY134,РРО!#REF!)</f>
        <v>#REF!</v>
      </c>
      <c r="AM134" s="26" t="e">
        <f>SUMIF(РРО!#REF!,свод!$AY134,РРО!#REF!)</f>
        <v>#REF!</v>
      </c>
      <c r="AN134" s="26" t="e">
        <f>SUMIF(РРО!#REF!,свод!$AY134,РРО!#REF!)</f>
        <v>#REF!</v>
      </c>
      <c r="AO134" s="26" t="e">
        <f>SUMIF(РРО!#REF!,свод!$AY134,РРО!#REF!)</f>
        <v>#REF!</v>
      </c>
      <c r="AP134" s="26" t="e">
        <f>SUMIF(РРО!#REF!,свод!$AY134,РРО!#REF!)</f>
        <v>#REF!</v>
      </c>
      <c r="AQ134" s="26" t="e">
        <f>SUMIF(РРО!#REF!,свод!$AY134,РРО!#REF!)</f>
        <v>#REF!</v>
      </c>
      <c r="AR134" s="26" t="e">
        <f>SUMIF(РРО!#REF!,свод!$AY134,РРО!#REF!)</f>
        <v>#REF!</v>
      </c>
      <c r="AS134" s="26" t="e">
        <f>SUMIF(РРО!#REF!,свод!$AY134,РРО!#REF!)</f>
        <v>#REF!</v>
      </c>
      <c r="AT134" s="26" t="e">
        <f>SUMIF(РРО!#REF!,свод!$AY134,РРО!#REF!)</f>
        <v>#REF!</v>
      </c>
      <c r="AU134" s="26" t="e">
        <f>SUMIF(РРО!#REF!,свод!$AY134,РРО!#REF!)</f>
        <v>#REF!</v>
      </c>
      <c r="AV134" s="26" t="e">
        <f>SUMIF(РРО!#REF!,свод!$AY134,РРО!#REF!)</f>
        <v>#REF!</v>
      </c>
      <c r="AW134" s="26" t="e">
        <f>SUMIF(РРО!#REF!,свод!$AY134,РРО!#REF!)</f>
        <v>#REF!</v>
      </c>
      <c r="AX134" s="26" t="e">
        <f>SUMIF(РРО!#REF!,свод!$AY134,РРО!#REF!)</f>
        <v>#REF!</v>
      </c>
      <c r="AY134" t="str">
        <f t="shared" si="3"/>
        <v>4020000021105нормативный</v>
      </c>
    </row>
    <row r="135" spans="1:51" ht="15" hidden="1" customHeight="1">
      <c r="A135" s="20">
        <v>402000003</v>
      </c>
      <c r="B135" s="21" t="s">
        <v>141</v>
      </c>
      <c r="C135" s="22" t="s">
        <v>52</v>
      </c>
      <c r="D135" s="22" t="s">
        <v>51</v>
      </c>
      <c r="E135" s="23" t="s">
        <v>62</v>
      </c>
      <c r="F135" s="40" t="e">
        <f>SUMIF(РРО!#REF!,свод!AY135,РРО!AT$12:AT$38)</f>
        <v>#REF!</v>
      </c>
      <c r="G135" s="40" t="e">
        <f>SUMIF(РРО!#REF!,свод!AY135,РРО!AU$12:AU$38)</f>
        <v>#REF!</v>
      </c>
      <c r="H135" s="26" t="e">
        <f>SUMIF(РРО!#REF!,свод!$AY135,РРО!AV$12:AV$38)</f>
        <v>#REF!</v>
      </c>
      <c r="I135" s="26" t="e">
        <f>SUMIF(РРО!#REF!,свод!$AY135,РРО!AW$12:AW$38)</f>
        <v>#REF!</v>
      </c>
      <c r="J135" s="26" t="e">
        <f>SUMIF(РРО!#REF!,свод!$AY135,РРО!AX$12:AX$38)</f>
        <v>#REF!</v>
      </c>
      <c r="K135" s="26" t="e">
        <f>SUMIF(РРО!#REF!,свод!$AY135,РРО!AY$12:AY$38)</f>
        <v>#REF!</v>
      </c>
      <c r="L135" s="26" t="e">
        <f>SUMIF(РРО!#REF!,свод!$AY135,РРО!AZ$12:AZ$38)</f>
        <v>#REF!</v>
      </c>
      <c r="M135" s="26" t="e">
        <f>SUMIF(РРО!#REF!,свод!$AY135,РРО!BA$12:BA$38)</f>
        <v>#REF!</v>
      </c>
      <c r="N135" s="26" t="e">
        <f>SUMIF(РРО!#REF!,свод!$AY135,РРО!BB$12:BB$38)</f>
        <v>#REF!</v>
      </c>
      <c r="O135" s="26" t="e">
        <f>SUMIF(РРО!#REF!,свод!$AY135,РРО!BC$12:BC$38)</f>
        <v>#REF!</v>
      </c>
      <c r="P135" s="40" t="e">
        <f>SUMIF(РРО!#REF!,свод!$AY135,РРО!BD$12:BD$38)</f>
        <v>#REF!</v>
      </c>
      <c r="Q135" s="26" t="e">
        <f>SUMIF(РРО!#REF!,свод!$AY135,РРО!BE$12:BE$38)</f>
        <v>#REF!</v>
      </c>
      <c r="R135" s="26" t="e">
        <f>SUMIF(РРО!#REF!,свод!$AY135,РРО!BF$12:BF$38)</f>
        <v>#REF!</v>
      </c>
      <c r="S135" s="26" t="e">
        <f>SUMIF(РРО!#REF!,свод!$AY135,РРО!BG$12:BG$38)</f>
        <v>#REF!</v>
      </c>
      <c r="T135" s="26" t="e">
        <f>SUMIF(РРО!#REF!,свод!$AY135,РРО!BH$12:BH$38)</f>
        <v>#REF!</v>
      </c>
      <c r="U135" s="40" t="e">
        <f>SUMIF(РРО!#REF!,свод!$AY135,РРО!BI$12:BI$38)</f>
        <v>#REF!</v>
      </c>
      <c r="V135" s="26" t="e">
        <f>SUMIF(РРО!#REF!,свод!$AY135,РРО!BJ$12:BJ$38)</f>
        <v>#REF!</v>
      </c>
      <c r="W135" s="26" t="e">
        <f>SUMIF(РРО!#REF!,свод!$AY135,РРО!BK$12:BK$38)</f>
        <v>#REF!</v>
      </c>
      <c r="X135" s="26" t="e">
        <f>SUMIF(РРО!#REF!,свод!$AY135,РРО!BL$12:BL$38)</f>
        <v>#REF!</v>
      </c>
      <c r="Y135" s="26" t="e">
        <f>SUMIF(РРО!#REF!,свод!$AY135,РРО!BM$12:BM$38)</f>
        <v>#REF!</v>
      </c>
      <c r="Z135" s="40" t="e">
        <f>SUMIF(РРО!#REF!,свод!$AY135,РРО!BN$12:BN$38)</f>
        <v>#REF!</v>
      </c>
      <c r="AA135" s="26" t="e">
        <f>SUMIF(РРО!#REF!,свод!$AY135,РРО!BO$12:BO$38)</f>
        <v>#REF!</v>
      </c>
      <c r="AB135" s="26" t="e">
        <f>SUMIF(РРО!#REF!,свод!$AY135,РРО!BP$12:BP$38)</f>
        <v>#REF!</v>
      </c>
      <c r="AC135" s="26" t="e">
        <f>SUMIF(РРО!#REF!,свод!$AY135,РРО!BQ$12:BQ$38)</f>
        <v>#REF!</v>
      </c>
      <c r="AD135" s="26" t="e">
        <f>SUMIF(РРО!#REF!,свод!$AY135,РРО!BR$12:BR$38)</f>
        <v>#REF!</v>
      </c>
      <c r="AE135" s="40" t="e">
        <f>SUMIF(РРО!#REF!,свод!$AY135,РРО!BS$12:BS$38)</f>
        <v>#REF!</v>
      </c>
      <c r="AF135" s="26" t="e">
        <f>SUMIF(РРО!#REF!,свод!$AY135,РРО!BT$12:BT$38)</f>
        <v>#REF!</v>
      </c>
      <c r="AG135" s="26" t="e">
        <f>SUMIF(РРО!#REF!,свод!$AY135,РРО!BU$12:BU$38)</f>
        <v>#REF!</v>
      </c>
      <c r="AH135" s="26" t="e">
        <f>SUMIF(РРО!#REF!,свод!$AY135,РРО!BV$12:BV$38)</f>
        <v>#REF!</v>
      </c>
      <c r="AI135" s="26" t="e">
        <f>SUMIF(РРО!#REF!,свод!$AY135,РРО!BW$12:BW$38)</f>
        <v>#REF!</v>
      </c>
      <c r="AJ135" s="26" t="e">
        <f>SUMIF(РРО!#REF!,свод!$AY135,РРО!#REF!)</f>
        <v>#REF!</v>
      </c>
      <c r="AK135" s="26" t="e">
        <f>SUMIF(РРО!#REF!,свод!$AY135,РРО!#REF!)</f>
        <v>#REF!</v>
      </c>
      <c r="AL135" s="26" t="e">
        <f>SUMIF(РРО!#REF!,свод!$AY135,РРО!#REF!)</f>
        <v>#REF!</v>
      </c>
      <c r="AM135" s="26" t="e">
        <f>SUMIF(РРО!#REF!,свод!$AY135,РРО!#REF!)</f>
        <v>#REF!</v>
      </c>
      <c r="AN135" s="26" t="e">
        <f>SUMIF(РРО!#REF!,свод!$AY135,РРО!#REF!)</f>
        <v>#REF!</v>
      </c>
      <c r="AO135" s="26" t="e">
        <f>SUMIF(РРО!#REF!,свод!$AY135,РРО!#REF!)</f>
        <v>#REF!</v>
      </c>
      <c r="AP135" s="26" t="e">
        <f>SUMIF(РРО!#REF!,свод!$AY135,РРО!#REF!)</f>
        <v>#REF!</v>
      </c>
      <c r="AQ135" s="26" t="e">
        <f>SUMIF(РРО!#REF!,свод!$AY135,РРО!#REF!)</f>
        <v>#REF!</v>
      </c>
      <c r="AR135" s="26" t="e">
        <f>SUMIF(РРО!#REF!,свод!$AY135,РРО!#REF!)</f>
        <v>#REF!</v>
      </c>
      <c r="AS135" s="26" t="e">
        <f>SUMIF(РРО!#REF!,свод!$AY135,РРО!#REF!)</f>
        <v>#REF!</v>
      </c>
      <c r="AT135" s="26" t="e">
        <f>SUMIF(РРО!#REF!,свод!$AY135,РРО!#REF!)</f>
        <v>#REF!</v>
      </c>
      <c r="AU135" s="26" t="e">
        <f>SUMIF(РРО!#REF!,свод!$AY135,РРО!#REF!)</f>
        <v>#REF!</v>
      </c>
      <c r="AV135" s="26" t="e">
        <f>SUMIF(РРО!#REF!,свод!$AY135,РРО!#REF!)</f>
        <v>#REF!</v>
      </c>
      <c r="AW135" s="26" t="e">
        <f>SUMIF(РРО!#REF!,свод!$AY135,РРО!#REF!)</f>
        <v>#REF!</v>
      </c>
      <c r="AX135" s="26" t="e">
        <f>SUMIF(РРО!#REF!,свод!$AY135,РРО!#REF!)</f>
        <v>#REF!</v>
      </c>
      <c r="AY135" t="str">
        <f t="shared" si="3"/>
        <v>4020000031301нормативный</v>
      </c>
    </row>
    <row r="136" spans="1:51" ht="15" hidden="1" customHeight="1">
      <c r="A136" s="20">
        <v>402000004</v>
      </c>
      <c r="B136" s="21" t="s">
        <v>141</v>
      </c>
      <c r="C136" s="22" t="s">
        <v>52</v>
      </c>
      <c r="D136" s="22" t="s">
        <v>51</v>
      </c>
      <c r="E136" s="23" t="s">
        <v>62</v>
      </c>
      <c r="F136" s="40" t="e">
        <f>SUMIF(РРО!#REF!,свод!AY136,РРО!AT$12:AT$38)</f>
        <v>#REF!</v>
      </c>
      <c r="G136" s="40" t="e">
        <f>SUMIF(РРО!#REF!,свод!AY136,РРО!AU$12:AU$38)</f>
        <v>#REF!</v>
      </c>
      <c r="H136" s="26" t="e">
        <f>SUMIF(РРО!#REF!,свод!$AY136,РРО!AV$12:AV$38)</f>
        <v>#REF!</v>
      </c>
      <c r="I136" s="26" t="e">
        <f>SUMIF(РРО!#REF!,свод!$AY136,РРО!AW$12:AW$38)</f>
        <v>#REF!</v>
      </c>
      <c r="J136" s="26" t="e">
        <f>SUMIF(РРО!#REF!,свод!$AY136,РРО!AX$12:AX$38)</f>
        <v>#REF!</v>
      </c>
      <c r="K136" s="26" t="e">
        <f>SUMIF(РРО!#REF!,свод!$AY136,РРО!AY$12:AY$38)</f>
        <v>#REF!</v>
      </c>
      <c r="L136" s="26" t="e">
        <f>SUMIF(РРО!#REF!,свод!$AY136,РРО!AZ$12:AZ$38)</f>
        <v>#REF!</v>
      </c>
      <c r="M136" s="26" t="e">
        <f>SUMIF(РРО!#REF!,свод!$AY136,РРО!BA$12:BA$38)</f>
        <v>#REF!</v>
      </c>
      <c r="N136" s="26" t="e">
        <f>SUMIF(РРО!#REF!,свод!$AY136,РРО!BB$12:BB$38)</f>
        <v>#REF!</v>
      </c>
      <c r="O136" s="26" t="e">
        <f>SUMIF(РРО!#REF!,свод!$AY136,РРО!BC$12:BC$38)</f>
        <v>#REF!</v>
      </c>
      <c r="P136" s="40" t="e">
        <f>SUMIF(РРО!#REF!,свод!$AY136,РРО!BD$12:BD$38)</f>
        <v>#REF!</v>
      </c>
      <c r="Q136" s="26" t="e">
        <f>SUMIF(РРО!#REF!,свод!$AY136,РРО!BE$12:BE$38)</f>
        <v>#REF!</v>
      </c>
      <c r="R136" s="26" t="e">
        <f>SUMIF(РРО!#REF!,свод!$AY136,РРО!BF$12:BF$38)</f>
        <v>#REF!</v>
      </c>
      <c r="S136" s="26" t="e">
        <f>SUMIF(РРО!#REF!,свод!$AY136,РРО!BG$12:BG$38)</f>
        <v>#REF!</v>
      </c>
      <c r="T136" s="26" t="e">
        <f>SUMIF(РРО!#REF!,свод!$AY136,РРО!BH$12:BH$38)</f>
        <v>#REF!</v>
      </c>
      <c r="U136" s="40" t="e">
        <f>SUMIF(РРО!#REF!,свод!$AY136,РРО!BI$12:BI$38)</f>
        <v>#REF!</v>
      </c>
      <c r="V136" s="26" t="e">
        <f>SUMIF(РРО!#REF!,свод!$AY136,РРО!BJ$12:BJ$38)</f>
        <v>#REF!</v>
      </c>
      <c r="W136" s="26" t="e">
        <f>SUMIF(РРО!#REF!,свод!$AY136,РРО!BK$12:BK$38)</f>
        <v>#REF!</v>
      </c>
      <c r="X136" s="26" t="e">
        <f>SUMIF(РРО!#REF!,свод!$AY136,РРО!BL$12:BL$38)</f>
        <v>#REF!</v>
      </c>
      <c r="Y136" s="26" t="e">
        <f>SUMIF(РРО!#REF!,свод!$AY136,РРО!BM$12:BM$38)</f>
        <v>#REF!</v>
      </c>
      <c r="Z136" s="40" t="e">
        <f>SUMIF(РРО!#REF!,свод!$AY136,РРО!BN$12:BN$38)</f>
        <v>#REF!</v>
      </c>
      <c r="AA136" s="26" t="e">
        <f>SUMIF(РРО!#REF!,свод!$AY136,РРО!BO$12:BO$38)</f>
        <v>#REF!</v>
      </c>
      <c r="AB136" s="26" t="e">
        <f>SUMIF(РРО!#REF!,свод!$AY136,РРО!BP$12:BP$38)</f>
        <v>#REF!</v>
      </c>
      <c r="AC136" s="26" t="e">
        <f>SUMIF(РРО!#REF!,свод!$AY136,РРО!BQ$12:BQ$38)</f>
        <v>#REF!</v>
      </c>
      <c r="AD136" s="26" t="e">
        <f>SUMIF(РРО!#REF!,свод!$AY136,РРО!BR$12:BR$38)</f>
        <v>#REF!</v>
      </c>
      <c r="AE136" s="40" t="e">
        <f>SUMIF(РРО!#REF!,свод!$AY136,РРО!BS$12:BS$38)</f>
        <v>#REF!</v>
      </c>
      <c r="AF136" s="26" t="e">
        <f>SUMIF(РРО!#REF!,свод!$AY136,РРО!BT$12:BT$38)</f>
        <v>#REF!</v>
      </c>
      <c r="AG136" s="26" t="e">
        <f>SUMIF(РРО!#REF!,свод!$AY136,РРО!BU$12:BU$38)</f>
        <v>#REF!</v>
      </c>
      <c r="AH136" s="26" t="e">
        <f>SUMIF(РРО!#REF!,свод!$AY136,РРО!BV$12:BV$38)</f>
        <v>#REF!</v>
      </c>
      <c r="AI136" s="26" t="e">
        <f>SUMIF(РРО!#REF!,свод!$AY136,РРО!BW$12:BW$38)</f>
        <v>#REF!</v>
      </c>
      <c r="AJ136" s="26" t="e">
        <f>SUMIF(РРО!#REF!,свод!$AY136,РРО!#REF!)</f>
        <v>#REF!</v>
      </c>
      <c r="AK136" s="26" t="e">
        <f>SUMIF(РРО!#REF!,свод!$AY136,РРО!#REF!)</f>
        <v>#REF!</v>
      </c>
      <c r="AL136" s="26" t="e">
        <f>SUMIF(РРО!#REF!,свод!$AY136,РРО!#REF!)</f>
        <v>#REF!</v>
      </c>
      <c r="AM136" s="26" t="e">
        <f>SUMIF(РРО!#REF!,свод!$AY136,РРО!#REF!)</f>
        <v>#REF!</v>
      </c>
      <c r="AN136" s="26" t="e">
        <f>SUMIF(РРО!#REF!,свод!$AY136,РРО!#REF!)</f>
        <v>#REF!</v>
      </c>
      <c r="AO136" s="26" t="e">
        <f>SUMIF(РРО!#REF!,свод!$AY136,РРО!#REF!)</f>
        <v>#REF!</v>
      </c>
      <c r="AP136" s="26" t="e">
        <f>SUMIF(РРО!#REF!,свод!$AY136,РРО!#REF!)</f>
        <v>#REF!</v>
      </c>
      <c r="AQ136" s="26" t="e">
        <f>SUMIF(РРО!#REF!,свод!$AY136,РРО!#REF!)</f>
        <v>#REF!</v>
      </c>
      <c r="AR136" s="26" t="e">
        <f>SUMIF(РРО!#REF!,свод!$AY136,РРО!#REF!)</f>
        <v>#REF!</v>
      </c>
      <c r="AS136" s="26" t="e">
        <f>SUMIF(РРО!#REF!,свод!$AY136,РРО!#REF!)</f>
        <v>#REF!</v>
      </c>
      <c r="AT136" s="26" t="e">
        <f>SUMIF(РРО!#REF!,свод!$AY136,РРО!#REF!)</f>
        <v>#REF!</v>
      </c>
      <c r="AU136" s="26" t="e">
        <f>SUMIF(РРО!#REF!,свод!$AY136,РРО!#REF!)</f>
        <v>#REF!</v>
      </c>
      <c r="AV136" s="26" t="e">
        <f>SUMIF(РРО!#REF!,свод!$AY136,РРО!#REF!)</f>
        <v>#REF!</v>
      </c>
      <c r="AW136" s="26" t="e">
        <f>SUMIF(РРО!#REF!,свод!$AY136,РРО!#REF!)</f>
        <v>#REF!</v>
      </c>
      <c r="AX136" s="26" t="e">
        <f>SUMIF(РРО!#REF!,свод!$AY136,РРО!#REF!)</f>
        <v>#REF!</v>
      </c>
      <c r="AY136" t="str">
        <f>CONCATENATE(A136,C136,D136,E136)</f>
        <v>4020000041301нормативный</v>
      </c>
    </row>
    <row r="137" spans="1:51" ht="15" hidden="1" customHeight="1">
      <c r="A137" s="20">
        <v>402000008</v>
      </c>
      <c r="B137" s="21" t="s">
        <v>76</v>
      </c>
      <c r="C137" s="22" t="s">
        <v>51</v>
      </c>
      <c r="D137" s="22" t="s">
        <v>52</v>
      </c>
      <c r="E137" s="23" t="s">
        <v>63</v>
      </c>
      <c r="F137" s="40" t="e">
        <f>SUMIF(РРО!#REF!,свод!AY137,РРО!AT$12:AT$38)</f>
        <v>#REF!</v>
      </c>
      <c r="G137" s="40" t="e">
        <f>SUMIF(РРО!#REF!,свод!AY137,РРО!AU$12:AU$38)</f>
        <v>#REF!</v>
      </c>
      <c r="H137" s="26" t="e">
        <f>SUMIF(РРО!#REF!,свод!$AY137,РРО!AV$12:AV$38)</f>
        <v>#REF!</v>
      </c>
      <c r="I137" s="26" t="e">
        <f>SUMIF(РРО!#REF!,свод!$AY137,РРО!AW$12:AW$38)</f>
        <v>#REF!</v>
      </c>
      <c r="J137" s="26" t="e">
        <f>SUMIF(РРО!#REF!,свод!$AY137,РРО!AX$12:AX$38)</f>
        <v>#REF!</v>
      </c>
      <c r="K137" s="26" t="e">
        <f>SUMIF(РРО!#REF!,свод!$AY137,РРО!AY$12:AY$38)</f>
        <v>#REF!</v>
      </c>
      <c r="L137" s="26" t="e">
        <f>SUMIF(РРО!#REF!,свод!$AY137,РРО!AZ$12:AZ$38)</f>
        <v>#REF!</v>
      </c>
      <c r="M137" s="26" t="e">
        <f>SUMIF(РРО!#REF!,свод!$AY137,РРО!BA$12:BA$38)</f>
        <v>#REF!</v>
      </c>
      <c r="N137" s="26" t="e">
        <f>SUMIF(РРО!#REF!,свод!$AY137,РРО!BB$12:BB$38)</f>
        <v>#REF!</v>
      </c>
      <c r="O137" s="26" t="e">
        <f>SUMIF(РРО!#REF!,свод!$AY137,РРО!BC$12:BC$38)</f>
        <v>#REF!</v>
      </c>
      <c r="P137" s="40" t="e">
        <f>SUMIF(РРО!#REF!,свод!$AY137,РРО!BD$12:BD$38)</f>
        <v>#REF!</v>
      </c>
      <c r="Q137" s="26" t="e">
        <f>SUMIF(РРО!#REF!,свод!$AY137,РРО!BE$12:BE$38)</f>
        <v>#REF!</v>
      </c>
      <c r="R137" s="26" t="e">
        <f>SUMIF(РРО!#REF!,свод!$AY137,РРО!BF$12:BF$38)</f>
        <v>#REF!</v>
      </c>
      <c r="S137" s="26" t="e">
        <f>SUMIF(РРО!#REF!,свод!$AY137,РРО!BG$12:BG$38)</f>
        <v>#REF!</v>
      </c>
      <c r="T137" s="26" t="e">
        <f>SUMIF(РРО!#REF!,свод!$AY137,РРО!BH$12:BH$38)</f>
        <v>#REF!</v>
      </c>
      <c r="U137" s="40" t="e">
        <f>SUMIF(РРО!#REF!,свод!$AY137,РРО!BI$12:BI$38)</f>
        <v>#REF!</v>
      </c>
      <c r="V137" s="26" t="e">
        <f>SUMIF(РРО!#REF!,свод!$AY137,РРО!BJ$12:BJ$38)</f>
        <v>#REF!</v>
      </c>
      <c r="W137" s="26" t="e">
        <f>SUMIF(РРО!#REF!,свод!$AY137,РРО!BK$12:BK$38)</f>
        <v>#REF!</v>
      </c>
      <c r="X137" s="26" t="e">
        <f>SUMIF(РРО!#REF!,свод!$AY137,РРО!BL$12:BL$38)</f>
        <v>#REF!</v>
      </c>
      <c r="Y137" s="26" t="e">
        <f>SUMIF(РРО!#REF!,свод!$AY137,РРО!BM$12:BM$38)</f>
        <v>#REF!</v>
      </c>
      <c r="Z137" s="40" t="e">
        <f>SUMIF(РРО!#REF!,свод!$AY137,РРО!BN$12:BN$38)</f>
        <v>#REF!</v>
      </c>
      <c r="AA137" s="26" t="e">
        <f>SUMIF(РРО!#REF!,свод!$AY137,РРО!BO$12:BO$38)</f>
        <v>#REF!</v>
      </c>
      <c r="AB137" s="26" t="e">
        <f>SUMIF(РРО!#REF!,свод!$AY137,РРО!BP$12:BP$38)</f>
        <v>#REF!</v>
      </c>
      <c r="AC137" s="26" t="e">
        <f>SUMIF(РРО!#REF!,свод!$AY137,РРО!BQ$12:BQ$38)</f>
        <v>#REF!</v>
      </c>
      <c r="AD137" s="26" t="e">
        <f>SUMIF(РРО!#REF!,свод!$AY137,РРО!BR$12:BR$38)</f>
        <v>#REF!</v>
      </c>
      <c r="AE137" s="40" t="e">
        <f>SUMIF(РРО!#REF!,свод!$AY137,РРО!BS$12:BS$38)</f>
        <v>#REF!</v>
      </c>
      <c r="AF137" s="26" t="e">
        <f>SUMIF(РРО!#REF!,свод!$AY137,РРО!BT$12:BT$38)</f>
        <v>#REF!</v>
      </c>
      <c r="AG137" s="26" t="e">
        <f>SUMIF(РРО!#REF!,свод!$AY137,РРО!BU$12:BU$38)</f>
        <v>#REF!</v>
      </c>
      <c r="AH137" s="26" t="e">
        <f>SUMIF(РРО!#REF!,свод!$AY137,РРО!BV$12:BV$38)</f>
        <v>#REF!</v>
      </c>
      <c r="AI137" s="26" t="e">
        <f>SUMIF(РРО!#REF!,свод!$AY137,РРО!BW$12:BW$38)</f>
        <v>#REF!</v>
      </c>
      <c r="AJ137" s="26" t="e">
        <f>SUMIF(РРО!#REF!,свод!$AY137,РРО!#REF!)</f>
        <v>#REF!</v>
      </c>
      <c r="AK137" s="26" t="e">
        <f>SUMIF(РРО!#REF!,свод!$AY137,РРО!#REF!)</f>
        <v>#REF!</v>
      </c>
      <c r="AL137" s="26" t="e">
        <f>SUMIF(РРО!#REF!,свод!$AY137,РРО!#REF!)</f>
        <v>#REF!</v>
      </c>
      <c r="AM137" s="26" t="e">
        <f>SUMIF(РРО!#REF!,свод!$AY137,РРО!#REF!)</f>
        <v>#REF!</v>
      </c>
      <c r="AN137" s="26" t="e">
        <f>SUMIF(РРО!#REF!,свод!$AY137,РРО!#REF!)</f>
        <v>#REF!</v>
      </c>
      <c r="AO137" s="26" t="e">
        <f>SUMIF(РРО!#REF!,свод!$AY137,РРО!#REF!)</f>
        <v>#REF!</v>
      </c>
      <c r="AP137" s="26" t="e">
        <f>SUMIF(РРО!#REF!,свод!$AY137,РРО!#REF!)</f>
        <v>#REF!</v>
      </c>
      <c r="AQ137" s="26" t="e">
        <f>SUMIF(РРО!#REF!,свод!$AY137,РРО!#REF!)</f>
        <v>#REF!</v>
      </c>
      <c r="AR137" s="26" t="e">
        <f>SUMIF(РРО!#REF!,свод!$AY137,РРО!#REF!)</f>
        <v>#REF!</v>
      </c>
      <c r="AS137" s="26" t="e">
        <f>SUMIF(РРО!#REF!,свод!$AY137,РРО!#REF!)</f>
        <v>#REF!</v>
      </c>
      <c r="AT137" s="26" t="e">
        <f>SUMIF(РРО!#REF!,свод!$AY137,РРО!#REF!)</f>
        <v>#REF!</v>
      </c>
      <c r="AU137" s="26" t="e">
        <f>SUMIF(РРО!#REF!,свод!$AY137,РРО!#REF!)</f>
        <v>#REF!</v>
      </c>
      <c r="AV137" s="26" t="e">
        <f>SUMIF(РРО!#REF!,свод!$AY137,РРО!#REF!)</f>
        <v>#REF!</v>
      </c>
      <c r="AW137" s="26" t="e">
        <f>SUMIF(РРО!#REF!,свод!$AY137,РРО!#REF!)</f>
        <v>#REF!</v>
      </c>
      <c r="AX137" s="26" t="e">
        <f>SUMIF(РРО!#REF!,свод!$AY137,РРО!#REF!)</f>
        <v>#REF!</v>
      </c>
      <c r="AY137" t="str">
        <f>CONCATENATE(A137,C137,D137,E137)</f>
        <v>4020000080113плановый</v>
      </c>
    </row>
    <row r="138" spans="1:51" ht="15" hidden="1" customHeight="1">
      <c r="A138" s="20">
        <v>402000008</v>
      </c>
      <c r="B138" s="21" t="s">
        <v>76</v>
      </c>
      <c r="C138" s="22" t="s">
        <v>51</v>
      </c>
      <c r="D138" s="22" t="s">
        <v>52</v>
      </c>
      <c r="E138" s="23" t="s">
        <v>62</v>
      </c>
      <c r="F138" s="40" t="e">
        <f>SUMIF(РРО!#REF!,свод!AY138,РРО!AT$12:AT$38)</f>
        <v>#REF!</v>
      </c>
      <c r="G138" s="40" t="e">
        <f>SUMIF(РРО!#REF!,свод!AY138,РРО!AU$12:AU$38)</f>
        <v>#REF!</v>
      </c>
      <c r="H138" s="26" t="e">
        <f>SUMIF(РРО!#REF!,свод!$AY138,РРО!AV$12:AV$38)</f>
        <v>#REF!</v>
      </c>
      <c r="I138" s="26" t="e">
        <f>SUMIF(РРО!#REF!,свод!$AY138,РРО!AW$12:AW$38)</f>
        <v>#REF!</v>
      </c>
      <c r="J138" s="26" t="e">
        <f>SUMIF(РРО!#REF!,свод!$AY138,РРО!AX$12:AX$38)</f>
        <v>#REF!</v>
      </c>
      <c r="K138" s="26" t="e">
        <f>SUMIF(РРО!#REF!,свод!$AY138,РРО!AY$12:AY$38)</f>
        <v>#REF!</v>
      </c>
      <c r="L138" s="26" t="e">
        <f>SUMIF(РРО!#REF!,свод!$AY138,РРО!AZ$12:AZ$38)</f>
        <v>#REF!</v>
      </c>
      <c r="M138" s="26" t="e">
        <f>SUMIF(РРО!#REF!,свод!$AY138,РРО!BA$12:BA$38)</f>
        <v>#REF!</v>
      </c>
      <c r="N138" s="26" t="e">
        <f>SUMIF(РРО!#REF!,свод!$AY138,РРО!BB$12:BB$38)</f>
        <v>#REF!</v>
      </c>
      <c r="O138" s="26" t="e">
        <f>SUMIF(РРО!#REF!,свод!$AY138,РРО!BC$12:BC$38)</f>
        <v>#REF!</v>
      </c>
      <c r="P138" s="40" t="e">
        <f>SUMIF(РРО!#REF!,свод!$AY138,РРО!BD$12:BD$38)</f>
        <v>#REF!</v>
      </c>
      <c r="Q138" s="26" t="e">
        <f>SUMIF(РРО!#REF!,свод!$AY138,РРО!BE$12:BE$38)</f>
        <v>#REF!</v>
      </c>
      <c r="R138" s="26" t="e">
        <f>SUMIF(РРО!#REF!,свод!$AY138,РРО!BF$12:BF$38)</f>
        <v>#REF!</v>
      </c>
      <c r="S138" s="26" t="e">
        <f>SUMIF(РРО!#REF!,свод!$AY138,РРО!BG$12:BG$38)</f>
        <v>#REF!</v>
      </c>
      <c r="T138" s="26" t="e">
        <f>SUMIF(РРО!#REF!,свод!$AY138,РРО!BH$12:BH$38)</f>
        <v>#REF!</v>
      </c>
      <c r="U138" s="40" t="e">
        <f>SUMIF(РРО!#REF!,свод!$AY138,РРО!BI$12:BI$38)</f>
        <v>#REF!</v>
      </c>
      <c r="V138" s="26" t="e">
        <f>SUMIF(РРО!#REF!,свод!$AY138,РРО!BJ$12:BJ$38)</f>
        <v>#REF!</v>
      </c>
      <c r="W138" s="26" t="e">
        <f>SUMIF(РРО!#REF!,свод!$AY138,РРО!BK$12:BK$38)</f>
        <v>#REF!</v>
      </c>
      <c r="X138" s="26" t="e">
        <f>SUMIF(РРО!#REF!,свод!$AY138,РРО!BL$12:BL$38)</f>
        <v>#REF!</v>
      </c>
      <c r="Y138" s="26" t="e">
        <f>SUMIF(РРО!#REF!,свод!$AY138,РРО!BM$12:BM$38)</f>
        <v>#REF!</v>
      </c>
      <c r="Z138" s="40" t="e">
        <f>SUMIF(РРО!#REF!,свод!$AY138,РРО!BN$12:BN$38)</f>
        <v>#REF!</v>
      </c>
      <c r="AA138" s="26" t="e">
        <f>SUMIF(РРО!#REF!,свод!$AY138,РРО!BO$12:BO$38)</f>
        <v>#REF!</v>
      </c>
      <c r="AB138" s="26" t="e">
        <f>SUMIF(РРО!#REF!,свод!$AY138,РРО!BP$12:BP$38)</f>
        <v>#REF!</v>
      </c>
      <c r="AC138" s="26" t="e">
        <f>SUMIF(РРО!#REF!,свод!$AY138,РРО!BQ$12:BQ$38)</f>
        <v>#REF!</v>
      </c>
      <c r="AD138" s="26" t="e">
        <f>SUMIF(РРО!#REF!,свод!$AY138,РРО!BR$12:BR$38)</f>
        <v>#REF!</v>
      </c>
      <c r="AE138" s="40" t="e">
        <f>SUMIF(РРО!#REF!,свод!$AY138,РРО!BS$12:BS$38)</f>
        <v>#REF!</v>
      </c>
      <c r="AF138" s="26" t="e">
        <f>SUMIF(РРО!#REF!,свод!$AY138,РРО!BT$12:BT$38)</f>
        <v>#REF!</v>
      </c>
      <c r="AG138" s="26" t="e">
        <f>SUMIF(РРО!#REF!,свод!$AY138,РРО!BU$12:BU$38)</f>
        <v>#REF!</v>
      </c>
      <c r="AH138" s="26" t="e">
        <f>SUMIF(РРО!#REF!,свод!$AY138,РРО!BV$12:BV$38)</f>
        <v>#REF!</v>
      </c>
      <c r="AI138" s="26" t="e">
        <f>SUMIF(РРО!#REF!,свод!$AY138,РРО!BW$12:BW$38)</f>
        <v>#REF!</v>
      </c>
      <c r="AJ138" s="26" t="e">
        <f>SUMIF(РРО!#REF!,свод!$AY138,РРО!#REF!)</f>
        <v>#REF!</v>
      </c>
      <c r="AK138" s="26" t="e">
        <f>SUMIF(РРО!#REF!,свод!$AY138,РРО!#REF!)</f>
        <v>#REF!</v>
      </c>
      <c r="AL138" s="26" t="e">
        <f>SUMIF(РРО!#REF!,свод!$AY138,РРО!#REF!)</f>
        <v>#REF!</v>
      </c>
      <c r="AM138" s="26" t="e">
        <f>SUMIF(РРО!#REF!,свод!$AY138,РРО!#REF!)</f>
        <v>#REF!</v>
      </c>
      <c r="AN138" s="26" t="e">
        <f>SUMIF(РРО!#REF!,свод!$AY138,РРО!#REF!)</f>
        <v>#REF!</v>
      </c>
      <c r="AO138" s="26" t="e">
        <f>SUMIF(РРО!#REF!,свод!$AY138,РРО!#REF!)</f>
        <v>#REF!</v>
      </c>
      <c r="AP138" s="26" t="e">
        <f>SUMIF(РРО!#REF!,свод!$AY138,РРО!#REF!)</f>
        <v>#REF!</v>
      </c>
      <c r="AQ138" s="26" t="e">
        <f>SUMIF(РРО!#REF!,свод!$AY138,РРО!#REF!)</f>
        <v>#REF!</v>
      </c>
      <c r="AR138" s="26" t="e">
        <f>SUMIF(РРО!#REF!,свод!$AY138,РРО!#REF!)</f>
        <v>#REF!</v>
      </c>
      <c r="AS138" s="26" t="e">
        <f>SUMIF(РРО!#REF!,свод!$AY138,РРО!#REF!)</f>
        <v>#REF!</v>
      </c>
      <c r="AT138" s="26" t="e">
        <f>SUMIF(РРО!#REF!,свод!$AY138,РРО!#REF!)</f>
        <v>#REF!</v>
      </c>
      <c r="AU138" s="26" t="e">
        <f>SUMIF(РРО!#REF!,свод!$AY138,РРО!#REF!)</f>
        <v>#REF!</v>
      </c>
      <c r="AV138" s="26" t="e">
        <f>SUMIF(РРО!#REF!,свод!$AY138,РРО!#REF!)</f>
        <v>#REF!</v>
      </c>
      <c r="AW138" s="26" t="e">
        <f>SUMIF(РРО!#REF!,свод!$AY138,РРО!#REF!)</f>
        <v>#REF!</v>
      </c>
      <c r="AX138" s="26" t="e">
        <f>SUMIF(РРО!#REF!,свод!$AY138,РРО!#REF!)</f>
        <v>#REF!</v>
      </c>
      <c r="AY138" t="str">
        <f t="shared" si="3"/>
        <v>4020000080113нормативный</v>
      </c>
    </row>
    <row r="139" spans="1:51" ht="15" hidden="1" customHeight="1">
      <c r="A139" s="20">
        <v>402000013</v>
      </c>
      <c r="B139" s="21" t="s">
        <v>154</v>
      </c>
      <c r="C139" s="22" t="s">
        <v>51</v>
      </c>
      <c r="D139" s="22" t="s">
        <v>79</v>
      </c>
      <c r="E139" s="23" t="s">
        <v>63</v>
      </c>
      <c r="F139" s="40" t="e">
        <f>SUMIF(РРО!#REF!,свод!AY139,РРО!AT$12:AT$38)</f>
        <v>#REF!</v>
      </c>
      <c r="G139" s="40" t="e">
        <f>SUMIF(РРО!#REF!,свод!AY139,РРО!AU$12:AU$38)</f>
        <v>#REF!</v>
      </c>
      <c r="H139" s="26" t="e">
        <f>SUMIF(РРО!#REF!,свод!$AY139,РРО!AV$12:AV$38)</f>
        <v>#REF!</v>
      </c>
      <c r="I139" s="26" t="e">
        <f>SUMIF(РРО!#REF!,свод!$AY139,РРО!AW$12:AW$38)</f>
        <v>#REF!</v>
      </c>
      <c r="J139" s="26" t="e">
        <f>SUMIF(РРО!#REF!,свод!$AY139,РРО!AX$12:AX$38)</f>
        <v>#REF!</v>
      </c>
      <c r="K139" s="26" t="e">
        <f>SUMIF(РРО!#REF!,свод!$AY139,РРО!AY$12:AY$38)</f>
        <v>#REF!</v>
      </c>
      <c r="L139" s="26" t="e">
        <f>SUMIF(РРО!#REF!,свод!$AY139,РРО!AZ$12:AZ$38)</f>
        <v>#REF!</v>
      </c>
      <c r="M139" s="26" t="e">
        <f>SUMIF(РРО!#REF!,свод!$AY139,РРО!BA$12:BA$38)</f>
        <v>#REF!</v>
      </c>
      <c r="N139" s="26" t="e">
        <f>SUMIF(РРО!#REF!,свод!$AY139,РРО!BB$12:BB$38)</f>
        <v>#REF!</v>
      </c>
      <c r="O139" s="26" t="e">
        <f>SUMIF(РРО!#REF!,свод!$AY139,РРО!BC$12:BC$38)</f>
        <v>#REF!</v>
      </c>
      <c r="P139" s="40" t="e">
        <f>SUMIF(РРО!#REF!,свод!$AY139,РРО!BD$12:BD$38)</f>
        <v>#REF!</v>
      </c>
      <c r="Q139" s="26" t="e">
        <f>SUMIF(РРО!#REF!,свод!$AY139,РРО!BE$12:BE$38)</f>
        <v>#REF!</v>
      </c>
      <c r="R139" s="26" t="e">
        <f>SUMIF(РРО!#REF!,свод!$AY139,РРО!BF$12:BF$38)</f>
        <v>#REF!</v>
      </c>
      <c r="S139" s="26" t="e">
        <f>SUMIF(РРО!#REF!,свод!$AY139,РРО!BG$12:BG$38)</f>
        <v>#REF!</v>
      </c>
      <c r="T139" s="26" t="e">
        <f>SUMIF(РРО!#REF!,свод!$AY139,РРО!BH$12:BH$38)</f>
        <v>#REF!</v>
      </c>
      <c r="U139" s="40" t="e">
        <f>SUMIF(РРО!#REF!,свод!$AY139,РРО!BI$12:BI$38)</f>
        <v>#REF!</v>
      </c>
      <c r="V139" s="26" t="e">
        <f>SUMIF(РРО!#REF!,свод!$AY139,РРО!BJ$12:BJ$38)</f>
        <v>#REF!</v>
      </c>
      <c r="W139" s="26" t="e">
        <f>SUMIF(РРО!#REF!,свод!$AY139,РРО!BK$12:BK$38)</f>
        <v>#REF!</v>
      </c>
      <c r="X139" s="26" t="e">
        <f>SUMIF(РРО!#REF!,свод!$AY139,РРО!BL$12:BL$38)</f>
        <v>#REF!</v>
      </c>
      <c r="Y139" s="26" t="e">
        <f>SUMIF(РРО!#REF!,свод!$AY139,РРО!BM$12:BM$38)</f>
        <v>#REF!</v>
      </c>
      <c r="Z139" s="40" t="e">
        <f>SUMIF(РРО!#REF!,свод!$AY139,РРО!BN$12:BN$38)</f>
        <v>#REF!</v>
      </c>
      <c r="AA139" s="26" t="e">
        <f>SUMIF(РРО!#REF!,свод!$AY139,РРО!BO$12:BO$38)</f>
        <v>#REF!</v>
      </c>
      <c r="AB139" s="26" t="e">
        <f>SUMIF(РРО!#REF!,свод!$AY139,РРО!BP$12:BP$38)</f>
        <v>#REF!</v>
      </c>
      <c r="AC139" s="26" t="e">
        <f>SUMIF(РРО!#REF!,свод!$AY139,РРО!BQ$12:BQ$38)</f>
        <v>#REF!</v>
      </c>
      <c r="AD139" s="26" t="e">
        <f>SUMIF(РРО!#REF!,свод!$AY139,РРО!BR$12:BR$38)</f>
        <v>#REF!</v>
      </c>
      <c r="AE139" s="40" t="e">
        <f>SUMIF(РРО!#REF!,свод!$AY139,РРО!BS$12:BS$38)</f>
        <v>#REF!</v>
      </c>
      <c r="AF139" s="26" t="e">
        <f>SUMIF(РРО!#REF!,свод!$AY139,РРО!BT$12:BT$38)</f>
        <v>#REF!</v>
      </c>
      <c r="AG139" s="26" t="e">
        <f>SUMIF(РРО!#REF!,свод!$AY139,РРО!BU$12:BU$38)</f>
        <v>#REF!</v>
      </c>
      <c r="AH139" s="26" t="e">
        <f>SUMIF(РРО!#REF!,свод!$AY139,РРО!BV$12:BV$38)</f>
        <v>#REF!</v>
      </c>
      <c r="AI139" s="26" t="e">
        <f>SUMIF(РРО!#REF!,свод!$AY139,РРО!BW$12:BW$38)</f>
        <v>#REF!</v>
      </c>
      <c r="AJ139" s="26" t="e">
        <f>SUMIF(РРО!#REF!,свод!$AY139,РРО!#REF!)</f>
        <v>#REF!</v>
      </c>
      <c r="AK139" s="26" t="e">
        <f>SUMIF(РРО!#REF!,свод!$AY139,РРО!#REF!)</f>
        <v>#REF!</v>
      </c>
      <c r="AL139" s="26" t="e">
        <f>SUMIF(РРО!#REF!,свод!$AY139,РРО!#REF!)</f>
        <v>#REF!</v>
      </c>
      <c r="AM139" s="26" t="e">
        <f>SUMIF(РРО!#REF!,свод!$AY139,РРО!#REF!)</f>
        <v>#REF!</v>
      </c>
      <c r="AN139" s="26" t="e">
        <f>SUMIF(РРО!#REF!,свод!$AY139,РРО!#REF!)</f>
        <v>#REF!</v>
      </c>
      <c r="AO139" s="26" t="e">
        <f>SUMIF(РРО!#REF!,свод!$AY139,РРО!#REF!)</f>
        <v>#REF!</v>
      </c>
      <c r="AP139" s="26" t="e">
        <f>SUMIF(РРО!#REF!,свод!$AY139,РРО!#REF!)</f>
        <v>#REF!</v>
      </c>
      <c r="AQ139" s="26" t="e">
        <f>SUMIF(РРО!#REF!,свод!$AY139,РРО!#REF!)</f>
        <v>#REF!</v>
      </c>
      <c r="AR139" s="26" t="e">
        <f>SUMIF(РРО!#REF!,свод!$AY139,РРО!#REF!)</f>
        <v>#REF!</v>
      </c>
      <c r="AS139" s="26" t="e">
        <f>SUMIF(РРО!#REF!,свод!$AY139,РРО!#REF!)</f>
        <v>#REF!</v>
      </c>
      <c r="AT139" s="26" t="e">
        <f>SUMIF(РРО!#REF!,свод!$AY139,РРО!#REF!)</f>
        <v>#REF!</v>
      </c>
      <c r="AU139" s="26" t="e">
        <f>SUMIF(РРО!#REF!,свод!$AY139,РРО!#REF!)</f>
        <v>#REF!</v>
      </c>
      <c r="AV139" s="26" t="e">
        <f>SUMIF(РРО!#REF!,свод!$AY139,РРО!#REF!)</f>
        <v>#REF!</v>
      </c>
      <c r="AW139" s="26" t="e">
        <f>SUMIF(РРО!#REF!,свод!$AY139,РРО!#REF!)</f>
        <v>#REF!</v>
      </c>
      <c r="AX139" s="26" t="e">
        <f>SUMIF(РРО!#REF!,свод!$AY139,РРО!#REF!)</f>
        <v>#REF!</v>
      </c>
      <c r="AY139" t="str">
        <f>CONCATENATE(A139,C139,D139,E139)</f>
        <v>4020000130107плановый</v>
      </c>
    </row>
    <row r="140" spans="1:51" ht="15" hidden="1" customHeight="1">
      <c r="A140" s="20">
        <v>402000016</v>
      </c>
      <c r="B140" s="21" t="s">
        <v>130</v>
      </c>
      <c r="C140" s="22" t="s">
        <v>66</v>
      </c>
      <c r="D140" s="22">
        <v>12</v>
      </c>
      <c r="E140" s="23" t="s">
        <v>63</v>
      </c>
      <c r="F140" s="40" t="e">
        <f>SUMIF(РРО!#REF!,свод!AY140,РРО!AT$12:AT$38)</f>
        <v>#REF!</v>
      </c>
      <c r="G140" s="40" t="e">
        <f>SUMIF(РРО!#REF!,свод!AY140,РРО!AU$12:AU$38)</f>
        <v>#REF!</v>
      </c>
      <c r="H140" s="26" t="e">
        <f>SUMIF(РРО!#REF!,свод!$AY140,РРО!AV$12:AV$38)</f>
        <v>#REF!</v>
      </c>
      <c r="I140" s="26" t="e">
        <f>SUMIF(РРО!#REF!,свод!$AY140,РРО!AW$12:AW$38)</f>
        <v>#REF!</v>
      </c>
      <c r="J140" s="26" t="e">
        <f>SUMIF(РРО!#REF!,свод!$AY140,РРО!AX$12:AX$38)</f>
        <v>#REF!</v>
      </c>
      <c r="K140" s="26" t="e">
        <f>SUMIF(РРО!#REF!,свод!$AY140,РРО!AY$12:AY$38)</f>
        <v>#REF!</v>
      </c>
      <c r="L140" s="26" t="e">
        <f>SUMIF(РРО!#REF!,свод!$AY140,РРО!AZ$12:AZ$38)</f>
        <v>#REF!</v>
      </c>
      <c r="M140" s="26" t="e">
        <f>SUMIF(РРО!#REF!,свод!$AY140,РРО!BA$12:BA$38)</f>
        <v>#REF!</v>
      </c>
      <c r="N140" s="26" t="e">
        <f>SUMIF(РРО!#REF!,свод!$AY140,РРО!BB$12:BB$38)</f>
        <v>#REF!</v>
      </c>
      <c r="O140" s="26" t="e">
        <f>SUMIF(РРО!#REF!,свод!$AY140,РРО!BC$12:BC$38)</f>
        <v>#REF!</v>
      </c>
      <c r="P140" s="40" t="e">
        <f>SUMIF(РРО!#REF!,свод!$AY140,РРО!BD$12:BD$38)</f>
        <v>#REF!</v>
      </c>
      <c r="Q140" s="26" t="e">
        <f>SUMIF(РРО!#REF!,свод!$AY140,РРО!BE$12:BE$38)</f>
        <v>#REF!</v>
      </c>
      <c r="R140" s="26" t="e">
        <f>SUMIF(РРО!#REF!,свод!$AY140,РРО!BF$12:BF$38)</f>
        <v>#REF!</v>
      </c>
      <c r="S140" s="26" t="e">
        <f>SUMIF(РРО!#REF!,свод!$AY140,РРО!BG$12:BG$38)</f>
        <v>#REF!</v>
      </c>
      <c r="T140" s="26" t="e">
        <f>SUMIF(РРО!#REF!,свод!$AY140,РРО!BH$12:BH$38)</f>
        <v>#REF!</v>
      </c>
      <c r="U140" s="40" t="e">
        <f>SUMIF(РРО!#REF!,свод!$AY140,РРО!BI$12:BI$38)</f>
        <v>#REF!</v>
      </c>
      <c r="V140" s="26" t="e">
        <f>SUMIF(РРО!#REF!,свод!$AY140,РРО!BJ$12:BJ$38)</f>
        <v>#REF!</v>
      </c>
      <c r="W140" s="26" t="e">
        <f>SUMIF(РРО!#REF!,свод!$AY140,РРО!BK$12:BK$38)</f>
        <v>#REF!</v>
      </c>
      <c r="X140" s="26" t="e">
        <f>SUMIF(РРО!#REF!,свод!$AY140,РРО!BL$12:BL$38)</f>
        <v>#REF!</v>
      </c>
      <c r="Y140" s="26" t="e">
        <f>SUMIF(РРО!#REF!,свод!$AY140,РРО!BM$12:BM$38)</f>
        <v>#REF!</v>
      </c>
      <c r="Z140" s="40" t="e">
        <f>SUMIF(РРО!#REF!,свод!$AY140,РРО!BN$12:BN$38)</f>
        <v>#REF!</v>
      </c>
      <c r="AA140" s="26" t="e">
        <f>SUMIF(РРО!#REF!,свод!$AY140,РРО!BO$12:BO$38)</f>
        <v>#REF!</v>
      </c>
      <c r="AB140" s="26" t="e">
        <f>SUMIF(РРО!#REF!,свод!$AY140,РРО!BP$12:BP$38)</f>
        <v>#REF!</v>
      </c>
      <c r="AC140" s="26" t="e">
        <f>SUMIF(РРО!#REF!,свод!$AY140,РРО!BQ$12:BQ$38)</f>
        <v>#REF!</v>
      </c>
      <c r="AD140" s="26" t="e">
        <f>SUMIF(РРО!#REF!,свод!$AY140,РРО!BR$12:BR$38)</f>
        <v>#REF!</v>
      </c>
      <c r="AE140" s="40" t="e">
        <f>SUMIF(РРО!#REF!,свод!$AY140,РРО!BS$12:BS$38)</f>
        <v>#REF!</v>
      </c>
      <c r="AF140" s="26" t="e">
        <f>SUMIF(РРО!#REF!,свод!$AY140,РРО!BT$12:BT$38)</f>
        <v>#REF!</v>
      </c>
      <c r="AG140" s="26" t="e">
        <f>SUMIF(РРО!#REF!,свод!$AY140,РРО!BU$12:BU$38)</f>
        <v>#REF!</v>
      </c>
      <c r="AH140" s="26" t="e">
        <f>SUMIF(РРО!#REF!,свод!$AY140,РРО!BV$12:BV$38)</f>
        <v>#REF!</v>
      </c>
      <c r="AI140" s="26" t="e">
        <f>SUMIF(РРО!#REF!,свод!$AY140,РРО!BW$12:BW$38)</f>
        <v>#REF!</v>
      </c>
      <c r="AJ140" s="26" t="e">
        <f>SUMIF(РРО!#REF!,свод!$AY140,РРО!#REF!)</f>
        <v>#REF!</v>
      </c>
      <c r="AK140" s="26" t="e">
        <f>SUMIF(РРО!#REF!,свод!$AY140,РРО!#REF!)</f>
        <v>#REF!</v>
      </c>
      <c r="AL140" s="26" t="e">
        <f>SUMIF(РРО!#REF!,свод!$AY140,РРО!#REF!)</f>
        <v>#REF!</v>
      </c>
      <c r="AM140" s="26" t="e">
        <f>SUMIF(РРО!#REF!,свод!$AY140,РРО!#REF!)</f>
        <v>#REF!</v>
      </c>
      <c r="AN140" s="26" t="e">
        <f>SUMIF(РРО!#REF!,свод!$AY140,РРО!#REF!)</f>
        <v>#REF!</v>
      </c>
      <c r="AO140" s="26" t="e">
        <f>SUMIF(РРО!#REF!,свод!$AY140,РРО!#REF!)</f>
        <v>#REF!</v>
      </c>
      <c r="AP140" s="26" t="e">
        <f>SUMIF(РРО!#REF!,свод!$AY140,РРО!#REF!)</f>
        <v>#REF!</v>
      </c>
      <c r="AQ140" s="26" t="e">
        <f>SUMIF(РРО!#REF!,свод!$AY140,РРО!#REF!)</f>
        <v>#REF!</v>
      </c>
      <c r="AR140" s="26" t="e">
        <f>SUMIF(РРО!#REF!,свод!$AY140,РРО!#REF!)</f>
        <v>#REF!</v>
      </c>
      <c r="AS140" s="26" t="e">
        <f>SUMIF(РРО!#REF!,свод!$AY140,РРО!#REF!)</f>
        <v>#REF!</v>
      </c>
      <c r="AT140" s="26" t="e">
        <f>SUMIF(РРО!#REF!,свод!$AY140,РРО!#REF!)</f>
        <v>#REF!</v>
      </c>
      <c r="AU140" s="26" t="e">
        <f>SUMIF(РРО!#REF!,свод!$AY140,РРО!#REF!)</f>
        <v>#REF!</v>
      </c>
      <c r="AV140" s="26" t="e">
        <f>SUMIF(РРО!#REF!,свод!$AY140,РРО!#REF!)</f>
        <v>#REF!</v>
      </c>
      <c r="AW140" s="26" t="e">
        <f>SUMIF(РРО!#REF!,свод!$AY140,РРО!#REF!)</f>
        <v>#REF!</v>
      </c>
      <c r="AX140" s="26" t="e">
        <f>SUMIF(РРО!#REF!,свод!$AY140,РРО!#REF!)</f>
        <v>#REF!</v>
      </c>
      <c r="AY140" t="str">
        <f t="shared" ref="AY140:AY152" si="4">CONCATENATE(A140,C140,D140,E140)</f>
        <v>4020000160412плановый</v>
      </c>
    </row>
    <row r="141" spans="1:51" ht="15" hidden="1" customHeight="1">
      <c r="A141" s="20">
        <v>402000017</v>
      </c>
      <c r="B141" s="21" t="s">
        <v>50</v>
      </c>
      <c r="C141" s="22" t="s">
        <v>46</v>
      </c>
      <c r="D141" s="22" t="s">
        <v>51</v>
      </c>
      <c r="E141" s="23" t="s">
        <v>63</v>
      </c>
      <c r="F141" s="40" t="e">
        <f>SUMIF(РРО!#REF!,свод!AY141,РРО!AT$12:AT$38)</f>
        <v>#REF!</v>
      </c>
      <c r="G141" s="40" t="e">
        <f>SUMIF(РРО!#REF!,свод!AY141,РРО!AU$12:AU$38)</f>
        <v>#REF!</v>
      </c>
      <c r="H141" s="26" t="e">
        <f>SUMIF(РРО!#REF!,свод!$AY141,РРО!AV$12:AV$38)</f>
        <v>#REF!</v>
      </c>
      <c r="I141" s="26" t="e">
        <f>SUMIF(РРО!#REF!,свод!$AY141,РРО!AW$12:AW$38)</f>
        <v>#REF!</v>
      </c>
      <c r="J141" s="26" t="e">
        <f>SUMIF(РРО!#REF!,свод!$AY141,РРО!AX$12:AX$38)</f>
        <v>#REF!</v>
      </c>
      <c r="K141" s="26" t="e">
        <f>SUMIF(РРО!#REF!,свод!$AY141,РРО!AY$12:AY$38)</f>
        <v>#REF!</v>
      </c>
      <c r="L141" s="26" t="e">
        <f>SUMIF(РРО!#REF!,свод!$AY141,РРО!AZ$12:AZ$38)</f>
        <v>#REF!</v>
      </c>
      <c r="M141" s="26" t="e">
        <f>SUMIF(РРО!#REF!,свод!$AY141,РРО!BA$12:BA$38)</f>
        <v>#REF!</v>
      </c>
      <c r="N141" s="26" t="e">
        <f>SUMIF(РРО!#REF!,свод!$AY141,РРО!BB$12:BB$38)</f>
        <v>#REF!</v>
      </c>
      <c r="O141" s="26" t="e">
        <f>SUMIF(РРО!#REF!,свод!$AY141,РРО!BC$12:BC$38)</f>
        <v>#REF!</v>
      </c>
      <c r="P141" s="40" t="e">
        <f>SUMIF(РРО!#REF!,свод!$AY141,РРО!BD$12:BD$38)</f>
        <v>#REF!</v>
      </c>
      <c r="Q141" s="26" t="e">
        <f>SUMIF(РРО!#REF!,свод!$AY141,РРО!BE$12:BE$38)</f>
        <v>#REF!</v>
      </c>
      <c r="R141" s="26" t="e">
        <f>SUMIF(РРО!#REF!,свод!$AY141,РРО!BF$12:BF$38)</f>
        <v>#REF!</v>
      </c>
      <c r="S141" s="26" t="e">
        <f>SUMIF(РРО!#REF!,свод!$AY141,РРО!BG$12:BG$38)</f>
        <v>#REF!</v>
      </c>
      <c r="T141" s="26" t="e">
        <f>SUMIF(РРО!#REF!,свод!$AY141,РРО!BH$12:BH$38)</f>
        <v>#REF!</v>
      </c>
      <c r="U141" s="40" t="e">
        <f>SUMIF(РРО!#REF!,свод!$AY141,РРО!BI$12:BI$38)</f>
        <v>#REF!</v>
      </c>
      <c r="V141" s="26" t="e">
        <f>SUMIF(РРО!#REF!,свод!$AY141,РРО!BJ$12:BJ$38)</f>
        <v>#REF!</v>
      </c>
      <c r="W141" s="26" t="e">
        <f>SUMIF(РРО!#REF!,свод!$AY141,РРО!BK$12:BK$38)</f>
        <v>#REF!</v>
      </c>
      <c r="X141" s="26" t="e">
        <f>SUMIF(РРО!#REF!,свод!$AY141,РРО!BL$12:BL$38)</f>
        <v>#REF!</v>
      </c>
      <c r="Y141" s="26" t="e">
        <f>SUMIF(РРО!#REF!,свод!$AY141,РРО!BM$12:BM$38)</f>
        <v>#REF!</v>
      </c>
      <c r="Z141" s="40" t="e">
        <f>SUMIF(РРО!#REF!,свод!$AY141,РРО!BN$12:BN$38)</f>
        <v>#REF!</v>
      </c>
      <c r="AA141" s="26" t="e">
        <f>SUMIF(РРО!#REF!,свод!$AY141,РРО!BO$12:BO$38)</f>
        <v>#REF!</v>
      </c>
      <c r="AB141" s="26" t="e">
        <f>SUMIF(РРО!#REF!,свод!$AY141,РРО!BP$12:BP$38)</f>
        <v>#REF!</v>
      </c>
      <c r="AC141" s="26" t="e">
        <f>SUMIF(РРО!#REF!,свод!$AY141,РРО!BQ$12:BQ$38)</f>
        <v>#REF!</v>
      </c>
      <c r="AD141" s="26" t="e">
        <f>SUMIF(РРО!#REF!,свод!$AY141,РРО!BR$12:BR$38)</f>
        <v>#REF!</v>
      </c>
      <c r="AE141" s="40" t="e">
        <f>SUMIF(РРО!#REF!,свод!$AY141,РРО!BS$12:BS$38)</f>
        <v>#REF!</v>
      </c>
      <c r="AF141" s="26" t="e">
        <f>SUMIF(РРО!#REF!,свод!$AY141,РРО!BT$12:BT$38)</f>
        <v>#REF!</v>
      </c>
      <c r="AG141" s="26" t="e">
        <f>SUMIF(РРО!#REF!,свод!$AY141,РРО!BU$12:BU$38)</f>
        <v>#REF!</v>
      </c>
      <c r="AH141" s="26" t="e">
        <f>SUMIF(РРО!#REF!,свод!$AY141,РРО!BV$12:BV$38)</f>
        <v>#REF!</v>
      </c>
      <c r="AI141" s="26" t="e">
        <f>SUMIF(РРО!#REF!,свод!$AY141,РРО!BW$12:BW$38)</f>
        <v>#REF!</v>
      </c>
      <c r="AJ141" s="26" t="e">
        <f>SUMIF(РРО!#REF!,свод!$AY141,РРО!#REF!)</f>
        <v>#REF!</v>
      </c>
      <c r="AK141" s="26" t="e">
        <f>SUMIF(РРО!#REF!,свод!$AY141,РРО!#REF!)</f>
        <v>#REF!</v>
      </c>
      <c r="AL141" s="26" t="e">
        <f>SUMIF(РРО!#REF!,свод!$AY141,РРО!#REF!)</f>
        <v>#REF!</v>
      </c>
      <c r="AM141" s="26" t="e">
        <f>SUMIF(РРО!#REF!,свод!$AY141,РРО!#REF!)</f>
        <v>#REF!</v>
      </c>
      <c r="AN141" s="26" t="e">
        <f>SUMIF(РРО!#REF!,свод!$AY141,РРО!#REF!)</f>
        <v>#REF!</v>
      </c>
      <c r="AO141" s="26" t="e">
        <f>SUMIF(РРО!#REF!,свод!$AY141,РРО!#REF!)</f>
        <v>#REF!</v>
      </c>
      <c r="AP141" s="26" t="e">
        <f>SUMIF(РРО!#REF!,свод!$AY141,РРО!#REF!)</f>
        <v>#REF!</v>
      </c>
      <c r="AQ141" s="26" t="e">
        <f>SUMIF(РРО!#REF!,свод!$AY141,РРО!#REF!)</f>
        <v>#REF!</v>
      </c>
      <c r="AR141" s="26" t="e">
        <f>SUMIF(РРО!#REF!,свод!$AY141,РРО!#REF!)</f>
        <v>#REF!</v>
      </c>
      <c r="AS141" s="26" t="e">
        <f>SUMIF(РРО!#REF!,свод!$AY141,РРО!#REF!)</f>
        <v>#REF!</v>
      </c>
      <c r="AT141" s="26" t="e">
        <f>SUMIF(РРО!#REF!,свод!$AY141,РРО!#REF!)</f>
        <v>#REF!</v>
      </c>
      <c r="AU141" s="26" t="e">
        <f>SUMIF(РРО!#REF!,свод!$AY141,РРО!#REF!)</f>
        <v>#REF!</v>
      </c>
      <c r="AV141" s="26" t="e">
        <f>SUMIF(РРО!#REF!,свод!$AY141,РРО!#REF!)</f>
        <v>#REF!</v>
      </c>
      <c r="AW141" s="26" t="e">
        <f>SUMIF(РРО!#REF!,свод!$AY141,РРО!#REF!)</f>
        <v>#REF!</v>
      </c>
      <c r="AX141" s="26" t="e">
        <f>SUMIF(РРО!#REF!,свод!$AY141,РРО!#REF!)</f>
        <v>#REF!</v>
      </c>
      <c r="AY141" t="str">
        <f t="shared" si="4"/>
        <v>4020000171201плановый</v>
      </c>
    </row>
    <row r="142" spans="1:51" ht="15" hidden="1" customHeight="1">
      <c r="A142" s="20">
        <v>402000017</v>
      </c>
      <c r="B142" s="21" t="s">
        <v>50</v>
      </c>
      <c r="C142" s="22" t="s">
        <v>46</v>
      </c>
      <c r="D142" s="22" t="s">
        <v>61</v>
      </c>
      <c r="E142" s="23" t="s">
        <v>63</v>
      </c>
      <c r="F142" s="40" t="e">
        <f>SUMIF(РРО!#REF!,свод!AY142,РРО!AT$12:AT$38)</f>
        <v>#REF!</v>
      </c>
      <c r="G142" s="40" t="e">
        <f>SUMIF(РРО!#REF!,свод!AY142,РРО!AU$12:AU$38)</f>
        <v>#REF!</v>
      </c>
      <c r="H142" s="26" t="e">
        <f>SUMIF(РРО!#REF!,свод!$AY142,РРО!AV$12:AV$38)</f>
        <v>#REF!</v>
      </c>
      <c r="I142" s="26" t="e">
        <f>SUMIF(РРО!#REF!,свод!$AY142,РРО!AW$12:AW$38)</f>
        <v>#REF!</v>
      </c>
      <c r="J142" s="26" t="e">
        <f>SUMIF(РРО!#REF!,свод!$AY142,РРО!AX$12:AX$38)</f>
        <v>#REF!</v>
      </c>
      <c r="K142" s="26" t="e">
        <f>SUMIF(РРО!#REF!,свод!$AY142,РРО!AY$12:AY$38)</f>
        <v>#REF!</v>
      </c>
      <c r="L142" s="26" t="e">
        <f>SUMIF(РРО!#REF!,свод!$AY142,РРО!AZ$12:AZ$38)</f>
        <v>#REF!</v>
      </c>
      <c r="M142" s="26" t="e">
        <f>SUMIF(РРО!#REF!,свод!$AY142,РРО!BA$12:BA$38)</f>
        <v>#REF!</v>
      </c>
      <c r="N142" s="26" t="e">
        <f>SUMIF(РРО!#REF!,свод!$AY142,РРО!BB$12:BB$38)</f>
        <v>#REF!</v>
      </c>
      <c r="O142" s="26" t="e">
        <f>SUMIF(РРО!#REF!,свод!$AY142,РРО!BC$12:BC$38)</f>
        <v>#REF!</v>
      </c>
      <c r="P142" s="40" t="e">
        <f>SUMIF(РРО!#REF!,свод!$AY142,РРО!BD$12:BD$38)</f>
        <v>#REF!</v>
      </c>
      <c r="Q142" s="26" t="e">
        <f>SUMIF(РРО!#REF!,свод!$AY142,РРО!BE$12:BE$38)</f>
        <v>#REF!</v>
      </c>
      <c r="R142" s="26" t="e">
        <f>SUMIF(РРО!#REF!,свод!$AY142,РРО!BF$12:BF$38)</f>
        <v>#REF!</v>
      </c>
      <c r="S142" s="26" t="e">
        <f>SUMIF(РРО!#REF!,свод!$AY142,РРО!BG$12:BG$38)</f>
        <v>#REF!</v>
      </c>
      <c r="T142" s="26" t="e">
        <f>SUMIF(РРО!#REF!,свод!$AY142,РРО!BH$12:BH$38)</f>
        <v>#REF!</v>
      </c>
      <c r="U142" s="40" t="e">
        <f>SUMIF(РРО!#REF!,свод!$AY142,РРО!BI$12:BI$38)</f>
        <v>#REF!</v>
      </c>
      <c r="V142" s="26" t="e">
        <f>SUMIF(РРО!#REF!,свод!$AY142,РРО!BJ$12:BJ$38)</f>
        <v>#REF!</v>
      </c>
      <c r="W142" s="26" t="e">
        <f>SUMIF(РРО!#REF!,свод!$AY142,РРО!BK$12:BK$38)</f>
        <v>#REF!</v>
      </c>
      <c r="X142" s="26" t="e">
        <f>SUMIF(РРО!#REF!,свод!$AY142,РРО!BL$12:BL$38)</f>
        <v>#REF!</v>
      </c>
      <c r="Y142" s="26" t="e">
        <f>SUMIF(РРО!#REF!,свод!$AY142,РРО!BM$12:BM$38)</f>
        <v>#REF!</v>
      </c>
      <c r="Z142" s="40" t="e">
        <f>SUMIF(РРО!#REF!,свод!$AY142,РРО!BN$12:BN$38)</f>
        <v>#REF!</v>
      </c>
      <c r="AA142" s="26" t="e">
        <f>SUMIF(РРО!#REF!,свод!$AY142,РРО!BO$12:BO$38)</f>
        <v>#REF!</v>
      </c>
      <c r="AB142" s="26" t="e">
        <f>SUMIF(РРО!#REF!,свод!$AY142,РРО!BP$12:BP$38)</f>
        <v>#REF!</v>
      </c>
      <c r="AC142" s="26" t="e">
        <f>SUMIF(РРО!#REF!,свод!$AY142,РРО!BQ$12:BQ$38)</f>
        <v>#REF!</v>
      </c>
      <c r="AD142" s="26" t="e">
        <f>SUMIF(РРО!#REF!,свод!$AY142,РРО!BR$12:BR$38)</f>
        <v>#REF!</v>
      </c>
      <c r="AE142" s="40" t="e">
        <f>SUMIF(РРО!#REF!,свод!$AY142,РРО!BS$12:BS$38)</f>
        <v>#REF!</v>
      </c>
      <c r="AF142" s="26" t="e">
        <f>SUMIF(РРО!#REF!,свод!$AY142,РРО!BT$12:BT$38)</f>
        <v>#REF!</v>
      </c>
      <c r="AG142" s="26" t="e">
        <f>SUMIF(РРО!#REF!,свод!$AY142,РРО!BU$12:BU$38)</f>
        <v>#REF!</v>
      </c>
      <c r="AH142" s="26" t="e">
        <f>SUMIF(РРО!#REF!,свод!$AY142,РРО!BV$12:BV$38)</f>
        <v>#REF!</v>
      </c>
      <c r="AI142" s="26" t="e">
        <f>SUMIF(РРО!#REF!,свод!$AY142,РРО!BW$12:BW$38)</f>
        <v>#REF!</v>
      </c>
      <c r="AJ142" s="26" t="e">
        <f>SUMIF(РРО!#REF!,свод!$AY142,РРО!#REF!)</f>
        <v>#REF!</v>
      </c>
      <c r="AK142" s="26" t="e">
        <f>SUMIF(РРО!#REF!,свод!$AY142,РРО!#REF!)</f>
        <v>#REF!</v>
      </c>
      <c r="AL142" s="26" t="e">
        <f>SUMIF(РРО!#REF!,свод!$AY142,РРО!#REF!)</f>
        <v>#REF!</v>
      </c>
      <c r="AM142" s="26" t="e">
        <f>SUMIF(РРО!#REF!,свод!$AY142,РРО!#REF!)</f>
        <v>#REF!</v>
      </c>
      <c r="AN142" s="26" t="e">
        <f>SUMIF(РРО!#REF!,свод!$AY142,РРО!#REF!)</f>
        <v>#REF!</v>
      </c>
      <c r="AO142" s="26" t="e">
        <f>SUMIF(РРО!#REF!,свод!$AY142,РРО!#REF!)</f>
        <v>#REF!</v>
      </c>
      <c r="AP142" s="26" t="e">
        <f>SUMIF(РРО!#REF!,свод!$AY142,РРО!#REF!)</f>
        <v>#REF!</v>
      </c>
      <c r="AQ142" s="26" t="e">
        <f>SUMIF(РРО!#REF!,свод!$AY142,РРО!#REF!)</f>
        <v>#REF!</v>
      </c>
      <c r="AR142" s="26" t="e">
        <f>SUMIF(РРО!#REF!,свод!$AY142,РРО!#REF!)</f>
        <v>#REF!</v>
      </c>
      <c r="AS142" s="26" t="e">
        <f>SUMIF(РРО!#REF!,свод!$AY142,РРО!#REF!)</f>
        <v>#REF!</v>
      </c>
      <c r="AT142" s="26" t="e">
        <f>SUMIF(РРО!#REF!,свод!$AY142,РРО!#REF!)</f>
        <v>#REF!</v>
      </c>
      <c r="AU142" s="26" t="e">
        <f>SUMIF(РРО!#REF!,свод!$AY142,РРО!#REF!)</f>
        <v>#REF!</v>
      </c>
      <c r="AV142" s="26" t="e">
        <f>SUMIF(РРО!#REF!,свод!$AY142,РРО!#REF!)</f>
        <v>#REF!</v>
      </c>
      <c r="AW142" s="26" t="e">
        <f>SUMIF(РРО!#REF!,свод!$AY142,РРО!#REF!)</f>
        <v>#REF!</v>
      </c>
      <c r="AX142" s="26" t="e">
        <f>SUMIF(РРО!#REF!,свод!$AY142,РРО!#REF!)</f>
        <v>#REF!</v>
      </c>
      <c r="AY142" t="str">
        <f t="shared" si="4"/>
        <v>4020000171202плановый</v>
      </c>
    </row>
    <row r="143" spans="1:51" ht="15" hidden="1" customHeight="1">
      <c r="A143" s="20">
        <v>402000017</v>
      </c>
      <c r="B143" s="21" t="s">
        <v>50</v>
      </c>
      <c r="C143" s="22" t="s">
        <v>46</v>
      </c>
      <c r="D143" s="22" t="s">
        <v>61</v>
      </c>
      <c r="E143" s="23" t="s">
        <v>62</v>
      </c>
      <c r="F143" s="40" t="e">
        <f>SUMIF(РРО!#REF!,свод!AY143,РРО!AT$12:AT$38)</f>
        <v>#REF!</v>
      </c>
      <c r="G143" s="40" t="e">
        <f>SUMIF(РРО!#REF!,свод!AY143,РРО!AU$12:AU$38)</f>
        <v>#REF!</v>
      </c>
      <c r="H143" s="26" t="e">
        <f>SUMIF(РРО!#REF!,свод!$AY143,РРО!AV$12:AV$38)</f>
        <v>#REF!</v>
      </c>
      <c r="I143" s="26" t="e">
        <f>SUMIF(РРО!#REF!,свод!$AY143,РРО!AW$12:AW$38)</f>
        <v>#REF!</v>
      </c>
      <c r="J143" s="26" t="e">
        <f>SUMIF(РРО!#REF!,свод!$AY143,РРО!AX$12:AX$38)</f>
        <v>#REF!</v>
      </c>
      <c r="K143" s="26" t="e">
        <f>SUMIF(РРО!#REF!,свод!$AY143,РРО!AY$12:AY$38)</f>
        <v>#REF!</v>
      </c>
      <c r="L143" s="26" t="e">
        <f>SUMIF(РРО!#REF!,свод!$AY143,РРО!AZ$12:AZ$38)</f>
        <v>#REF!</v>
      </c>
      <c r="M143" s="26" t="e">
        <f>SUMIF(РРО!#REF!,свод!$AY143,РРО!BA$12:BA$38)</f>
        <v>#REF!</v>
      </c>
      <c r="N143" s="26" t="e">
        <f>SUMIF(РРО!#REF!,свод!$AY143,РРО!BB$12:BB$38)</f>
        <v>#REF!</v>
      </c>
      <c r="O143" s="26" t="e">
        <f>SUMIF(РРО!#REF!,свод!$AY143,РРО!BC$12:BC$38)</f>
        <v>#REF!</v>
      </c>
      <c r="P143" s="40" t="e">
        <f>SUMIF(РРО!#REF!,свод!$AY143,РРО!BD$12:BD$38)</f>
        <v>#REF!</v>
      </c>
      <c r="Q143" s="26" t="e">
        <f>SUMIF(РРО!#REF!,свод!$AY143,РРО!BE$12:BE$38)</f>
        <v>#REF!</v>
      </c>
      <c r="R143" s="26" t="e">
        <f>SUMIF(РРО!#REF!,свод!$AY143,РРО!BF$12:BF$38)</f>
        <v>#REF!</v>
      </c>
      <c r="S143" s="26" t="e">
        <f>SUMIF(РРО!#REF!,свод!$AY143,РРО!BG$12:BG$38)</f>
        <v>#REF!</v>
      </c>
      <c r="T143" s="26" t="e">
        <f>SUMIF(РРО!#REF!,свод!$AY143,РРО!BH$12:BH$38)</f>
        <v>#REF!</v>
      </c>
      <c r="U143" s="40" t="e">
        <f>SUMIF(РРО!#REF!,свод!$AY143,РРО!BI$12:BI$38)</f>
        <v>#REF!</v>
      </c>
      <c r="V143" s="26" t="e">
        <f>SUMIF(РРО!#REF!,свод!$AY143,РРО!BJ$12:BJ$38)</f>
        <v>#REF!</v>
      </c>
      <c r="W143" s="26" t="e">
        <f>SUMIF(РРО!#REF!,свод!$AY143,РРО!BK$12:BK$38)</f>
        <v>#REF!</v>
      </c>
      <c r="X143" s="26" t="e">
        <f>SUMIF(РРО!#REF!,свод!$AY143,РРО!BL$12:BL$38)</f>
        <v>#REF!</v>
      </c>
      <c r="Y143" s="26" t="e">
        <f>SUMIF(РРО!#REF!,свод!$AY143,РРО!BM$12:BM$38)</f>
        <v>#REF!</v>
      </c>
      <c r="Z143" s="40" t="e">
        <f>SUMIF(РРО!#REF!,свод!$AY143,РРО!BN$12:BN$38)</f>
        <v>#REF!</v>
      </c>
      <c r="AA143" s="26" t="e">
        <f>SUMIF(РРО!#REF!,свод!$AY143,РРО!BO$12:BO$38)</f>
        <v>#REF!</v>
      </c>
      <c r="AB143" s="26" t="e">
        <f>SUMIF(РРО!#REF!,свод!$AY143,РРО!BP$12:BP$38)</f>
        <v>#REF!</v>
      </c>
      <c r="AC143" s="26" t="e">
        <f>SUMIF(РРО!#REF!,свод!$AY143,РРО!BQ$12:BQ$38)</f>
        <v>#REF!</v>
      </c>
      <c r="AD143" s="26" t="e">
        <f>SUMIF(РРО!#REF!,свод!$AY143,РРО!BR$12:BR$38)</f>
        <v>#REF!</v>
      </c>
      <c r="AE143" s="40" t="e">
        <f>SUMIF(РРО!#REF!,свод!$AY143,РРО!BS$12:BS$38)</f>
        <v>#REF!</v>
      </c>
      <c r="AF143" s="26" t="e">
        <f>SUMIF(РРО!#REF!,свод!$AY143,РРО!BT$12:BT$38)</f>
        <v>#REF!</v>
      </c>
      <c r="AG143" s="26" t="e">
        <f>SUMIF(РРО!#REF!,свод!$AY143,РРО!BU$12:BU$38)</f>
        <v>#REF!</v>
      </c>
      <c r="AH143" s="26" t="e">
        <f>SUMIF(РРО!#REF!,свод!$AY143,РРО!BV$12:BV$38)</f>
        <v>#REF!</v>
      </c>
      <c r="AI143" s="26" t="e">
        <f>SUMIF(РРО!#REF!,свод!$AY143,РРО!BW$12:BW$38)</f>
        <v>#REF!</v>
      </c>
      <c r="AJ143" s="26" t="e">
        <f>SUMIF(РРО!#REF!,свод!$AY143,РРО!#REF!)</f>
        <v>#REF!</v>
      </c>
      <c r="AK143" s="26" t="e">
        <f>SUMIF(РРО!#REF!,свод!$AY143,РРО!#REF!)</f>
        <v>#REF!</v>
      </c>
      <c r="AL143" s="26" t="e">
        <f>SUMIF(РРО!#REF!,свод!$AY143,РРО!#REF!)</f>
        <v>#REF!</v>
      </c>
      <c r="AM143" s="26" t="e">
        <f>SUMIF(РРО!#REF!,свод!$AY143,РРО!#REF!)</f>
        <v>#REF!</v>
      </c>
      <c r="AN143" s="26" t="e">
        <f>SUMIF(РРО!#REF!,свод!$AY143,РРО!#REF!)</f>
        <v>#REF!</v>
      </c>
      <c r="AO143" s="26" t="e">
        <f>SUMIF(РРО!#REF!,свод!$AY143,РРО!#REF!)</f>
        <v>#REF!</v>
      </c>
      <c r="AP143" s="26" t="e">
        <f>SUMIF(РРО!#REF!,свод!$AY143,РРО!#REF!)</f>
        <v>#REF!</v>
      </c>
      <c r="AQ143" s="26" t="e">
        <f>SUMIF(РРО!#REF!,свод!$AY143,РРО!#REF!)</f>
        <v>#REF!</v>
      </c>
      <c r="AR143" s="26" t="e">
        <f>SUMIF(РРО!#REF!,свод!$AY143,РРО!#REF!)</f>
        <v>#REF!</v>
      </c>
      <c r="AS143" s="26" t="e">
        <f>SUMIF(РРО!#REF!,свод!$AY143,РРО!#REF!)</f>
        <v>#REF!</v>
      </c>
      <c r="AT143" s="26" t="e">
        <f>SUMIF(РРО!#REF!,свод!$AY143,РРО!#REF!)</f>
        <v>#REF!</v>
      </c>
      <c r="AU143" s="26" t="e">
        <f>SUMIF(РРО!#REF!,свод!$AY143,РРО!#REF!)</f>
        <v>#REF!</v>
      </c>
      <c r="AV143" s="26" t="e">
        <f>SUMIF(РРО!#REF!,свод!$AY143,РРО!#REF!)</f>
        <v>#REF!</v>
      </c>
      <c r="AW143" s="26" t="e">
        <f>SUMIF(РРО!#REF!,свод!$AY143,РРО!#REF!)</f>
        <v>#REF!</v>
      </c>
      <c r="AX143" s="26" t="e">
        <f>SUMIF(РРО!#REF!,свод!$AY143,РРО!#REF!)</f>
        <v>#REF!</v>
      </c>
      <c r="AY143" t="str">
        <f t="shared" si="4"/>
        <v>4020000171202нормативный</v>
      </c>
    </row>
    <row r="144" spans="1:51" ht="15" hidden="1" customHeight="1">
      <c r="A144" s="20">
        <v>402000019</v>
      </c>
      <c r="B144" s="21" t="s">
        <v>78</v>
      </c>
      <c r="C144" s="22" t="s">
        <v>79</v>
      </c>
      <c r="D144" s="22" t="s">
        <v>80</v>
      </c>
      <c r="E144" s="23" t="s">
        <v>63</v>
      </c>
      <c r="F144" s="40" t="e">
        <f>SUMIF(РРО!#REF!,свод!AY144,РРО!AT$12:AT$38)</f>
        <v>#REF!</v>
      </c>
      <c r="G144" s="40" t="e">
        <f>SUMIF(РРО!#REF!,свод!AY144,РРО!AU$12:AU$38)</f>
        <v>#REF!</v>
      </c>
      <c r="H144" s="26" t="e">
        <f>SUMIF(РРО!#REF!,свод!$AY144,РРО!AV$12:AV$38)</f>
        <v>#REF!</v>
      </c>
      <c r="I144" s="26" t="e">
        <f>SUMIF(РРО!#REF!,свод!$AY144,РРО!AW$12:AW$38)</f>
        <v>#REF!</v>
      </c>
      <c r="J144" s="26" t="e">
        <f>SUMIF(РРО!#REF!,свод!$AY144,РРО!AX$12:AX$38)</f>
        <v>#REF!</v>
      </c>
      <c r="K144" s="26" t="e">
        <f>SUMIF(РРО!#REF!,свод!$AY144,РРО!AY$12:AY$38)</f>
        <v>#REF!</v>
      </c>
      <c r="L144" s="26" t="e">
        <f>SUMIF(РРО!#REF!,свод!$AY144,РРО!AZ$12:AZ$38)</f>
        <v>#REF!</v>
      </c>
      <c r="M144" s="26" t="e">
        <f>SUMIF(РРО!#REF!,свод!$AY144,РРО!BA$12:BA$38)</f>
        <v>#REF!</v>
      </c>
      <c r="N144" s="26" t="e">
        <f>SUMIF(РРО!#REF!,свод!$AY144,РРО!BB$12:BB$38)</f>
        <v>#REF!</v>
      </c>
      <c r="O144" s="26" t="e">
        <f>SUMIF(РРО!#REF!,свод!$AY144,РРО!BC$12:BC$38)</f>
        <v>#REF!</v>
      </c>
      <c r="P144" s="40" t="e">
        <f>SUMIF(РРО!#REF!,свод!$AY144,РРО!BD$12:BD$38)</f>
        <v>#REF!</v>
      </c>
      <c r="Q144" s="26" t="e">
        <f>SUMIF(РРО!#REF!,свод!$AY144,РРО!BE$12:BE$38)</f>
        <v>#REF!</v>
      </c>
      <c r="R144" s="26" t="e">
        <f>SUMIF(РРО!#REF!,свод!$AY144,РРО!BF$12:BF$38)</f>
        <v>#REF!</v>
      </c>
      <c r="S144" s="26" t="e">
        <f>SUMIF(РРО!#REF!,свод!$AY144,РРО!BG$12:BG$38)</f>
        <v>#REF!</v>
      </c>
      <c r="T144" s="26" t="e">
        <f>SUMIF(РРО!#REF!,свод!$AY144,РРО!BH$12:BH$38)</f>
        <v>#REF!</v>
      </c>
      <c r="U144" s="40" t="e">
        <f>SUMIF(РРО!#REF!,свод!$AY144,РРО!BI$12:BI$38)</f>
        <v>#REF!</v>
      </c>
      <c r="V144" s="26" t="e">
        <f>SUMIF(РРО!#REF!,свод!$AY144,РРО!BJ$12:BJ$38)</f>
        <v>#REF!</v>
      </c>
      <c r="W144" s="26" t="e">
        <f>SUMIF(РРО!#REF!,свод!$AY144,РРО!BK$12:BK$38)</f>
        <v>#REF!</v>
      </c>
      <c r="X144" s="26" t="e">
        <f>SUMIF(РРО!#REF!,свод!$AY144,РРО!BL$12:BL$38)</f>
        <v>#REF!</v>
      </c>
      <c r="Y144" s="26" t="e">
        <f>SUMIF(РРО!#REF!,свод!$AY144,РРО!BM$12:BM$38)</f>
        <v>#REF!</v>
      </c>
      <c r="Z144" s="40" t="e">
        <f>SUMIF(РРО!#REF!,свод!$AY144,РРО!BN$12:BN$38)</f>
        <v>#REF!</v>
      </c>
      <c r="AA144" s="26" t="e">
        <f>SUMIF(РРО!#REF!,свод!$AY144,РРО!BO$12:BO$38)</f>
        <v>#REF!</v>
      </c>
      <c r="AB144" s="26" t="e">
        <f>SUMIF(РРО!#REF!,свод!$AY144,РРО!BP$12:BP$38)</f>
        <v>#REF!</v>
      </c>
      <c r="AC144" s="26" t="e">
        <f>SUMIF(РРО!#REF!,свод!$AY144,РРО!BQ$12:BQ$38)</f>
        <v>#REF!</v>
      </c>
      <c r="AD144" s="26" t="e">
        <f>SUMIF(РРО!#REF!,свод!$AY144,РРО!BR$12:BR$38)</f>
        <v>#REF!</v>
      </c>
      <c r="AE144" s="40" t="e">
        <f>SUMIF(РРО!#REF!,свод!$AY144,РРО!BS$12:BS$38)</f>
        <v>#REF!</v>
      </c>
      <c r="AF144" s="26" t="e">
        <f>SUMIF(РРО!#REF!,свод!$AY144,РРО!BT$12:BT$38)</f>
        <v>#REF!</v>
      </c>
      <c r="AG144" s="26" t="e">
        <f>SUMIF(РРО!#REF!,свод!$AY144,РРО!BU$12:BU$38)</f>
        <v>#REF!</v>
      </c>
      <c r="AH144" s="26" t="e">
        <f>SUMIF(РРО!#REF!,свод!$AY144,РРО!BV$12:BV$38)</f>
        <v>#REF!</v>
      </c>
      <c r="AI144" s="26" t="e">
        <f>SUMIF(РРО!#REF!,свод!$AY144,РРО!BW$12:BW$38)</f>
        <v>#REF!</v>
      </c>
      <c r="AJ144" s="26" t="e">
        <f>SUMIF(РРО!#REF!,свод!$AY144,РРО!#REF!)</f>
        <v>#REF!</v>
      </c>
      <c r="AK144" s="26" t="e">
        <f>SUMIF(РРО!#REF!,свод!$AY144,РРО!#REF!)</f>
        <v>#REF!</v>
      </c>
      <c r="AL144" s="26" t="e">
        <f>SUMIF(РРО!#REF!,свод!$AY144,РРО!#REF!)</f>
        <v>#REF!</v>
      </c>
      <c r="AM144" s="26" t="e">
        <f>SUMIF(РРО!#REF!,свод!$AY144,РРО!#REF!)</f>
        <v>#REF!</v>
      </c>
      <c r="AN144" s="26" t="e">
        <f>SUMIF(РРО!#REF!,свод!$AY144,РРО!#REF!)</f>
        <v>#REF!</v>
      </c>
      <c r="AO144" s="26" t="e">
        <f>SUMIF(РРО!#REF!,свод!$AY144,РРО!#REF!)</f>
        <v>#REF!</v>
      </c>
      <c r="AP144" s="26" t="e">
        <f>SUMIF(РРО!#REF!,свод!$AY144,РРО!#REF!)</f>
        <v>#REF!</v>
      </c>
      <c r="AQ144" s="26" t="e">
        <f>SUMIF(РРО!#REF!,свод!$AY144,РРО!#REF!)</f>
        <v>#REF!</v>
      </c>
      <c r="AR144" s="26" t="e">
        <f>SUMIF(РРО!#REF!,свод!$AY144,РРО!#REF!)</f>
        <v>#REF!</v>
      </c>
      <c r="AS144" s="26" t="e">
        <f>SUMIF(РРО!#REF!,свод!$AY144,РРО!#REF!)</f>
        <v>#REF!</v>
      </c>
      <c r="AT144" s="26" t="e">
        <f>SUMIF(РРО!#REF!,свод!$AY144,РРО!#REF!)</f>
        <v>#REF!</v>
      </c>
      <c r="AU144" s="26" t="e">
        <f>SUMIF(РРО!#REF!,свод!$AY144,РРО!#REF!)</f>
        <v>#REF!</v>
      </c>
      <c r="AV144" s="26" t="e">
        <f>SUMIF(РРО!#REF!,свод!$AY144,РРО!#REF!)</f>
        <v>#REF!</v>
      </c>
      <c r="AW144" s="26" t="e">
        <f>SUMIF(РРО!#REF!,свод!$AY144,РРО!#REF!)</f>
        <v>#REF!</v>
      </c>
      <c r="AX144" s="26" t="e">
        <f>SUMIF(РРО!#REF!,свод!$AY144,РРО!#REF!)</f>
        <v>#REF!</v>
      </c>
      <c r="AY144" t="str">
        <f t="shared" si="4"/>
        <v>4020000190705плановый</v>
      </c>
    </row>
    <row r="145" spans="1:51" ht="15" hidden="1" customHeight="1">
      <c r="A145" s="20">
        <v>402000024</v>
      </c>
      <c r="B145" s="21"/>
      <c r="C145" s="22" t="s">
        <v>79</v>
      </c>
      <c r="D145" s="22" t="s">
        <v>61</v>
      </c>
      <c r="E145" s="23" t="s">
        <v>63</v>
      </c>
      <c r="F145" s="40" t="e">
        <f>SUMIF(РРО!#REF!,свод!AY145,РРО!AT$12:AT$38)</f>
        <v>#REF!</v>
      </c>
      <c r="G145" s="40" t="e">
        <f>SUMIF(РРО!#REF!,свод!AY145,РРО!AU$12:AU$38)</f>
        <v>#REF!</v>
      </c>
      <c r="H145" s="26" t="e">
        <f>SUMIF(РРО!#REF!,свод!$AY145,РРО!AV$12:AV$38)</f>
        <v>#REF!</v>
      </c>
      <c r="I145" s="26" t="e">
        <f>SUMIF(РРО!#REF!,свод!$AY145,РРО!AW$12:AW$38)</f>
        <v>#REF!</v>
      </c>
      <c r="J145" s="26" t="e">
        <f>SUMIF(РРО!#REF!,свод!$AY145,РРО!AX$12:AX$38)</f>
        <v>#REF!</v>
      </c>
      <c r="K145" s="26" t="e">
        <f>SUMIF(РРО!#REF!,свод!$AY145,РРО!AY$12:AY$38)</f>
        <v>#REF!</v>
      </c>
      <c r="L145" s="26" t="e">
        <f>SUMIF(РРО!#REF!,свод!$AY145,РРО!AZ$12:AZ$38)</f>
        <v>#REF!</v>
      </c>
      <c r="M145" s="26" t="e">
        <f>SUMIF(РРО!#REF!,свод!$AY145,РРО!BA$12:BA$38)</f>
        <v>#REF!</v>
      </c>
      <c r="N145" s="26" t="e">
        <f>SUMIF(РРО!#REF!,свод!$AY145,РРО!BB$12:BB$38)</f>
        <v>#REF!</v>
      </c>
      <c r="O145" s="26" t="e">
        <f>SUMIF(РРО!#REF!,свод!$AY145,РРО!BC$12:BC$38)</f>
        <v>#REF!</v>
      </c>
      <c r="P145" s="40" t="e">
        <f>SUMIF(РРО!#REF!,свод!$AY145,РРО!BD$12:BD$38)</f>
        <v>#REF!</v>
      </c>
      <c r="Q145" s="26" t="e">
        <f>SUMIF(РРО!#REF!,свод!$AY145,РРО!BE$12:BE$38)</f>
        <v>#REF!</v>
      </c>
      <c r="R145" s="26" t="e">
        <f>SUMIF(РРО!#REF!,свод!$AY145,РРО!BF$12:BF$38)</f>
        <v>#REF!</v>
      </c>
      <c r="S145" s="26" t="e">
        <f>SUMIF(РРО!#REF!,свод!$AY145,РРО!BG$12:BG$38)</f>
        <v>#REF!</v>
      </c>
      <c r="T145" s="26" t="e">
        <f>SUMIF(РРО!#REF!,свод!$AY145,РРО!BH$12:BH$38)</f>
        <v>#REF!</v>
      </c>
      <c r="U145" s="40" t="e">
        <f>SUMIF(РРО!#REF!,свод!$AY145,РРО!BI$12:BI$38)</f>
        <v>#REF!</v>
      </c>
      <c r="V145" s="26" t="e">
        <f>SUMIF(РРО!#REF!,свод!$AY145,РРО!BJ$12:BJ$38)</f>
        <v>#REF!</v>
      </c>
      <c r="W145" s="26" t="e">
        <f>SUMIF(РРО!#REF!,свод!$AY145,РРО!BK$12:BK$38)</f>
        <v>#REF!</v>
      </c>
      <c r="X145" s="26" t="e">
        <f>SUMIF(РРО!#REF!,свод!$AY145,РРО!BL$12:BL$38)</f>
        <v>#REF!</v>
      </c>
      <c r="Y145" s="26" t="e">
        <f>SUMIF(РРО!#REF!,свод!$AY145,РРО!BM$12:BM$38)</f>
        <v>#REF!</v>
      </c>
      <c r="Z145" s="40" t="e">
        <f>SUMIF(РРО!#REF!,свод!$AY145,РРО!BN$12:BN$38)</f>
        <v>#REF!</v>
      </c>
      <c r="AA145" s="26" t="e">
        <f>SUMIF(РРО!#REF!,свод!$AY145,РРО!BO$12:BO$38)</f>
        <v>#REF!</v>
      </c>
      <c r="AB145" s="26" t="e">
        <f>SUMIF(РРО!#REF!,свод!$AY145,РРО!BP$12:BP$38)</f>
        <v>#REF!</v>
      </c>
      <c r="AC145" s="26" t="e">
        <f>SUMIF(РРО!#REF!,свод!$AY145,РРО!BQ$12:BQ$38)</f>
        <v>#REF!</v>
      </c>
      <c r="AD145" s="26" t="e">
        <f>SUMIF(РРО!#REF!,свод!$AY145,РРО!BR$12:BR$38)</f>
        <v>#REF!</v>
      </c>
      <c r="AE145" s="40" t="e">
        <f>SUMIF(РРО!#REF!,свод!$AY145,РРО!BS$12:BS$38)</f>
        <v>#REF!</v>
      </c>
      <c r="AF145" s="26" t="e">
        <f>SUMIF(РРО!#REF!,свод!$AY145,РРО!BT$12:BT$38)</f>
        <v>#REF!</v>
      </c>
      <c r="AG145" s="26" t="e">
        <f>SUMIF(РРО!#REF!,свод!$AY145,РРО!BU$12:BU$38)</f>
        <v>#REF!</v>
      </c>
      <c r="AH145" s="26" t="e">
        <f>SUMIF(РРО!#REF!,свод!$AY145,РРО!BV$12:BV$38)</f>
        <v>#REF!</v>
      </c>
      <c r="AI145" s="26" t="e">
        <f>SUMIF(РРО!#REF!,свод!$AY145,РРО!BW$12:BW$38)</f>
        <v>#REF!</v>
      </c>
      <c r="AJ145" s="26" t="e">
        <f>SUMIF(РРО!#REF!,свод!$AY145,РРО!#REF!)</f>
        <v>#REF!</v>
      </c>
      <c r="AK145" s="26" t="e">
        <f>SUMIF(РРО!#REF!,свод!$AY145,РРО!#REF!)</f>
        <v>#REF!</v>
      </c>
      <c r="AL145" s="26" t="e">
        <f>SUMIF(РРО!#REF!,свод!$AY145,РРО!#REF!)</f>
        <v>#REF!</v>
      </c>
      <c r="AM145" s="26" t="e">
        <f>SUMIF(РРО!#REF!,свод!$AY145,РРО!#REF!)</f>
        <v>#REF!</v>
      </c>
      <c r="AN145" s="26" t="e">
        <f>SUMIF(РРО!#REF!,свод!$AY145,РРО!#REF!)</f>
        <v>#REF!</v>
      </c>
      <c r="AO145" s="26" t="e">
        <f>SUMIF(РРО!#REF!,свод!$AY145,РРО!#REF!)</f>
        <v>#REF!</v>
      </c>
      <c r="AP145" s="26" t="e">
        <f>SUMIF(РРО!#REF!,свод!$AY145,РРО!#REF!)</f>
        <v>#REF!</v>
      </c>
      <c r="AQ145" s="26" t="e">
        <f>SUMIF(РРО!#REF!,свод!$AY145,РРО!#REF!)</f>
        <v>#REF!</v>
      </c>
      <c r="AR145" s="26" t="e">
        <f>SUMIF(РРО!#REF!,свод!$AY145,РРО!#REF!)</f>
        <v>#REF!</v>
      </c>
      <c r="AS145" s="26" t="e">
        <f>SUMIF(РРО!#REF!,свод!$AY145,РРО!#REF!)</f>
        <v>#REF!</v>
      </c>
      <c r="AT145" s="26" t="e">
        <f>SUMIF(РРО!#REF!,свод!$AY145,РРО!#REF!)</f>
        <v>#REF!</v>
      </c>
      <c r="AU145" s="26" t="e">
        <f>SUMIF(РРО!#REF!,свод!$AY145,РРО!#REF!)</f>
        <v>#REF!</v>
      </c>
      <c r="AV145" s="26" t="e">
        <f>SUMIF(РРО!#REF!,свод!$AY145,РРО!#REF!)</f>
        <v>#REF!</v>
      </c>
      <c r="AW145" s="26" t="e">
        <f>SUMIF(РРО!#REF!,свод!$AY145,РРО!#REF!)</f>
        <v>#REF!</v>
      </c>
      <c r="AX145" s="26" t="e">
        <f>SUMIF(РРО!#REF!,свод!$AY145,РРО!#REF!)</f>
        <v>#REF!</v>
      </c>
      <c r="AY145" t="str">
        <f t="shared" ref="AY145:AY150" si="5">CONCATENATE(A145,C145,D145,E145)</f>
        <v>4020000240702плановый</v>
      </c>
    </row>
    <row r="146" spans="1:51" ht="15" hidden="1" customHeight="1">
      <c r="A146" s="20">
        <v>402000024</v>
      </c>
      <c r="B146" s="21"/>
      <c r="C146" s="22" t="s">
        <v>87</v>
      </c>
      <c r="D146" s="22" t="s">
        <v>66</v>
      </c>
      <c r="E146" s="23" t="s">
        <v>63</v>
      </c>
      <c r="F146" s="40" t="e">
        <f>SUMIF(РРО!#REF!,свод!AY146,РРО!AT$12:AT$38)</f>
        <v>#REF!</v>
      </c>
      <c r="G146" s="40" t="e">
        <f>SUMIF(РРО!#REF!,свод!AY146,РРО!AU$12:AU$38)</f>
        <v>#REF!</v>
      </c>
      <c r="H146" s="26" t="e">
        <f>SUMIF(РРО!#REF!,свод!$AY146,РРО!AV$12:AV$38)</f>
        <v>#REF!</v>
      </c>
      <c r="I146" s="26" t="e">
        <f>SUMIF(РРО!#REF!,свод!$AY146,РРО!AW$12:AW$38)</f>
        <v>#REF!</v>
      </c>
      <c r="J146" s="26" t="e">
        <f>SUMIF(РРО!#REF!,свод!$AY146,РРО!AX$12:AX$38)</f>
        <v>#REF!</v>
      </c>
      <c r="K146" s="26" t="e">
        <f>SUMIF(РРО!#REF!,свод!$AY146,РРО!AY$12:AY$38)</f>
        <v>#REF!</v>
      </c>
      <c r="L146" s="26" t="e">
        <f>SUMIF(РРО!#REF!,свод!$AY146,РРО!AZ$12:AZ$38)</f>
        <v>#REF!</v>
      </c>
      <c r="M146" s="26" t="e">
        <f>SUMIF(РРО!#REF!,свод!$AY146,РРО!BA$12:BA$38)</f>
        <v>#REF!</v>
      </c>
      <c r="N146" s="26" t="e">
        <f>SUMIF(РРО!#REF!,свод!$AY146,РРО!BB$12:BB$38)</f>
        <v>#REF!</v>
      </c>
      <c r="O146" s="26" t="e">
        <f>SUMIF(РРО!#REF!,свод!$AY146,РРО!BC$12:BC$38)</f>
        <v>#REF!</v>
      </c>
      <c r="P146" s="40" t="e">
        <f>SUMIF(РРО!#REF!,свод!$AY146,РРО!BD$12:BD$38)</f>
        <v>#REF!</v>
      </c>
      <c r="Q146" s="26" t="e">
        <f>SUMIF(РРО!#REF!,свод!$AY146,РРО!BE$12:BE$38)</f>
        <v>#REF!</v>
      </c>
      <c r="R146" s="26" t="e">
        <f>SUMIF(РРО!#REF!,свод!$AY146,РРО!BF$12:BF$38)</f>
        <v>#REF!</v>
      </c>
      <c r="S146" s="26" t="e">
        <f>SUMIF(РРО!#REF!,свод!$AY146,РРО!BG$12:BG$38)</f>
        <v>#REF!</v>
      </c>
      <c r="T146" s="26" t="e">
        <f>SUMIF(РРО!#REF!,свод!$AY146,РРО!BH$12:BH$38)</f>
        <v>#REF!</v>
      </c>
      <c r="U146" s="40" t="e">
        <f>SUMIF(РРО!#REF!,свод!$AY146,РРО!BI$12:BI$38)</f>
        <v>#REF!</v>
      </c>
      <c r="V146" s="26" t="e">
        <f>SUMIF(РРО!#REF!,свод!$AY146,РРО!BJ$12:BJ$38)</f>
        <v>#REF!</v>
      </c>
      <c r="W146" s="26" t="e">
        <f>SUMIF(РРО!#REF!,свод!$AY146,РРО!BK$12:BK$38)</f>
        <v>#REF!</v>
      </c>
      <c r="X146" s="26" t="e">
        <f>SUMIF(РРО!#REF!,свод!$AY146,РРО!BL$12:BL$38)</f>
        <v>#REF!</v>
      </c>
      <c r="Y146" s="26" t="e">
        <f>SUMIF(РРО!#REF!,свод!$AY146,РРО!BM$12:BM$38)</f>
        <v>#REF!</v>
      </c>
      <c r="Z146" s="40" t="e">
        <f>SUMIF(РРО!#REF!,свод!$AY146,РРО!BN$12:BN$38)</f>
        <v>#REF!</v>
      </c>
      <c r="AA146" s="26" t="e">
        <f>SUMIF(РРО!#REF!,свод!$AY146,РРО!BO$12:BO$38)</f>
        <v>#REF!</v>
      </c>
      <c r="AB146" s="26" t="e">
        <f>SUMIF(РРО!#REF!,свод!$AY146,РРО!BP$12:BP$38)</f>
        <v>#REF!</v>
      </c>
      <c r="AC146" s="26" t="e">
        <f>SUMIF(РРО!#REF!,свод!$AY146,РРО!BQ$12:BQ$38)</f>
        <v>#REF!</v>
      </c>
      <c r="AD146" s="26" t="e">
        <f>SUMIF(РРО!#REF!,свод!$AY146,РРО!BR$12:BR$38)</f>
        <v>#REF!</v>
      </c>
      <c r="AE146" s="40" t="e">
        <f>SUMIF(РРО!#REF!,свод!$AY146,РРО!BS$12:BS$38)</f>
        <v>#REF!</v>
      </c>
      <c r="AF146" s="26" t="e">
        <f>SUMIF(РРО!#REF!,свод!$AY146,РРО!BT$12:BT$38)</f>
        <v>#REF!</v>
      </c>
      <c r="AG146" s="26" t="e">
        <f>SUMIF(РРО!#REF!,свод!$AY146,РРО!BU$12:BU$38)</f>
        <v>#REF!</v>
      </c>
      <c r="AH146" s="26" t="e">
        <f>SUMIF(РРО!#REF!,свод!$AY146,РРО!BV$12:BV$38)</f>
        <v>#REF!</v>
      </c>
      <c r="AI146" s="26" t="e">
        <f>SUMIF(РРО!#REF!,свод!$AY146,РРО!BW$12:BW$38)</f>
        <v>#REF!</v>
      </c>
      <c r="AJ146" s="26" t="e">
        <f>SUMIF(РРО!#REF!,свод!$AY146,РРО!#REF!)</f>
        <v>#REF!</v>
      </c>
      <c r="AK146" s="26" t="e">
        <f>SUMIF(РРО!#REF!,свод!$AY146,РРО!#REF!)</f>
        <v>#REF!</v>
      </c>
      <c r="AL146" s="26" t="e">
        <f>SUMIF(РРО!#REF!,свод!$AY146,РРО!#REF!)</f>
        <v>#REF!</v>
      </c>
      <c r="AM146" s="26" t="e">
        <f>SUMIF(РРО!#REF!,свод!$AY146,РРО!#REF!)</f>
        <v>#REF!</v>
      </c>
      <c r="AN146" s="26" t="e">
        <f>SUMIF(РРО!#REF!,свод!$AY146,РРО!#REF!)</f>
        <v>#REF!</v>
      </c>
      <c r="AO146" s="26" t="e">
        <f>SUMIF(РРО!#REF!,свод!$AY146,РРО!#REF!)</f>
        <v>#REF!</v>
      </c>
      <c r="AP146" s="26" t="e">
        <f>SUMIF(РРО!#REF!,свод!$AY146,РРО!#REF!)</f>
        <v>#REF!</v>
      </c>
      <c r="AQ146" s="26" t="e">
        <f>SUMIF(РРО!#REF!,свод!$AY146,РРО!#REF!)</f>
        <v>#REF!</v>
      </c>
      <c r="AR146" s="26" t="e">
        <f>SUMIF(РРО!#REF!,свод!$AY146,РРО!#REF!)</f>
        <v>#REF!</v>
      </c>
      <c r="AS146" s="26" t="e">
        <f>SUMIF(РРО!#REF!,свод!$AY146,РРО!#REF!)</f>
        <v>#REF!</v>
      </c>
      <c r="AT146" s="26" t="e">
        <f>SUMIF(РРО!#REF!,свод!$AY146,РРО!#REF!)</f>
        <v>#REF!</v>
      </c>
      <c r="AU146" s="26" t="e">
        <f>SUMIF(РРО!#REF!,свод!$AY146,РРО!#REF!)</f>
        <v>#REF!</v>
      </c>
      <c r="AV146" s="26" t="e">
        <f>SUMIF(РРО!#REF!,свод!$AY146,РРО!#REF!)</f>
        <v>#REF!</v>
      </c>
      <c r="AW146" s="26" t="e">
        <f>SUMIF(РРО!#REF!,свод!$AY146,РРО!#REF!)</f>
        <v>#REF!</v>
      </c>
      <c r="AX146" s="26" t="e">
        <f>SUMIF(РРО!#REF!,свод!$AY146,РРО!#REF!)</f>
        <v>#REF!</v>
      </c>
      <c r="AY146" t="str">
        <f t="shared" si="5"/>
        <v>4020000241004плановый</v>
      </c>
    </row>
    <row r="147" spans="1:51" ht="15" hidden="1" customHeight="1">
      <c r="A147" s="20">
        <v>402000025</v>
      </c>
      <c r="B147" s="21" t="s">
        <v>153</v>
      </c>
      <c r="C147" s="22" t="s">
        <v>51</v>
      </c>
      <c r="D147" s="22" t="s">
        <v>54</v>
      </c>
      <c r="E147" s="23" t="s">
        <v>62</v>
      </c>
      <c r="F147" s="40" t="e">
        <f>SUMIF(РРО!#REF!,свод!AY147,РРО!AT$12:AT$38)</f>
        <v>#REF!</v>
      </c>
      <c r="G147" s="40" t="e">
        <f>SUMIF(РРО!#REF!,свод!AY147,РРО!AU$12:AU$38)</f>
        <v>#REF!</v>
      </c>
      <c r="H147" s="26" t="e">
        <f>SUMIF(РРО!#REF!,свод!$AY147,РРО!AV$12:AV$38)</f>
        <v>#REF!</v>
      </c>
      <c r="I147" s="26" t="e">
        <f>SUMIF(РРО!#REF!,свод!$AY147,РРО!AW$12:AW$38)</f>
        <v>#REF!</v>
      </c>
      <c r="J147" s="26" t="e">
        <f>SUMIF(РРО!#REF!,свод!$AY147,РРО!AX$12:AX$38)</f>
        <v>#REF!</v>
      </c>
      <c r="K147" s="26" t="e">
        <f>SUMIF(РРО!#REF!,свод!$AY147,РРО!AY$12:AY$38)</f>
        <v>#REF!</v>
      </c>
      <c r="L147" s="26" t="e">
        <f>SUMIF(РРО!#REF!,свод!$AY147,РРО!AZ$12:AZ$38)</f>
        <v>#REF!</v>
      </c>
      <c r="M147" s="26" t="e">
        <f>SUMIF(РРО!#REF!,свод!$AY147,РРО!BA$12:BA$38)</f>
        <v>#REF!</v>
      </c>
      <c r="N147" s="26" t="e">
        <f>SUMIF(РРО!#REF!,свод!$AY147,РРО!BB$12:BB$38)</f>
        <v>#REF!</v>
      </c>
      <c r="O147" s="26" t="e">
        <f>SUMIF(РРО!#REF!,свод!$AY147,РРО!BC$12:BC$38)</f>
        <v>#REF!</v>
      </c>
      <c r="P147" s="40" t="e">
        <f>SUMIF(РРО!#REF!,свод!$AY147,РРО!BD$12:BD$38)</f>
        <v>#REF!</v>
      </c>
      <c r="Q147" s="26" t="e">
        <f>SUMIF(РРО!#REF!,свод!$AY147,РРО!BE$12:BE$38)</f>
        <v>#REF!</v>
      </c>
      <c r="R147" s="26" t="e">
        <f>SUMIF(РРО!#REF!,свод!$AY147,РРО!BF$12:BF$38)</f>
        <v>#REF!</v>
      </c>
      <c r="S147" s="26" t="e">
        <f>SUMIF(РРО!#REF!,свод!$AY147,РРО!BG$12:BG$38)</f>
        <v>#REF!</v>
      </c>
      <c r="T147" s="26" t="e">
        <f>SUMIF(РРО!#REF!,свод!$AY147,РРО!BH$12:BH$38)</f>
        <v>#REF!</v>
      </c>
      <c r="U147" s="40" t="e">
        <f>SUMIF(РРО!#REF!,свод!$AY147,РРО!BI$12:BI$38)</f>
        <v>#REF!</v>
      </c>
      <c r="V147" s="26" t="e">
        <f>SUMIF(РРО!#REF!,свод!$AY147,РРО!BJ$12:BJ$38)</f>
        <v>#REF!</v>
      </c>
      <c r="W147" s="26" t="e">
        <f>SUMIF(РРО!#REF!,свод!$AY147,РРО!BK$12:BK$38)</f>
        <v>#REF!</v>
      </c>
      <c r="X147" s="26" t="e">
        <f>SUMIF(РРО!#REF!,свод!$AY147,РРО!BL$12:BL$38)</f>
        <v>#REF!</v>
      </c>
      <c r="Y147" s="26" t="e">
        <f>SUMIF(РРО!#REF!,свод!$AY147,РРО!BM$12:BM$38)</f>
        <v>#REF!</v>
      </c>
      <c r="Z147" s="40" t="e">
        <f>SUMIF(РРО!#REF!,свод!$AY147,РРО!BN$12:BN$38)</f>
        <v>#REF!</v>
      </c>
      <c r="AA147" s="26" t="e">
        <f>SUMIF(РРО!#REF!,свод!$AY147,РРО!BO$12:BO$38)</f>
        <v>#REF!</v>
      </c>
      <c r="AB147" s="26" t="e">
        <f>SUMIF(РРО!#REF!,свод!$AY147,РРО!BP$12:BP$38)</f>
        <v>#REF!</v>
      </c>
      <c r="AC147" s="26" t="e">
        <f>SUMIF(РРО!#REF!,свод!$AY147,РРО!BQ$12:BQ$38)</f>
        <v>#REF!</v>
      </c>
      <c r="AD147" s="26" t="e">
        <f>SUMIF(РРО!#REF!,свод!$AY147,РРО!BR$12:BR$38)</f>
        <v>#REF!</v>
      </c>
      <c r="AE147" s="40" t="e">
        <f>SUMIF(РРО!#REF!,свод!$AY147,РРО!BS$12:BS$38)</f>
        <v>#REF!</v>
      </c>
      <c r="AF147" s="26" t="e">
        <f>SUMIF(РРО!#REF!,свод!$AY147,РРО!BT$12:BT$38)</f>
        <v>#REF!</v>
      </c>
      <c r="AG147" s="26" t="e">
        <f>SUMIF(РРО!#REF!,свод!$AY147,РРО!BU$12:BU$38)</f>
        <v>#REF!</v>
      </c>
      <c r="AH147" s="26" t="e">
        <f>SUMIF(РРО!#REF!,свод!$AY147,РРО!BV$12:BV$38)</f>
        <v>#REF!</v>
      </c>
      <c r="AI147" s="26" t="e">
        <f>SUMIF(РРО!#REF!,свод!$AY147,РРО!BW$12:BW$38)</f>
        <v>#REF!</v>
      </c>
      <c r="AJ147" s="26" t="e">
        <f>SUMIF(РРО!#REF!,свод!$AY147,РРО!#REF!)</f>
        <v>#REF!</v>
      </c>
      <c r="AK147" s="26" t="e">
        <f>SUMIF(РРО!#REF!,свод!$AY147,РРО!#REF!)</f>
        <v>#REF!</v>
      </c>
      <c r="AL147" s="26" t="e">
        <f>SUMIF(РРО!#REF!,свод!$AY147,РРО!#REF!)</f>
        <v>#REF!</v>
      </c>
      <c r="AM147" s="26" t="e">
        <f>SUMIF(РРО!#REF!,свод!$AY147,РРО!#REF!)</f>
        <v>#REF!</v>
      </c>
      <c r="AN147" s="26" t="e">
        <f>SUMIF(РРО!#REF!,свод!$AY147,РРО!#REF!)</f>
        <v>#REF!</v>
      </c>
      <c r="AO147" s="26" t="e">
        <f>SUMIF(РРО!#REF!,свод!$AY147,РРО!#REF!)</f>
        <v>#REF!</v>
      </c>
      <c r="AP147" s="26" t="e">
        <f>SUMIF(РРО!#REF!,свод!$AY147,РРО!#REF!)</f>
        <v>#REF!</v>
      </c>
      <c r="AQ147" s="26" t="e">
        <f>SUMIF(РРО!#REF!,свод!$AY147,РРО!#REF!)</f>
        <v>#REF!</v>
      </c>
      <c r="AR147" s="26" t="e">
        <f>SUMIF(РРО!#REF!,свод!$AY147,РРО!#REF!)</f>
        <v>#REF!</v>
      </c>
      <c r="AS147" s="26" t="e">
        <f>SUMIF(РРО!#REF!,свод!$AY147,РРО!#REF!)</f>
        <v>#REF!</v>
      </c>
      <c r="AT147" s="26" t="e">
        <f>SUMIF(РРО!#REF!,свод!$AY147,РРО!#REF!)</f>
        <v>#REF!</v>
      </c>
      <c r="AU147" s="26" t="e">
        <f>SUMIF(РРО!#REF!,свод!$AY147,РРО!#REF!)</f>
        <v>#REF!</v>
      </c>
      <c r="AV147" s="26" t="e">
        <f>SUMIF(РРО!#REF!,свод!$AY147,РРО!#REF!)</f>
        <v>#REF!</v>
      </c>
      <c r="AW147" s="26" t="e">
        <f>SUMIF(РРО!#REF!,свод!$AY147,РРО!#REF!)</f>
        <v>#REF!</v>
      </c>
      <c r="AX147" s="26" t="e">
        <f>SUMIF(РРО!#REF!,свод!$AY147,РРО!#REF!)</f>
        <v>#REF!</v>
      </c>
      <c r="AY147" t="str">
        <f t="shared" si="5"/>
        <v>4020000250103нормативный</v>
      </c>
    </row>
    <row r="148" spans="1:51" ht="15" hidden="1" customHeight="1">
      <c r="A148" s="20">
        <v>402000025</v>
      </c>
      <c r="B148" s="21" t="s">
        <v>153</v>
      </c>
      <c r="C148" s="22" t="s">
        <v>51</v>
      </c>
      <c r="D148" s="22" t="s">
        <v>66</v>
      </c>
      <c r="E148" s="23" t="s">
        <v>62</v>
      </c>
      <c r="F148" s="40" t="e">
        <f>SUMIF(РРО!#REF!,свод!AY148,РРО!AT$12:AT$38)</f>
        <v>#REF!</v>
      </c>
      <c r="G148" s="40" t="e">
        <f>SUMIF(РРО!#REF!,свод!AY148,РРО!AU$12:AU$38)</f>
        <v>#REF!</v>
      </c>
      <c r="H148" s="26" t="e">
        <f>SUMIF(РРО!#REF!,свод!$AY148,РРО!AV$12:AV$38)</f>
        <v>#REF!</v>
      </c>
      <c r="I148" s="26" t="e">
        <f>SUMIF(РРО!#REF!,свод!$AY148,РРО!AW$12:AW$38)</f>
        <v>#REF!</v>
      </c>
      <c r="J148" s="26" t="e">
        <f>SUMIF(РРО!#REF!,свод!$AY148,РРО!AX$12:AX$38)</f>
        <v>#REF!</v>
      </c>
      <c r="K148" s="26" t="e">
        <f>SUMIF(РРО!#REF!,свод!$AY148,РРО!AY$12:AY$38)</f>
        <v>#REF!</v>
      </c>
      <c r="L148" s="26" t="e">
        <f>SUMIF(РРО!#REF!,свод!$AY148,РРО!AZ$12:AZ$38)</f>
        <v>#REF!</v>
      </c>
      <c r="M148" s="26" t="e">
        <f>SUMIF(РРО!#REF!,свод!$AY148,РРО!BA$12:BA$38)</f>
        <v>#REF!</v>
      </c>
      <c r="N148" s="26" t="e">
        <f>SUMIF(РРО!#REF!,свод!$AY148,РРО!BB$12:BB$38)</f>
        <v>#REF!</v>
      </c>
      <c r="O148" s="26" t="e">
        <f>SUMIF(РРО!#REF!,свод!$AY148,РРО!BC$12:BC$38)</f>
        <v>#REF!</v>
      </c>
      <c r="P148" s="40" t="e">
        <f>SUMIF(РРО!#REF!,свод!$AY148,РРО!BD$12:BD$38)</f>
        <v>#REF!</v>
      </c>
      <c r="Q148" s="26" t="e">
        <f>SUMIF(РРО!#REF!,свод!$AY148,РРО!BE$12:BE$38)</f>
        <v>#REF!</v>
      </c>
      <c r="R148" s="26" t="e">
        <f>SUMIF(РРО!#REF!,свод!$AY148,РРО!BF$12:BF$38)</f>
        <v>#REF!</v>
      </c>
      <c r="S148" s="26" t="e">
        <f>SUMIF(РРО!#REF!,свод!$AY148,РРО!BG$12:BG$38)</f>
        <v>#REF!</v>
      </c>
      <c r="T148" s="26" t="e">
        <f>SUMIF(РРО!#REF!,свод!$AY148,РРО!BH$12:BH$38)</f>
        <v>#REF!</v>
      </c>
      <c r="U148" s="40" t="e">
        <f>SUMIF(РРО!#REF!,свод!$AY148,РРО!BI$12:BI$38)</f>
        <v>#REF!</v>
      </c>
      <c r="V148" s="26" t="e">
        <f>SUMIF(РРО!#REF!,свод!$AY148,РРО!BJ$12:BJ$38)</f>
        <v>#REF!</v>
      </c>
      <c r="W148" s="26" t="e">
        <f>SUMIF(РРО!#REF!,свод!$AY148,РРО!BK$12:BK$38)</f>
        <v>#REF!</v>
      </c>
      <c r="X148" s="26" t="e">
        <f>SUMIF(РРО!#REF!,свод!$AY148,РРО!BL$12:BL$38)</f>
        <v>#REF!</v>
      </c>
      <c r="Y148" s="26" t="e">
        <f>SUMIF(РРО!#REF!,свод!$AY148,РРО!BM$12:BM$38)</f>
        <v>#REF!</v>
      </c>
      <c r="Z148" s="40" t="e">
        <f>SUMIF(РРО!#REF!,свод!$AY148,РРО!BN$12:BN$38)</f>
        <v>#REF!</v>
      </c>
      <c r="AA148" s="26" t="e">
        <f>SUMIF(РРО!#REF!,свод!$AY148,РРО!BO$12:BO$38)</f>
        <v>#REF!</v>
      </c>
      <c r="AB148" s="26" t="e">
        <f>SUMIF(РРО!#REF!,свод!$AY148,РРО!BP$12:BP$38)</f>
        <v>#REF!</v>
      </c>
      <c r="AC148" s="26" t="e">
        <f>SUMIF(РРО!#REF!,свод!$AY148,РРО!BQ$12:BQ$38)</f>
        <v>#REF!</v>
      </c>
      <c r="AD148" s="26" t="e">
        <f>SUMIF(РРО!#REF!,свод!$AY148,РРО!BR$12:BR$38)</f>
        <v>#REF!</v>
      </c>
      <c r="AE148" s="40" t="e">
        <f>SUMIF(РРО!#REF!,свод!$AY148,РРО!BS$12:BS$38)</f>
        <v>#REF!</v>
      </c>
      <c r="AF148" s="26" t="e">
        <f>SUMIF(РРО!#REF!,свод!$AY148,РРО!BT$12:BT$38)</f>
        <v>#REF!</v>
      </c>
      <c r="AG148" s="26" t="e">
        <f>SUMIF(РРО!#REF!,свод!$AY148,РРО!BU$12:BU$38)</f>
        <v>#REF!</v>
      </c>
      <c r="AH148" s="26" t="e">
        <f>SUMIF(РРО!#REF!,свод!$AY148,РРО!BV$12:BV$38)</f>
        <v>#REF!</v>
      </c>
      <c r="AI148" s="26" t="e">
        <f>SUMIF(РРО!#REF!,свод!$AY148,РРО!BW$12:BW$38)</f>
        <v>#REF!</v>
      </c>
      <c r="AJ148" s="26" t="e">
        <f>SUMIF(РРО!#REF!,свод!$AY148,РРО!#REF!)</f>
        <v>#REF!</v>
      </c>
      <c r="AK148" s="26" t="e">
        <f>SUMIF(РРО!#REF!,свод!$AY148,РРО!#REF!)</f>
        <v>#REF!</v>
      </c>
      <c r="AL148" s="26" t="e">
        <f>SUMIF(РРО!#REF!,свод!$AY148,РРО!#REF!)</f>
        <v>#REF!</v>
      </c>
      <c r="AM148" s="26" t="e">
        <f>SUMIF(РРО!#REF!,свод!$AY148,РРО!#REF!)</f>
        <v>#REF!</v>
      </c>
      <c r="AN148" s="26" t="e">
        <f>SUMIF(РРО!#REF!,свод!$AY148,РРО!#REF!)</f>
        <v>#REF!</v>
      </c>
      <c r="AO148" s="26" t="e">
        <f>SUMIF(РРО!#REF!,свод!$AY148,РРО!#REF!)</f>
        <v>#REF!</v>
      </c>
      <c r="AP148" s="26" t="e">
        <f>SUMIF(РРО!#REF!,свод!$AY148,РРО!#REF!)</f>
        <v>#REF!</v>
      </c>
      <c r="AQ148" s="26" t="e">
        <f>SUMIF(РРО!#REF!,свод!$AY148,РРО!#REF!)</f>
        <v>#REF!</v>
      </c>
      <c r="AR148" s="26" t="e">
        <f>SUMIF(РРО!#REF!,свод!$AY148,РРО!#REF!)</f>
        <v>#REF!</v>
      </c>
      <c r="AS148" s="26" t="e">
        <f>SUMIF(РРО!#REF!,свод!$AY148,РРО!#REF!)</f>
        <v>#REF!</v>
      </c>
      <c r="AT148" s="26" t="e">
        <f>SUMIF(РРО!#REF!,свод!$AY148,РРО!#REF!)</f>
        <v>#REF!</v>
      </c>
      <c r="AU148" s="26" t="e">
        <f>SUMIF(РРО!#REF!,свод!$AY148,РРО!#REF!)</f>
        <v>#REF!</v>
      </c>
      <c r="AV148" s="26" t="e">
        <f>SUMIF(РРО!#REF!,свод!$AY148,РРО!#REF!)</f>
        <v>#REF!</v>
      </c>
      <c r="AW148" s="26" t="e">
        <f>SUMIF(РРО!#REF!,свод!$AY148,РРО!#REF!)</f>
        <v>#REF!</v>
      </c>
      <c r="AX148" s="26" t="e">
        <f>SUMIF(РРО!#REF!,свод!$AY148,РРО!#REF!)</f>
        <v>#REF!</v>
      </c>
      <c r="AY148" t="str">
        <f t="shared" si="5"/>
        <v>4020000250104нормативный</v>
      </c>
    </row>
    <row r="149" spans="1:51" ht="15" hidden="1" customHeight="1">
      <c r="A149" s="20">
        <v>402000025</v>
      </c>
      <c r="B149" s="21" t="s">
        <v>153</v>
      </c>
      <c r="C149" s="22" t="s">
        <v>51</v>
      </c>
      <c r="D149" s="22" t="s">
        <v>92</v>
      </c>
      <c r="E149" s="23" t="s">
        <v>62</v>
      </c>
      <c r="F149" s="40" t="e">
        <f>SUMIF(РРО!#REF!,свод!AY149,РРО!AT$12:AT$38)</f>
        <v>#REF!</v>
      </c>
      <c r="G149" s="40" t="e">
        <f>SUMIF(РРО!#REF!,свод!AY149,РРО!AU$12:AU$38)</f>
        <v>#REF!</v>
      </c>
      <c r="H149" s="26" t="e">
        <f>SUMIF(РРО!#REF!,свод!$AY149,РРО!AV$12:AV$38)</f>
        <v>#REF!</v>
      </c>
      <c r="I149" s="26" t="e">
        <f>SUMIF(РРО!#REF!,свод!$AY149,РРО!AW$12:AW$38)</f>
        <v>#REF!</v>
      </c>
      <c r="J149" s="26" t="e">
        <f>SUMIF(РРО!#REF!,свод!$AY149,РРО!AX$12:AX$38)</f>
        <v>#REF!</v>
      </c>
      <c r="K149" s="26" t="e">
        <f>SUMIF(РРО!#REF!,свод!$AY149,РРО!AY$12:AY$38)</f>
        <v>#REF!</v>
      </c>
      <c r="L149" s="26" t="e">
        <f>SUMIF(РРО!#REF!,свод!$AY149,РРО!AZ$12:AZ$38)</f>
        <v>#REF!</v>
      </c>
      <c r="M149" s="26" t="e">
        <f>SUMIF(РРО!#REF!,свод!$AY149,РРО!BA$12:BA$38)</f>
        <v>#REF!</v>
      </c>
      <c r="N149" s="26" t="e">
        <f>SUMIF(РРО!#REF!,свод!$AY149,РРО!BB$12:BB$38)</f>
        <v>#REF!</v>
      </c>
      <c r="O149" s="26" t="e">
        <f>SUMIF(РРО!#REF!,свод!$AY149,РРО!BC$12:BC$38)</f>
        <v>#REF!</v>
      </c>
      <c r="P149" s="40" t="e">
        <f>SUMIF(РРО!#REF!,свод!$AY149,РРО!BD$12:BD$38)</f>
        <v>#REF!</v>
      </c>
      <c r="Q149" s="26" t="e">
        <f>SUMIF(РРО!#REF!,свод!$AY149,РРО!BE$12:BE$38)</f>
        <v>#REF!</v>
      </c>
      <c r="R149" s="26" t="e">
        <f>SUMIF(РРО!#REF!,свод!$AY149,РРО!BF$12:BF$38)</f>
        <v>#REF!</v>
      </c>
      <c r="S149" s="26" t="e">
        <f>SUMIF(РРО!#REF!,свод!$AY149,РРО!BG$12:BG$38)</f>
        <v>#REF!</v>
      </c>
      <c r="T149" s="26" t="e">
        <f>SUMIF(РРО!#REF!,свод!$AY149,РРО!BH$12:BH$38)</f>
        <v>#REF!</v>
      </c>
      <c r="U149" s="40" t="e">
        <f>SUMIF(РРО!#REF!,свод!$AY149,РРО!BI$12:BI$38)</f>
        <v>#REF!</v>
      </c>
      <c r="V149" s="26" t="e">
        <f>SUMIF(РРО!#REF!,свод!$AY149,РРО!BJ$12:BJ$38)</f>
        <v>#REF!</v>
      </c>
      <c r="W149" s="26" t="e">
        <f>SUMIF(РРО!#REF!,свод!$AY149,РРО!BK$12:BK$38)</f>
        <v>#REF!</v>
      </c>
      <c r="X149" s="26" t="e">
        <f>SUMIF(РРО!#REF!,свод!$AY149,РРО!BL$12:BL$38)</f>
        <v>#REF!</v>
      </c>
      <c r="Y149" s="26" t="e">
        <f>SUMIF(РРО!#REF!,свод!$AY149,РРО!BM$12:BM$38)</f>
        <v>#REF!</v>
      </c>
      <c r="Z149" s="40" t="e">
        <f>SUMIF(РРО!#REF!,свод!$AY149,РРО!BN$12:BN$38)</f>
        <v>#REF!</v>
      </c>
      <c r="AA149" s="26" t="e">
        <f>SUMIF(РРО!#REF!,свод!$AY149,РРО!BO$12:BO$38)</f>
        <v>#REF!</v>
      </c>
      <c r="AB149" s="26" t="e">
        <f>SUMIF(РРО!#REF!,свод!$AY149,РРО!BP$12:BP$38)</f>
        <v>#REF!</v>
      </c>
      <c r="AC149" s="26" t="e">
        <f>SUMIF(РРО!#REF!,свод!$AY149,РРО!BQ$12:BQ$38)</f>
        <v>#REF!</v>
      </c>
      <c r="AD149" s="26" t="e">
        <f>SUMIF(РРО!#REF!,свод!$AY149,РРО!BR$12:BR$38)</f>
        <v>#REF!</v>
      </c>
      <c r="AE149" s="40" t="e">
        <f>SUMIF(РРО!#REF!,свод!$AY149,РРО!BS$12:BS$38)</f>
        <v>#REF!</v>
      </c>
      <c r="AF149" s="26" t="e">
        <f>SUMIF(РРО!#REF!,свод!$AY149,РРО!BT$12:BT$38)</f>
        <v>#REF!</v>
      </c>
      <c r="AG149" s="26" t="e">
        <f>SUMIF(РРО!#REF!,свод!$AY149,РРО!BU$12:BU$38)</f>
        <v>#REF!</v>
      </c>
      <c r="AH149" s="26" t="e">
        <f>SUMIF(РРО!#REF!,свод!$AY149,РРО!BV$12:BV$38)</f>
        <v>#REF!</v>
      </c>
      <c r="AI149" s="26" t="e">
        <f>SUMIF(РРО!#REF!,свод!$AY149,РРО!BW$12:BW$38)</f>
        <v>#REF!</v>
      </c>
      <c r="AJ149" s="26" t="e">
        <f>SUMIF(РРО!#REF!,свод!$AY149,РРО!#REF!)</f>
        <v>#REF!</v>
      </c>
      <c r="AK149" s="26" t="e">
        <f>SUMIF(РРО!#REF!,свод!$AY149,РРО!#REF!)</f>
        <v>#REF!</v>
      </c>
      <c r="AL149" s="26" t="e">
        <f>SUMIF(РРО!#REF!,свод!$AY149,РРО!#REF!)</f>
        <v>#REF!</v>
      </c>
      <c r="AM149" s="26" t="e">
        <f>SUMIF(РРО!#REF!,свод!$AY149,РРО!#REF!)</f>
        <v>#REF!</v>
      </c>
      <c r="AN149" s="26" t="e">
        <f>SUMIF(РРО!#REF!,свод!$AY149,РРО!#REF!)</f>
        <v>#REF!</v>
      </c>
      <c r="AO149" s="26" t="e">
        <f>SUMIF(РРО!#REF!,свод!$AY149,РРО!#REF!)</f>
        <v>#REF!</v>
      </c>
      <c r="AP149" s="26" t="e">
        <f>SUMIF(РРО!#REF!,свод!$AY149,РРО!#REF!)</f>
        <v>#REF!</v>
      </c>
      <c r="AQ149" s="26" t="e">
        <f>SUMIF(РРО!#REF!,свод!$AY149,РРО!#REF!)</f>
        <v>#REF!</v>
      </c>
      <c r="AR149" s="26" t="e">
        <f>SUMIF(РРО!#REF!,свод!$AY149,РРО!#REF!)</f>
        <v>#REF!</v>
      </c>
      <c r="AS149" s="26" t="e">
        <f>SUMIF(РРО!#REF!,свод!$AY149,РРО!#REF!)</f>
        <v>#REF!</v>
      </c>
      <c r="AT149" s="26" t="e">
        <f>SUMIF(РРО!#REF!,свод!$AY149,РРО!#REF!)</f>
        <v>#REF!</v>
      </c>
      <c r="AU149" s="26" t="e">
        <f>SUMIF(РРО!#REF!,свод!$AY149,РРО!#REF!)</f>
        <v>#REF!</v>
      </c>
      <c r="AV149" s="26" t="e">
        <f>SUMIF(РРО!#REF!,свод!$AY149,РРО!#REF!)</f>
        <v>#REF!</v>
      </c>
      <c r="AW149" s="26" t="e">
        <f>SUMIF(РРО!#REF!,свод!$AY149,РРО!#REF!)</f>
        <v>#REF!</v>
      </c>
      <c r="AX149" s="26" t="e">
        <f>SUMIF(РРО!#REF!,свод!$AY149,РРО!#REF!)</f>
        <v>#REF!</v>
      </c>
      <c r="AY149" t="str">
        <f t="shared" si="5"/>
        <v>4020000250106нормативный</v>
      </c>
    </row>
    <row r="150" spans="1:51" ht="15" hidden="1" customHeight="1">
      <c r="A150" s="20">
        <v>402000025</v>
      </c>
      <c r="B150" s="21" t="s">
        <v>153</v>
      </c>
      <c r="C150" s="22" t="s">
        <v>51</v>
      </c>
      <c r="D150" s="22" t="s">
        <v>52</v>
      </c>
      <c r="E150" s="23" t="s">
        <v>62</v>
      </c>
      <c r="F150" s="40" t="e">
        <f>SUMIF(РРО!#REF!,свод!AY150,РРО!AT$12:AT$38)</f>
        <v>#REF!</v>
      </c>
      <c r="G150" s="40" t="e">
        <f>SUMIF(РРО!#REF!,свод!AY150,РРО!AU$12:AU$38)</f>
        <v>#REF!</v>
      </c>
      <c r="H150" s="26" t="e">
        <f>SUMIF(РРО!#REF!,свод!$AY150,РРО!AV$12:AV$38)</f>
        <v>#REF!</v>
      </c>
      <c r="I150" s="26" t="e">
        <f>SUMIF(РРО!#REF!,свод!$AY150,РРО!AW$12:AW$38)</f>
        <v>#REF!</v>
      </c>
      <c r="J150" s="26" t="e">
        <f>SUMIF(РРО!#REF!,свод!$AY150,РРО!AX$12:AX$38)</f>
        <v>#REF!</v>
      </c>
      <c r="K150" s="26" t="e">
        <f>SUMIF(РРО!#REF!,свод!$AY150,РРО!AY$12:AY$38)</f>
        <v>#REF!</v>
      </c>
      <c r="L150" s="26" t="e">
        <f>SUMIF(РРО!#REF!,свод!$AY150,РРО!AZ$12:AZ$38)</f>
        <v>#REF!</v>
      </c>
      <c r="M150" s="26" t="e">
        <f>SUMIF(РРО!#REF!,свод!$AY150,РРО!BA$12:BA$38)</f>
        <v>#REF!</v>
      </c>
      <c r="N150" s="26" t="e">
        <f>SUMIF(РРО!#REF!,свод!$AY150,РРО!BB$12:BB$38)</f>
        <v>#REF!</v>
      </c>
      <c r="O150" s="26" t="e">
        <f>SUMIF(РРО!#REF!,свод!$AY150,РРО!BC$12:BC$38)</f>
        <v>#REF!</v>
      </c>
      <c r="P150" s="40" t="e">
        <f>SUMIF(РРО!#REF!,свод!$AY150,РРО!BD$12:BD$38)</f>
        <v>#REF!</v>
      </c>
      <c r="Q150" s="26" t="e">
        <f>SUMIF(РРО!#REF!,свод!$AY150,РРО!BE$12:BE$38)</f>
        <v>#REF!</v>
      </c>
      <c r="R150" s="26" t="e">
        <f>SUMIF(РРО!#REF!,свод!$AY150,РРО!BF$12:BF$38)</f>
        <v>#REF!</v>
      </c>
      <c r="S150" s="26" t="e">
        <f>SUMIF(РРО!#REF!,свод!$AY150,РРО!BG$12:BG$38)</f>
        <v>#REF!</v>
      </c>
      <c r="T150" s="26" t="e">
        <f>SUMIF(РРО!#REF!,свод!$AY150,РРО!BH$12:BH$38)</f>
        <v>#REF!</v>
      </c>
      <c r="U150" s="40" t="e">
        <f>SUMIF(РРО!#REF!,свод!$AY150,РРО!BI$12:BI$38)</f>
        <v>#REF!</v>
      </c>
      <c r="V150" s="26" t="e">
        <f>SUMIF(РРО!#REF!,свод!$AY150,РРО!BJ$12:BJ$38)</f>
        <v>#REF!</v>
      </c>
      <c r="W150" s="26" t="e">
        <f>SUMIF(РРО!#REF!,свод!$AY150,РРО!BK$12:BK$38)</f>
        <v>#REF!</v>
      </c>
      <c r="X150" s="26" t="e">
        <f>SUMIF(РРО!#REF!,свод!$AY150,РРО!BL$12:BL$38)</f>
        <v>#REF!</v>
      </c>
      <c r="Y150" s="26" t="e">
        <f>SUMIF(РРО!#REF!,свод!$AY150,РРО!BM$12:BM$38)</f>
        <v>#REF!</v>
      </c>
      <c r="Z150" s="40" t="e">
        <f>SUMIF(РРО!#REF!,свод!$AY150,РРО!BN$12:BN$38)</f>
        <v>#REF!</v>
      </c>
      <c r="AA150" s="26" t="e">
        <f>SUMIF(РРО!#REF!,свод!$AY150,РРО!BO$12:BO$38)</f>
        <v>#REF!</v>
      </c>
      <c r="AB150" s="26" t="e">
        <f>SUMIF(РРО!#REF!,свод!$AY150,РРО!BP$12:BP$38)</f>
        <v>#REF!</v>
      </c>
      <c r="AC150" s="26" t="e">
        <f>SUMIF(РРО!#REF!,свод!$AY150,РРО!BQ$12:BQ$38)</f>
        <v>#REF!</v>
      </c>
      <c r="AD150" s="26" t="e">
        <f>SUMIF(РРО!#REF!,свод!$AY150,РРО!BR$12:BR$38)</f>
        <v>#REF!</v>
      </c>
      <c r="AE150" s="40" t="e">
        <f>SUMIF(РРО!#REF!,свод!$AY150,РРО!BS$12:BS$38)</f>
        <v>#REF!</v>
      </c>
      <c r="AF150" s="26" t="e">
        <f>SUMIF(РРО!#REF!,свод!$AY150,РРО!BT$12:BT$38)</f>
        <v>#REF!</v>
      </c>
      <c r="AG150" s="26" t="e">
        <f>SUMIF(РРО!#REF!,свод!$AY150,РРО!BU$12:BU$38)</f>
        <v>#REF!</v>
      </c>
      <c r="AH150" s="26" t="e">
        <f>SUMIF(РРО!#REF!,свод!$AY150,РРО!BV$12:BV$38)</f>
        <v>#REF!</v>
      </c>
      <c r="AI150" s="26" t="e">
        <f>SUMIF(РРО!#REF!,свод!$AY150,РРО!BW$12:BW$38)</f>
        <v>#REF!</v>
      </c>
      <c r="AJ150" s="26" t="e">
        <f>SUMIF(РРО!#REF!,свод!$AY150,РРО!#REF!)</f>
        <v>#REF!</v>
      </c>
      <c r="AK150" s="26" t="e">
        <f>SUMIF(РРО!#REF!,свод!$AY150,РРО!#REF!)</f>
        <v>#REF!</v>
      </c>
      <c r="AL150" s="26" t="e">
        <f>SUMIF(РРО!#REF!,свод!$AY150,РРО!#REF!)</f>
        <v>#REF!</v>
      </c>
      <c r="AM150" s="26" t="e">
        <f>SUMIF(РРО!#REF!,свод!$AY150,РРО!#REF!)</f>
        <v>#REF!</v>
      </c>
      <c r="AN150" s="26" t="e">
        <f>SUMIF(РРО!#REF!,свод!$AY150,РРО!#REF!)</f>
        <v>#REF!</v>
      </c>
      <c r="AO150" s="26" t="e">
        <f>SUMIF(РРО!#REF!,свод!$AY150,РРО!#REF!)</f>
        <v>#REF!</v>
      </c>
      <c r="AP150" s="26" t="e">
        <f>SUMIF(РРО!#REF!,свод!$AY150,РРО!#REF!)</f>
        <v>#REF!</v>
      </c>
      <c r="AQ150" s="26" t="e">
        <f>SUMIF(РРО!#REF!,свод!$AY150,РРО!#REF!)</f>
        <v>#REF!</v>
      </c>
      <c r="AR150" s="26" t="e">
        <f>SUMIF(РРО!#REF!,свод!$AY150,РРО!#REF!)</f>
        <v>#REF!</v>
      </c>
      <c r="AS150" s="26" t="e">
        <f>SUMIF(РРО!#REF!,свод!$AY150,РРО!#REF!)</f>
        <v>#REF!</v>
      </c>
      <c r="AT150" s="26" t="e">
        <f>SUMIF(РРО!#REF!,свод!$AY150,РРО!#REF!)</f>
        <v>#REF!</v>
      </c>
      <c r="AU150" s="26" t="e">
        <f>SUMIF(РРО!#REF!,свод!$AY150,РРО!#REF!)</f>
        <v>#REF!</v>
      </c>
      <c r="AV150" s="26" t="e">
        <f>SUMIF(РРО!#REF!,свод!$AY150,РРО!#REF!)</f>
        <v>#REF!</v>
      </c>
      <c r="AW150" s="26" t="e">
        <f>SUMIF(РРО!#REF!,свод!$AY150,РРО!#REF!)</f>
        <v>#REF!</v>
      </c>
      <c r="AX150" s="26" t="e">
        <f>SUMIF(РРО!#REF!,свод!$AY150,РРО!#REF!)</f>
        <v>#REF!</v>
      </c>
      <c r="AY150" t="str">
        <f t="shared" si="5"/>
        <v>4020000250113нормативный</v>
      </c>
    </row>
    <row r="151" spans="1:51" ht="15" hidden="1" customHeight="1">
      <c r="A151" s="20">
        <v>402000025</v>
      </c>
      <c r="B151" s="21" t="s">
        <v>153</v>
      </c>
      <c r="C151" s="22" t="s">
        <v>51</v>
      </c>
      <c r="D151" s="22" t="s">
        <v>52</v>
      </c>
      <c r="E151" s="23" t="s">
        <v>63</v>
      </c>
      <c r="F151" s="40" t="e">
        <f>SUMIF(РРО!#REF!,свод!AY151,РРО!AT$12:AT$38)</f>
        <v>#REF!</v>
      </c>
      <c r="G151" s="40" t="e">
        <f>SUMIF(РРО!#REF!,свод!AY151,РРО!AU$12:AU$38)</f>
        <v>#REF!</v>
      </c>
      <c r="H151" s="26" t="e">
        <f>SUMIF(РРО!#REF!,свод!$AY151,РРО!AV$12:AV$38)</f>
        <v>#REF!</v>
      </c>
      <c r="I151" s="26" t="e">
        <f>SUMIF(РРО!#REF!,свод!$AY151,РРО!AW$12:AW$38)</f>
        <v>#REF!</v>
      </c>
      <c r="J151" s="26" t="e">
        <f>SUMIF(РРО!#REF!,свод!$AY151,РРО!AX$12:AX$38)</f>
        <v>#REF!</v>
      </c>
      <c r="K151" s="26" t="e">
        <f>SUMIF(РРО!#REF!,свод!$AY151,РРО!AY$12:AY$38)</f>
        <v>#REF!</v>
      </c>
      <c r="L151" s="26" t="e">
        <f>SUMIF(РРО!#REF!,свод!$AY151,РРО!AZ$12:AZ$38)</f>
        <v>#REF!</v>
      </c>
      <c r="M151" s="26" t="e">
        <f>SUMIF(РРО!#REF!,свод!$AY151,РРО!BA$12:BA$38)</f>
        <v>#REF!</v>
      </c>
      <c r="N151" s="26" t="e">
        <f>SUMIF(РРО!#REF!,свод!$AY151,РРО!BB$12:BB$38)</f>
        <v>#REF!</v>
      </c>
      <c r="O151" s="26" t="e">
        <f>SUMIF(РРО!#REF!,свод!$AY151,РРО!BC$12:BC$38)</f>
        <v>#REF!</v>
      </c>
      <c r="P151" s="40" t="e">
        <f>SUMIF(РРО!#REF!,свод!$AY151,РРО!BD$12:BD$38)</f>
        <v>#REF!</v>
      </c>
      <c r="Q151" s="26" t="e">
        <f>SUMIF(РРО!#REF!,свод!$AY151,РРО!BE$12:BE$38)</f>
        <v>#REF!</v>
      </c>
      <c r="R151" s="26" t="e">
        <f>SUMIF(РРО!#REF!,свод!$AY151,РРО!BF$12:BF$38)</f>
        <v>#REF!</v>
      </c>
      <c r="S151" s="26" t="e">
        <f>SUMIF(РРО!#REF!,свод!$AY151,РРО!BG$12:BG$38)</f>
        <v>#REF!</v>
      </c>
      <c r="T151" s="26" t="e">
        <f>SUMIF(РРО!#REF!,свод!$AY151,РРО!BH$12:BH$38)</f>
        <v>#REF!</v>
      </c>
      <c r="U151" s="40" t="e">
        <f>SUMIF(РРО!#REF!,свод!$AY151,РРО!BI$12:BI$38)</f>
        <v>#REF!</v>
      </c>
      <c r="V151" s="26" t="e">
        <f>SUMIF(РРО!#REF!,свод!$AY151,РРО!BJ$12:BJ$38)</f>
        <v>#REF!</v>
      </c>
      <c r="W151" s="26" t="e">
        <f>SUMIF(РРО!#REF!,свод!$AY151,РРО!BK$12:BK$38)</f>
        <v>#REF!</v>
      </c>
      <c r="X151" s="26" t="e">
        <f>SUMIF(РРО!#REF!,свод!$AY151,РРО!BL$12:BL$38)</f>
        <v>#REF!</v>
      </c>
      <c r="Y151" s="26" t="e">
        <f>SUMIF(РРО!#REF!,свод!$AY151,РРО!BM$12:BM$38)</f>
        <v>#REF!</v>
      </c>
      <c r="Z151" s="40" t="e">
        <f>SUMIF(РРО!#REF!,свод!$AY151,РРО!BN$12:BN$38)</f>
        <v>#REF!</v>
      </c>
      <c r="AA151" s="26" t="e">
        <f>SUMIF(РРО!#REF!,свод!$AY151,РРО!BO$12:BO$38)</f>
        <v>#REF!</v>
      </c>
      <c r="AB151" s="26" t="e">
        <f>SUMIF(РРО!#REF!,свод!$AY151,РРО!BP$12:BP$38)</f>
        <v>#REF!</v>
      </c>
      <c r="AC151" s="26" t="e">
        <f>SUMIF(РРО!#REF!,свод!$AY151,РРО!BQ$12:BQ$38)</f>
        <v>#REF!</v>
      </c>
      <c r="AD151" s="26" t="e">
        <f>SUMIF(РРО!#REF!,свод!$AY151,РРО!BR$12:BR$38)</f>
        <v>#REF!</v>
      </c>
      <c r="AE151" s="40" t="e">
        <f>SUMIF(РРО!#REF!,свод!$AY151,РРО!BS$12:BS$38)</f>
        <v>#REF!</v>
      </c>
      <c r="AF151" s="26" t="e">
        <f>SUMIF(РРО!#REF!,свод!$AY151,РРО!BT$12:BT$38)</f>
        <v>#REF!</v>
      </c>
      <c r="AG151" s="26" t="e">
        <f>SUMIF(РРО!#REF!,свод!$AY151,РРО!BU$12:BU$38)</f>
        <v>#REF!</v>
      </c>
      <c r="AH151" s="26" t="e">
        <f>SUMIF(РРО!#REF!,свод!$AY151,РРО!BV$12:BV$38)</f>
        <v>#REF!</v>
      </c>
      <c r="AI151" s="26" t="e">
        <f>SUMIF(РРО!#REF!,свод!$AY151,РРО!BW$12:BW$38)</f>
        <v>#REF!</v>
      </c>
      <c r="AJ151" s="26" t="e">
        <f>SUMIF(РРО!#REF!,свод!$AY151,РРО!#REF!)</f>
        <v>#REF!</v>
      </c>
      <c r="AK151" s="26" t="e">
        <f>SUMIF(РРО!#REF!,свод!$AY151,РРО!#REF!)</f>
        <v>#REF!</v>
      </c>
      <c r="AL151" s="26" t="e">
        <f>SUMIF(РРО!#REF!,свод!$AY151,РРО!#REF!)</f>
        <v>#REF!</v>
      </c>
      <c r="AM151" s="26" t="e">
        <f>SUMIF(РРО!#REF!,свод!$AY151,РРО!#REF!)</f>
        <v>#REF!</v>
      </c>
      <c r="AN151" s="26" t="e">
        <f>SUMIF(РРО!#REF!,свод!$AY151,РРО!#REF!)</f>
        <v>#REF!</v>
      </c>
      <c r="AO151" s="26" t="e">
        <f>SUMIF(РРО!#REF!,свод!$AY151,РРО!#REF!)</f>
        <v>#REF!</v>
      </c>
      <c r="AP151" s="26" t="e">
        <f>SUMIF(РРО!#REF!,свод!$AY151,РРО!#REF!)</f>
        <v>#REF!</v>
      </c>
      <c r="AQ151" s="26" t="e">
        <f>SUMIF(РРО!#REF!,свод!$AY151,РРО!#REF!)</f>
        <v>#REF!</v>
      </c>
      <c r="AR151" s="26" t="e">
        <f>SUMIF(РРО!#REF!,свод!$AY151,РРО!#REF!)</f>
        <v>#REF!</v>
      </c>
      <c r="AS151" s="26" t="e">
        <f>SUMIF(РРО!#REF!,свод!$AY151,РРО!#REF!)</f>
        <v>#REF!</v>
      </c>
      <c r="AT151" s="26" t="e">
        <f>SUMIF(РРО!#REF!,свод!$AY151,РРО!#REF!)</f>
        <v>#REF!</v>
      </c>
      <c r="AU151" s="26" t="e">
        <f>SUMIF(РРО!#REF!,свод!$AY151,РРО!#REF!)</f>
        <v>#REF!</v>
      </c>
      <c r="AV151" s="26" t="e">
        <f>SUMIF(РРО!#REF!,свод!$AY151,РРО!#REF!)</f>
        <v>#REF!</v>
      </c>
      <c r="AW151" s="26" t="e">
        <f>SUMIF(РРО!#REF!,свод!$AY151,РРО!#REF!)</f>
        <v>#REF!</v>
      </c>
      <c r="AX151" s="26" t="e">
        <f>SUMIF(РРО!#REF!,свод!$AY151,РРО!#REF!)</f>
        <v>#REF!</v>
      </c>
      <c r="AY151" t="str">
        <f t="shared" si="4"/>
        <v>4020000250113плановый</v>
      </c>
    </row>
    <row r="152" spans="1:51" ht="15" hidden="1" customHeight="1">
      <c r="A152" s="20">
        <v>402000025</v>
      </c>
      <c r="B152" s="21" t="s">
        <v>153</v>
      </c>
      <c r="C152" s="22" t="s">
        <v>54</v>
      </c>
      <c r="D152" s="22" t="s">
        <v>97</v>
      </c>
      <c r="E152" s="23" t="s">
        <v>62</v>
      </c>
      <c r="F152" s="40" t="e">
        <f>SUMIF(РРО!#REF!,свод!AY152,РРО!AT$12:AT$38)</f>
        <v>#REF!</v>
      </c>
      <c r="G152" s="40" t="e">
        <f>SUMIF(РРО!#REF!,свод!AY152,РРО!AU$12:AU$38)</f>
        <v>#REF!</v>
      </c>
      <c r="H152" s="26" t="e">
        <f>SUMIF(РРО!#REF!,свод!$AY152,РРО!AV$12:AV$38)</f>
        <v>#REF!</v>
      </c>
      <c r="I152" s="26" t="e">
        <f>SUMIF(РРО!#REF!,свод!$AY152,РРО!AW$12:AW$38)</f>
        <v>#REF!</v>
      </c>
      <c r="J152" s="26" t="e">
        <f>SUMIF(РРО!#REF!,свод!$AY152,РРО!AX$12:AX$38)</f>
        <v>#REF!</v>
      </c>
      <c r="K152" s="26" t="e">
        <f>SUMIF(РРО!#REF!,свод!$AY152,РРО!AY$12:AY$38)</f>
        <v>#REF!</v>
      </c>
      <c r="L152" s="26" t="e">
        <f>SUMIF(РРО!#REF!,свод!$AY152,РРО!AZ$12:AZ$38)</f>
        <v>#REF!</v>
      </c>
      <c r="M152" s="26" t="e">
        <f>SUMIF(РРО!#REF!,свод!$AY152,РРО!BA$12:BA$38)</f>
        <v>#REF!</v>
      </c>
      <c r="N152" s="26" t="e">
        <f>SUMIF(РРО!#REF!,свод!$AY152,РРО!BB$12:BB$38)</f>
        <v>#REF!</v>
      </c>
      <c r="O152" s="26" t="e">
        <f>SUMIF(РРО!#REF!,свод!$AY152,РРО!BC$12:BC$38)</f>
        <v>#REF!</v>
      </c>
      <c r="P152" s="40" t="e">
        <f>SUMIF(РРО!#REF!,свод!$AY152,РРО!BD$12:BD$38)</f>
        <v>#REF!</v>
      </c>
      <c r="Q152" s="26" t="e">
        <f>SUMIF(РРО!#REF!,свод!$AY152,РРО!BE$12:BE$38)</f>
        <v>#REF!</v>
      </c>
      <c r="R152" s="26" t="e">
        <f>SUMIF(РРО!#REF!,свод!$AY152,РРО!BF$12:BF$38)</f>
        <v>#REF!</v>
      </c>
      <c r="S152" s="26" t="e">
        <f>SUMIF(РРО!#REF!,свод!$AY152,РРО!BG$12:BG$38)</f>
        <v>#REF!</v>
      </c>
      <c r="T152" s="26" t="e">
        <f>SUMIF(РРО!#REF!,свод!$AY152,РРО!BH$12:BH$38)</f>
        <v>#REF!</v>
      </c>
      <c r="U152" s="40" t="e">
        <f>SUMIF(РРО!#REF!,свод!$AY152,РРО!BI$12:BI$38)</f>
        <v>#REF!</v>
      </c>
      <c r="V152" s="26" t="e">
        <f>SUMIF(РРО!#REF!,свод!$AY152,РРО!BJ$12:BJ$38)</f>
        <v>#REF!</v>
      </c>
      <c r="W152" s="26" t="e">
        <f>SUMIF(РРО!#REF!,свод!$AY152,РРО!BK$12:BK$38)</f>
        <v>#REF!</v>
      </c>
      <c r="X152" s="26" t="e">
        <f>SUMIF(РРО!#REF!,свод!$AY152,РРО!BL$12:BL$38)</f>
        <v>#REF!</v>
      </c>
      <c r="Y152" s="26" t="e">
        <f>SUMIF(РРО!#REF!,свод!$AY152,РРО!BM$12:BM$38)</f>
        <v>#REF!</v>
      </c>
      <c r="Z152" s="40" t="e">
        <f>SUMIF(РРО!#REF!,свод!$AY152,РРО!BN$12:BN$38)</f>
        <v>#REF!</v>
      </c>
      <c r="AA152" s="26" t="e">
        <f>SUMIF(РРО!#REF!,свод!$AY152,РРО!BO$12:BO$38)</f>
        <v>#REF!</v>
      </c>
      <c r="AB152" s="26" t="e">
        <f>SUMIF(РРО!#REF!,свод!$AY152,РРО!BP$12:BP$38)</f>
        <v>#REF!</v>
      </c>
      <c r="AC152" s="26" t="e">
        <f>SUMIF(РРО!#REF!,свод!$AY152,РРО!BQ$12:BQ$38)</f>
        <v>#REF!</v>
      </c>
      <c r="AD152" s="26" t="e">
        <f>SUMIF(РРО!#REF!,свод!$AY152,РРО!BR$12:BR$38)</f>
        <v>#REF!</v>
      </c>
      <c r="AE152" s="40" t="e">
        <f>SUMIF(РРО!#REF!,свод!$AY152,РРО!BS$12:BS$38)</f>
        <v>#REF!</v>
      </c>
      <c r="AF152" s="26" t="e">
        <f>SUMIF(РРО!#REF!,свод!$AY152,РРО!BT$12:BT$38)</f>
        <v>#REF!</v>
      </c>
      <c r="AG152" s="26" t="e">
        <f>SUMIF(РРО!#REF!,свод!$AY152,РРО!BU$12:BU$38)</f>
        <v>#REF!</v>
      </c>
      <c r="AH152" s="26" t="e">
        <f>SUMIF(РРО!#REF!,свод!$AY152,РРО!BV$12:BV$38)</f>
        <v>#REF!</v>
      </c>
      <c r="AI152" s="26" t="e">
        <f>SUMIF(РРО!#REF!,свод!$AY152,РРО!BW$12:BW$38)</f>
        <v>#REF!</v>
      </c>
      <c r="AJ152" s="26" t="e">
        <f>SUMIF(РРО!#REF!,свод!$AY152,РРО!#REF!)</f>
        <v>#REF!</v>
      </c>
      <c r="AK152" s="26" t="e">
        <f>SUMIF(РРО!#REF!,свод!$AY152,РРО!#REF!)</f>
        <v>#REF!</v>
      </c>
      <c r="AL152" s="26" t="e">
        <f>SUMIF(РРО!#REF!,свод!$AY152,РРО!#REF!)</f>
        <v>#REF!</v>
      </c>
      <c r="AM152" s="26" t="e">
        <f>SUMIF(РРО!#REF!,свод!$AY152,РРО!#REF!)</f>
        <v>#REF!</v>
      </c>
      <c r="AN152" s="26" t="e">
        <f>SUMIF(РРО!#REF!,свод!$AY152,РРО!#REF!)</f>
        <v>#REF!</v>
      </c>
      <c r="AO152" s="26" t="e">
        <f>SUMIF(РРО!#REF!,свод!$AY152,РРО!#REF!)</f>
        <v>#REF!</v>
      </c>
      <c r="AP152" s="26" t="e">
        <f>SUMIF(РРО!#REF!,свод!$AY152,РРО!#REF!)</f>
        <v>#REF!</v>
      </c>
      <c r="AQ152" s="26" t="e">
        <f>SUMIF(РРО!#REF!,свод!$AY152,РРО!#REF!)</f>
        <v>#REF!</v>
      </c>
      <c r="AR152" s="26" t="e">
        <f>SUMIF(РРО!#REF!,свод!$AY152,РРО!#REF!)</f>
        <v>#REF!</v>
      </c>
      <c r="AS152" s="26" t="e">
        <f>SUMIF(РРО!#REF!,свод!$AY152,РРО!#REF!)</f>
        <v>#REF!</v>
      </c>
      <c r="AT152" s="26" t="e">
        <f>SUMIF(РРО!#REF!,свод!$AY152,РРО!#REF!)</f>
        <v>#REF!</v>
      </c>
      <c r="AU152" s="26" t="e">
        <f>SUMIF(РРО!#REF!,свод!$AY152,РРО!#REF!)</f>
        <v>#REF!</v>
      </c>
      <c r="AV152" s="26" t="e">
        <f>SUMIF(РРО!#REF!,свод!$AY152,РРО!#REF!)</f>
        <v>#REF!</v>
      </c>
      <c r="AW152" s="26" t="e">
        <f>SUMIF(РРО!#REF!,свод!$AY152,РРО!#REF!)</f>
        <v>#REF!</v>
      </c>
      <c r="AX152" s="26" t="e">
        <f>SUMIF(РРО!#REF!,свод!$AY152,РРО!#REF!)</f>
        <v>#REF!</v>
      </c>
      <c r="AY152" t="str">
        <f t="shared" si="4"/>
        <v>4020000250309нормативный</v>
      </c>
    </row>
    <row r="153" spans="1:51" ht="15" hidden="1" customHeight="1">
      <c r="A153" s="20">
        <v>402000025</v>
      </c>
      <c r="B153" s="21" t="s">
        <v>153</v>
      </c>
      <c r="C153" s="22" t="s">
        <v>54</v>
      </c>
      <c r="D153" s="22" t="s">
        <v>87</v>
      </c>
      <c r="E153" s="23" t="s">
        <v>62</v>
      </c>
      <c r="F153" s="40" t="e">
        <f>SUMIF(РРО!#REF!,свод!AY153,РРО!AT$12:AT$38)</f>
        <v>#REF!</v>
      </c>
      <c r="G153" s="40" t="e">
        <f>SUMIF(РРО!#REF!,свод!AY153,РРО!AU$12:AU$38)</f>
        <v>#REF!</v>
      </c>
      <c r="H153" s="26" t="e">
        <f>SUMIF(РРО!#REF!,свод!$AY153,РРО!AV$12:AV$38)</f>
        <v>#REF!</v>
      </c>
      <c r="I153" s="26" t="e">
        <f>SUMIF(РРО!#REF!,свод!$AY153,РРО!AW$12:AW$38)</f>
        <v>#REF!</v>
      </c>
      <c r="J153" s="26" t="e">
        <f>SUMIF(РРО!#REF!,свод!$AY153,РРО!AX$12:AX$38)</f>
        <v>#REF!</v>
      </c>
      <c r="K153" s="26" t="e">
        <f>SUMIF(РРО!#REF!,свод!$AY153,РРО!AY$12:AY$38)</f>
        <v>#REF!</v>
      </c>
      <c r="L153" s="26" t="e">
        <f>SUMIF(РРО!#REF!,свод!$AY153,РРО!AZ$12:AZ$38)</f>
        <v>#REF!</v>
      </c>
      <c r="M153" s="26" t="e">
        <f>SUMIF(РРО!#REF!,свод!$AY153,РРО!BA$12:BA$38)</f>
        <v>#REF!</v>
      </c>
      <c r="N153" s="26" t="e">
        <f>SUMIF(РРО!#REF!,свод!$AY153,РРО!BB$12:BB$38)</f>
        <v>#REF!</v>
      </c>
      <c r="O153" s="26" t="e">
        <f>SUMIF(РРО!#REF!,свод!$AY153,РРО!BC$12:BC$38)</f>
        <v>#REF!</v>
      </c>
      <c r="P153" s="40" t="e">
        <f>SUMIF(РРО!#REF!,свод!$AY153,РРО!BD$12:BD$38)</f>
        <v>#REF!</v>
      </c>
      <c r="Q153" s="26" t="e">
        <f>SUMIF(РРО!#REF!,свод!$AY153,РРО!BE$12:BE$38)</f>
        <v>#REF!</v>
      </c>
      <c r="R153" s="26" t="e">
        <f>SUMIF(РРО!#REF!,свод!$AY153,РРО!BF$12:BF$38)</f>
        <v>#REF!</v>
      </c>
      <c r="S153" s="26" t="e">
        <f>SUMIF(РРО!#REF!,свод!$AY153,РРО!BG$12:BG$38)</f>
        <v>#REF!</v>
      </c>
      <c r="T153" s="26" t="e">
        <f>SUMIF(РРО!#REF!,свод!$AY153,РРО!BH$12:BH$38)</f>
        <v>#REF!</v>
      </c>
      <c r="U153" s="40" t="e">
        <f>SUMIF(РРО!#REF!,свод!$AY153,РРО!BI$12:BI$38)</f>
        <v>#REF!</v>
      </c>
      <c r="V153" s="26" t="e">
        <f>SUMIF(РРО!#REF!,свод!$AY153,РРО!BJ$12:BJ$38)</f>
        <v>#REF!</v>
      </c>
      <c r="W153" s="26" t="e">
        <f>SUMIF(РРО!#REF!,свод!$AY153,РРО!BK$12:BK$38)</f>
        <v>#REF!</v>
      </c>
      <c r="X153" s="26" t="e">
        <f>SUMIF(РРО!#REF!,свод!$AY153,РРО!BL$12:BL$38)</f>
        <v>#REF!</v>
      </c>
      <c r="Y153" s="26" t="e">
        <f>SUMIF(РРО!#REF!,свод!$AY153,РРО!BM$12:BM$38)</f>
        <v>#REF!</v>
      </c>
      <c r="Z153" s="40" t="e">
        <f>SUMIF(РРО!#REF!,свод!$AY153,РРО!BN$12:BN$38)</f>
        <v>#REF!</v>
      </c>
      <c r="AA153" s="26" t="e">
        <f>SUMIF(РРО!#REF!,свод!$AY153,РРО!BO$12:BO$38)</f>
        <v>#REF!</v>
      </c>
      <c r="AB153" s="26" t="e">
        <f>SUMIF(РРО!#REF!,свод!$AY153,РРО!BP$12:BP$38)</f>
        <v>#REF!</v>
      </c>
      <c r="AC153" s="26" t="e">
        <f>SUMIF(РРО!#REF!,свод!$AY153,РРО!BQ$12:BQ$38)</f>
        <v>#REF!</v>
      </c>
      <c r="AD153" s="26" t="e">
        <f>SUMIF(РРО!#REF!,свод!$AY153,РРО!BR$12:BR$38)</f>
        <v>#REF!</v>
      </c>
      <c r="AE153" s="40" t="e">
        <f>SUMIF(РРО!#REF!,свод!$AY153,РРО!BS$12:BS$38)</f>
        <v>#REF!</v>
      </c>
      <c r="AF153" s="26" t="e">
        <f>SUMIF(РРО!#REF!,свод!$AY153,РРО!BT$12:BT$38)</f>
        <v>#REF!</v>
      </c>
      <c r="AG153" s="26" t="e">
        <f>SUMIF(РРО!#REF!,свод!$AY153,РРО!BU$12:BU$38)</f>
        <v>#REF!</v>
      </c>
      <c r="AH153" s="26" t="e">
        <f>SUMIF(РРО!#REF!,свод!$AY153,РРО!BV$12:BV$38)</f>
        <v>#REF!</v>
      </c>
      <c r="AI153" s="26" t="e">
        <f>SUMIF(РРО!#REF!,свод!$AY153,РРО!BW$12:BW$38)</f>
        <v>#REF!</v>
      </c>
      <c r="AJ153" s="26" t="e">
        <f>SUMIF(РРО!#REF!,свод!$AY153,РРО!#REF!)</f>
        <v>#REF!</v>
      </c>
      <c r="AK153" s="26" t="e">
        <f>SUMIF(РРО!#REF!,свод!$AY153,РРО!#REF!)</f>
        <v>#REF!</v>
      </c>
      <c r="AL153" s="26" t="e">
        <f>SUMIF(РРО!#REF!,свод!$AY153,РРО!#REF!)</f>
        <v>#REF!</v>
      </c>
      <c r="AM153" s="26" t="e">
        <f>SUMIF(РРО!#REF!,свод!$AY153,РРО!#REF!)</f>
        <v>#REF!</v>
      </c>
      <c r="AN153" s="26" t="e">
        <f>SUMIF(РРО!#REF!,свод!$AY153,РРО!#REF!)</f>
        <v>#REF!</v>
      </c>
      <c r="AO153" s="26" t="e">
        <f>SUMIF(РРО!#REF!,свод!$AY153,РРО!#REF!)</f>
        <v>#REF!</v>
      </c>
      <c r="AP153" s="26" t="e">
        <f>SUMIF(РРО!#REF!,свод!$AY153,РРО!#REF!)</f>
        <v>#REF!</v>
      </c>
      <c r="AQ153" s="26" t="e">
        <f>SUMIF(РРО!#REF!,свод!$AY153,РРО!#REF!)</f>
        <v>#REF!</v>
      </c>
      <c r="AR153" s="26" t="e">
        <f>SUMIF(РРО!#REF!,свод!$AY153,РРО!#REF!)</f>
        <v>#REF!</v>
      </c>
      <c r="AS153" s="26" t="e">
        <f>SUMIF(РРО!#REF!,свод!$AY153,РРО!#REF!)</f>
        <v>#REF!</v>
      </c>
      <c r="AT153" s="26" t="e">
        <f>SUMIF(РРО!#REF!,свод!$AY153,РРО!#REF!)</f>
        <v>#REF!</v>
      </c>
      <c r="AU153" s="26" t="e">
        <f>SUMIF(РРО!#REF!,свод!$AY153,РРО!#REF!)</f>
        <v>#REF!</v>
      </c>
      <c r="AV153" s="26" t="e">
        <f>SUMIF(РРО!#REF!,свод!$AY153,РРО!#REF!)</f>
        <v>#REF!</v>
      </c>
      <c r="AW153" s="26" t="e">
        <f>SUMIF(РРО!#REF!,свод!$AY153,РРО!#REF!)</f>
        <v>#REF!</v>
      </c>
      <c r="AX153" s="26" t="e">
        <f>SUMIF(РРО!#REF!,свод!$AY153,РРО!#REF!)</f>
        <v>#REF!</v>
      </c>
      <c r="AY153" t="str">
        <f t="shared" ref="AY153:AY158" si="6">CONCATENATE(A153,C153,D153,E153)</f>
        <v>4020000250310нормативный</v>
      </c>
    </row>
    <row r="154" spans="1:51" ht="15" hidden="1" customHeight="1">
      <c r="A154" s="20">
        <v>402000025</v>
      </c>
      <c r="B154" s="21" t="s">
        <v>153</v>
      </c>
      <c r="C154" s="22" t="s">
        <v>80</v>
      </c>
      <c r="D154" s="22" t="s">
        <v>80</v>
      </c>
      <c r="E154" s="23" t="s">
        <v>63</v>
      </c>
      <c r="F154" s="40" t="e">
        <f>SUMIF(РРО!#REF!,свод!AY154,РРО!AT$12:AT$38)</f>
        <v>#REF!</v>
      </c>
      <c r="G154" s="40" t="e">
        <f>SUMIF(РРО!#REF!,свод!AY154,РРО!AU$12:AU$38)</f>
        <v>#REF!</v>
      </c>
      <c r="H154" s="26" t="e">
        <f>SUMIF(РРО!#REF!,свод!$AY154,РРО!AV$12:AV$38)</f>
        <v>#REF!</v>
      </c>
      <c r="I154" s="26" t="e">
        <f>SUMIF(РРО!#REF!,свод!$AY154,РРО!AW$12:AW$38)</f>
        <v>#REF!</v>
      </c>
      <c r="J154" s="26" t="e">
        <f>SUMIF(РРО!#REF!,свод!$AY154,РРО!AX$12:AX$38)</f>
        <v>#REF!</v>
      </c>
      <c r="K154" s="26" t="e">
        <f>SUMIF(РРО!#REF!,свод!$AY154,РРО!AY$12:AY$38)</f>
        <v>#REF!</v>
      </c>
      <c r="L154" s="26" t="e">
        <f>SUMIF(РРО!#REF!,свод!$AY154,РРО!AZ$12:AZ$38)</f>
        <v>#REF!</v>
      </c>
      <c r="M154" s="26" t="e">
        <f>SUMIF(РРО!#REF!,свод!$AY154,РРО!BA$12:BA$38)</f>
        <v>#REF!</v>
      </c>
      <c r="N154" s="26" t="e">
        <f>SUMIF(РРО!#REF!,свод!$AY154,РРО!BB$12:BB$38)</f>
        <v>#REF!</v>
      </c>
      <c r="O154" s="26" t="e">
        <f>SUMIF(РРО!#REF!,свод!$AY154,РРО!BC$12:BC$38)</f>
        <v>#REF!</v>
      </c>
      <c r="P154" s="40" t="e">
        <f>SUMIF(РРО!#REF!,свод!$AY154,РРО!BD$12:BD$38)</f>
        <v>#REF!</v>
      </c>
      <c r="Q154" s="26" t="e">
        <f>SUMIF(РРО!#REF!,свод!$AY154,РРО!BE$12:BE$38)</f>
        <v>#REF!</v>
      </c>
      <c r="R154" s="26" t="e">
        <f>SUMIF(РРО!#REF!,свод!$AY154,РРО!BF$12:BF$38)</f>
        <v>#REF!</v>
      </c>
      <c r="S154" s="26" t="e">
        <f>SUMIF(РРО!#REF!,свод!$AY154,РРО!BG$12:BG$38)</f>
        <v>#REF!</v>
      </c>
      <c r="T154" s="26" t="e">
        <f>SUMIF(РРО!#REF!,свод!$AY154,РРО!BH$12:BH$38)</f>
        <v>#REF!</v>
      </c>
      <c r="U154" s="40" t="e">
        <f>SUMIF(РРО!#REF!,свод!$AY154,РРО!BI$12:BI$38)</f>
        <v>#REF!</v>
      </c>
      <c r="V154" s="26" t="e">
        <f>SUMIF(РРО!#REF!,свод!$AY154,РРО!BJ$12:BJ$38)</f>
        <v>#REF!</v>
      </c>
      <c r="W154" s="26" t="e">
        <f>SUMIF(РРО!#REF!,свод!$AY154,РРО!BK$12:BK$38)</f>
        <v>#REF!</v>
      </c>
      <c r="X154" s="26" t="e">
        <f>SUMIF(РРО!#REF!,свод!$AY154,РРО!BL$12:BL$38)</f>
        <v>#REF!</v>
      </c>
      <c r="Y154" s="26" t="e">
        <f>SUMIF(РРО!#REF!,свод!$AY154,РРО!BM$12:BM$38)</f>
        <v>#REF!</v>
      </c>
      <c r="Z154" s="40" t="e">
        <f>SUMIF(РРО!#REF!,свод!$AY154,РРО!BN$12:BN$38)</f>
        <v>#REF!</v>
      </c>
      <c r="AA154" s="26" t="e">
        <f>SUMIF(РРО!#REF!,свод!$AY154,РРО!BO$12:BO$38)</f>
        <v>#REF!</v>
      </c>
      <c r="AB154" s="26" t="e">
        <f>SUMIF(РРО!#REF!,свод!$AY154,РРО!BP$12:BP$38)</f>
        <v>#REF!</v>
      </c>
      <c r="AC154" s="26" t="e">
        <f>SUMIF(РРО!#REF!,свод!$AY154,РРО!BQ$12:BQ$38)</f>
        <v>#REF!</v>
      </c>
      <c r="AD154" s="26" t="e">
        <f>SUMIF(РРО!#REF!,свод!$AY154,РРО!BR$12:BR$38)</f>
        <v>#REF!</v>
      </c>
      <c r="AE154" s="40" t="e">
        <f>SUMIF(РРО!#REF!,свод!$AY154,РРО!BS$12:BS$38)</f>
        <v>#REF!</v>
      </c>
      <c r="AF154" s="26" t="e">
        <f>SUMIF(РРО!#REF!,свод!$AY154,РРО!BT$12:BT$38)</f>
        <v>#REF!</v>
      </c>
      <c r="AG154" s="26" t="e">
        <f>SUMIF(РРО!#REF!,свод!$AY154,РРО!BU$12:BU$38)</f>
        <v>#REF!</v>
      </c>
      <c r="AH154" s="26" t="e">
        <f>SUMIF(РРО!#REF!,свод!$AY154,РРО!BV$12:BV$38)</f>
        <v>#REF!</v>
      </c>
      <c r="AI154" s="26" t="e">
        <f>SUMIF(РРО!#REF!,свод!$AY154,РРО!BW$12:BW$38)</f>
        <v>#REF!</v>
      </c>
      <c r="AJ154" s="26" t="e">
        <f>SUMIF(РРО!#REF!,свод!$AY154,РРО!#REF!)</f>
        <v>#REF!</v>
      </c>
      <c r="AK154" s="26" t="e">
        <f>SUMIF(РРО!#REF!,свод!$AY154,РРО!#REF!)</f>
        <v>#REF!</v>
      </c>
      <c r="AL154" s="26" t="e">
        <f>SUMIF(РРО!#REF!,свод!$AY154,РРО!#REF!)</f>
        <v>#REF!</v>
      </c>
      <c r="AM154" s="26" t="e">
        <f>SUMIF(РРО!#REF!,свод!$AY154,РРО!#REF!)</f>
        <v>#REF!</v>
      </c>
      <c r="AN154" s="26" t="e">
        <f>SUMIF(РРО!#REF!,свод!$AY154,РРО!#REF!)</f>
        <v>#REF!</v>
      </c>
      <c r="AO154" s="26" t="e">
        <f>SUMIF(РРО!#REF!,свод!$AY154,РРО!#REF!)</f>
        <v>#REF!</v>
      </c>
      <c r="AP154" s="26" t="e">
        <f>SUMIF(РРО!#REF!,свод!$AY154,РРО!#REF!)</f>
        <v>#REF!</v>
      </c>
      <c r="AQ154" s="26" t="e">
        <f>SUMIF(РРО!#REF!,свод!$AY154,РРО!#REF!)</f>
        <v>#REF!</v>
      </c>
      <c r="AR154" s="26" t="e">
        <f>SUMIF(РРО!#REF!,свод!$AY154,РРО!#REF!)</f>
        <v>#REF!</v>
      </c>
      <c r="AS154" s="26" t="e">
        <f>SUMIF(РРО!#REF!,свод!$AY154,РРО!#REF!)</f>
        <v>#REF!</v>
      </c>
      <c r="AT154" s="26" t="e">
        <f>SUMIF(РРО!#REF!,свод!$AY154,РРО!#REF!)</f>
        <v>#REF!</v>
      </c>
      <c r="AU154" s="26" t="e">
        <f>SUMIF(РРО!#REF!,свод!$AY154,РРО!#REF!)</f>
        <v>#REF!</v>
      </c>
      <c r="AV154" s="26" t="e">
        <f>SUMIF(РРО!#REF!,свод!$AY154,РРО!#REF!)</f>
        <v>#REF!</v>
      </c>
      <c r="AW154" s="26" t="e">
        <f>SUMIF(РРО!#REF!,свод!$AY154,РРО!#REF!)</f>
        <v>#REF!</v>
      </c>
      <c r="AX154" s="26" t="e">
        <f>SUMIF(РРО!#REF!,свод!$AY154,РРО!#REF!)</f>
        <v>#REF!</v>
      </c>
      <c r="AY154" t="str">
        <f t="shared" si="6"/>
        <v>4020000250505плановый</v>
      </c>
    </row>
    <row r="155" spans="1:51" ht="15" hidden="1" customHeight="1">
      <c r="A155" s="20">
        <v>402000025</v>
      </c>
      <c r="B155" s="21" t="s">
        <v>153</v>
      </c>
      <c r="C155" s="22" t="s">
        <v>79</v>
      </c>
      <c r="D155" s="22" t="s">
        <v>51</v>
      </c>
      <c r="E155" s="23" t="s">
        <v>63</v>
      </c>
      <c r="F155" s="40" t="e">
        <f>SUMIF(РРО!#REF!,свод!AY155,РРО!AT$12:AT$38)</f>
        <v>#REF!</v>
      </c>
      <c r="G155" s="40" t="e">
        <f>SUMIF(РРО!#REF!,свод!AY155,РРО!AU$12:AU$38)</f>
        <v>#REF!</v>
      </c>
      <c r="H155" s="26" t="e">
        <f>SUMIF(РРО!#REF!,свод!$AY155,РРО!AV$12:AV$38)</f>
        <v>#REF!</v>
      </c>
      <c r="I155" s="26" t="e">
        <f>SUMIF(РРО!#REF!,свод!$AY155,РРО!AW$12:AW$38)</f>
        <v>#REF!</v>
      </c>
      <c r="J155" s="26" t="e">
        <f>SUMIF(РРО!#REF!,свод!$AY155,РРО!AX$12:AX$38)</f>
        <v>#REF!</v>
      </c>
      <c r="K155" s="26" t="e">
        <f>SUMIF(РРО!#REF!,свод!$AY155,РРО!AY$12:AY$38)</f>
        <v>#REF!</v>
      </c>
      <c r="L155" s="26" t="e">
        <f>SUMIF(РРО!#REF!,свод!$AY155,РРО!AZ$12:AZ$38)</f>
        <v>#REF!</v>
      </c>
      <c r="M155" s="26" t="e">
        <f>SUMIF(РРО!#REF!,свод!$AY155,РРО!BA$12:BA$38)</f>
        <v>#REF!</v>
      </c>
      <c r="N155" s="26" t="e">
        <f>SUMIF(РРО!#REF!,свод!$AY155,РРО!BB$12:BB$38)</f>
        <v>#REF!</v>
      </c>
      <c r="O155" s="26" t="e">
        <f>SUMIF(РРО!#REF!,свод!$AY155,РРО!BC$12:BC$38)</f>
        <v>#REF!</v>
      </c>
      <c r="P155" s="40" t="e">
        <f>SUMIF(РРО!#REF!,свод!$AY155,РРО!BD$12:BD$38)</f>
        <v>#REF!</v>
      </c>
      <c r="Q155" s="26" t="e">
        <f>SUMIF(РРО!#REF!,свод!$AY155,РРО!BE$12:BE$38)</f>
        <v>#REF!</v>
      </c>
      <c r="R155" s="26" t="e">
        <f>SUMIF(РРО!#REF!,свод!$AY155,РРО!BF$12:BF$38)</f>
        <v>#REF!</v>
      </c>
      <c r="S155" s="26" t="e">
        <f>SUMIF(РРО!#REF!,свод!$AY155,РРО!BG$12:BG$38)</f>
        <v>#REF!</v>
      </c>
      <c r="T155" s="26" t="e">
        <f>SUMIF(РРО!#REF!,свод!$AY155,РРО!BH$12:BH$38)</f>
        <v>#REF!</v>
      </c>
      <c r="U155" s="40" t="e">
        <f>SUMIF(РРО!#REF!,свод!$AY155,РРО!BI$12:BI$38)</f>
        <v>#REF!</v>
      </c>
      <c r="V155" s="26" t="e">
        <f>SUMIF(РРО!#REF!,свод!$AY155,РРО!BJ$12:BJ$38)</f>
        <v>#REF!</v>
      </c>
      <c r="W155" s="26" t="e">
        <f>SUMIF(РРО!#REF!,свод!$AY155,РРО!BK$12:BK$38)</f>
        <v>#REF!</v>
      </c>
      <c r="X155" s="26" t="e">
        <f>SUMIF(РРО!#REF!,свод!$AY155,РРО!BL$12:BL$38)</f>
        <v>#REF!</v>
      </c>
      <c r="Y155" s="26" t="e">
        <f>SUMIF(РРО!#REF!,свод!$AY155,РРО!BM$12:BM$38)</f>
        <v>#REF!</v>
      </c>
      <c r="Z155" s="40" t="e">
        <f>SUMIF(РРО!#REF!,свод!$AY155,РРО!BN$12:BN$38)</f>
        <v>#REF!</v>
      </c>
      <c r="AA155" s="26" t="e">
        <f>SUMIF(РРО!#REF!,свод!$AY155,РРО!BO$12:BO$38)</f>
        <v>#REF!</v>
      </c>
      <c r="AB155" s="26" t="e">
        <f>SUMIF(РРО!#REF!,свод!$AY155,РРО!BP$12:BP$38)</f>
        <v>#REF!</v>
      </c>
      <c r="AC155" s="26" t="e">
        <f>SUMIF(РРО!#REF!,свод!$AY155,РРО!BQ$12:BQ$38)</f>
        <v>#REF!</v>
      </c>
      <c r="AD155" s="26" t="e">
        <f>SUMIF(РРО!#REF!,свод!$AY155,РРО!BR$12:BR$38)</f>
        <v>#REF!</v>
      </c>
      <c r="AE155" s="40" t="e">
        <f>SUMIF(РРО!#REF!,свод!$AY155,РРО!BS$12:BS$38)</f>
        <v>#REF!</v>
      </c>
      <c r="AF155" s="26" t="e">
        <f>SUMIF(РРО!#REF!,свод!$AY155,РРО!BT$12:BT$38)</f>
        <v>#REF!</v>
      </c>
      <c r="AG155" s="26" t="e">
        <f>SUMIF(РРО!#REF!,свод!$AY155,РРО!BU$12:BU$38)</f>
        <v>#REF!</v>
      </c>
      <c r="AH155" s="26" t="e">
        <f>SUMIF(РРО!#REF!,свод!$AY155,РРО!BV$12:BV$38)</f>
        <v>#REF!</v>
      </c>
      <c r="AI155" s="26" t="e">
        <f>SUMIF(РРО!#REF!,свод!$AY155,РРО!BW$12:BW$38)</f>
        <v>#REF!</v>
      </c>
      <c r="AJ155" s="26" t="e">
        <f>SUMIF(РРО!#REF!,свод!$AY155,РРО!#REF!)</f>
        <v>#REF!</v>
      </c>
      <c r="AK155" s="26" t="e">
        <f>SUMIF(РРО!#REF!,свод!$AY155,РРО!#REF!)</f>
        <v>#REF!</v>
      </c>
      <c r="AL155" s="26" t="e">
        <f>SUMIF(РРО!#REF!,свод!$AY155,РРО!#REF!)</f>
        <v>#REF!</v>
      </c>
      <c r="AM155" s="26" t="e">
        <f>SUMIF(РРО!#REF!,свод!$AY155,РРО!#REF!)</f>
        <v>#REF!</v>
      </c>
      <c r="AN155" s="26" t="e">
        <f>SUMIF(РРО!#REF!,свод!$AY155,РРО!#REF!)</f>
        <v>#REF!</v>
      </c>
      <c r="AO155" s="26" t="e">
        <f>SUMIF(РРО!#REF!,свод!$AY155,РРО!#REF!)</f>
        <v>#REF!</v>
      </c>
      <c r="AP155" s="26" t="e">
        <f>SUMIF(РРО!#REF!,свод!$AY155,РРО!#REF!)</f>
        <v>#REF!</v>
      </c>
      <c r="AQ155" s="26" t="e">
        <f>SUMIF(РРО!#REF!,свод!$AY155,РРО!#REF!)</f>
        <v>#REF!</v>
      </c>
      <c r="AR155" s="26" t="e">
        <f>SUMIF(РРО!#REF!,свод!$AY155,РРО!#REF!)</f>
        <v>#REF!</v>
      </c>
      <c r="AS155" s="26" t="e">
        <f>SUMIF(РРО!#REF!,свод!$AY155,РРО!#REF!)</f>
        <v>#REF!</v>
      </c>
      <c r="AT155" s="26" t="e">
        <f>SUMIF(РРО!#REF!,свод!$AY155,РРО!#REF!)</f>
        <v>#REF!</v>
      </c>
      <c r="AU155" s="26" t="e">
        <f>SUMIF(РРО!#REF!,свод!$AY155,РРО!#REF!)</f>
        <v>#REF!</v>
      </c>
      <c r="AV155" s="26" t="e">
        <f>SUMIF(РРО!#REF!,свод!$AY155,РРО!#REF!)</f>
        <v>#REF!</v>
      </c>
      <c r="AW155" s="26" t="e">
        <f>SUMIF(РРО!#REF!,свод!$AY155,РРО!#REF!)</f>
        <v>#REF!</v>
      </c>
      <c r="AX155" s="26" t="e">
        <f>SUMIF(РРО!#REF!,свод!$AY155,РРО!#REF!)</f>
        <v>#REF!</v>
      </c>
      <c r="AY155" t="str">
        <f t="shared" si="6"/>
        <v>4020000250701плановый</v>
      </c>
    </row>
    <row r="156" spans="1:51" ht="15" hidden="1" customHeight="1">
      <c r="A156" s="20">
        <v>402000025</v>
      </c>
      <c r="B156" s="21" t="s">
        <v>153</v>
      </c>
      <c r="C156" s="22" t="s">
        <v>79</v>
      </c>
      <c r="D156" s="22" t="s">
        <v>51</v>
      </c>
      <c r="E156" s="23" t="s">
        <v>62</v>
      </c>
      <c r="F156" s="40" t="e">
        <f>SUMIF(РРО!#REF!,свод!AY156,РРО!AT$12:AT$38)</f>
        <v>#REF!</v>
      </c>
      <c r="G156" s="40" t="e">
        <f>SUMIF(РРО!#REF!,свод!AY156,РРО!AU$12:AU$38)</f>
        <v>#REF!</v>
      </c>
      <c r="H156" s="26" t="e">
        <f>SUMIF(РРО!#REF!,свод!$AY156,РРО!AV$12:AV$38)</f>
        <v>#REF!</v>
      </c>
      <c r="I156" s="26" t="e">
        <f>SUMIF(РРО!#REF!,свод!$AY156,РРО!AW$12:AW$38)</f>
        <v>#REF!</v>
      </c>
      <c r="J156" s="26" t="e">
        <f>SUMIF(РРО!#REF!,свод!$AY156,РРО!AX$12:AX$38)</f>
        <v>#REF!</v>
      </c>
      <c r="K156" s="26" t="e">
        <f>SUMIF(РРО!#REF!,свод!$AY156,РРО!AY$12:AY$38)</f>
        <v>#REF!</v>
      </c>
      <c r="L156" s="26" t="e">
        <f>SUMIF(РРО!#REF!,свод!$AY156,РРО!AZ$12:AZ$38)</f>
        <v>#REF!</v>
      </c>
      <c r="M156" s="26" t="e">
        <f>SUMIF(РРО!#REF!,свод!$AY156,РРО!BA$12:BA$38)</f>
        <v>#REF!</v>
      </c>
      <c r="N156" s="26" t="e">
        <f>SUMIF(РРО!#REF!,свод!$AY156,РРО!BB$12:BB$38)</f>
        <v>#REF!</v>
      </c>
      <c r="O156" s="26" t="e">
        <f>SUMIF(РРО!#REF!,свод!$AY156,РРО!BC$12:BC$38)</f>
        <v>#REF!</v>
      </c>
      <c r="P156" s="40" t="e">
        <f>SUMIF(РРО!#REF!,свод!$AY156,РРО!BD$12:BD$38)</f>
        <v>#REF!</v>
      </c>
      <c r="Q156" s="26" t="e">
        <f>SUMIF(РРО!#REF!,свод!$AY156,РРО!BE$12:BE$38)</f>
        <v>#REF!</v>
      </c>
      <c r="R156" s="26" t="e">
        <f>SUMIF(РРО!#REF!,свод!$AY156,РРО!BF$12:BF$38)</f>
        <v>#REF!</v>
      </c>
      <c r="S156" s="26" t="e">
        <f>SUMIF(РРО!#REF!,свод!$AY156,РРО!BG$12:BG$38)</f>
        <v>#REF!</v>
      </c>
      <c r="T156" s="26" t="e">
        <f>SUMIF(РРО!#REF!,свод!$AY156,РРО!BH$12:BH$38)</f>
        <v>#REF!</v>
      </c>
      <c r="U156" s="40" t="e">
        <f>SUMIF(РРО!#REF!,свод!$AY156,РРО!BI$12:BI$38)</f>
        <v>#REF!</v>
      </c>
      <c r="V156" s="26" t="e">
        <f>SUMIF(РРО!#REF!,свод!$AY156,РРО!BJ$12:BJ$38)</f>
        <v>#REF!</v>
      </c>
      <c r="W156" s="26" t="e">
        <f>SUMIF(РРО!#REF!,свод!$AY156,РРО!BK$12:BK$38)</f>
        <v>#REF!</v>
      </c>
      <c r="X156" s="26" t="e">
        <f>SUMIF(РРО!#REF!,свод!$AY156,РРО!BL$12:BL$38)</f>
        <v>#REF!</v>
      </c>
      <c r="Y156" s="26" t="e">
        <f>SUMIF(РРО!#REF!,свод!$AY156,РРО!BM$12:BM$38)</f>
        <v>#REF!</v>
      </c>
      <c r="Z156" s="40" t="e">
        <f>SUMIF(РРО!#REF!,свод!$AY156,РРО!BN$12:BN$38)</f>
        <v>#REF!</v>
      </c>
      <c r="AA156" s="26" t="e">
        <f>SUMIF(РРО!#REF!,свод!$AY156,РРО!BO$12:BO$38)</f>
        <v>#REF!</v>
      </c>
      <c r="AB156" s="26" t="e">
        <f>SUMIF(РРО!#REF!,свод!$AY156,РРО!BP$12:BP$38)</f>
        <v>#REF!</v>
      </c>
      <c r="AC156" s="26" t="e">
        <f>SUMIF(РРО!#REF!,свод!$AY156,РРО!BQ$12:BQ$38)</f>
        <v>#REF!</v>
      </c>
      <c r="AD156" s="26" t="e">
        <f>SUMIF(РРО!#REF!,свод!$AY156,РРО!BR$12:BR$38)</f>
        <v>#REF!</v>
      </c>
      <c r="AE156" s="40" t="e">
        <f>SUMIF(РРО!#REF!,свод!$AY156,РРО!BS$12:BS$38)</f>
        <v>#REF!</v>
      </c>
      <c r="AF156" s="26" t="e">
        <f>SUMIF(РРО!#REF!,свод!$AY156,РРО!BT$12:BT$38)</f>
        <v>#REF!</v>
      </c>
      <c r="AG156" s="26" t="e">
        <f>SUMIF(РРО!#REF!,свод!$AY156,РРО!BU$12:BU$38)</f>
        <v>#REF!</v>
      </c>
      <c r="AH156" s="26" t="e">
        <f>SUMIF(РРО!#REF!,свод!$AY156,РРО!BV$12:BV$38)</f>
        <v>#REF!</v>
      </c>
      <c r="AI156" s="26" t="e">
        <f>SUMIF(РРО!#REF!,свод!$AY156,РРО!BW$12:BW$38)</f>
        <v>#REF!</v>
      </c>
      <c r="AJ156" s="26" t="e">
        <f>SUMIF(РРО!#REF!,свод!$AY156,РРО!#REF!)</f>
        <v>#REF!</v>
      </c>
      <c r="AK156" s="26" t="e">
        <f>SUMIF(РРО!#REF!,свод!$AY156,РРО!#REF!)</f>
        <v>#REF!</v>
      </c>
      <c r="AL156" s="26" t="e">
        <f>SUMIF(РРО!#REF!,свод!$AY156,РРО!#REF!)</f>
        <v>#REF!</v>
      </c>
      <c r="AM156" s="26" t="e">
        <f>SUMIF(РРО!#REF!,свод!$AY156,РРО!#REF!)</f>
        <v>#REF!</v>
      </c>
      <c r="AN156" s="26" t="e">
        <f>SUMIF(РРО!#REF!,свод!$AY156,РРО!#REF!)</f>
        <v>#REF!</v>
      </c>
      <c r="AO156" s="26" t="e">
        <f>SUMIF(РРО!#REF!,свод!$AY156,РРО!#REF!)</f>
        <v>#REF!</v>
      </c>
      <c r="AP156" s="26" t="e">
        <f>SUMIF(РРО!#REF!,свод!$AY156,РРО!#REF!)</f>
        <v>#REF!</v>
      </c>
      <c r="AQ156" s="26" t="e">
        <f>SUMIF(РРО!#REF!,свод!$AY156,РРО!#REF!)</f>
        <v>#REF!</v>
      </c>
      <c r="AR156" s="26" t="e">
        <f>SUMIF(РРО!#REF!,свод!$AY156,РРО!#REF!)</f>
        <v>#REF!</v>
      </c>
      <c r="AS156" s="26" t="e">
        <f>SUMIF(РРО!#REF!,свод!$AY156,РРО!#REF!)</f>
        <v>#REF!</v>
      </c>
      <c r="AT156" s="26" t="e">
        <f>SUMIF(РРО!#REF!,свод!$AY156,РРО!#REF!)</f>
        <v>#REF!</v>
      </c>
      <c r="AU156" s="26" t="e">
        <f>SUMIF(РРО!#REF!,свод!$AY156,РРО!#REF!)</f>
        <v>#REF!</v>
      </c>
      <c r="AV156" s="26" t="e">
        <f>SUMIF(РРО!#REF!,свод!$AY156,РРО!#REF!)</f>
        <v>#REF!</v>
      </c>
      <c r="AW156" s="26" t="e">
        <f>SUMIF(РРО!#REF!,свод!$AY156,РРО!#REF!)</f>
        <v>#REF!</v>
      </c>
      <c r="AX156" s="26" t="e">
        <f>SUMIF(РРО!#REF!,свод!$AY156,РРО!#REF!)</f>
        <v>#REF!</v>
      </c>
      <c r="AY156" t="str">
        <f t="shared" si="6"/>
        <v>4020000250701нормативный</v>
      </c>
    </row>
    <row r="157" spans="1:51" ht="15" hidden="1" customHeight="1">
      <c r="A157" s="20">
        <v>402000025</v>
      </c>
      <c r="B157" s="21" t="s">
        <v>153</v>
      </c>
      <c r="C157" s="22" t="s">
        <v>79</v>
      </c>
      <c r="D157" s="22" t="s">
        <v>61</v>
      </c>
      <c r="E157" s="23" t="s">
        <v>63</v>
      </c>
      <c r="F157" s="40" t="e">
        <f>SUMIF(РРО!#REF!,свод!AY157,РРО!AT$12:AT$38)</f>
        <v>#REF!</v>
      </c>
      <c r="G157" s="40" t="e">
        <f>SUMIF(РРО!#REF!,свод!AY157,РРО!AU$12:AU$38)</f>
        <v>#REF!</v>
      </c>
      <c r="H157" s="26" t="e">
        <f>SUMIF(РРО!#REF!,свод!$AY157,РРО!AV$12:AV$38)</f>
        <v>#REF!</v>
      </c>
      <c r="I157" s="26" t="e">
        <f>SUMIF(РРО!#REF!,свод!$AY157,РРО!AW$12:AW$38)</f>
        <v>#REF!</v>
      </c>
      <c r="J157" s="26" t="e">
        <f>SUMIF(РРО!#REF!,свод!$AY157,РРО!AX$12:AX$38)</f>
        <v>#REF!</v>
      </c>
      <c r="K157" s="26" t="e">
        <f>SUMIF(РРО!#REF!,свод!$AY157,РРО!AY$12:AY$38)</f>
        <v>#REF!</v>
      </c>
      <c r="L157" s="26" t="e">
        <f>SUMIF(РРО!#REF!,свод!$AY157,РРО!AZ$12:AZ$38)</f>
        <v>#REF!</v>
      </c>
      <c r="M157" s="26" t="e">
        <f>SUMIF(РРО!#REF!,свод!$AY157,РРО!BA$12:BA$38)</f>
        <v>#REF!</v>
      </c>
      <c r="N157" s="26" t="e">
        <f>SUMIF(РРО!#REF!,свод!$AY157,РРО!BB$12:BB$38)</f>
        <v>#REF!</v>
      </c>
      <c r="O157" s="26" t="e">
        <f>SUMIF(РРО!#REF!,свод!$AY157,РРО!BC$12:BC$38)</f>
        <v>#REF!</v>
      </c>
      <c r="P157" s="40" t="e">
        <f>SUMIF(РРО!#REF!,свод!$AY157,РРО!BD$12:BD$38)</f>
        <v>#REF!</v>
      </c>
      <c r="Q157" s="26" t="e">
        <f>SUMIF(РРО!#REF!,свод!$AY157,РРО!BE$12:BE$38)</f>
        <v>#REF!</v>
      </c>
      <c r="R157" s="26" t="e">
        <f>SUMIF(РРО!#REF!,свод!$AY157,РРО!BF$12:BF$38)</f>
        <v>#REF!</v>
      </c>
      <c r="S157" s="26" t="e">
        <f>SUMIF(РРО!#REF!,свод!$AY157,РРО!BG$12:BG$38)</f>
        <v>#REF!</v>
      </c>
      <c r="T157" s="26" t="e">
        <f>SUMIF(РРО!#REF!,свод!$AY157,РРО!BH$12:BH$38)</f>
        <v>#REF!</v>
      </c>
      <c r="U157" s="40" t="e">
        <f>SUMIF(РРО!#REF!,свод!$AY157,РРО!BI$12:BI$38)</f>
        <v>#REF!</v>
      </c>
      <c r="V157" s="26" t="e">
        <f>SUMIF(РРО!#REF!,свод!$AY157,РРО!BJ$12:BJ$38)</f>
        <v>#REF!</v>
      </c>
      <c r="W157" s="26" t="e">
        <f>SUMIF(РРО!#REF!,свод!$AY157,РРО!BK$12:BK$38)</f>
        <v>#REF!</v>
      </c>
      <c r="X157" s="26" t="e">
        <f>SUMIF(РРО!#REF!,свод!$AY157,РРО!BL$12:BL$38)</f>
        <v>#REF!</v>
      </c>
      <c r="Y157" s="26" t="e">
        <f>SUMIF(РРО!#REF!,свод!$AY157,РРО!BM$12:BM$38)</f>
        <v>#REF!</v>
      </c>
      <c r="Z157" s="40" t="e">
        <f>SUMIF(РРО!#REF!,свод!$AY157,РРО!BN$12:BN$38)</f>
        <v>#REF!</v>
      </c>
      <c r="AA157" s="26" t="e">
        <f>SUMIF(РРО!#REF!,свод!$AY157,РРО!BO$12:BO$38)</f>
        <v>#REF!</v>
      </c>
      <c r="AB157" s="26" t="e">
        <f>SUMIF(РРО!#REF!,свод!$AY157,РРО!BP$12:BP$38)</f>
        <v>#REF!</v>
      </c>
      <c r="AC157" s="26" t="e">
        <f>SUMIF(РРО!#REF!,свод!$AY157,РРО!BQ$12:BQ$38)</f>
        <v>#REF!</v>
      </c>
      <c r="AD157" s="26" t="e">
        <f>SUMIF(РРО!#REF!,свод!$AY157,РРО!BR$12:BR$38)</f>
        <v>#REF!</v>
      </c>
      <c r="AE157" s="40" t="e">
        <f>SUMIF(РРО!#REF!,свод!$AY157,РРО!BS$12:BS$38)</f>
        <v>#REF!</v>
      </c>
      <c r="AF157" s="26" t="e">
        <f>SUMIF(РРО!#REF!,свод!$AY157,РРО!BT$12:BT$38)</f>
        <v>#REF!</v>
      </c>
      <c r="AG157" s="26" t="e">
        <f>SUMIF(РРО!#REF!,свод!$AY157,РРО!BU$12:BU$38)</f>
        <v>#REF!</v>
      </c>
      <c r="AH157" s="26" t="e">
        <f>SUMIF(РРО!#REF!,свод!$AY157,РРО!BV$12:BV$38)</f>
        <v>#REF!</v>
      </c>
      <c r="AI157" s="26" t="e">
        <f>SUMIF(РРО!#REF!,свод!$AY157,РРО!BW$12:BW$38)</f>
        <v>#REF!</v>
      </c>
      <c r="AJ157" s="26" t="e">
        <f>SUMIF(РРО!#REF!,свод!$AY157,РРО!#REF!)</f>
        <v>#REF!</v>
      </c>
      <c r="AK157" s="26" t="e">
        <f>SUMIF(РРО!#REF!,свод!$AY157,РРО!#REF!)</f>
        <v>#REF!</v>
      </c>
      <c r="AL157" s="26" t="e">
        <f>SUMIF(РРО!#REF!,свод!$AY157,РРО!#REF!)</f>
        <v>#REF!</v>
      </c>
      <c r="AM157" s="26" t="e">
        <f>SUMIF(РРО!#REF!,свод!$AY157,РРО!#REF!)</f>
        <v>#REF!</v>
      </c>
      <c r="AN157" s="26" t="e">
        <f>SUMIF(РРО!#REF!,свод!$AY157,РРО!#REF!)</f>
        <v>#REF!</v>
      </c>
      <c r="AO157" s="26" t="e">
        <f>SUMIF(РРО!#REF!,свод!$AY157,РРО!#REF!)</f>
        <v>#REF!</v>
      </c>
      <c r="AP157" s="26" t="e">
        <f>SUMIF(РРО!#REF!,свод!$AY157,РРО!#REF!)</f>
        <v>#REF!</v>
      </c>
      <c r="AQ157" s="26" t="e">
        <f>SUMIF(РРО!#REF!,свод!$AY157,РРО!#REF!)</f>
        <v>#REF!</v>
      </c>
      <c r="AR157" s="26" t="e">
        <f>SUMIF(РРО!#REF!,свод!$AY157,РРО!#REF!)</f>
        <v>#REF!</v>
      </c>
      <c r="AS157" s="26" t="e">
        <f>SUMIF(РРО!#REF!,свод!$AY157,РРО!#REF!)</f>
        <v>#REF!</v>
      </c>
      <c r="AT157" s="26" t="e">
        <f>SUMIF(РРО!#REF!,свод!$AY157,РРО!#REF!)</f>
        <v>#REF!</v>
      </c>
      <c r="AU157" s="26" t="e">
        <f>SUMIF(РРО!#REF!,свод!$AY157,РРО!#REF!)</f>
        <v>#REF!</v>
      </c>
      <c r="AV157" s="26" t="e">
        <f>SUMIF(РРО!#REF!,свод!$AY157,РРО!#REF!)</f>
        <v>#REF!</v>
      </c>
      <c r="AW157" s="26" t="e">
        <f>SUMIF(РРО!#REF!,свод!$AY157,РРО!#REF!)</f>
        <v>#REF!</v>
      </c>
      <c r="AX157" s="26" t="e">
        <f>SUMIF(РРО!#REF!,свод!$AY157,РРО!#REF!)</f>
        <v>#REF!</v>
      </c>
      <c r="AY157" t="str">
        <f t="shared" si="6"/>
        <v>4020000250702плановый</v>
      </c>
    </row>
    <row r="158" spans="1:51" ht="15" hidden="1" customHeight="1">
      <c r="A158" s="20">
        <v>402000025</v>
      </c>
      <c r="B158" s="21" t="s">
        <v>153</v>
      </c>
      <c r="C158" s="22" t="s">
        <v>79</v>
      </c>
      <c r="D158" s="22" t="s">
        <v>61</v>
      </c>
      <c r="E158" s="23" t="s">
        <v>62</v>
      </c>
      <c r="F158" s="40" t="e">
        <f>SUMIF(РРО!#REF!,свод!AY158,РРО!AT$12:AT$38)</f>
        <v>#REF!</v>
      </c>
      <c r="G158" s="40" t="e">
        <f>SUMIF(РРО!#REF!,свод!AY158,РРО!AU$12:AU$38)</f>
        <v>#REF!</v>
      </c>
      <c r="H158" s="26" t="e">
        <f>SUMIF(РРО!#REF!,свод!$AY158,РРО!AV$12:AV$38)</f>
        <v>#REF!</v>
      </c>
      <c r="I158" s="26" t="e">
        <f>SUMIF(РРО!#REF!,свод!$AY158,РРО!AW$12:AW$38)</f>
        <v>#REF!</v>
      </c>
      <c r="J158" s="26" t="e">
        <f>SUMIF(РРО!#REF!,свод!$AY158,РРО!AX$12:AX$38)</f>
        <v>#REF!</v>
      </c>
      <c r="K158" s="26" t="e">
        <f>SUMIF(РРО!#REF!,свод!$AY158,РРО!AY$12:AY$38)</f>
        <v>#REF!</v>
      </c>
      <c r="L158" s="26" t="e">
        <f>SUMIF(РРО!#REF!,свод!$AY158,РРО!AZ$12:AZ$38)</f>
        <v>#REF!</v>
      </c>
      <c r="M158" s="26" t="e">
        <f>SUMIF(РРО!#REF!,свод!$AY158,РРО!BA$12:BA$38)</f>
        <v>#REF!</v>
      </c>
      <c r="N158" s="26" t="e">
        <f>SUMIF(РРО!#REF!,свод!$AY158,РРО!BB$12:BB$38)</f>
        <v>#REF!</v>
      </c>
      <c r="O158" s="26" t="e">
        <f>SUMIF(РРО!#REF!,свод!$AY158,РРО!BC$12:BC$38)</f>
        <v>#REF!</v>
      </c>
      <c r="P158" s="40" t="e">
        <f>SUMIF(РРО!#REF!,свод!$AY158,РРО!BD$12:BD$38)</f>
        <v>#REF!</v>
      </c>
      <c r="Q158" s="26" t="e">
        <f>SUMIF(РРО!#REF!,свод!$AY158,РРО!BE$12:BE$38)</f>
        <v>#REF!</v>
      </c>
      <c r="R158" s="26" t="e">
        <f>SUMIF(РРО!#REF!,свод!$AY158,РРО!BF$12:BF$38)</f>
        <v>#REF!</v>
      </c>
      <c r="S158" s="26" t="e">
        <f>SUMIF(РРО!#REF!,свод!$AY158,РРО!BG$12:BG$38)</f>
        <v>#REF!</v>
      </c>
      <c r="T158" s="26" t="e">
        <f>SUMIF(РРО!#REF!,свод!$AY158,РРО!BH$12:BH$38)</f>
        <v>#REF!</v>
      </c>
      <c r="U158" s="40" t="e">
        <f>SUMIF(РРО!#REF!,свод!$AY158,РРО!BI$12:BI$38)</f>
        <v>#REF!</v>
      </c>
      <c r="V158" s="26" t="e">
        <f>SUMIF(РРО!#REF!,свод!$AY158,РРО!BJ$12:BJ$38)</f>
        <v>#REF!</v>
      </c>
      <c r="W158" s="26" t="e">
        <f>SUMIF(РРО!#REF!,свод!$AY158,РРО!BK$12:BK$38)</f>
        <v>#REF!</v>
      </c>
      <c r="X158" s="26" t="e">
        <f>SUMIF(РРО!#REF!,свод!$AY158,РРО!BL$12:BL$38)</f>
        <v>#REF!</v>
      </c>
      <c r="Y158" s="26" t="e">
        <f>SUMIF(РРО!#REF!,свод!$AY158,РРО!BM$12:BM$38)</f>
        <v>#REF!</v>
      </c>
      <c r="Z158" s="40" t="e">
        <f>SUMIF(РРО!#REF!,свод!$AY158,РРО!BN$12:BN$38)</f>
        <v>#REF!</v>
      </c>
      <c r="AA158" s="26" t="e">
        <f>SUMIF(РРО!#REF!,свод!$AY158,РРО!BO$12:BO$38)</f>
        <v>#REF!</v>
      </c>
      <c r="AB158" s="26" t="e">
        <f>SUMIF(РРО!#REF!,свод!$AY158,РРО!BP$12:BP$38)</f>
        <v>#REF!</v>
      </c>
      <c r="AC158" s="26" t="e">
        <f>SUMIF(РРО!#REF!,свод!$AY158,РРО!BQ$12:BQ$38)</f>
        <v>#REF!</v>
      </c>
      <c r="AD158" s="26" t="e">
        <f>SUMIF(РРО!#REF!,свод!$AY158,РРО!BR$12:BR$38)</f>
        <v>#REF!</v>
      </c>
      <c r="AE158" s="40" t="e">
        <f>SUMIF(РРО!#REF!,свод!$AY158,РРО!BS$12:BS$38)</f>
        <v>#REF!</v>
      </c>
      <c r="AF158" s="26" t="e">
        <f>SUMIF(РРО!#REF!,свод!$AY158,РРО!BT$12:BT$38)</f>
        <v>#REF!</v>
      </c>
      <c r="AG158" s="26" t="e">
        <f>SUMIF(РРО!#REF!,свод!$AY158,РРО!BU$12:BU$38)</f>
        <v>#REF!</v>
      </c>
      <c r="AH158" s="26" t="e">
        <f>SUMIF(РРО!#REF!,свод!$AY158,РРО!BV$12:BV$38)</f>
        <v>#REF!</v>
      </c>
      <c r="AI158" s="26" t="e">
        <f>SUMIF(РРО!#REF!,свод!$AY158,РРО!BW$12:BW$38)</f>
        <v>#REF!</v>
      </c>
      <c r="AJ158" s="26" t="e">
        <f>SUMIF(РРО!#REF!,свод!$AY158,РРО!#REF!)</f>
        <v>#REF!</v>
      </c>
      <c r="AK158" s="26" t="e">
        <f>SUMIF(РРО!#REF!,свод!$AY158,РРО!#REF!)</f>
        <v>#REF!</v>
      </c>
      <c r="AL158" s="26" t="e">
        <f>SUMIF(РРО!#REF!,свод!$AY158,РРО!#REF!)</f>
        <v>#REF!</v>
      </c>
      <c r="AM158" s="26" t="e">
        <f>SUMIF(РРО!#REF!,свод!$AY158,РРО!#REF!)</f>
        <v>#REF!</v>
      </c>
      <c r="AN158" s="26" t="e">
        <f>SUMIF(РРО!#REF!,свод!$AY158,РРО!#REF!)</f>
        <v>#REF!</v>
      </c>
      <c r="AO158" s="26" t="e">
        <f>SUMIF(РРО!#REF!,свод!$AY158,РРО!#REF!)</f>
        <v>#REF!</v>
      </c>
      <c r="AP158" s="26" t="e">
        <f>SUMIF(РРО!#REF!,свод!$AY158,РРО!#REF!)</f>
        <v>#REF!</v>
      </c>
      <c r="AQ158" s="26" t="e">
        <f>SUMIF(РРО!#REF!,свод!$AY158,РРО!#REF!)</f>
        <v>#REF!</v>
      </c>
      <c r="AR158" s="26" t="e">
        <f>SUMIF(РРО!#REF!,свод!$AY158,РРО!#REF!)</f>
        <v>#REF!</v>
      </c>
      <c r="AS158" s="26" t="e">
        <f>SUMIF(РРО!#REF!,свод!$AY158,РРО!#REF!)</f>
        <v>#REF!</v>
      </c>
      <c r="AT158" s="26" t="e">
        <f>SUMIF(РРО!#REF!,свод!$AY158,РРО!#REF!)</f>
        <v>#REF!</v>
      </c>
      <c r="AU158" s="26" t="e">
        <f>SUMIF(РРО!#REF!,свод!$AY158,РРО!#REF!)</f>
        <v>#REF!</v>
      </c>
      <c r="AV158" s="26" t="e">
        <f>SUMIF(РРО!#REF!,свод!$AY158,РРО!#REF!)</f>
        <v>#REF!</v>
      </c>
      <c r="AW158" s="26" t="e">
        <f>SUMIF(РРО!#REF!,свод!$AY158,РРО!#REF!)</f>
        <v>#REF!</v>
      </c>
      <c r="AX158" s="26" t="e">
        <f>SUMIF(РРО!#REF!,свод!$AY158,РРО!#REF!)</f>
        <v>#REF!</v>
      </c>
      <c r="AY158" t="str">
        <f t="shared" si="6"/>
        <v>4020000250702нормативный</v>
      </c>
    </row>
    <row r="159" spans="1:51" ht="15" hidden="1" customHeight="1">
      <c r="A159" s="20">
        <v>402000025</v>
      </c>
      <c r="B159" s="21" t="s">
        <v>153</v>
      </c>
      <c r="C159" s="22" t="s">
        <v>79</v>
      </c>
      <c r="D159" s="22" t="s">
        <v>54</v>
      </c>
      <c r="E159" s="23" t="s">
        <v>63</v>
      </c>
      <c r="F159" s="40" t="e">
        <f>SUMIF(РРО!#REF!,свод!AY159,РРО!AT$12:AT$38)</f>
        <v>#REF!</v>
      </c>
      <c r="G159" s="40" t="e">
        <f>SUMIF(РРО!#REF!,свод!AY159,РРО!AU$12:AU$38)</f>
        <v>#REF!</v>
      </c>
      <c r="H159" s="26" t="e">
        <f>SUMIF(РРО!#REF!,свод!$AY159,РРО!AV$12:AV$38)</f>
        <v>#REF!</v>
      </c>
      <c r="I159" s="26" t="e">
        <f>SUMIF(РРО!#REF!,свод!$AY159,РРО!AW$12:AW$38)</f>
        <v>#REF!</v>
      </c>
      <c r="J159" s="26" t="e">
        <f>SUMIF(РРО!#REF!,свод!$AY159,РРО!AX$12:AX$38)</f>
        <v>#REF!</v>
      </c>
      <c r="K159" s="26" t="e">
        <f>SUMIF(РРО!#REF!,свод!$AY159,РРО!AY$12:AY$38)</f>
        <v>#REF!</v>
      </c>
      <c r="L159" s="26" t="e">
        <f>SUMIF(РРО!#REF!,свод!$AY159,РРО!AZ$12:AZ$38)</f>
        <v>#REF!</v>
      </c>
      <c r="M159" s="26" t="e">
        <f>SUMIF(РРО!#REF!,свод!$AY159,РРО!BA$12:BA$38)</f>
        <v>#REF!</v>
      </c>
      <c r="N159" s="26" t="e">
        <f>SUMIF(РРО!#REF!,свод!$AY159,РРО!BB$12:BB$38)</f>
        <v>#REF!</v>
      </c>
      <c r="O159" s="26" t="e">
        <f>SUMIF(РРО!#REF!,свод!$AY159,РРО!BC$12:BC$38)</f>
        <v>#REF!</v>
      </c>
      <c r="P159" s="40" t="e">
        <f>SUMIF(РРО!#REF!,свод!$AY159,РРО!BD$12:BD$38)</f>
        <v>#REF!</v>
      </c>
      <c r="Q159" s="26" t="e">
        <f>SUMIF(РРО!#REF!,свод!$AY159,РРО!BE$12:BE$38)</f>
        <v>#REF!</v>
      </c>
      <c r="R159" s="26" t="e">
        <f>SUMIF(РРО!#REF!,свод!$AY159,РРО!BF$12:BF$38)</f>
        <v>#REF!</v>
      </c>
      <c r="S159" s="26" t="e">
        <f>SUMIF(РРО!#REF!,свод!$AY159,РРО!BG$12:BG$38)</f>
        <v>#REF!</v>
      </c>
      <c r="T159" s="26" t="e">
        <f>SUMIF(РРО!#REF!,свод!$AY159,РРО!BH$12:BH$38)</f>
        <v>#REF!</v>
      </c>
      <c r="U159" s="40" t="e">
        <f>SUMIF(РРО!#REF!,свод!$AY159,РРО!BI$12:BI$38)</f>
        <v>#REF!</v>
      </c>
      <c r="V159" s="26" t="e">
        <f>SUMIF(РРО!#REF!,свод!$AY159,РРО!BJ$12:BJ$38)</f>
        <v>#REF!</v>
      </c>
      <c r="W159" s="26" t="e">
        <f>SUMIF(РРО!#REF!,свод!$AY159,РРО!BK$12:BK$38)</f>
        <v>#REF!</v>
      </c>
      <c r="X159" s="26" t="e">
        <f>SUMIF(РРО!#REF!,свод!$AY159,РРО!BL$12:BL$38)</f>
        <v>#REF!</v>
      </c>
      <c r="Y159" s="26" t="e">
        <f>SUMIF(РРО!#REF!,свод!$AY159,РРО!BM$12:BM$38)</f>
        <v>#REF!</v>
      </c>
      <c r="Z159" s="40" t="e">
        <f>SUMIF(РРО!#REF!,свод!$AY159,РРО!BN$12:BN$38)</f>
        <v>#REF!</v>
      </c>
      <c r="AA159" s="26" t="e">
        <f>SUMIF(РРО!#REF!,свод!$AY159,РРО!BO$12:BO$38)</f>
        <v>#REF!</v>
      </c>
      <c r="AB159" s="26" t="e">
        <f>SUMIF(РРО!#REF!,свод!$AY159,РРО!BP$12:BP$38)</f>
        <v>#REF!</v>
      </c>
      <c r="AC159" s="26" t="e">
        <f>SUMIF(РРО!#REF!,свод!$AY159,РРО!BQ$12:BQ$38)</f>
        <v>#REF!</v>
      </c>
      <c r="AD159" s="26" t="e">
        <f>SUMIF(РРО!#REF!,свод!$AY159,РРО!BR$12:BR$38)</f>
        <v>#REF!</v>
      </c>
      <c r="AE159" s="40" t="e">
        <f>SUMIF(РРО!#REF!,свод!$AY159,РРО!BS$12:BS$38)</f>
        <v>#REF!</v>
      </c>
      <c r="AF159" s="26" t="e">
        <f>SUMIF(РРО!#REF!,свод!$AY159,РРО!BT$12:BT$38)</f>
        <v>#REF!</v>
      </c>
      <c r="AG159" s="26" t="e">
        <f>SUMIF(РРО!#REF!,свод!$AY159,РРО!BU$12:BU$38)</f>
        <v>#REF!</v>
      </c>
      <c r="AH159" s="26" t="e">
        <f>SUMIF(РРО!#REF!,свод!$AY159,РРО!BV$12:BV$38)</f>
        <v>#REF!</v>
      </c>
      <c r="AI159" s="26" t="e">
        <f>SUMIF(РРО!#REF!,свод!$AY159,РРО!BW$12:BW$38)</f>
        <v>#REF!</v>
      </c>
      <c r="AJ159" s="26" t="e">
        <f>SUMIF(РРО!#REF!,свод!$AY159,РРО!#REF!)</f>
        <v>#REF!</v>
      </c>
      <c r="AK159" s="26" t="e">
        <f>SUMIF(РРО!#REF!,свод!$AY159,РРО!#REF!)</f>
        <v>#REF!</v>
      </c>
      <c r="AL159" s="26" t="e">
        <f>SUMIF(РРО!#REF!,свод!$AY159,РРО!#REF!)</f>
        <v>#REF!</v>
      </c>
      <c r="AM159" s="26" t="e">
        <f>SUMIF(РРО!#REF!,свод!$AY159,РРО!#REF!)</f>
        <v>#REF!</v>
      </c>
      <c r="AN159" s="26" t="e">
        <f>SUMIF(РРО!#REF!,свод!$AY159,РРО!#REF!)</f>
        <v>#REF!</v>
      </c>
      <c r="AO159" s="26" t="e">
        <f>SUMIF(РРО!#REF!,свод!$AY159,РРО!#REF!)</f>
        <v>#REF!</v>
      </c>
      <c r="AP159" s="26" t="e">
        <f>SUMIF(РРО!#REF!,свод!$AY159,РРО!#REF!)</f>
        <v>#REF!</v>
      </c>
      <c r="AQ159" s="26" t="e">
        <f>SUMIF(РРО!#REF!,свод!$AY159,РРО!#REF!)</f>
        <v>#REF!</v>
      </c>
      <c r="AR159" s="26" t="e">
        <f>SUMIF(РРО!#REF!,свод!$AY159,РРО!#REF!)</f>
        <v>#REF!</v>
      </c>
      <c r="AS159" s="26" t="e">
        <f>SUMIF(РРО!#REF!,свод!$AY159,РРО!#REF!)</f>
        <v>#REF!</v>
      </c>
      <c r="AT159" s="26" t="e">
        <f>SUMIF(РРО!#REF!,свод!$AY159,РРО!#REF!)</f>
        <v>#REF!</v>
      </c>
      <c r="AU159" s="26" t="e">
        <f>SUMIF(РРО!#REF!,свод!$AY159,РРО!#REF!)</f>
        <v>#REF!</v>
      </c>
      <c r="AV159" s="26" t="e">
        <f>SUMIF(РРО!#REF!,свод!$AY159,РРО!#REF!)</f>
        <v>#REF!</v>
      </c>
      <c r="AW159" s="26" t="e">
        <f>SUMIF(РРО!#REF!,свод!$AY159,РРО!#REF!)</f>
        <v>#REF!</v>
      </c>
      <c r="AX159" s="26" t="e">
        <f>SUMIF(РРО!#REF!,свод!$AY159,РРО!#REF!)</f>
        <v>#REF!</v>
      </c>
      <c r="AY159" t="str">
        <f t="shared" ref="AY159:AY166" si="7">CONCATENATE(A159,C159,D159,E159)</f>
        <v>4020000250703плановый</v>
      </c>
    </row>
    <row r="160" spans="1:51" ht="15" hidden="1" customHeight="1">
      <c r="A160" s="20">
        <v>402000025</v>
      </c>
      <c r="B160" s="21" t="s">
        <v>153</v>
      </c>
      <c r="C160" s="22" t="s">
        <v>79</v>
      </c>
      <c r="D160" s="22" t="s">
        <v>54</v>
      </c>
      <c r="E160" s="23" t="s">
        <v>62</v>
      </c>
      <c r="F160" s="40" t="e">
        <f>SUMIF(РРО!#REF!,свод!AY160,РРО!AT$12:AT$38)</f>
        <v>#REF!</v>
      </c>
      <c r="G160" s="40" t="e">
        <f>SUMIF(РРО!#REF!,свод!AY160,РРО!AU$12:AU$38)</f>
        <v>#REF!</v>
      </c>
      <c r="H160" s="26" t="e">
        <f>SUMIF(РРО!#REF!,свод!$AY160,РРО!AV$12:AV$38)</f>
        <v>#REF!</v>
      </c>
      <c r="I160" s="26" t="e">
        <f>SUMIF(РРО!#REF!,свод!$AY160,РРО!AW$12:AW$38)</f>
        <v>#REF!</v>
      </c>
      <c r="J160" s="26" t="e">
        <f>SUMIF(РРО!#REF!,свод!$AY160,РРО!AX$12:AX$38)</f>
        <v>#REF!</v>
      </c>
      <c r="K160" s="26" t="e">
        <f>SUMIF(РРО!#REF!,свод!$AY160,РРО!AY$12:AY$38)</f>
        <v>#REF!</v>
      </c>
      <c r="L160" s="26" t="e">
        <f>SUMIF(РРО!#REF!,свод!$AY160,РРО!AZ$12:AZ$38)</f>
        <v>#REF!</v>
      </c>
      <c r="M160" s="26" t="e">
        <f>SUMIF(РРО!#REF!,свод!$AY160,РРО!BA$12:BA$38)</f>
        <v>#REF!</v>
      </c>
      <c r="N160" s="26" t="e">
        <f>SUMIF(РРО!#REF!,свод!$AY160,РРО!BB$12:BB$38)</f>
        <v>#REF!</v>
      </c>
      <c r="O160" s="26" t="e">
        <f>SUMIF(РРО!#REF!,свод!$AY160,РРО!BC$12:BC$38)</f>
        <v>#REF!</v>
      </c>
      <c r="P160" s="40" t="e">
        <f>SUMIF(РРО!#REF!,свод!$AY160,РРО!BD$12:BD$38)</f>
        <v>#REF!</v>
      </c>
      <c r="Q160" s="26" t="e">
        <f>SUMIF(РРО!#REF!,свод!$AY160,РРО!BE$12:BE$38)</f>
        <v>#REF!</v>
      </c>
      <c r="R160" s="26" t="e">
        <f>SUMIF(РРО!#REF!,свод!$AY160,РРО!BF$12:BF$38)</f>
        <v>#REF!</v>
      </c>
      <c r="S160" s="26" t="e">
        <f>SUMIF(РРО!#REF!,свод!$AY160,РРО!BG$12:BG$38)</f>
        <v>#REF!</v>
      </c>
      <c r="T160" s="26" t="e">
        <f>SUMIF(РРО!#REF!,свод!$AY160,РРО!BH$12:BH$38)</f>
        <v>#REF!</v>
      </c>
      <c r="U160" s="40" t="e">
        <f>SUMIF(РРО!#REF!,свод!$AY160,РРО!BI$12:BI$38)</f>
        <v>#REF!</v>
      </c>
      <c r="V160" s="26" t="e">
        <f>SUMIF(РРО!#REF!,свод!$AY160,РРО!BJ$12:BJ$38)</f>
        <v>#REF!</v>
      </c>
      <c r="W160" s="26" t="e">
        <f>SUMIF(РРО!#REF!,свод!$AY160,РРО!BK$12:BK$38)</f>
        <v>#REF!</v>
      </c>
      <c r="X160" s="26" t="e">
        <f>SUMIF(РРО!#REF!,свод!$AY160,РРО!BL$12:BL$38)</f>
        <v>#REF!</v>
      </c>
      <c r="Y160" s="26" t="e">
        <f>SUMIF(РРО!#REF!,свод!$AY160,РРО!BM$12:BM$38)</f>
        <v>#REF!</v>
      </c>
      <c r="Z160" s="40" t="e">
        <f>SUMIF(РРО!#REF!,свод!$AY160,РРО!BN$12:BN$38)</f>
        <v>#REF!</v>
      </c>
      <c r="AA160" s="26" t="e">
        <f>SUMIF(РРО!#REF!,свод!$AY160,РРО!BO$12:BO$38)</f>
        <v>#REF!</v>
      </c>
      <c r="AB160" s="26" t="e">
        <f>SUMIF(РРО!#REF!,свод!$AY160,РРО!BP$12:BP$38)</f>
        <v>#REF!</v>
      </c>
      <c r="AC160" s="26" t="e">
        <f>SUMIF(РРО!#REF!,свод!$AY160,РРО!BQ$12:BQ$38)</f>
        <v>#REF!</v>
      </c>
      <c r="AD160" s="26" t="e">
        <f>SUMIF(РРО!#REF!,свод!$AY160,РРО!BR$12:BR$38)</f>
        <v>#REF!</v>
      </c>
      <c r="AE160" s="40" t="e">
        <f>SUMIF(РРО!#REF!,свод!$AY160,РРО!BS$12:BS$38)</f>
        <v>#REF!</v>
      </c>
      <c r="AF160" s="26" t="e">
        <f>SUMIF(РРО!#REF!,свод!$AY160,РРО!BT$12:BT$38)</f>
        <v>#REF!</v>
      </c>
      <c r="AG160" s="26" t="e">
        <f>SUMIF(РРО!#REF!,свод!$AY160,РРО!BU$12:BU$38)</f>
        <v>#REF!</v>
      </c>
      <c r="AH160" s="26" t="e">
        <f>SUMIF(РРО!#REF!,свод!$AY160,РРО!BV$12:BV$38)</f>
        <v>#REF!</v>
      </c>
      <c r="AI160" s="26" t="e">
        <f>SUMIF(РРО!#REF!,свод!$AY160,РРО!BW$12:BW$38)</f>
        <v>#REF!</v>
      </c>
      <c r="AJ160" s="26" t="e">
        <f>SUMIF(РРО!#REF!,свод!$AY160,РРО!#REF!)</f>
        <v>#REF!</v>
      </c>
      <c r="AK160" s="26" t="e">
        <f>SUMIF(РРО!#REF!,свод!$AY160,РРО!#REF!)</f>
        <v>#REF!</v>
      </c>
      <c r="AL160" s="26" t="e">
        <f>SUMIF(РРО!#REF!,свод!$AY160,РРО!#REF!)</f>
        <v>#REF!</v>
      </c>
      <c r="AM160" s="26" t="e">
        <f>SUMIF(РРО!#REF!,свод!$AY160,РРО!#REF!)</f>
        <v>#REF!</v>
      </c>
      <c r="AN160" s="26" t="e">
        <f>SUMIF(РРО!#REF!,свод!$AY160,РРО!#REF!)</f>
        <v>#REF!</v>
      </c>
      <c r="AO160" s="26" t="e">
        <f>SUMIF(РРО!#REF!,свод!$AY160,РРО!#REF!)</f>
        <v>#REF!</v>
      </c>
      <c r="AP160" s="26" t="e">
        <f>SUMIF(РРО!#REF!,свод!$AY160,РРО!#REF!)</f>
        <v>#REF!</v>
      </c>
      <c r="AQ160" s="26" t="e">
        <f>SUMIF(РРО!#REF!,свод!$AY160,РРО!#REF!)</f>
        <v>#REF!</v>
      </c>
      <c r="AR160" s="26" t="e">
        <f>SUMIF(РРО!#REF!,свод!$AY160,РРО!#REF!)</f>
        <v>#REF!</v>
      </c>
      <c r="AS160" s="26" t="e">
        <f>SUMIF(РРО!#REF!,свод!$AY160,РРО!#REF!)</f>
        <v>#REF!</v>
      </c>
      <c r="AT160" s="26" t="e">
        <f>SUMIF(РРО!#REF!,свод!$AY160,РРО!#REF!)</f>
        <v>#REF!</v>
      </c>
      <c r="AU160" s="26" t="e">
        <f>SUMIF(РРО!#REF!,свод!$AY160,РРО!#REF!)</f>
        <v>#REF!</v>
      </c>
      <c r="AV160" s="26" t="e">
        <f>SUMIF(РРО!#REF!,свод!$AY160,РРО!#REF!)</f>
        <v>#REF!</v>
      </c>
      <c r="AW160" s="26" t="e">
        <f>SUMIF(РРО!#REF!,свод!$AY160,РРО!#REF!)</f>
        <v>#REF!</v>
      </c>
      <c r="AX160" s="26" t="e">
        <f>SUMIF(РРО!#REF!,свод!$AY160,РРО!#REF!)</f>
        <v>#REF!</v>
      </c>
      <c r="AY160" t="str">
        <f t="shared" si="7"/>
        <v>4020000250703нормативный</v>
      </c>
    </row>
    <row r="161" spans="1:51" ht="15" hidden="1" customHeight="1">
      <c r="A161" s="20">
        <v>402000025</v>
      </c>
      <c r="B161" s="21" t="s">
        <v>153</v>
      </c>
      <c r="C161" s="22" t="s">
        <v>79</v>
      </c>
      <c r="D161" s="22" t="s">
        <v>79</v>
      </c>
      <c r="E161" s="23" t="s">
        <v>63</v>
      </c>
      <c r="F161" s="40" t="e">
        <f>SUMIF(РРО!#REF!,свод!AY161,РРО!AT$12:AT$38)</f>
        <v>#REF!</v>
      </c>
      <c r="G161" s="40" t="e">
        <f>SUMIF(РРО!#REF!,свод!AY161,РРО!AU$12:AU$38)</f>
        <v>#REF!</v>
      </c>
      <c r="H161" s="26" t="e">
        <f>SUMIF(РРО!#REF!,свод!$AY161,РРО!AV$12:AV$38)</f>
        <v>#REF!</v>
      </c>
      <c r="I161" s="26" t="e">
        <f>SUMIF(РРО!#REF!,свод!$AY161,РРО!AW$12:AW$38)</f>
        <v>#REF!</v>
      </c>
      <c r="J161" s="26" t="e">
        <f>SUMIF(РРО!#REF!,свод!$AY161,РРО!AX$12:AX$38)</f>
        <v>#REF!</v>
      </c>
      <c r="K161" s="26" t="e">
        <f>SUMIF(РРО!#REF!,свод!$AY161,РРО!AY$12:AY$38)</f>
        <v>#REF!</v>
      </c>
      <c r="L161" s="26" t="e">
        <f>SUMIF(РРО!#REF!,свод!$AY161,РРО!AZ$12:AZ$38)</f>
        <v>#REF!</v>
      </c>
      <c r="M161" s="26" t="e">
        <f>SUMIF(РРО!#REF!,свод!$AY161,РРО!BA$12:BA$38)</f>
        <v>#REF!</v>
      </c>
      <c r="N161" s="26" t="e">
        <f>SUMIF(РРО!#REF!,свод!$AY161,РРО!BB$12:BB$38)</f>
        <v>#REF!</v>
      </c>
      <c r="O161" s="26" t="e">
        <f>SUMIF(РРО!#REF!,свод!$AY161,РРО!BC$12:BC$38)</f>
        <v>#REF!</v>
      </c>
      <c r="P161" s="40" t="e">
        <f>SUMIF(РРО!#REF!,свод!$AY161,РРО!BD$12:BD$38)</f>
        <v>#REF!</v>
      </c>
      <c r="Q161" s="26" t="e">
        <f>SUMIF(РРО!#REF!,свод!$AY161,РРО!BE$12:BE$38)</f>
        <v>#REF!</v>
      </c>
      <c r="R161" s="26" t="e">
        <f>SUMIF(РРО!#REF!,свод!$AY161,РРО!BF$12:BF$38)</f>
        <v>#REF!</v>
      </c>
      <c r="S161" s="26" t="e">
        <f>SUMIF(РРО!#REF!,свод!$AY161,РРО!BG$12:BG$38)</f>
        <v>#REF!</v>
      </c>
      <c r="T161" s="26" t="e">
        <f>SUMIF(РРО!#REF!,свод!$AY161,РРО!BH$12:BH$38)</f>
        <v>#REF!</v>
      </c>
      <c r="U161" s="40" t="e">
        <f>SUMIF(РРО!#REF!,свод!$AY161,РРО!BI$12:BI$38)</f>
        <v>#REF!</v>
      </c>
      <c r="V161" s="26" t="e">
        <f>SUMIF(РРО!#REF!,свод!$AY161,РРО!BJ$12:BJ$38)</f>
        <v>#REF!</v>
      </c>
      <c r="W161" s="26" t="e">
        <f>SUMIF(РРО!#REF!,свод!$AY161,РРО!BK$12:BK$38)</f>
        <v>#REF!</v>
      </c>
      <c r="X161" s="26" t="e">
        <f>SUMIF(РРО!#REF!,свод!$AY161,РРО!BL$12:BL$38)</f>
        <v>#REF!</v>
      </c>
      <c r="Y161" s="26" t="e">
        <f>SUMIF(РРО!#REF!,свод!$AY161,РРО!BM$12:BM$38)</f>
        <v>#REF!</v>
      </c>
      <c r="Z161" s="40" t="e">
        <f>SUMIF(РРО!#REF!,свод!$AY161,РРО!BN$12:BN$38)</f>
        <v>#REF!</v>
      </c>
      <c r="AA161" s="26" t="e">
        <f>SUMIF(РРО!#REF!,свод!$AY161,РРО!BO$12:BO$38)</f>
        <v>#REF!</v>
      </c>
      <c r="AB161" s="26" t="e">
        <f>SUMIF(РРО!#REF!,свод!$AY161,РРО!BP$12:BP$38)</f>
        <v>#REF!</v>
      </c>
      <c r="AC161" s="26" t="e">
        <f>SUMIF(РРО!#REF!,свод!$AY161,РРО!BQ$12:BQ$38)</f>
        <v>#REF!</v>
      </c>
      <c r="AD161" s="26" t="e">
        <f>SUMIF(РРО!#REF!,свод!$AY161,РРО!BR$12:BR$38)</f>
        <v>#REF!</v>
      </c>
      <c r="AE161" s="40" t="e">
        <f>SUMIF(РРО!#REF!,свод!$AY161,РРО!BS$12:BS$38)</f>
        <v>#REF!</v>
      </c>
      <c r="AF161" s="26" t="e">
        <f>SUMIF(РРО!#REF!,свод!$AY161,РРО!BT$12:BT$38)</f>
        <v>#REF!</v>
      </c>
      <c r="AG161" s="26" t="e">
        <f>SUMIF(РРО!#REF!,свод!$AY161,РРО!BU$12:BU$38)</f>
        <v>#REF!</v>
      </c>
      <c r="AH161" s="26" t="e">
        <f>SUMIF(РРО!#REF!,свод!$AY161,РРО!BV$12:BV$38)</f>
        <v>#REF!</v>
      </c>
      <c r="AI161" s="26" t="e">
        <f>SUMIF(РРО!#REF!,свод!$AY161,РРО!BW$12:BW$38)</f>
        <v>#REF!</v>
      </c>
      <c r="AJ161" s="26" t="e">
        <f>SUMIF(РРО!#REF!,свод!$AY161,РРО!#REF!)</f>
        <v>#REF!</v>
      </c>
      <c r="AK161" s="26" t="e">
        <f>SUMIF(РРО!#REF!,свод!$AY161,РРО!#REF!)</f>
        <v>#REF!</v>
      </c>
      <c r="AL161" s="26" t="e">
        <f>SUMIF(РРО!#REF!,свод!$AY161,РРО!#REF!)</f>
        <v>#REF!</v>
      </c>
      <c r="AM161" s="26" t="e">
        <f>SUMIF(РРО!#REF!,свод!$AY161,РРО!#REF!)</f>
        <v>#REF!</v>
      </c>
      <c r="AN161" s="26" t="e">
        <f>SUMIF(РРО!#REF!,свод!$AY161,РРО!#REF!)</f>
        <v>#REF!</v>
      </c>
      <c r="AO161" s="26" t="e">
        <f>SUMIF(РРО!#REF!,свод!$AY161,РРО!#REF!)</f>
        <v>#REF!</v>
      </c>
      <c r="AP161" s="26" t="e">
        <f>SUMIF(РРО!#REF!,свод!$AY161,РРО!#REF!)</f>
        <v>#REF!</v>
      </c>
      <c r="AQ161" s="26" t="e">
        <f>SUMIF(РРО!#REF!,свод!$AY161,РРО!#REF!)</f>
        <v>#REF!</v>
      </c>
      <c r="AR161" s="26" t="e">
        <f>SUMIF(РРО!#REF!,свод!$AY161,РРО!#REF!)</f>
        <v>#REF!</v>
      </c>
      <c r="AS161" s="26" t="e">
        <f>SUMIF(РРО!#REF!,свод!$AY161,РРО!#REF!)</f>
        <v>#REF!</v>
      </c>
      <c r="AT161" s="26" t="e">
        <f>SUMIF(РРО!#REF!,свод!$AY161,РРО!#REF!)</f>
        <v>#REF!</v>
      </c>
      <c r="AU161" s="26" t="e">
        <f>SUMIF(РРО!#REF!,свод!$AY161,РРО!#REF!)</f>
        <v>#REF!</v>
      </c>
      <c r="AV161" s="26" t="e">
        <f>SUMIF(РРО!#REF!,свод!$AY161,РРО!#REF!)</f>
        <v>#REF!</v>
      </c>
      <c r="AW161" s="26" t="e">
        <f>SUMIF(РРО!#REF!,свод!$AY161,РРО!#REF!)</f>
        <v>#REF!</v>
      </c>
      <c r="AX161" s="26" t="e">
        <f>SUMIF(РРО!#REF!,свод!$AY161,РРО!#REF!)</f>
        <v>#REF!</v>
      </c>
      <c r="AY161" t="str">
        <f t="shared" si="7"/>
        <v>4020000250707плановый</v>
      </c>
    </row>
    <row r="162" spans="1:51" ht="15" hidden="1" customHeight="1">
      <c r="A162" s="20">
        <v>402000025</v>
      </c>
      <c r="B162" s="21" t="s">
        <v>153</v>
      </c>
      <c r="C162" s="22" t="s">
        <v>79</v>
      </c>
      <c r="D162" s="22" t="s">
        <v>97</v>
      </c>
      <c r="E162" s="23" t="s">
        <v>63</v>
      </c>
      <c r="F162" s="40" t="e">
        <f>SUMIF(РРО!#REF!,свод!AY162,РРО!AT$12:AT$38)</f>
        <v>#REF!</v>
      </c>
      <c r="G162" s="40" t="e">
        <f>SUMIF(РРО!#REF!,свод!AY162,РРО!AU$12:AU$38)</f>
        <v>#REF!</v>
      </c>
      <c r="H162" s="26" t="e">
        <f>SUMIF(РРО!#REF!,свод!$AY162,РРО!AV$12:AV$38)</f>
        <v>#REF!</v>
      </c>
      <c r="I162" s="26" t="e">
        <f>SUMIF(РРО!#REF!,свод!$AY162,РРО!AW$12:AW$38)</f>
        <v>#REF!</v>
      </c>
      <c r="J162" s="26" t="e">
        <f>SUMIF(РРО!#REF!,свод!$AY162,РРО!AX$12:AX$38)</f>
        <v>#REF!</v>
      </c>
      <c r="K162" s="26" t="e">
        <f>SUMIF(РРО!#REF!,свод!$AY162,РРО!AY$12:AY$38)</f>
        <v>#REF!</v>
      </c>
      <c r="L162" s="26" t="e">
        <f>SUMIF(РРО!#REF!,свод!$AY162,РРО!AZ$12:AZ$38)</f>
        <v>#REF!</v>
      </c>
      <c r="M162" s="26" t="e">
        <f>SUMIF(РРО!#REF!,свод!$AY162,РРО!BA$12:BA$38)</f>
        <v>#REF!</v>
      </c>
      <c r="N162" s="26" t="e">
        <f>SUMIF(РРО!#REF!,свод!$AY162,РРО!BB$12:BB$38)</f>
        <v>#REF!</v>
      </c>
      <c r="O162" s="26" t="e">
        <f>SUMIF(РРО!#REF!,свод!$AY162,РРО!BC$12:BC$38)</f>
        <v>#REF!</v>
      </c>
      <c r="P162" s="40" t="e">
        <f>SUMIF(РРО!#REF!,свод!$AY162,РРО!BD$12:BD$38)</f>
        <v>#REF!</v>
      </c>
      <c r="Q162" s="26" t="e">
        <f>SUMIF(РРО!#REF!,свод!$AY162,РРО!BE$12:BE$38)</f>
        <v>#REF!</v>
      </c>
      <c r="R162" s="26" t="e">
        <f>SUMIF(РРО!#REF!,свод!$AY162,РРО!BF$12:BF$38)</f>
        <v>#REF!</v>
      </c>
      <c r="S162" s="26" t="e">
        <f>SUMIF(РРО!#REF!,свод!$AY162,РРО!BG$12:BG$38)</f>
        <v>#REF!</v>
      </c>
      <c r="T162" s="26" t="e">
        <f>SUMIF(РРО!#REF!,свод!$AY162,РРО!BH$12:BH$38)</f>
        <v>#REF!</v>
      </c>
      <c r="U162" s="40" t="e">
        <f>SUMIF(РРО!#REF!,свод!$AY162,РРО!BI$12:BI$38)</f>
        <v>#REF!</v>
      </c>
      <c r="V162" s="26" t="e">
        <f>SUMIF(РРО!#REF!,свод!$AY162,РРО!BJ$12:BJ$38)</f>
        <v>#REF!</v>
      </c>
      <c r="W162" s="26" t="e">
        <f>SUMIF(РРО!#REF!,свод!$AY162,РРО!BK$12:BK$38)</f>
        <v>#REF!</v>
      </c>
      <c r="X162" s="26" t="e">
        <f>SUMIF(РРО!#REF!,свод!$AY162,РРО!BL$12:BL$38)</f>
        <v>#REF!</v>
      </c>
      <c r="Y162" s="26" t="e">
        <f>SUMIF(РРО!#REF!,свод!$AY162,РРО!BM$12:BM$38)</f>
        <v>#REF!</v>
      </c>
      <c r="Z162" s="40" t="e">
        <f>SUMIF(РРО!#REF!,свод!$AY162,РРО!BN$12:BN$38)</f>
        <v>#REF!</v>
      </c>
      <c r="AA162" s="26" t="e">
        <f>SUMIF(РРО!#REF!,свод!$AY162,РРО!BO$12:BO$38)</f>
        <v>#REF!</v>
      </c>
      <c r="AB162" s="26" t="e">
        <f>SUMIF(РРО!#REF!,свод!$AY162,РРО!BP$12:BP$38)</f>
        <v>#REF!</v>
      </c>
      <c r="AC162" s="26" t="e">
        <f>SUMIF(РРО!#REF!,свод!$AY162,РРО!BQ$12:BQ$38)</f>
        <v>#REF!</v>
      </c>
      <c r="AD162" s="26" t="e">
        <f>SUMIF(РРО!#REF!,свод!$AY162,РРО!BR$12:BR$38)</f>
        <v>#REF!</v>
      </c>
      <c r="AE162" s="40" t="e">
        <f>SUMIF(РРО!#REF!,свод!$AY162,РРО!BS$12:BS$38)</f>
        <v>#REF!</v>
      </c>
      <c r="AF162" s="26" t="e">
        <f>SUMIF(РРО!#REF!,свод!$AY162,РРО!BT$12:BT$38)</f>
        <v>#REF!</v>
      </c>
      <c r="AG162" s="26" t="e">
        <f>SUMIF(РРО!#REF!,свод!$AY162,РРО!BU$12:BU$38)</f>
        <v>#REF!</v>
      </c>
      <c r="AH162" s="26" t="e">
        <f>SUMIF(РРО!#REF!,свод!$AY162,РРО!BV$12:BV$38)</f>
        <v>#REF!</v>
      </c>
      <c r="AI162" s="26" t="e">
        <f>SUMIF(РРО!#REF!,свод!$AY162,РРО!BW$12:BW$38)</f>
        <v>#REF!</v>
      </c>
      <c r="AJ162" s="26" t="e">
        <f>SUMIF(РРО!#REF!,свод!$AY162,РРО!#REF!)</f>
        <v>#REF!</v>
      </c>
      <c r="AK162" s="26" t="e">
        <f>SUMIF(РРО!#REF!,свод!$AY162,РРО!#REF!)</f>
        <v>#REF!</v>
      </c>
      <c r="AL162" s="26" t="e">
        <f>SUMIF(РРО!#REF!,свод!$AY162,РРО!#REF!)</f>
        <v>#REF!</v>
      </c>
      <c r="AM162" s="26" t="e">
        <f>SUMIF(РРО!#REF!,свод!$AY162,РРО!#REF!)</f>
        <v>#REF!</v>
      </c>
      <c r="AN162" s="26" t="e">
        <f>SUMIF(РРО!#REF!,свод!$AY162,РРО!#REF!)</f>
        <v>#REF!</v>
      </c>
      <c r="AO162" s="26" t="e">
        <f>SUMIF(РРО!#REF!,свод!$AY162,РРО!#REF!)</f>
        <v>#REF!</v>
      </c>
      <c r="AP162" s="26" t="e">
        <f>SUMIF(РРО!#REF!,свод!$AY162,РРО!#REF!)</f>
        <v>#REF!</v>
      </c>
      <c r="AQ162" s="26" t="e">
        <f>SUMIF(РРО!#REF!,свод!$AY162,РРО!#REF!)</f>
        <v>#REF!</v>
      </c>
      <c r="AR162" s="26" t="e">
        <f>SUMIF(РРО!#REF!,свод!$AY162,РРО!#REF!)</f>
        <v>#REF!</v>
      </c>
      <c r="AS162" s="26" t="e">
        <f>SUMIF(РРО!#REF!,свод!$AY162,РРО!#REF!)</f>
        <v>#REF!</v>
      </c>
      <c r="AT162" s="26" t="e">
        <f>SUMIF(РРО!#REF!,свод!$AY162,РРО!#REF!)</f>
        <v>#REF!</v>
      </c>
      <c r="AU162" s="26" t="e">
        <f>SUMIF(РРО!#REF!,свод!$AY162,РРО!#REF!)</f>
        <v>#REF!</v>
      </c>
      <c r="AV162" s="26" t="e">
        <f>SUMIF(РРО!#REF!,свод!$AY162,РРО!#REF!)</f>
        <v>#REF!</v>
      </c>
      <c r="AW162" s="26" t="e">
        <f>SUMIF(РРО!#REF!,свод!$AY162,РРО!#REF!)</f>
        <v>#REF!</v>
      </c>
      <c r="AX162" s="26" t="e">
        <f>SUMIF(РРО!#REF!,свод!$AY162,РРО!#REF!)</f>
        <v>#REF!</v>
      </c>
      <c r="AY162" t="str">
        <f t="shared" si="7"/>
        <v>4020000250709плановый</v>
      </c>
    </row>
    <row r="163" spans="1:51" ht="15" hidden="1" customHeight="1">
      <c r="A163" s="20">
        <v>402000025</v>
      </c>
      <c r="B163" s="21" t="s">
        <v>153</v>
      </c>
      <c r="C163" s="22" t="s">
        <v>69</v>
      </c>
      <c r="D163" s="22" t="s">
        <v>51</v>
      </c>
      <c r="E163" s="23" t="s">
        <v>63</v>
      </c>
      <c r="F163" s="40" t="e">
        <f>SUMIF(РРО!#REF!,свод!AY163,РРО!AT$12:AT$38)</f>
        <v>#REF!</v>
      </c>
      <c r="G163" s="40" t="e">
        <f>SUMIF(РРО!#REF!,свод!AY163,РРО!AU$12:AU$38)</f>
        <v>#REF!</v>
      </c>
      <c r="H163" s="26" t="e">
        <f>SUMIF(РРО!#REF!,свод!$AY163,РРО!AV$12:AV$38)</f>
        <v>#REF!</v>
      </c>
      <c r="I163" s="26" t="e">
        <f>SUMIF(РРО!#REF!,свод!$AY163,РРО!AW$12:AW$38)</f>
        <v>#REF!</v>
      </c>
      <c r="J163" s="26" t="e">
        <f>SUMIF(РРО!#REF!,свод!$AY163,РРО!AX$12:AX$38)</f>
        <v>#REF!</v>
      </c>
      <c r="K163" s="26" t="e">
        <f>SUMIF(РРО!#REF!,свод!$AY163,РРО!AY$12:AY$38)</f>
        <v>#REF!</v>
      </c>
      <c r="L163" s="26" t="e">
        <f>SUMIF(РРО!#REF!,свод!$AY163,РРО!AZ$12:AZ$38)</f>
        <v>#REF!</v>
      </c>
      <c r="M163" s="26" t="e">
        <f>SUMIF(РРО!#REF!,свод!$AY163,РРО!BA$12:BA$38)</f>
        <v>#REF!</v>
      </c>
      <c r="N163" s="26" t="e">
        <f>SUMIF(РРО!#REF!,свод!$AY163,РРО!BB$12:BB$38)</f>
        <v>#REF!</v>
      </c>
      <c r="O163" s="26" t="e">
        <f>SUMIF(РРО!#REF!,свод!$AY163,РРО!BC$12:BC$38)</f>
        <v>#REF!</v>
      </c>
      <c r="P163" s="40" t="e">
        <f>SUMIF(РРО!#REF!,свод!$AY163,РРО!BD$12:BD$38)</f>
        <v>#REF!</v>
      </c>
      <c r="Q163" s="26" t="e">
        <f>SUMIF(РРО!#REF!,свод!$AY163,РРО!BE$12:BE$38)</f>
        <v>#REF!</v>
      </c>
      <c r="R163" s="26" t="e">
        <f>SUMIF(РРО!#REF!,свод!$AY163,РРО!BF$12:BF$38)</f>
        <v>#REF!</v>
      </c>
      <c r="S163" s="26" t="e">
        <f>SUMIF(РРО!#REF!,свод!$AY163,РРО!BG$12:BG$38)</f>
        <v>#REF!</v>
      </c>
      <c r="T163" s="26" t="e">
        <f>SUMIF(РРО!#REF!,свод!$AY163,РРО!BH$12:BH$38)</f>
        <v>#REF!</v>
      </c>
      <c r="U163" s="40" t="e">
        <f>SUMIF(РРО!#REF!,свод!$AY163,РРО!BI$12:BI$38)</f>
        <v>#REF!</v>
      </c>
      <c r="V163" s="26" t="e">
        <f>SUMIF(РРО!#REF!,свод!$AY163,РРО!BJ$12:BJ$38)</f>
        <v>#REF!</v>
      </c>
      <c r="W163" s="26" t="e">
        <f>SUMIF(РРО!#REF!,свод!$AY163,РРО!BK$12:BK$38)</f>
        <v>#REF!</v>
      </c>
      <c r="X163" s="26" t="e">
        <f>SUMIF(РРО!#REF!,свод!$AY163,РРО!BL$12:BL$38)</f>
        <v>#REF!</v>
      </c>
      <c r="Y163" s="26" t="e">
        <f>SUMIF(РРО!#REF!,свод!$AY163,РРО!BM$12:BM$38)</f>
        <v>#REF!</v>
      </c>
      <c r="Z163" s="40" t="e">
        <f>SUMIF(РРО!#REF!,свод!$AY163,РРО!BN$12:BN$38)</f>
        <v>#REF!</v>
      </c>
      <c r="AA163" s="26" t="e">
        <f>SUMIF(РРО!#REF!,свод!$AY163,РРО!BO$12:BO$38)</f>
        <v>#REF!</v>
      </c>
      <c r="AB163" s="26" t="e">
        <f>SUMIF(РРО!#REF!,свод!$AY163,РРО!BP$12:BP$38)</f>
        <v>#REF!</v>
      </c>
      <c r="AC163" s="26" t="e">
        <f>SUMIF(РРО!#REF!,свод!$AY163,РРО!BQ$12:BQ$38)</f>
        <v>#REF!</v>
      </c>
      <c r="AD163" s="26" t="e">
        <f>SUMIF(РРО!#REF!,свод!$AY163,РРО!BR$12:BR$38)</f>
        <v>#REF!</v>
      </c>
      <c r="AE163" s="40" t="e">
        <f>SUMIF(РРО!#REF!,свод!$AY163,РРО!BS$12:BS$38)</f>
        <v>#REF!</v>
      </c>
      <c r="AF163" s="26" t="e">
        <f>SUMIF(РРО!#REF!,свод!$AY163,РРО!BT$12:BT$38)</f>
        <v>#REF!</v>
      </c>
      <c r="AG163" s="26" t="e">
        <f>SUMIF(РРО!#REF!,свод!$AY163,РРО!BU$12:BU$38)</f>
        <v>#REF!</v>
      </c>
      <c r="AH163" s="26" t="e">
        <f>SUMIF(РРО!#REF!,свод!$AY163,РРО!BV$12:BV$38)</f>
        <v>#REF!</v>
      </c>
      <c r="AI163" s="26" t="e">
        <f>SUMIF(РРО!#REF!,свод!$AY163,РРО!BW$12:BW$38)</f>
        <v>#REF!</v>
      </c>
      <c r="AJ163" s="26" t="e">
        <f>SUMIF(РРО!#REF!,свод!$AY163,РРО!#REF!)</f>
        <v>#REF!</v>
      </c>
      <c r="AK163" s="26" t="e">
        <f>SUMIF(РРО!#REF!,свод!$AY163,РРО!#REF!)</f>
        <v>#REF!</v>
      </c>
      <c r="AL163" s="26" t="e">
        <f>SUMIF(РРО!#REF!,свод!$AY163,РРО!#REF!)</f>
        <v>#REF!</v>
      </c>
      <c r="AM163" s="26" t="e">
        <f>SUMIF(РРО!#REF!,свод!$AY163,РРО!#REF!)</f>
        <v>#REF!</v>
      </c>
      <c r="AN163" s="26" t="e">
        <f>SUMIF(РРО!#REF!,свод!$AY163,РРО!#REF!)</f>
        <v>#REF!</v>
      </c>
      <c r="AO163" s="26" t="e">
        <f>SUMIF(РРО!#REF!,свод!$AY163,РРО!#REF!)</f>
        <v>#REF!</v>
      </c>
      <c r="AP163" s="26" t="e">
        <f>SUMIF(РРО!#REF!,свод!$AY163,РРО!#REF!)</f>
        <v>#REF!</v>
      </c>
      <c r="AQ163" s="26" t="e">
        <f>SUMIF(РРО!#REF!,свод!$AY163,РРО!#REF!)</f>
        <v>#REF!</v>
      </c>
      <c r="AR163" s="26" t="e">
        <f>SUMIF(РРО!#REF!,свод!$AY163,РРО!#REF!)</f>
        <v>#REF!</v>
      </c>
      <c r="AS163" s="26" t="e">
        <f>SUMIF(РРО!#REF!,свод!$AY163,РРО!#REF!)</f>
        <v>#REF!</v>
      </c>
      <c r="AT163" s="26" t="e">
        <f>SUMIF(РРО!#REF!,свод!$AY163,РРО!#REF!)</f>
        <v>#REF!</v>
      </c>
      <c r="AU163" s="26" t="e">
        <f>SUMIF(РРО!#REF!,свод!$AY163,РРО!#REF!)</f>
        <v>#REF!</v>
      </c>
      <c r="AV163" s="26" t="e">
        <f>SUMIF(РРО!#REF!,свод!$AY163,РРО!#REF!)</f>
        <v>#REF!</v>
      </c>
      <c r="AW163" s="26" t="e">
        <f>SUMIF(РРО!#REF!,свод!$AY163,РРО!#REF!)</f>
        <v>#REF!</v>
      </c>
      <c r="AX163" s="26" t="e">
        <f>SUMIF(РРО!#REF!,свод!$AY163,РРО!#REF!)</f>
        <v>#REF!</v>
      </c>
      <c r="AY163" t="str">
        <f t="shared" si="7"/>
        <v>4020000250801плановый</v>
      </c>
    </row>
    <row r="164" spans="1:51" ht="15" hidden="1" customHeight="1">
      <c r="A164" s="20">
        <v>402000025</v>
      </c>
      <c r="B164" s="21" t="s">
        <v>153</v>
      </c>
      <c r="C164" s="22" t="s">
        <v>69</v>
      </c>
      <c r="D164" s="22" t="s">
        <v>66</v>
      </c>
      <c r="E164" s="23" t="s">
        <v>63</v>
      </c>
      <c r="F164" s="40" t="e">
        <f>SUMIF(РРО!#REF!,свод!AY164,РРО!AT$12:AT$38)</f>
        <v>#REF!</v>
      </c>
      <c r="G164" s="40" t="e">
        <f>SUMIF(РРО!#REF!,свод!AY164,РРО!AU$12:AU$38)</f>
        <v>#REF!</v>
      </c>
      <c r="H164" s="26" t="e">
        <f>SUMIF(РРО!#REF!,свод!$AY164,РРО!AV$12:AV$38)</f>
        <v>#REF!</v>
      </c>
      <c r="I164" s="26" t="e">
        <f>SUMIF(РРО!#REF!,свод!$AY164,РРО!AW$12:AW$38)</f>
        <v>#REF!</v>
      </c>
      <c r="J164" s="26" t="e">
        <f>SUMIF(РРО!#REF!,свод!$AY164,РРО!AX$12:AX$38)</f>
        <v>#REF!</v>
      </c>
      <c r="K164" s="26" t="e">
        <f>SUMIF(РРО!#REF!,свод!$AY164,РРО!AY$12:AY$38)</f>
        <v>#REF!</v>
      </c>
      <c r="L164" s="26" t="e">
        <f>SUMIF(РРО!#REF!,свод!$AY164,РРО!AZ$12:AZ$38)</f>
        <v>#REF!</v>
      </c>
      <c r="M164" s="26" t="e">
        <f>SUMIF(РРО!#REF!,свод!$AY164,РРО!BA$12:BA$38)</f>
        <v>#REF!</v>
      </c>
      <c r="N164" s="26" t="e">
        <f>SUMIF(РРО!#REF!,свод!$AY164,РРО!BB$12:BB$38)</f>
        <v>#REF!</v>
      </c>
      <c r="O164" s="26" t="e">
        <f>SUMIF(РРО!#REF!,свод!$AY164,РРО!BC$12:BC$38)</f>
        <v>#REF!</v>
      </c>
      <c r="P164" s="40" t="e">
        <f>SUMIF(РРО!#REF!,свод!$AY164,РРО!BD$12:BD$38)</f>
        <v>#REF!</v>
      </c>
      <c r="Q164" s="26" t="e">
        <f>SUMIF(РРО!#REF!,свод!$AY164,РРО!BE$12:BE$38)</f>
        <v>#REF!</v>
      </c>
      <c r="R164" s="26" t="e">
        <f>SUMIF(РРО!#REF!,свод!$AY164,РРО!BF$12:BF$38)</f>
        <v>#REF!</v>
      </c>
      <c r="S164" s="26" t="e">
        <f>SUMIF(РРО!#REF!,свод!$AY164,РРО!BG$12:BG$38)</f>
        <v>#REF!</v>
      </c>
      <c r="T164" s="26" t="e">
        <f>SUMIF(РРО!#REF!,свод!$AY164,РРО!BH$12:BH$38)</f>
        <v>#REF!</v>
      </c>
      <c r="U164" s="40" t="e">
        <f>SUMIF(РРО!#REF!,свод!$AY164,РРО!BI$12:BI$38)</f>
        <v>#REF!</v>
      </c>
      <c r="V164" s="26" t="e">
        <f>SUMIF(РРО!#REF!,свод!$AY164,РРО!BJ$12:BJ$38)</f>
        <v>#REF!</v>
      </c>
      <c r="W164" s="26" t="e">
        <f>SUMIF(РРО!#REF!,свод!$AY164,РРО!BK$12:BK$38)</f>
        <v>#REF!</v>
      </c>
      <c r="X164" s="26" t="e">
        <f>SUMIF(РРО!#REF!,свод!$AY164,РРО!BL$12:BL$38)</f>
        <v>#REF!</v>
      </c>
      <c r="Y164" s="26" t="e">
        <f>SUMIF(РРО!#REF!,свод!$AY164,РРО!BM$12:BM$38)</f>
        <v>#REF!</v>
      </c>
      <c r="Z164" s="40" t="e">
        <f>SUMIF(РРО!#REF!,свод!$AY164,РРО!BN$12:BN$38)</f>
        <v>#REF!</v>
      </c>
      <c r="AA164" s="26" t="e">
        <f>SUMIF(РРО!#REF!,свод!$AY164,РРО!BO$12:BO$38)</f>
        <v>#REF!</v>
      </c>
      <c r="AB164" s="26" t="e">
        <f>SUMIF(РРО!#REF!,свод!$AY164,РРО!BP$12:BP$38)</f>
        <v>#REF!</v>
      </c>
      <c r="AC164" s="26" t="e">
        <f>SUMIF(РРО!#REF!,свод!$AY164,РРО!BQ$12:BQ$38)</f>
        <v>#REF!</v>
      </c>
      <c r="AD164" s="26" t="e">
        <f>SUMIF(РРО!#REF!,свод!$AY164,РРО!BR$12:BR$38)</f>
        <v>#REF!</v>
      </c>
      <c r="AE164" s="40" t="e">
        <f>SUMIF(РРО!#REF!,свод!$AY164,РРО!BS$12:BS$38)</f>
        <v>#REF!</v>
      </c>
      <c r="AF164" s="26" t="e">
        <f>SUMIF(РРО!#REF!,свод!$AY164,РРО!BT$12:BT$38)</f>
        <v>#REF!</v>
      </c>
      <c r="AG164" s="26" t="e">
        <f>SUMIF(РРО!#REF!,свод!$AY164,РРО!BU$12:BU$38)</f>
        <v>#REF!</v>
      </c>
      <c r="AH164" s="26" t="e">
        <f>SUMIF(РРО!#REF!,свод!$AY164,РРО!BV$12:BV$38)</f>
        <v>#REF!</v>
      </c>
      <c r="AI164" s="26" t="e">
        <f>SUMIF(РРО!#REF!,свод!$AY164,РРО!BW$12:BW$38)</f>
        <v>#REF!</v>
      </c>
      <c r="AJ164" s="26" t="e">
        <f>SUMIF(РРО!#REF!,свод!$AY164,РРО!#REF!)</f>
        <v>#REF!</v>
      </c>
      <c r="AK164" s="26" t="e">
        <f>SUMIF(РРО!#REF!,свод!$AY164,РРО!#REF!)</f>
        <v>#REF!</v>
      </c>
      <c r="AL164" s="26" t="e">
        <f>SUMIF(РРО!#REF!,свод!$AY164,РРО!#REF!)</f>
        <v>#REF!</v>
      </c>
      <c r="AM164" s="26" t="e">
        <f>SUMIF(РРО!#REF!,свод!$AY164,РРО!#REF!)</f>
        <v>#REF!</v>
      </c>
      <c r="AN164" s="26" t="e">
        <f>SUMIF(РРО!#REF!,свод!$AY164,РРО!#REF!)</f>
        <v>#REF!</v>
      </c>
      <c r="AO164" s="26" t="e">
        <f>SUMIF(РРО!#REF!,свод!$AY164,РРО!#REF!)</f>
        <v>#REF!</v>
      </c>
      <c r="AP164" s="26" t="e">
        <f>SUMIF(РРО!#REF!,свод!$AY164,РРО!#REF!)</f>
        <v>#REF!</v>
      </c>
      <c r="AQ164" s="26" t="e">
        <f>SUMIF(РРО!#REF!,свод!$AY164,РРО!#REF!)</f>
        <v>#REF!</v>
      </c>
      <c r="AR164" s="26" t="e">
        <f>SUMIF(РРО!#REF!,свод!$AY164,РРО!#REF!)</f>
        <v>#REF!</v>
      </c>
      <c r="AS164" s="26" t="e">
        <f>SUMIF(РРО!#REF!,свод!$AY164,РРО!#REF!)</f>
        <v>#REF!</v>
      </c>
      <c r="AT164" s="26" t="e">
        <f>SUMIF(РРО!#REF!,свод!$AY164,РРО!#REF!)</f>
        <v>#REF!</v>
      </c>
      <c r="AU164" s="26" t="e">
        <f>SUMIF(РРО!#REF!,свод!$AY164,РРО!#REF!)</f>
        <v>#REF!</v>
      </c>
      <c r="AV164" s="26" t="e">
        <f>SUMIF(РРО!#REF!,свод!$AY164,РРО!#REF!)</f>
        <v>#REF!</v>
      </c>
      <c r="AW164" s="26" t="e">
        <f>SUMIF(РРО!#REF!,свод!$AY164,РРО!#REF!)</f>
        <v>#REF!</v>
      </c>
      <c r="AX164" s="26" t="e">
        <f>SUMIF(РРО!#REF!,свод!$AY164,РРО!#REF!)</f>
        <v>#REF!</v>
      </c>
      <c r="AY164" t="str">
        <f t="shared" si="7"/>
        <v>4020000250804плановый</v>
      </c>
    </row>
    <row r="165" spans="1:51" ht="15" hidden="1" customHeight="1">
      <c r="A165" s="20">
        <v>402000025</v>
      </c>
      <c r="B165" s="21" t="s">
        <v>153</v>
      </c>
      <c r="C165" s="22" t="s">
        <v>87</v>
      </c>
      <c r="D165" s="22" t="s">
        <v>92</v>
      </c>
      <c r="E165" s="23" t="s">
        <v>63</v>
      </c>
      <c r="F165" s="40" t="e">
        <f>SUMIF(РРО!#REF!,свод!AY165,РРО!AT$12:AT$38)</f>
        <v>#REF!</v>
      </c>
      <c r="G165" s="40" t="e">
        <f>SUMIF(РРО!#REF!,свод!AY165,РРО!AU$12:AU$38)</f>
        <v>#REF!</v>
      </c>
      <c r="H165" s="26" t="e">
        <f>SUMIF(РРО!#REF!,свод!$AY165,РРО!AV$12:AV$38)</f>
        <v>#REF!</v>
      </c>
      <c r="I165" s="26" t="e">
        <f>SUMIF(РРО!#REF!,свод!$AY165,РРО!AW$12:AW$38)</f>
        <v>#REF!</v>
      </c>
      <c r="J165" s="26" t="e">
        <f>SUMIF(РРО!#REF!,свод!$AY165,РРО!AX$12:AX$38)</f>
        <v>#REF!</v>
      </c>
      <c r="K165" s="26" t="e">
        <f>SUMIF(РРО!#REF!,свод!$AY165,РРО!AY$12:AY$38)</f>
        <v>#REF!</v>
      </c>
      <c r="L165" s="26" t="e">
        <f>SUMIF(РРО!#REF!,свод!$AY165,РРО!AZ$12:AZ$38)</f>
        <v>#REF!</v>
      </c>
      <c r="M165" s="26" t="e">
        <f>SUMIF(РРО!#REF!,свод!$AY165,РРО!BA$12:BA$38)</f>
        <v>#REF!</v>
      </c>
      <c r="N165" s="26" t="e">
        <f>SUMIF(РРО!#REF!,свод!$AY165,РРО!BB$12:BB$38)</f>
        <v>#REF!</v>
      </c>
      <c r="O165" s="26" t="e">
        <f>SUMIF(РРО!#REF!,свод!$AY165,РРО!BC$12:BC$38)</f>
        <v>#REF!</v>
      </c>
      <c r="P165" s="40" t="e">
        <f>SUMIF(РРО!#REF!,свод!$AY165,РРО!BD$12:BD$38)</f>
        <v>#REF!</v>
      </c>
      <c r="Q165" s="26" t="e">
        <f>SUMIF(РРО!#REF!,свод!$AY165,РРО!BE$12:BE$38)</f>
        <v>#REF!</v>
      </c>
      <c r="R165" s="26" t="e">
        <f>SUMIF(РРО!#REF!,свод!$AY165,РРО!BF$12:BF$38)</f>
        <v>#REF!</v>
      </c>
      <c r="S165" s="26" t="e">
        <f>SUMIF(РРО!#REF!,свод!$AY165,РРО!BG$12:BG$38)</f>
        <v>#REF!</v>
      </c>
      <c r="T165" s="26" t="e">
        <f>SUMIF(РРО!#REF!,свод!$AY165,РРО!BH$12:BH$38)</f>
        <v>#REF!</v>
      </c>
      <c r="U165" s="40" t="e">
        <f>SUMIF(РРО!#REF!,свод!$AY165,РРО!BI$12:BI$38)</f>
        <v>#REF!</v>
      </c>
      <c r="V165" s="26" t="e">
        <f>SUMIF(РРО!#REF!,свод!$AY165,РРО!BJ$12:BJ$38)</f>
        <v>#REF!</v>
      </c>
      <c r="W165" s="26" t="e">
        <f>SUMIF(РРО!#REF!,свод!$AY165,РРО!BK$12:BK$38)</f>
        <v>#REF!</v>
      </c>
      <c r="X165" s="26" t="e">
        <f>SUMIF(РРО!#REF!,свод!$AY165,РРО!BL$12:BL$38)</f>
        <v>#REF!</v>
      </c>
      <c r="Y165" s="26" t="e">
        <f>SUMIF(РРО!#REF!,свод!$AY165,РРО!BM$12:BM$38)</f>
        <v>#REF!</v>
      </c>
      <c r="Z165" s="40" t="e">
        <f>SUMIF(РРО!#REF!,свод!$AY165,РРО!BN$12:BN$38)</f>
        <v>#REF!</v>
      </c>
      <c r="AA165" s="26" t="e">
        <f>SUMIF(РРО!#REF!,свод!$AY165,РРО!BO$12:BO$38)</f>
        <v>#REF!</v>
      </c>
      <c r="AB165" s="26" t="e">
        <f>SUMIF(РРО!#REF!,свод!$AY165,РРО!BP$12:BP$38)</f>
        <v>#REF!</v>
      </c>
      <c r="AC165" s="26" t="e">
        <f>SUMIF(РРО!#REF!,свод!$AY165,РРО!BQ$12:BQ$38)</f>
        <v>#REF!</v>
      </c>
      <c r="AD165" s="26" t="e">
        <f>SUMIF(РРО!#REF!,свод!$AY165,РРО!BR$12:BR$38)</f>
        <v>#REF!</v>
      </c>
      <c r="AE165" s="40" t="e">
        <f>SUMIF(РРО!#REF!,свод!$AY165,РРО!BS$12:BS$38)</f>
        <v>#REF!</v>
      </c>
      <c r="AF165" s="26" t="e">
        <f>SUMIF(РРО!#REF!,свод!$AY165,РРО!BT$12:BT$38)</f>
        <v>#REF!</v>
      </c>
      <c r="AG165" s="26" t="e">
        <f>SUMIF(РРО!#REF!,свод!$AY165,РРО!BU$12:BU$38)</f>
        <v>#REF!</v>
      </c>
      <c r="AH165" s="26" t="e">
        <f>SUMIF(РРО!#REF!,свод!$AY165,РРО!BV$12:BV$38)</f>
        <v>#REF!</v>
      </c>
      <c r="AI165" s="26" t="e">
        <f>SUMIF(РРО!#REF!,свод!$AY165,РРО!BW$12:BW$38)</f>
        <v>#REF!</v>
      </c>
      <c r="AJ165" s="26" t="e">
        <f>SUMIF(РРО!#REF!,свод!$AY165,РРО!#REF!)</f>
        <v>#REF!</v>
      </c>
      <c r="AK165" s="26" t="e">
        <f>SUMIF(РРО!#REF!,свод!$AY165,РРО!#REF!)</f>
        <v>#REF!</v>
      </c>
      <c r="AL165" s="26" t="e">
        <f>SUMIF(РРО!#REF!,свод!$AY165,РРО!#REF!)</f>
        <v>#REF!</v>
      </c>
      <c r="AM165" s="26" t="e">
        <f>SUMIF(РРО!#REF!,свод!$AY165,РРО!#REF!)</f>
        <v>#REF!</v>
      </c>
      <c r="AN165" s="26" t="e">
        <f>SUMIF(РРО!#REF!,свод!$AY165,РРО!#REF!)</f>
        <v>#REF!</v>
      </c>
      <c r="AO165" s="26" t="e">
        <f>SUMIF(РРО!#REF!,свод!$AY165,РРО!#REF!)</f>
        <v>#REF!</v>
      </c>
      <c r="AP165" s="26" t="e">
        <f>SUMIF(РРО!#REF!,свод!$AY165,РРО!#REF!)</f>
        <v>#REF!</v>
      </c>
      <c r="AQ165" s="26" t="e">
        <f>SUMIF(РРО!#REF!,свод!$AY165,РРО!#REF!)</f>
        <v>#REF!</v>
      </c>
      <c r="AR165" s="26" t="e">
        <f>SUMIF(РРО!#REF!,свод!$AY165,РРО!#REF!)</f>
        <v>#REF!</v>
      </c>
      <c r="AS165" s="26" t="e">
        <f>SUMIF(РРО!#REF!,свод!$AY165,РРО!#REF!)</f>
        <v>#REF!</v>
      </c>
      <c r="AT165" s="26" t="e">
        <f>SUMIF(РРО!#REF!,свод!$AY165,РРО!#REF!)</f>
        <v>#REF!</v>
      </c>
      <c r="AU165" s="26" t="e">
        <f>SUMIF(РРО!#REF!,свод!$AY165,РРО!#REF!)</f>
        <v>#REF!</v>
      </c>
      <c r="AV165" s="26" t="e">
        <f>SUMIF(РРО!#REF!,свод!$AY165,РРО!#REF!)</f>
        <v>#REF!</v>
      </c>
      <c r="AW165" s="26" t="e">
        <f>SUMIF(РРО!#REF!,свод!$AY165,РРО!#REF!)</f>
        <v>#REF!</v>
      </c>
      <c r="AX165" s="26" t="e">
        <f>SUMIF(РРО!#REF!,свод!$AY165,РРО!#REF!)</f>
        <v>#REF!</v>
      </c>
      <c r="AY165" t="str">
        <f t="shared" si="7"/>
        <v>4020000251006плановый</v>
      </c>
    </row>
    <row r="166" spans="1:51" ht="15" hidden="1" customHeight="1">
      <c r="A166" s="20">
        <v>402000025</v>
      </c>
      <c r="B166" s="21" t="s">
        <v>153</v>
      </c>
      <c r="C166" s="22" t="s">
        <v>77</v>
      </c>
      <c r="D166" s="22" t="s">
        <v>61</v>
      </c>
      <c r="E166" s="23" t="s">
        <v>62</v>
      </c>
      <c r="F166" s="40" t="e">
        <f>SUMIF(РРО!#REF!,свод!AY166,РРО!AT$12:AT$38)</f>
        <v>#REF!</v>
      </c>
      <c r="G166" s="40" t="e">
        <f>SUMIF(РРО!#REF!,свод!AY166,РРО!AU$12:AU$38)</f>
        <v>#REF!</v>
      </c>
      <c r="H166" s="26" t="e">
        <f>SUMIF(РРО!#REF!,свод!$AY166,РРО!AV$12:AV$38)</f>
        <v>#REF!</v>
      </c>
      <c r="I166" s="26" t="e">
        <f>SUMIF(РРО!#REF!,свод!$AY166,РРО!AW$12:AW$38)</f>
        <v>#REF!</v>
      </c>
      <c r="J166" s="26" t="e">
        <f>SUMIF(РРО!#REF!,свод!$AY166,РРО!AX$12:AX$38)</f>
        <v>#REF!</v>
      </c>
      <c r="K166" s="26" t="e">
        <f>SUMIF(РРО!#REF!,свод!$AY166,РРО!AY$12:AY$38)</f>
        <v>#REF!</v>
      </c>
      <c r="L166" s="26" t="e">
        <f>SUMIF(РРО!#REF!,свод!$AY166,РРО!AZ$12:AZ$38)</f>
        <v>#REF!</v>
      </c>
      <c r="M166" s="26" t="e">
        <f>SUMIF(РРО!#REF!,свод!$AY166,РРО!BA$12:BA$38)</f>
        <v>#REF!</v>
      </c>
      <c r="N166" s="26" t="e">
        <f>SUMIF(РРО!#REF!,свод!$AY166,РРО!BB$12:BB$38)</f>
        <v>#REF!</v>
      </c>
      <c r="O166" s="26" t="e">
        <f>SUMIF(РРО!#REF!,свод!$AY166,РРО!BC$12:BC$38)</f>
        <v>#REF!</v>
      </c>
      <c r="P166" s="40" t="e">
        <f>SUMIF(РРО!#REF!,свод!$AY166,РРО!BD$12:BD$38)</f>
        <v>#REF!</v>
      </c>
      <c r="Q166" s="26" t="e">
        <f>SUMIF(РРО!#REF!,свод!$AY166,РРО!BE$12:BE$38)</f>
        <v>#REF!</v>
      </c>
      <c r="R166" s="26" t="e">
        <f>SUMIF(РРО!#REF!,свод!$AY166,РРО!BF$12:BF$38)</f>
        <v>#REF!</v>
      </c>
      <c r="S166" s="26" t="e">
        <f>SUMIF(РРО!#REF!,свод!$AY166,РРО!BG$12:BG$38)</f>
        <v>#REF!</v>
      </c>
      <c r="T166" s="26" t="e">
        <f>SUMIF(РРО!#REF!,свод!$AY166,РРО!BH$12:BH$38)</f>
        <v>#REF!</v>
      </c>
      <c r="U166" s="40" t="e">
        <f>SUMIF(РРО!#REF!,свод!$AY166,РРО!BI$12:BI$38)</f>
        <v>#REF!</v>
      </c>
      <c r="V166" s="26" t="e">
        <f>SUMIF(РРО!#REF!,свод!$AY166,РРО!BJ$12:BJ$38)</f>
        <v>#REF!</v>
      </c>
      <c r="W166" s="26" t="e">
        <f>SUMIF(РРО!#REF!,свод!$AY166,РРО!BK$12:BK$38)</f>
        <v>#REF!</v>
      </c>
      <c r="X166" s="26" t="e">
        <f>SUMIF(РРО!#REF!,свод!$AY166,РРО!BL$12:BL$38)</f>
        <v>#REF!</v>
      </c>
      <c r="Y166" s="26" t="e">
        <f>SUMIF(РРО!#REF!,свод!$AY166,РРО!BM$12:BM$38)</f>
        <v>#REF!</v>
      </c>
      <c r="Z166" s="40" t="e">
        <f>SUMIF(РРО!#REF!,свод!$AY166,РРО!BN$12:BN$38)</f>
        <v>#REF!</v>
      </c>
      <c r="AA166" s="26" t="e">
        <f>SUMIF(РРО!#REF!,свод!$AY166,РРО!BO$12:BO$38)</f>
        <v>#REF!</v>
      </c>
      <c r="AB166" s="26" t="e">
        <f>SUMIF(РРО!#REF!,свод!$AY166,РРО!BP$12:BP$38)</f>
        <v>#REF!</v>
      </c>
      <c r="AC166" s="26" t="e">
        <f>SUMIF(РРО!#REF!,свод!$AY166,РРО!BQ$12:BQ$38)</f>
        <v>#REF!</v>
      </c>
      <c r="AD166" s="26" t="e">
        <f>SUMIF(РРО!#REF!,свод!$AY166,РРО!BR$12:BR$38)</f>
        <v>#REF!</v>
      </c>
      <c r="AE166" s="40" t="e">
        <f>SUMIF(РРО!#REF!,свод!$AY166,РРО!BS$12:BS$38)</f>
        <v>#REF!</v>
      </c>
      <c r="AF166" s="26" t="e">
        <f>SUMIF(РРО!#REF!,свод!$AY166,РРО!BT$12:BT$38)</f>
        <v>#REF!</v>
      </c>
      <c r="AG166" s="26" t="e">
        <f>SUMIF(РРО!#REF!,свод!$AY166,РРО!BU$12:BU$38)</f>
        <v>#REF!</v>
      </c>
      <c r="AH166" s="26" t="e">
        <f>SUMIF(РРО!#REF!,свод!$AY166,РРО!BV$12:BV$38)</f>
        <v>#REF!</v>
      </c>
      <c r="AI166" s="26" t="e">
        <f>SUMIF(РРО!#REF!,свод!$AY166,РРО!BW$12:BW$38)</f>
        <v>#REF!</v>
      </c>
      <c r="AJ166" s="26" t="e">
        <f>SUMIF(РРО!#REF!,свод!$AY166,РРО!#REF!)</f>
        <v>#REF!</v>
      </c>
      <c r="AK166" s="26" t="e">
        <f>SUMIF(РРО!#REF!,свод!$AY166,РРО!#REF!)</f>
        <v>#REF!</v>
      </c>
      <c r="AL166" s="26" t="e">
        <f>SUMIF(РРО!#REF!,свод!$AY166,РРО!#REF!)</f>
        <v>#REF!</v>
      </c>
      <c r="AM166" s="26" t="e">
        <f>SUMIF(РРО!#REF!,свод!$AY166,РРО!#REF!)</f>
        <v>#REF!</v>
      </c>
      <c r="AN166" s="26" t="e">
        <f>SUMIF(РРО!#REF!,свод!$AY166,РРО!#REF!)</f>
        <v>#REF!</v>
      </c>
      <c r="AO166" s="26" t="e">
        <f>SUMIF(РРО!#REF!,свод!$AY166,РРО!#REF!)</f>
        <v>#REF!</v>
      </c>
      <c r="AP166" s="26" t="e">
        <f>SUMIF(РРО!#REF!,свод!$AY166,РРО!#REF!)</f>
        <v>#REF!</v>
      </c>
      <c r="AQ166" s="26" t="e">
        <f>SUMIF(РРО!#REF!,свод!$AY166,РРО!#REF!)</f>
        <v>#REF!</v>
      </c>
      <c r="AR166" s="26" t="e">
        <f>SUMIF(РРО!#REF!,свод!$AY166,РРО!#REF!)</f>
        <v>#REF!</v>
      </c>
      <c r="AS166" s="26" t="e">
        <f>SUMIF(РРО!#REF!,свод!$AY166,РРО!#REF!)</f>
        <v>#REF!</v>
      </c>
      <c r="AT166" s="26" t="e">
        <f>SUMIF(РРО!#REF!,свод!$AY166,РРО!#REF!)</f>
        <v>#REF!</v>
      </c>
      <c r="AU166" s="26" t="e">
        <f>SUMIF(РРО!#REF!,свод!$AY166,РРО!#REF!)</f>
        <v>#REF!</v>
      </c>
      <c r="AV166" s="26" t="e">
        <f>SUMIF(РРО!#REF!,свод!$AY166,РРО!#REF!)</f>
        <v>#REF!</v>
      </c>
      <c r="AW166" s="26" t="e">
        <f>SUMIF(РРО!#REF!,свод!$AY166,РРО!#REF!)</f>
        <v>#REF!</v>
      </c>
      <c r="AX166" s="26" t="e">
        <f>SUMIF(РРО!#REF!,свод!$AY166,РРО!#REF!)</f>
        <v>#REF!</v>
      </c>
      <c r="AY166" t="str">
        <f t="shared" si="7"/>
        <v>4020000251102нормативный</v>
      </c>
    </row>
    <row r="167" spans="1:51" ht="15" hidden="1" customHeight="1">
      <c r="A167" s="20">
        <v>403010007</v>
      </c>
      <c r="B167" s="21" t="s">
        <v>81</v>
      </c>
      <c r="C167" s="22" t="s">
        <v>66</v>
      </c>
      <c r="D167" s="22" t="s">
        <v>46</v>
      </c>
      <c r="E167" s="23" t="s">
        <v>63</v>
      </c>
      <c r="F167" s="40" t="e">
        <f>SUMIF(РРО!#REF!,свод!AY167,РРО!AT$12:AT$38)</f>
        <v>#REF!</v>
      </c>
      <c r="G167" s="40" t="e">
        <f>SUMIF(РРО!#REF!,свод!AY167,РРО!AU$12:AU$38)</f>
        <v>#REF!</v>
      </c>
      <c r="H167" s="26" t="e">
        <f>SUMIF(РРО!#REF!,свод!$AY167,РРО!AV$12:AV$38)</f>
        <v>#REF!</v>
      </c>
      <c r="I167" s="26" t="e">
        <f>SUMIF(РРО!#REF!,свод!$AY167,РРО!AW$12:AW$38)</f>
        <v>#REF!</v>
      </c>
      <c r="J167" s="26" t="e">
        <f>SUMIF(РРО!#REF!,свод!$AY167,РРО!AX$12:AX$38)</f>
        <v>#REF!</v>
      </c>
      <c r="K167" s="26" t="e">
        <f>SUMIF(РРО!#REF!,свод!$AY167,РРО!AY$12:AY$38)</f>
        <v>#REF!</v>
      </c>
      <c r="L167" s="26" t="e">
        <f>SUMIF(РРО!#REF!,свод!$AY167,РРО!AZ$12:AZ$38)</f>
        <v>#REF!</v>
      </c>
      <c r="M167" s="26" t="e">
        <f>SUMIF(РРО!#REF!,свод!$AY167,РРО!BA$12:BA$38)</f>
        <v>#REF!</v>
      </c>
      <c r="N167" s="26" t="e">
        <f>SUMIF(РРО!#REF!,свод!$AY167,РРО!BB$12:BB$38)</f>
        <v>#REF!</v>
      </c>
      <c r="O167" s="26" t="e">
        <f>SUMIF(РРО!#REF!,свод!$AY167,РРО!BC$12:BC$38)</f>
        <v>#REF!</v>
      </c>
      <c r="P167" s="40" t="e">
        <f>SUMIF(РРО!#REF!,свод!$AY167,РРО!BD$12:BD$38)</f>
        <v>#REF!</v>
      </c>
      <c r="Q167" s="26" t="e">
        <f>SUMIF(РРО!#REF!,свод!$AY167,РРО!BE$12:BE$38)</f>
        <v>#REF!</v>
      </c>
      <c r="R167" s="26" t="e">
        <f>SUMIF(РРО!#REF!,свод!$AY167,РРО!BF$12:BF$38)</f>
        <v>#REF!</v>
      </c>
      <c r="S167" s="26" t="e">
        <f>SUMIF(РРО!#REF!,свод!$AY167,РРО!BG$12:BG$38)</f>
        <v>#REF!</v>
      </c>
      <c r="T167" s="26" t="e">
        <f>SUMIF(РРО!#REF!,свод!$AY167,РРО!BH$12:BH$38)</f>
        <v>#REF!</v>
      </c>
      <c r="U167" s="40" t="e">
        <f>SUMIF(РРО!#REF!,свод!$AY167,РРО!BI$12:BI$38)</f>
        <v>#REF!</v>
      </c>
      <c r="V167" s="26" t="e">
        <f>SUMIF(РРО!#REF!,свод!$AY167,РРО!BJ$12:BJ$38)</f>
        <v>#REF!</v>
      </c>
      <c r="W167" s="26" t="e">
        <f>SUMIF(РРО!#REF!,свод!$AY167,РРО!BK$12:BK$38)</f>
        <v>#REF!</v>
      </c>
      <c r="X167" s="26" t="e">
        <f>SUMIF(РРО!#REF!,свод!$AY167,РРО!BL$12:BL$38)</f>
        <v>#REF!</v>
      </c>
      <c r="Y167" s="26" t="e">
        <f>SUMIF(РРО!#REF!,свод!$AY167,РРО!BM$12:BM$38)</f>
        <v>#REF!</v>
      </c>
      <c r="Z167" s="40" t="e">
        <f>SUMIF(РРО!#REF!,свод!$AY167,РРО!BN$12:BN$38)</f>
        <v>#REF!</v>
      </c>
      <c r="AA167" s="26" t="e">
        <f>SUMIF(РРО!#REF!,свод!$AY167,РРО!BO$12:BO$38)</f>
        <v>#REF!</v>
      </c>
      <c r="AB167" s="26" t="e">
        <f>SUMIF(РРО!#REF!,свод!$AY167,РРО!BP$12:BP$38)</f>
        <v>#REF!</v>
      </c>
      <c r="AC167" s="26" t="e">
        <f>SUMIF(РРО!#REF!,свод!$AY167,РРО!BQ$12:BQ$38)</f>
        <v>#REF!</v>
      </c>
      <c r="AD167" s="26" t="e">
        <f>SUMIF(РРО!#REF!,свод!$AY167,РРО!BR$12:BR$38)</f>
        <v>#REF!</v>
      </c>
      <c r="AE167" s="40" t="e">
        <f>SUMIF(РРО!#REF!,свод!$AY167,РРО!BS$12:BS$38)</f>
        <v>#REF!</v>
      </c>
      <c r="AF167" s="26" t="e">
        <f>SUMIF(РРО!#REF!,свод!$AY167,РРО!BT$12:BT$38)</f>
        <v>#REF!</v>
      </c>
      <c r="AG167" s="26" t="e">
        <f>SUMIF(РРО!#REF!,свод!$AY167,РРО!BU$12:BU$38)</f>
        <v>#REF!</v>
      </c>
      <c r="AH167" s="26" t="e">
        <f>SUMIF(РРО!#REF!,свод!$AY167,РРО!BV$12:BV$38)</f>
        <v>#REF!</v>
      </c>
      <c r="AI167" s="26" t="e">
        <f>SUMIF(РРО!#REF!,свод!$AY167,РРО!BW$12:BW$38)</f>
        <v>#REF!</v>
      </c>
      <c r="AJ167" s="26" t="e">
        <f>SUMIF(РРО!#REF!,свод!$AY167,РРО!#REF!)</f>
        <v>#REF!</v>
      </c>
      <c r="AK167" s="26" t="e">
        <f>SUMIF(РРО!#REF!,свод!$AY167,РРО!#REF!)</f>
        <v>#REF!</v>
      </c>
      <c r="AL167" s="26" t="e">
        <f>SUMIF(РРО!#REF!,свод!$AY167,РРО!#REF!)</f>
        <v>#REF!</v>
      </c>
      <c r="AM167" s="26" t="e">
        <f>SUMIF(РРО!#REF!,свод!$AY167,РРО!#REF!)</f>
        <v>#REF!</v>
      </c>
      <c r="AN167" s="26" t="e">
        <f>SUMIF(РРО!#REF!,свод!$AY167,РРО!#REF!)</f>
        <v>#REF!</v>
      </c>
      <c r="AO167" s="26" t="e">
        <f>SUMIF(РРО!#REF!,свод!$AY167,РРО!#REF!)</f>
        <v>#REF!</v>
      </c>
      <c r="AP167" s="26" t="e">
        <f>SUMIF(РРО!#REF!,свод!$AY167,РРО!#REF!)</f>
        <v>#REF!</v>
      </c>
      <c r="AQ167" s="26" t="e">
        <f>SUMIF(РРО!#REF!,свод!$AY167,РРО!#REF!)</f>
        <v>#REF!</v>
      </c>
      <c r="AR167" s="26" t="e">
        <f>SUMIF(РРО!#REF!,свод!$AY167,РРО!#REF!)</f>
        <v>#REF!</v>
      </c>
      <c r="AS167" s="26" t="e">
        <f>SUMIF(РРО!#REF!,свод!$AY167,РРО!#REF!)</f>
        <v>#REF!</v>
      </c>
      <c r="AT167" s="26" t="e">
        <f>SUMIF(РРО!#REF!,свод!$AY167,РРО!#REF!)</f>
        <v>#REF!</v>
      </c>
      <c r="AU167" s="26" t="e">
        <f>SUMIF(РРО!#REF!,свод!$AY167,РРО!#REF!)</f>
        <v>#REF!</v>
      </c>
      <c r="AV167" s="26" t="e">
        <f>SUMIF(РРО!#REF!,свод!$AY167,РРО!#REF!)</f>
        <v>#REF!</v>
      </c>
      <c r="AW167" s="26" t="e">
        <f>SUMIF(РРО!#REF!,свод!$AY167,РРО!#REF!)</f>
        <v>#REF!</v>
      </c>
      <c r="AX167" s="26" t="e">
        <f>SUMIF(РРО!#REF!,свод!$AY167,РРО!#REF!)</f>
        <v>#REF!</v>
      </c>
      <c r="AY167" t="str">
        <f t="shared" ref="AY167:AY174" si="8">CONCATENATE(A167,C167,D167,E167)</f>
        <v>4030100070412плановый</v>
      </c>
    </row>
    <row r="168" spans="1:51" ht="15" hidden="1" customHeight="1">
      <c r="A168" s="20">
        <v>403010007</v>
      </c>
      <c r="B168" s="21" t="s">
        <v>81</v>
      </c>
      <c r="C168" s="22" t="s">
        <v>66</v>
      </c>
      <c r="D168" s="22" t="s">
        <v>46</v>
      </c>
      <c r="E168" s="23" t="s">
        <v>62</v>
      </c>
      <c r="F168" s="40" t="e">
        <f>SUMIF(РРО!#REF!,свод!AY168,РРО!AT$12:AT$38)</f>
        <v>#REF!</v>
      </c>
      <c r="G168" s="40" t="e">
        <f>SUMIF(РРО!#REF!,свод!AY168,РРО!AU$12:AU$38)</f>
        <v>#REF!</v>
      </c>
      <c r="H168" s="26" t="e">
        <f>SUMIF(РРО!#REF!,свод!$AY168,РРО!AV$12:AV$38)</f>
        <v>#REF!</v>
      </c>
      <c r="I168" s="26" t="e">
        <f>SUMIF(РРО!#REF!,свод!$AY168,РРО!AW$12:AW$38)</f>
        <v>#REF!</v>
      </c>
      <c r="J168" s="26" t="e">
        <f>SUMIF(РРО!#REF!,свод!$AY168,РРО!AX$12:AX$38)</f>
        <v>#REF!</v>
      </c>
      <c r="K168" s="26" t="e">
        <f>SUMIF(РРО!#REF!,свод!$AY168,РРО!AY$12:AY$38)</f>
        <v>#REF!</v>
      </c>
      <c r="L168" s="26" t="e">
        <f>SUMIF(РРО!#REF!,свод!$AY168,РРО!AZ$12:AZ$38)</f>
        <v>#REF!</v>
      </c>
      <c r="M168" s="26" t="e">
        <f>SUMIF(РРО!#REF!,свод!$AY168,РРО!BA$12:BA$38)</f>
        <v>#REF!</v>
      </c>
      <c r="N168" s="26" t="e">
        <f>SUMIF(РРО!#REF!,свод!$AY168,РРО!BB$12:BB$38)</f>
        <v>#REF!</v>
      </c>
      <c r="O168" s="26" t="e">
        <f>SUMIF(РРО!#REF!,свод!$AY168,РРО!BC$12:BC$38)</f>
        <v>#REF!</v>
      </c>
      <c r="P168" s="40" t="e">
        <f>SUMIF(РРО!#REF!,свод!$AY168,РРО!BD$12:BD$38)</f>
        <v>#REF!</v>
      </c>
      <c r="Q168" s="26" t="e">
        <f>SUMIF(РРО!#REF!,свод!$AY168,РРО!BE$12:BE$38)</f>
        <v>#REF!</v>
      </c>
      <c r="R168" s="26" t="e">
        <f>SUMIF(РРО!#REF!,свод!$AY168,РРО!BF$12:BF$38)</f>
        <v>#REF!</v>
      </c>
      <c r="S168" s="26" t="e">
        <f>SUMIF(РРО!#REF!,свод!$AY168,РРО!BG$12:BG$38)</f>
        <v>#REF!</v>
      </c>
      <c r="T168" s="26" t="e">
        <f>SUMIF(РРО!#REF!,свод!$AY168,РРО!BH$12:BH$38)</f>
        <v>#REF!</v>
      </c>
      <c r="U168" s="40" t="e">
        <f>SUMIF(РРО!#REF!,свод!$AY168,РРО!BI$12:BI$38)</f>
        <v>#REF!</v>
      </c>
      <c r="V168" s="26" t="e">
        <f>SUMIF(РРО!#REF!,свод!$AY168,РРО!BJ$12:BJ$38)</f>
        <v>#REF!</v>
      </c>
      <c r="W168" s="26" t="e">
        <f>SUMIF(РРО!#REF!,свод!$AY168,РРО!BK$12:BK$38)</f>
        <v>#REF!</v>
      </c>
      <c r="X168" s="26" t="e">
        <f>SUMIF(РРО!#REF!,свод!$AY168,РРО!BL$12:BL$38)</f>
        <v>#REF!</v>
      </c>
      <c r="Y168" s="26" t="e">
        <f>SUMIF(РРО!#REF!,свод!$AY168,РРО!BM$12:BM$38)</f>
        <v>#REF!</v>
      </c>
      <c r="Z168" s="40" t="e">
        <f>SUMIF(РРО!#REF!,свод!$AY168,РРО!BN$12:BN$38)</f>
        <v>#REF!</v>
      </c>
      <c r="AA168" s="26" t="e">
        <f>SUMIF(РРО!#REF!,свод!$AY168,РРО!BO$12:BO$38)</f>
        <v>#REF!</v>
      </c>
      <c r="AB168" s="26" t="e">
        <f>SUMIF(РРО!#REF!,свод!$AY168,РРО!BP$12:BP$38)</f>
        <v>#REF!</v>
      </c>
      <c r="AC168" s="26" t="e">
        <f>SUMIF(РРО!#REF!,свод!$AY168,РРО!BQ$12:BQ$38)</f>
        <v>#REF!</v>
      </c>
      <c r="AD168" s="26" t="e">
        <f>SUMIF(РРО!#REF!,свод!$AY168,РРО!BR$12:BR$38)</f>
        <v>#REF!</v>
      </c>
      <c r="AE168" s="40" t="e">
        <f>SUMIF(РРО!#REF!,свод!$AY168,РРО!BS$12:BS$38)</f>
        <v>#REF!</v>
      </c>
      <c r="AF168" s="26" t="e">
        <f>SUMIF(РРО!#REF!,свод!$AY168,РРО!BT$12:BT$38)</f>
        <v>#REF!</v>
      </c>
      <c r="AG168" s="26" t="e">
        <f>SUMIF(РРО!#REF!,свод!$AY168,РРО!BU$12:BU$38)</f>
        <v>#REF!</v>
      </c>
      <c r="AH168" s="26" t="e">
        <f>SUMIF(РРО!#REF!,свод!$AY168,РРО!BV$12:BV$38)</f>
        <v>#REF!</v>
      </c>
      <c r="AI168" s="26" t="e">
        <f>SUMIF(РРО!#REF!,свод!$AY168,РРО!BW$12:BW$38)</f>
        <v>#REF!</v>
      </c>
      <c r="AJ168" s="26" t="e">
        <f>SUMIF(РРО!#REF!,свод!$AY168,РРО!#REF!)</f>
        <v>#REF!</v>
      </c>
      <c r="AK168" s="26" t="e">
        <f>SUMIF(РРО!#REF!,свод!$AY168,РРО!#REF!)</f>
        <v>#REF!</v>
      </c>
      <c r="AL168" s="26" t="e">
        <f>SUMIF(РРО!#REF!,свод!$AY168,РРО!#REF!)</f>
        <v>#REF!</v>
      </c>
      <c r="AM168" s="26" t="e">
        <f>SUMIF(РРО!#REF!,свод!$AY168,РРО!#REF!)</f>
        <v>#REF!</v>
      </c>
      <c r="AN168" s="26" t="e">
        <f>SUMIF(РРО!#REF!,свод!$AY168,РРО!#REF!)</f>
        <v>#REF!</v>
      </c>
      <c r="AO168" s="26" t="e">
        <f>SUMIF(РРО!#REF!,свод!$AY168,РРО!#REF!)</f>
        <v>#REF!</v>
      </c>
      <c r="AP168" s="26" t="e">
        <f>SUMIF(РРО!#REF!,свод!$AY168,РРО!#REF!)</f>
        <v>#REF!</v>
      </c>
      <c r="AQ168" s="26" t="e">
        <f>SUMIF(РРО!#REF!,свод!$AY168,РРО!#REF!)</f>
        <v>#REF!</v>
      </c>
      <c r="AR168" s="26" t="e">
        <f>SUMIF(РРО!#REF!,свод!$AY168,РРО!#REF!)</f>
        <v>#REF!</v>
      </c>
      <c r="AS168" s="26" t="e">
        <f>SUMIF(РРО!#REF!,свод!$AY168,РРО!#REF!)</f>
        <v>#REF!</v>
      </c>
      <c r="AT168" s="26" t="e">
        <f>SUMIF(РРО!#REF!,свод!$AY168,РРО!#REF!)</f>
        <v>#REF!</v>
      </c>
      <c r="AU168" s="26" t="e">
        <f>SUMIF(РРО!#REF!,свод!$AY168,РРО!#REF!)</f>
        <v>#REF!</v>
      </c>
      <c r="AV168" s="26" t="e">
        <f>SUMIF(РРО!#REF!,свод!$AY168,РРО!#REF!)</f>
        <v>#REF!</v>
      </c>
      <c r="AW168" s="26" t="e">
        <f>SUMIF(РРО!#REF!,свод!$AY168,РРО!#REF!)</f>
        <v>#REF!</v>
      </c>
      <c r="AX168" s="26" t="e">
        <f>SUMIF(РРО!#REF!,свод!$AY168,РРО!#REF!)</f>
        <v>#REF!</v>
      </c>
      <c r="AY168" t="str">
        <f t="shared" si="8"/>
        <v>4030100070412нормативный</v>
      </c>
    </row>
    <row r="169" spans="1:51" ht="15" hidden="1" customHeight="1">
      <c r="A169" s="20">
        <v>403010014</v>
      </c>
      <c r="B169" s="27" t="s">
        <v>94</v>
      </c>
      <c r="C169" s="22" t="s">
        <v>51</v>
      </c>
      <c r="D169" s="22">
        <v>13</v>
      </c>
      <c r="E169" s="23" t="s">
        <v>63</v>
      </c>
      <c r="F169" s="40" t="e">
        <f>SUMIF(РРО!#REF!,свод!AY169,РРО!AT$12:AT$38)</f>
        <v>#REF!</v>
      </c>
      <c r="G169" s="40" t="e">
        <f>SUMIF(РРО!#REF!,свод!AY169,РРО!AU$12:AU$38)</f>
        <v>#REF!</v>
      </c>
      <c r="H169" s="26" t="e">
        <f>SUMIF(РРО!#REF!,свод!$AY169,РРО!AV$12:AV$38)</f>
        <v>#REF!</v>
      </c>
      <c r="I169" s="26" t="e">
        <f>SUMIF(РРО!#REF!,свод!$AY169,РРО!AW$12:AW$38)</f>
        <v>#REF!</v>
      </c>
      <c r="J169" s="26" t="e">
        <f>SUMIF(РРО!#REF!,свод!$AY169,РРО!AX$12:AX$38)</f>
        <v>#REF!</v>
      </c>
      <c r="K169" s="26" t="e">
        <f>SUMIF(РРО!#REF!,свод!$AY169,РРО!AY$12:AY$38)</f>
        <v>#REF!</v>
      </c>
      <c r="L169" s="26" t="e">
        <f>SUMIF(РРО!#REF!,свод!$AY169,РРО!AZ$12:AZ$38)</f>
        <v>#REF!</v>
      </c>
      <c r="M169" s="26" t="e">
        <f>SUMIF(РРО!#REF!,свод!$AY169,РРО!BA$12:BA$38)</f>
        <v>#REF!</v>
      </c>
      <c r="N169" s="26" t="e">
        <f>SUMIF(РРО!#REF!,свод!$AY169,РРО!BB$12:BB$38)</f>
        <v>#REF!</v>
      </c>
      <c r="O169" s="26" t="e">
        <f>SUMIF(РРО!#REF!,свод!$AY169,РРО!BC$12:BC$38)</f>
        <v>#REF!</v>
      </c>
      <c r="P169" s="40" t="e">
        <f>SUMIF(РРО!#REF!,свод!$AY169,РРО!BD$12:BD$38)</f>
        <v>#REF!</v>
      </c>
      <c r="Q169" s="26" t="e">
        <f>SUMIF(РРО!#REF!,свод!$AY169,РРО!BE$12:BE$38)</f>
        <v>#REF!</v>
      </c>
      <c r="R169" s="26" t="e">
        <f>SUMIF(РРО!#REF!,свод!$AY169,РРО!BF$12:BF$38)</f>
        <v>#REF!</v>
      </c>
      <c r="S169" s="26" t="e">
        <f>SUMIF(РРО!#REF!,свод!$AY169,РРО!BG$12:BG$38)</f>
        <v>#REF!</v>
      </c>
      <c r="T169" s="26" t="e">
        <f>SUMIF(РРО!#REF!,свод!$AY169,РРО!BH$12:BH$38)</f>
        <v>#REF!</v>
      </c>
      <c r="U169" s="40" t="e">
        <f>SUMIF(РРО!#REF!,свод!$AY169,РРО!BI$12:BI$38)</f>
        <v>#REF!</v>
      </c>
      <c r="V169" s="26" t="e">
        <f>SUMIF(РРО!#REF!,свод!$AY169,РРО!BJ$12:BJ$38)</f>
        <v>#REF!</v>
      </c>
      <c r="W169" s="26" t="e">
        <f>SUMIF(РРО!#REF!,свод!$AY169,РРО!BK$12:BK$38)</f>
        <v>#REF!</v>
      </c>
      <c r="X169" s="26" t="e">
        <f>SUMIF(РРО!#REF!,свод!$AY169,РРО!BL$12:BL$38)</f>
        <v>#REF!</v>
      </c>
      <c r="Y169" s="26" t="e">
        <f>SUMIF(РРО!#REF!,свод!$AY169,РРО!BM$12:BM$38)</f>
        <v>#REF!</v>
      </c>
      <c r="Z169" s="40" t="e">
        <f>SUMIF(РРО!#REF!,свод!$AY169,РРО!BN$12:BN$38)</f>
        <v>#REF!</v>
      </c>
      <c r="AA169" s="26" t="e">
        <f>SUMIF(РРО!#REF!,свод!$AY169,РРО!BO$12:BO$38)</f>
        <v>#REF!</v>
      </c>
      <c r="AB169" s="26" t="e">
        <f>SUMIF(РРО!#REF!,свод!$AY169,РРО!BP$12:BP$38)</f>
        <v>#REF!</v>
      </c>
      <c r="AC169" s="26" t="e">
        <f>SUMIF(РРО!#REF!,свод!$AY169,РРО!BQ$12:BQ$38)</f>
        <v>#REF!</v>
      </c>
      <c r="AD169" s="26" t="e">
        <f>SUMIF(РРО!#REF!,свод!$AY169,РРО!BR$12:BR$38)</f>
        <v>#REF!</v>
      </c>
      <c r="AE169" s="40" t="e">
        <f>SUMIF(РРО!#REF!,свод!$AY169,РРО!BS$12:BS$38)</f>
        <v>#REF!</v>
      </c>
      <c r="AF169" s="26" t="e">
        <f>SUMIF(РРО!#REF!,свод!$AY169,РРО!BT$12:BT$38)</f>
        <v>#REF!</v>
      </c>
      <c r="AG169" s="26" t="e">
        <f>SUMIF(РРО!#REF!,свод!$AY169,РРО!BU$12:BU$38)</f>
        <v>#REF!</v>
      </c>
      <c r="AH169" s="26" t="e">
        <f>SUMIF(РРО!#REF!,свод!$AY169,РРО!BV$12:BV$38)</f>
        <v>#REF!</v>
      </c>
      <c r="AI169" s="26" t="e">
        <f>SUMIF(РРО!#REF!,свод!$AY169,РРО!BW$12:BW$38)</f>
        <v>#REF!</v>
      </c>
      <c r="AJ169" s="26" t="e">
        <f>SUMIF(РРО!#REF!,свод!$AY169,РРО!#REF!)</f>
        <v>#REF!</v>
      </c>
      <c r="AK169" s="26" t="e">
        <f>SUMIF(РРО!#REF!,свод!$AY169,РРО!#REF!)</f>
        <v>#REF!</v>
      </c>
      <c r="AL169" s="26" t="e">
        <f>SUMIF(РРО!#REF!,свод!$AY169,РРО!#REF!)</f>
        <v>#REF!</v>
      </c>
      <c r="AM169" s="26" t="e">
        <f>SUMIF(РРО!#REF!,свод!$AY169,РРО!#REF!)</f>
        <v>#REF!</v>
      </c>
      <c r="AN169" s="26" t="e">
        <f>SUMIF(РРО!#REF!,свод!$AY169,РРО!#REF!)</f>
        <v>#REF!</v>
      </c>
      <c r="AO169" s="26" t="e">
        <f>SUMIF(РРО!#REF!,свод!$AY169,РРО!#REF!)</f>
        <v>#REF!</v>
      </c>
      <c r="AP169" s="26" t="e">
        <f>SUMIF(РРО!#REF!,свод!$AY169,РРО!#REF!)</f>
        <v>#REF!</v>
      </c>
      <c r="AQ169" s="26" t="e">
        <f>SUMIF(РРО!#REF!,свод!$AY169,РРО!#REF!)</f>
        <v>#REF!</v>
      </c>
      <c r="AR169" s="26" t="e">
        <f>SUMIF(РРО!#REF!,свод!$AY169,РРО!#REF!)</f>
        <v>#REF!</v>
      </c>
      <c r="AS169" s="26" t="e">
        <f>SUMIF(РРО!#REF!,свод!$AY169,РРО!#REF!)</f>
        <v>#REF!</v>
      </c>
      <c r="AT169" s="26" t="e">
        <f>SUMIF(РРО!#REF!,свод!$AY169,РРО!#REF!)</f>
        <v>#REF!</v>
      </c>
      <c r="AU169" s="26" t="e">
        <f>SUMIF(РРО!#REF!,свод!$AY169,РРО!#REF!)</f>
        <v>#REF!</v>
      </c>
      <c r="AV169" s="26" t="e">
        <f>SUMIF(РРО!#REF!,свод!$AY169,РРО!#REF!)</f>
        <v>#REF!</v>
      </c>
      <c r="AW169" s="26" t="e">
        <f>SUMIF(РРО!#REF!,свод!$AY169,РРО!#REF!)</f>
        <v>#REF!</v>
      </c>
      <c r="AX169" s="26" t="e">
        <f>SUMIF(РРО!#REF!,свод!$AY169,РРО!#REF!)</f>
        <v>#REF!</v>
      </c>
      <c r="AY169" t="str">
        <f t="shared" si="8"/>
        <v>4030100140113плановый</v>
      </c>
    </row>
    <row r="170" spans="1:51" ht="15" hidden="1" customHeight="1">
      <c r="A170" s="20">
        <v>403030001</v>
      </c>
      <c r="B170" s="21"/>
      <c r="C170" s="22" t="s">
        <v>80</v>
      </c>
      <c r="D170" s="22" t="s">
        <v>54</v>
      </c>
      <c r="E170" s="23" t="s">
        <v>63</v>
      </c>
      <c r="F170" s="40" t="e">
        <f>SUMIF(РРО!#REF!,свод!AY170,РРО!AT$12:AT$38)</f>
        <v>#REF!</v>
      </c>
      <c r="G170" s="40" t="e">
        <f>SUMIF(РРО!#REF!,свод!AY170,РРО!AU$12:AU$38)</f>
        <v>#REF!</v>
      </c>
      <c r="H170" s="26" t="e">
        <f>SUMIF(РРО!#REF!,свод!$AY170,РРО!AV$12:AV$38)</f>
        <v>#REF!</v>
      </c>
      <c r="I170" s="26" t="e">
        <f>SUMIF(РРО!#REF!,свод!$AY170,РРО!AW$12:AW$38)</f>
        <v>#REF!</v>
      </c>
      <c r="J170" s="26" t="e">
        <f>SUMIF(РРО!#REF!,свод!$AY170,РРО!AX$12:AX$38)</f>
        <v>#REF!</v>
      </c>
      <c r="K170" s="26" t="e">
        <f>SUMIF(РРО!#REF!,свод!$AY170,РРО!AY$12:AY$38)</f>
        <v>#REF!</v>
      </c>
      <c r="L170" s="26" t="e">
        <f>SUMIF(РРО!#REF!,свод!$AY170,РРО!AZ$12:AZ$38)</f>
        <v>#REF!</v>
      </c>
      <c r="M170" s="26" t="e">
        <f>SUMIF(РРО!#REF!,свод!$AY170,РРО!BA$12:BA$38)</f>
        <v>#REF!</v>
      </c>
      <c r="N170" s="26" t="e">
        <f>SUMIF(РРО!#REF!,свод!$AY170,РРО!BB$12:BB$38)</f>
        <v>#REF!</v>
      </c>
      <c r="O170" s="26" t="e">
        <f>SUMIF(РРО!#REF!,свод!$AY170,РРО!BC$12:BC$38)</f>
        <v>#REF!</v>
      </c>
      <c r="P170" s="40" t="e">
        <f>SUMIF(РРО!#REF!,свод!$AY170,РРО!BD$12:BD$38)</f>
        <v>#REF!</v>
      </c>
      <c r="Q170" s="26" t="e">
        <f>SUMIF(РРО!#REF!,свод!$AY170,РРО!BE$12:BE$38)</f>
        <v>#REF!</v>
      </c>
      <c r="R170" s="26" t="e">
        <f>SUMIF(РРО!#REF!,свод!$AY170,РРО!BF$12:BF$38)</f>
        <v>#REF!</v>
      </c>
      <c r="S170" s="26" t="e">
        <f>SUMIF(РРО!#REF!,свод!$AY170,РРО!BG$12:BG$38)</f>
        <v>#REF!</v>
      </c>
      <c r="T170" s="26" t="e">
        <f>SUMIF(РРО!#REF!,свод!$AY170,РРО!BH$12:BH$38)</f>
        <v>#REF!</v>
      </c>
      <c r="U170" s="40" t="e">
        <f>SUMIF(РРО!#REF!,свод!$AY170,РРО!BI$12:BI$38)</f>
        <v>#REF!</v>
      </c>
      <c r="V170" s="26" t="e">
        <f>SUMIF(РРО!#REF!,свод!$AY170,РРО!BJ$12:BJ$38)</f>
        <v>#REF!</v>
      </c>
      <c r="W170" s="26" t="e">
        <f>SUMIF(РРО!#REF!,свод!$AY170,РРО!BK$12:BK$38)</f>
        <v>#REF!</v>
      </c>
      <c r="X170" s="26" t="e">
        <f>SUMIF(РРО!#REF!,свод!$AY170,РРО!BL$12:BL$38)</f>
        <v>#REF!</v>
      </c>
      <c r="Y170" s="26" t="e">
        <f>SUMIF(РРО!#REF!,свод!$AY170,РРО!BM$12:BM$38)</f>
        <v>#REF!</v>
      </c>
      <c r="Z170" s="40" t="e">
        <f>SUMIF(РРО!#REF!,свод!$AY170,РРО!BN$12:BN$38)</f>
        <v>#REF!</v>
      </c>
      <c r="AA170" s="26" t="e">
        <f>SUMIF(РРО!#REF!,свод!$AY170,РРО!BO$12:BO$38)</f>
        <v>#REF!</v>
      </c>
      <c r="AB170" s="26" t="e">
        <f>SUMIF(РРО!#REF!,свод!$AY170,РРО!BP$12:BP$38)</f>
        <v>#REF!</v>
      </c>
      <c r="AC170" s="26" t="e">
        <f>SUMIF(РРО!#REF!,свод!$AY170,РРО!BQ$12:BQ$38)</f>
        <v>#REF!</v>
      </c>
      <c r="AD170" s="26" t="e">
        <f>SUMIF(РРО!#REF!,свод!$AY170,РРО!BR$12:BR$38)</f>
        <v>#REF!</v>
      </c>
      <c r="AE170" s="40" t="e">
        <f>SUMIF(РРО!#REF!,свод!$AY170,РРО!BS$12:BS$38)</f>
        <v>#REF!</v>
      </c>
      <c r="AF170" s="26" t="e">
        <f>SUMIF(РРО!#REF!,свод!$AY170,РРО!BT$12:BT$38)</f>
        <v>#REF!</v>
      </c>
      <c r="AG170" s="26" t="e">
        <f>SUMIF(РРО!#REF!,свод!$AY170,РРО!BU$12:BU$38)</f>
        <v>#REF!</v>
      </c>
      <c r="AH170" s="26" t="e">
        <f>SUMIF(РРО!#REF!,свод!$AY170,РРО!BV$12:BV$38)</f>
        <v>#REF!</v>
      </c>
      <c r="AI170" s="26" t="e">
        <f>SUMIF(РРО!#REF!,свод!$AY170,РРО!BW$12:BW$38)</f>
        <v>#REF!</v>
      </c>
      <c r="AJ170" s="26" t="e">
        <f>SUMIF(РРО!#REF!,свод!$AY170,РРО!#REF!)</f>
        <v>#REF!</v>
      </c>
      <c r="AK170" s="26" t="e">
        <f>SUMIF(РРО!#REF!,свод!$AY170,РРО!#REF!)</f>
        <v>#REF!</v>
      </c>
      <c r="AL170" s="26" t="e">
        <f>SUMIF(РРО!#REF!,свод!$AY170,РРО!#REF!)</f>
        <v>#REF!</v>
      </c>
      <c r="AM170" s="26" t="e">
        <f>SUMIF(РРО!#REF!,свод!$AY170,РРО!#REF!)</f>
        <v>#REF!</v>
      </c>
      <c r="AN170" s="26" t="e">
        <f>SUMIF(РРО!#REF!,свод!$AY170,РРО!#REF!)</f>
        <v>#REF!</v>
      </c>
      <c r="AO170" s="26" t="e">
        <f>SUMIF(РРО!#REF!,свод!$AY170,РРО!#REF!)</f>
        <v>#REF!</v>
      </c>
      <c r="AP170" s="26" t="e">
        <f>SUMIF(РРО!#REF!,свод!$AY170,РРО!#REF!)</f>
        <v>#REF!</v>
      </c>
      <c r="AQ170" s="26" t="e">
        <f>SUMIF(РРО!#REF!,свод!$AY170,РРО!#REF!)</f>
        <v>#REF!</v>
      </c>
      <c r="AR170" s="26" t="e">
        <f>SUMIF(РРО!#REF!,свод!$AY170,РРО!#REF!)</f>
        <v>#REF!</v>
      </c>
      <c r="AS170" s="26" t="e">
        <f>SUMIF(РРО!#REF!,свод!$AY170,РРО!#REF!)</f>
        <v>#REF!</v>
      </c>
      <c r="AT170" s="26" t="e">
        <f>SUMIF(РРО!#REF!,свод!$AY170,РРО!#REF!)</f>
        <v>#REF!</v>
      </c>
      <c r="AU170" s="26" t="e">
        <f>SUMIF(РРО!#REF!,свод!$AY170,РРО!#REF!)</f>
        <v>#REF!</v>
      </c>
      <c r="AV170" s="26" t="e">
        <f>SUMIF(РРО!#REF!,свод!$AY170,РРО!#REF!)</f>
        <v>#REF!</v>
      </c>
      <c r="AW170" s="26" t="e">
        <f>SUMIF(РРО!#REF!,свод!$AY170,РРО!#REF!)</f>
        <v>#REF!</v>
      </c>
      <c r="AX170" s="26" t="e">
        <f>SUMIF(РРО!#REF!,свод!$AY170,РРО!#REF!)</f>
        <v>#REF!</v>
      </c>
      <c r="AY170" t="str">
        <f>CONCATENATE(A170,C170,D170,E170)</f>
        <v>4030300010503плановый</v>
      </c>
    </row>
    <row r="171" spans="1:51" ht="15" hidden="1" customHeight="1">
      <c r="A171" s="20">
        <v>403030001</v>
      </c>
      <c r="B171" s="21"/>
      <c r="C171" s="22" t="s">
        <v>87</v>
      </c>
      <c r="D171" s="22" t="s">
        <v>54</v>
      </c>
      <c r="E171" s="23" t="s">
        <v>63</v>
      </c>
      <c r="F171" s="40" t="e">
        <f>SUMIF(РРО!#REF!,свод!AY171,РРО!AT$12:AT$38)</f>
        <v>#REF!</v>
      </c>
      <c r="G171" s="40" t="e">
        <f>SUMIF(РРО!#REF!,свод!AY171,РРО!AU$12:AU$38)</f>
        <v>#REF!</v>
      </c>
      <c r="H171" s="26" t="e">
        <f>SUMIF(РРО!#REF!,свод!$AY171,РРО!AV$12:AV$38)</f>
        <v>#REF!</v>
      </c>
      <c r="I171" s="26" t="e">
        <f>SUMIF(РРО!#REF!,свод!$AY171,РРО!AW$12:AW$38)</f>
        <v>#REF!</v>
      </c>
      <c r="J171" s="26" t="e">
        <f>SUMIF(РРО!#REF!,свод!$AY171,РРО!AX$12:AX$38)</f>
        <v>#REF!</v>
      </c>
      <c r="K171" s="26" t="e">
        <f>SUMIF(РРО!#REF!,свод!$AY171,РРО!AY$12:AY$38)</f>
        <v>#REF!</v>
      </c>
      <c r="L171" s="26" t="e">
        <f>SUMIF(РРО!#REF!,свод!$AY171,РРО!AZ$12:AZ$38)</f>
        <v>#REF!</v>
      </c>
      <c r="M171" s="26" t="e">
        <f>SUMIF(РРО!#REF!,свод!$AY171,РРО!BA$12:BA$38)</f>
        <v>#REF!</v>
      </c>
      <c r="N171" s="26" t="e">
        <f>SUMIF(РРО!#REF!,свод!$AY171,РРО!BB$12:BB$38)</f>
        <v>#REF!</v>
      </c>
      <c r="O171" s="26" t="e">
        <f>SUMIF(РРО!#REF!,свод!$AY171,РРО!BC$12:BC$38)</f>
        <v>#REF!</v>
      </c>
      <c r="P171" s="40" t="e">
        <f>SUMIF(РРО!#REF!,свод!$AY171,РРО!BD$12:BD$38)</f>
        <v>#REF!</v>
      </c>
      <c r="Q171" s="26" t="e">
        <f>SUMIF(РРО!#REF!,свод!$AY171,РРО!BE$12:BE$38)</f>
        <v>#REF!</v>
      </c>
      <c r="R171" s="26" t="e">
        <f>SUMIF(РРО!#REF!,свод!$AY171,РРО!BF$12:BF$38)</f>
        <v>#REF!</v>
      </c>
      <c r="S171" s="26" t="e">
        <f>SUMIF(РРО!#REF!,свод!$AY171,РРО!BG$12:BG$38)</f>
        <v>#REF!</v>
      </c>
      <c r="T171" s="26" t="e">
        <f>SUMIF(РРО!#REF!,свод!$AY171,РРО!BH$12:BH$38)</f>
        <v>#REF!</v>
      </c>
      <c r="U171" s="40" t="e">
        <f>SUMIF(РРО!#REF!,свод!$AY171,РРО!BI$12:BI$38)</f>
        <v>#REF!</v>
      </c>
      <c r="V171" s="26" t="e">
        <f>SUMIF(РРО!#REF!,свод!$AY171,РРО!BJ$12:BJ$38)</f>
        <v>#REF!</v>
      </c>
      <c r="W171" s="26" t="e">
        <f>SUMIF(РРО!#REF!,свод!$AY171,РРО!BK$12:BK$38)</f>
        <v>#REF!</v>
      </c>
      <c r="X171" s="26" t="e">
        <f>SUMIF(РРО!#REF!,свод!$AY171,РРО!BL$12:BL$38)</f>
        <v>#REF!</v>
      </c>
      <c r="Y171" s="26" t="e">
        <f>SUMIF(РРО!#REF!,свод!$AY171,РРО!BM$12:BM$38)</f>
        <v>#REF!</v>
      </c>
      <c r="Z171" s="40" t="e">
        <f>SUMIF(РРО!#REF!,свод!$AY171,РРО!BN$12:BN$38)</f>
        <v>#REF!</v>
      </c>
      <c r="AA171" s="26" t="e">
        <f>SUMIF(РРО!#REF!,свод!$AY171,РРО!BO$12:BO$38)</f>
        <v>#REF!</v>
      </c>
      <c r="AB171" s="26" t="e">
        <f>SUMIF(РРО!#REF!,свод!$AY171,РРО!BP$12:BP$38)</f>
        <v>#REF!</v>
      </c>
      <c r="AC171" s="26" t="e">
        <f>SUMIF(РРО!#REF!,свод!$AY171,РРО!BQ$12:BQ$38)</f>
        <v>#REF!</v>
      </c>
      <c r="AD171" s="26" t="e">
        <f>SUMIF(РРО!#REF!,свод!$AY171,РРО!BR$12:BR$38)</f>
        <v>#REF!</v>
      </c>
      <c r="AE171" s="40" t="e">
        <f>SUMIF(РРО!#REF!,свод!$AY171,РРО!BS$12:BS$38)</f>
        <v>#REF!</v>
      </c>
      <c r="AF171" s="26" t="e">
        <f>SUMIF(РРО!#REF!,свод!$AY171,РРО!BT$12:BT$38)</f>
        <v>#REF!</v>
      </c>
      <c r="AG171" s="26" t="e">
        <f>SUMIF(РРО!#REF!,свод!$AY171,РРО!BU$12:BU$38)</f>
        <v>#REF!</v>
      </c>
      <c r="AH171" s="26" t="e">
        <f>SUMIF(РРО!#REF!,свод!$AY171,РРО!BV$12:BV$38)</f>
        <v>#REF!</v>
      </c>
      <c r="AI171" s="26" t="e">
        <f>SUMIF(РРО!#REF!,свод!$AY171,РРО!BW$12:BW$38)</f>
        <v>#REF!</v>
      </c>
      <c r="AJ171" s="26" t="e">
        <f>SUMIF(РРО!#REF!,свод!$AY171,РРО!#REF!)</f>
        <v>#REF!</v>
      </c>
      <c r="AK171" s="26" t="e">
        <f>SUMIF(РРО!#REF!,свод!$AY171,РРО!#REF!)</f>
        <v>#REF!</v>
      </c>
      <c r="AL171" s="26" t="e">
        <f>SUMIF(РРО!#REF!,свод!$AY171,РРО!#REF!)</f>
        <v>#REF!</v>
      </c>
      <c r="AM171" s="26" t="e">
        <f>SUMIF(РРО!#REF!,свод!$AY171,РРО!#REF!)</f>
        <v>#REF!</v>
      </c>
      <c r="AN171" s="26" t="e">
        <f>SUMIF(РРО!#REF!,свод!$AY171,РРО!#REF!)</f>
        <v>#REF!</v>
      </c>
      <c r="AO171" s="26" t="e">
        <f>SUMIF(РРО!#REF!,свод!$AY171,РРО!#REF!)</f>
        <v>#REF!</v>
      </c>
      <c r="AP171" s="26" t="e">
        <f>SUMIF(РРО!#REF!,свод!$AY171,РРО!#REF!)</f>
        <v>#REF!</v>
      </c>
      <c r="AQ171" s="26" t="e">
        <f>SUMIF(РРО!#REF!,свод!$AY171,РРО!#REF!)</f>
        <v>#REF!</v>
      </c>
      <c r="AR171" s="26" t="e">
        <f>SUMIF(РРО!#REF!,свод!$AY171,РРО!#REF!)</f>
        <v>#REF!</v>
      </c>
      <c r="AS171" s="26" t="e">
        <f>SUMIF(РРО!#REF!,свод!$AY171,РРО!#REF!)</f>
        <v>#REF!</v>
      </c>
      <c r="AT171" s="26" t="e">
        <f>SUMIF(РРО!#REF!,свод!$AY171,РРО!#REF!)</f>
        <v>#REF!</v>
      </c>
      <c r="AU171" s="26" t="e">
        <f>SUMIF(РРО!#REF!,свод!$AY171,РРО!#REF!)</f>
        <v>#REF!</v>
      </c>
      <c r="AV171" s="26" t="e">
        <f>SUMIF(РРО!#REF!,свод!$AY171,РРО!#REF!)</f>
        <v>#REF!</v>
      </c>
      <c r="AW171" s="26" t="e">
        <f>SUMIF(РРО!#REF!,свод!$AY171,РРО!#REF!)</f>
        <v>#REF!</v>
      </c>
      <c r="AX171" s="26" t="e">
        <f>SUMIF(РРО!#REF!,свод!$AY171,РРО!#REF!)</f>
        <v>#REF!</v>
      </c>
      <c r="AY171" t="str">
        <f t="shared" si="8"/>
        <v>4030300011003плановый</v>
      </c>
    </row>
    <row r="172" spans="1:51" ht="15" hidden="1" customHeight="1">
      <c r="A172" s="20">
        <v>403030001</v>
      </c>
      <c r="B172" s="21"/>
      <c r="C172" s="22" t="s">
        <v>87</v>
      </c>
      <c r="D172" s="22" t="s">
        <v>92</v>
      </c>
      <c r="E172" s="23" t="s">
        <v>63</v>
      </c>
      <c r="F172" s="40" t="e">
        <f>SUMIF(РРО!#REF!,свод!AY172,РРО!AT$12:AT$38)</f>
        <v>#REF!</v>
      </c>
      <c r="G172" s="40" t="e">
        <f>SUMIF(РРО!#REF!,свод!AY172,РРО!AU$12:AU$38)</f>
        <v>#REF!</v>
      </c>
      <c r="H172" s="26" t="e">
        <f>SUMIF(РРО!#REF!,свод!$AY172,РРО!AV$12:AV$38)</f>
        <v>#REF!</v>
      </c>
      <c r="I172" s="26" t="e">
        <f>SUMIF(РРО!#REF!,свод!$AY172,РРО!AW$12:AW$38)</f>
        <v>#REF!</v>
      </c>
      <c r="J172" s="26" t="e">
        <f>SUMIF(РРО!#REF!,свод!$AY172,РРО!AX$12:AX$38)</f>
        <v>#REF!</v>
      </c>
      <c r="K172" s="26" t="e">
        <f>SUMIF(РРО!#REF!,свод!$AY172,РРО!AY$12:AY$38)</f>
        <v>#REF!</v>
      </c>
      <c r="L172" s="26" t="e">
        <f>SUMIF(РРО!#REF!,свод!$AY172,РРО!AZ$12:AZ$38)</f>
        <v>#REF!</v>
      </c>
      <c r="M172" s="26" t="e">
        <f>SUMIF(РРО!#REF!,свод!$AY172,РРО!BA$12:BA$38)</f>
        <v>#REF!</v>
      </c>
      <c r="N172" s="26" t="e">
        <f>SUMIF(РРО!#REF!,свод!$AY172,РРО!BB$12:BB$38)</f>
        <v>#REF!</v>
      </c>
      <c r="O172" s="26" t="e">
        <f>SUMIF(РРО!#REF!,свод!$AY172,РРО!BC$12:BC$38)</f>
        <v>#REF!</v>
      </c>
      <c r="P172" s="40" t="e">
        <f>SUMIF(РРО!#REF!,свод!$AY172,РРО!BD$12:BD$38)</f>
        <v>#REF!</v>
      </c>
      <c r="Q172" s="26" t="e">
        <f>SUMIF(РРО!#REF!,свод!$AY172,РРО!BE$12:BE$38)</f>
        <v>#REF!</v>
      </c>
      <c r="R172" s="26" t="e">
        <f>SUMIF(РРО!#REF!,свод!$AY172,РРО!BF$12:BF$38)</f>
        <v>#REF!</v>
      </c>
      <c r="S172" s="26" t="e">
        <f>SUMIF(РРО!#REF!,свод!$AY172,РРО!BG$12:BG$38)</f>
        <v>#REF!</v>
      </c>
      <c r="T172" s="26" t="e">
        <f>SUMIF(РРО!#REF!,свод!$AY172,РРО!BH$12:BH$38)</f>
        <v>#REF!</v>
      </c>
      <c r="U172" s="40" t="e">
        <f>SUMIF(РРО!#REF!,свод!$AY172,РРО!BI$12:BI$38)</f>
        <v>#REF!</v>
      </c>
      <c r="V172" s="26" t="e">
        <f>SUMIF(РРО!#REF!,свод!$AY172,РРО!BJ$12:BJ$38)</f>
        <v>#REF!</v>
      </c>
      <c r="W172" s="26" t="e">
        <f>SUMIF(РРО!#REF!,свод!$AY172,РРО!BK$12:BK$38)</f>
        <v>#REF!</v>
      </c>
      <c r="X172" s="26" t="e">
        <f>SUMIF(РРО!#REF!,свод!$AY172,РРО!BL$12:BL$38)</f>
        <v>#REF!</v>
      </c>
      <c r="Y172" s="26" t="e">
        <f>SUMIF(РРО!#REF!,свод!$AY172,РРО!BM$12:BM$38)</f>
        <v>#REF!</v>
      </c>
      <c r="Z172" s="40" t="e">
        <f>SUMIF(РРО!#REF!,свод!$AY172,РРО!BN$12:BN$38)</f>
        <v>#REF!</v>
      </c>
      <c r="AA172" s="26" t="e">
        <f>SUMIF(РРО!#REF!,свод!$AY172,РРО!BO$12:BO$38)</f>
        <v>#REF!</v>
      </c>
      <c r="AB172" s="26" t="e">
        <f>SUMIF(РРО!#REF!,свод!$AY172,РРО!BP$12:BP$38)</f>
        <v>#REF!</v>
      </c>
      <c r="AC172" s="26" t="e">
        <f>SUMIF(РРО!#REF!,свод!$AY172,РРО!BQ$12:BQ$38)</f>
        <v>#REF!</v>
      </c>
      <c r="AD172" s="26" t="e">
        <f>SUMIF(РРО!#REF!,свод!$AY172,РРО!BR$12:BR$38)</f>
        <v>#REF!</v>
      </c>
      <c r="AE172" s="40" t="e">
        <f>SUMIF(РРО!#REF!,свод!$AY172,РРО!BS$12:BS$38)</f>
        <v>#REF!</v>
      </c>
      <c r="AF172" s="26" t="e">
        <f>SUMIF(РРО!#REF!,свод!$AY172,РРО!BT$12:BT$38)</f>
        <v>#REF!</v>
      </c>
      <c r="AG172" s="26" t="e">
        <f>SUMIF(РРО!#REF!,свод!$AY172,РРО!BU$12:BU$38)</f>
        <v>#REF!</v>
      </c>
      <c r="AH172" s="26" t="e">
        <f>SUMIF(РРО!#REF!,свод!$AY172,РРО!BV$12:BV$38)</f>
        <v>#REF!</v>
      </c>
      <c r="AI172" s="26" t="e">
        <f>SUMIF(РРО!#REF!,свод!$AY172,РРО!BW$12:BW$38)</f>
        <v>#REF!</v>
      </c>
      <c r="AJ172" s="26" t="e">
        <f>SUMIF(РРО!#REF!,свод!$AY172,РРО!#REF!)</f>
        <v>#REF!</v>
      </c>
      <c r="AK172" s="26" t="e">
        <f>SUMIF(РРО!#REF!,свод!$AY172,РРО!#REF!)</f>
        <v>#REF!</v>
      </c>
      <c r="AL172" s="26" t="e">
        <f>SUMIF(РРО!#REF!,свод!$AY172,РРО!#REF!)</f>
        <v>#REF!</v>
      </c>
      <c r="AM172" s="26" t="e">
        <f>SUMIF(РРО!#REF!,свод!$AY172,РРО!#REF!)</f>
        <v>#REF!</v>
      </c>
      <c r="AN172" s="26" t="e">
        <f>SUMIF(РРО!#REF!,свод!$AY172,РРО!#REF!)</f>
        <v>#REF!</v>
      </c>
      <c r="AO172" s="26" t="e">
        <f>SUMIF(РРО!#REF!,свод!$AY172,РРО!#REF!)</f>
        <v>#REF!</v>
      </c>
      <c r="AP172" s="26" t="e">
        <f>SUMIF(РРО!#REF!,свод!$AY172,РРО!#REF!)</f>
        <v>#REF!</v>
      </c>
      <c r="AQ172" s="26" t="e">
        <f>SUMIF(РРО!#REF!,свод!$AY172,РРО!#REF!)</f>
        <v>#REF!</v>
      </c>
      <c r="AR172" s="26" t="e">
        <f>SUMIF(РРО!#REF!,свод!$AY172,РРО!#REF!)</f>
        <v>#REF!</v>
      </c>
      <c r="AS172" s="26" t="e">
        <f>SUMIF(РРО!#REF!,свод!$AY172,РРО!#REF!)</f>
        <v>#REF!</v>
      </c>
      <c r="AT172" s="26" t="e">
        <f>SUMIF(РРО!#REF!,свод!$AY172,РРО!#REF!)</f>
        <v>#REF!</v>
      </c>
      <c r="AU172" s="26" t="e">
        <f>SUMIF(РРО!#REF!,свод!$AY172,РРО!#REF!)</f>
        <v>#REF!</v>
      </c>
      <c r="AV172" s="26" t="e">
        <f>SUMIF(РРО!#REF!,свод!$AY172,РРО!#REF!)</f>
        <v>#REF!</v>
      </c>
      <c r="AW172" s="26" t="e">
        <f>SUMIF(РРО!#REF!,свод!$AY172,РРО!#REF!)</f>
        <v>#REF!</v>
      </c>
      <c r="AX172" s="26" t="e">
        <f>SUMIF(РРО!#REF!,свод!$AY172,РРО!#REF!)</f>
        <v>#REF!</v>
      </c>
      <c r="AY172" t="str">
        <f t="shared" si="8"/>
        <v>4030300011006плановый</v>
      </c>
    </row>
    <row r="173" spans="1:51" s="28" customFormat="1" ht="15" hidden="1" customHeight="1">
      <c r="A173" s="20">
        <v>403030002</v>
      </c>
      <c r="B173" s="27"/>
      <c r="C173" s="22" t="s">
        <v>87</v>
      </c>
      <c r="D173" s="22" t="s">
        <v>54</v>
      </c>
      <c r="E173" s="23" t="s">
        <v>62</v>
      </c>
      <c r="F173" s="40" t="e">
        <f>SUMIF(РРО!#REF!,свод!AY173,РРО!AT$12:AT$38)</f>
        <v>#REF!</v>
      </c>
      <c r="G173" s="40" t="e">
        <f>SUMIF(РРО!#REF!,свод!AY173,РРО!AU$12:AU$38)</f>
        <v>#REF!</v>
      </c>
      <c r="H173" s="26" t="e">
        <f>SUMIF(РРО!#REF!,свод!$AY173,РРО!AV$12:AV$38)</f>
        <v>#REF!</v>
      </c>
      <c r="I173" s="26" t="e">
        <f>SUMIF(РРО!#REF!,свод!$AY173,РРО!AW$12:AW$38)</f>
        <v>#REF!</v>
      </c>
      <c r="J173" s="26" t="e">
        <f>SUMIF(РРО!#REF!,свод!$AY173,РРО!AX$12:AX$38)</f>
        <v>#REF!</v>
      </c>
      <c r="K173" s="26" t="e">
        <f>SUMIF(РРО!#REF!,свод!$AY173,РРО!AY$12:AY$38)</f>
        <v>#REF!</v>
      </c>
      <c r="L173" s="26" t="e">
        <f>SUMIF(РРО!#REF!,свод!$AY173,РРО!AZ$12:AZ$38)</f>
        <v>#REF!</v>
      </c>
      <c r="M173" s="26" t="e">
        <f>SUMIF(РРО!#REF!,свод!$AY173,РРО!BA$12:BA$38)</f>
        <v>#REF!</v>
      </c>
      <c r="N173" s="26" t="e">
        <f>SUMIF(РРО!#REF!,свод!$AY173,РРО!BB$12:BB$38)</f>
        <v>#REF!</v>
      </c>
      <c r="O173" s="26" t="e">
        <f>SUMIF(РРО!#REF!,свод!$AY173,РРО!BC$12:BC$38)</f>
        <v>#REF!</v>
      </c>
      <c r="P173" s="40" t="e">
        <f>SUMIF(РРО!#REF!,свод!$AY173,РРО!BD$12:BD$38)</f>
        <v>#REF!</v>
      </c>
      <c r="Q173" s="26" t="e">
        <f>SUMIF(РРО!#REF!,свод!$AY173,РРО!BE$12:BE$38)</f>
        <v>#REF!</v>
      </c>
      <c r="R173" s="26" t="e">
        <f>SUMIF(РРО!#REF!,свод!$AY173,РРО!BF$12:BF$38)</f>
        <v>#REF!</v>
      </c>
      <c r="S173" s="26" t="e">
        <f>SUMIF(РРО!#REF!,свод!$AY173,РРО!BG$12:BG$38)</f>
        <v>#REF!</v>
      </c>
      <c r="T173" s="26" t="e">
        <f>SUMIF(РРО!#REF!,свод!$AY173,РРО!BH$12:BH$38)</f>
        <v>#REF!</v>
      </c>
      <c r="U173" s="40" t="e">
        <f>SUMIF(РРО!#REF!,свод!$AY173,РРО!BI$12:BI$38)</f>
        <v>#REF!</v>
      </c>
      <c r="V173" s="26" t="e">
        <f>SUMIF(РРО!#REF!,свод!$AY173,РРО!BJ$12:BJ$38)</f>
        <v>#REF!</v>
      </c>
      <c r="W173" s="26" t="e">
        <f>SUMIF(РРО!#REF!,свод!$AY173,РРО!BK$12:BK$38)</f>
        <v>#REF!</v>
      </c>
      <c r="X173" s="26" t="e">
        <f>SUMIF(РРО!#REF!,свод!$AY173,РРО!BL$12:BL$38)</f>
        <v>#REF!</v>
      </c>
      <c r="Y173" s="26" t="e">
        <f>SUMIF(РРО!#REF!,свод!$AY173,РРО!BM$12:BM$38)</f>
        <v>#REF!</v>
      </c>
      <c r="Z173" s="40" t="e">
        <f>SUMIF(РРО!#REF!,свод!$AY173,РРО!BN$12:BN$38)</f>
        <v>#REF!</v>
      </c>
      <c r="AA173" s="26" t="e">
        <f>SUMIF(РРО!#REF!,свод!$AY173,РРО!BO$12:BO$38)</f>
        <v>#REF!</v>
      </c>
      <c r="AB173" s="26" t="e">
        <f>SUMIF(РРО!#REF!,свод!$AY173,РРО!BP$12:BP$38)</f>
        <v>#REF!</v>
      </c>
      <c r="AC173" s="26" t="e">
        <f>SUMIF(РРО!#REF!,свод!$AY173,РРО!BQ$12:BQ$38)</f>
        <v>#REF!</v>
      </c>
      <c r="AD173" s="26" t="e">
        <f>SUMIF(РРО!#REF!,свод!$AY173,РРО!BR$12:BR$38)</f>
        <v>#REF!</v>
      </c>
      <c r="AE173" s="40" t="e">
        <f>SUMIF(РРО!#REF!,свод!$AY173,РРО!BS$12:BS$38)</f>
        <v>#REF!</v>
      </c>
      <c r="AF173" s="26" t="e">
        <f>SUMIF(РРО!#REF!,свод!$AY173,РРО!BT$12:BT$38)</f>
        <v>#REF!</v>
      </c>
      <c r="AG173" s="26" t="e">
        <f>SUMIF(РРО!#REF!,свод!$AY173,РРО!BU$12:BU$38)</f>
        <v>#REF!</v>
      </c>
      <c r="AH173" s="26" t="e">
        <f>SUMIF(РРО!#REF!,свод!$AY173,РРО!BV$12:BV$38)</f>
        <v>#REF!</v>
      </c>
      <c r="AI173" s="26" t="e">
        <f>SUMIF(РРО!#REF!,свод!$AY173,РРО!BW$12:BW$38)</f>
        <v>#REF!</v>
      </c>
      <c r="AJ173" s="26" t="e">
        <f>SUMIF(РРО!#REF!,свод!$AY173,РРО!#REF!)</f>
        <v>#REF!</v>
      </c>
      <c r="AK173" s="26" t="e">
        <f>SUMIF(РРО!#REF!,свод!$AY173,РРО!#REF!)</f>
        <v>#REF!</v>
      </c>
      <c r="AL173" s="26" t="e">
        <f>SUMIF(РРО!#REF!,свод!$AY173,РРО!#REF!)</f>
        <v>#REF!</v>
      </c>
      <c r="AM173" s="26" t="e">
        <f>SUMIF(РРО!#REF!,свод!$AY173,РРО!#REF!)</f>
        <v>#REF!</v>
      </c>
      <c r="AN173" s="26" t="e">
        <f>SUMIF(РРО!#REF!,свод!$AY173,РРО!#REF!)</f>
        <v>#REF!</v>
      </c>
      <c r="AO173" s="26" t="e">
        <f>SUMIF(РРО!#REF!,свод!$AY173,РРО!#REF!)</f>
        <v>#REF!</v>
      </c>
      <c r="AP173" s="26" t="e">
        <f>SUMIF(РРО!#REF!,свод!$AY173,РРО!#REF!)</f>
        <v>#REF!</v>
      </c>
      <c r="AQ173" s="26" t="e">
        <f>SUMIF(РРО!#REF!,свод!$AY173,РРО!#REF!)</f>
        <v>#REF!</v>
      </c>
      <c r="AR173" s="26" t="e">
        <f>SUMIF(РРО!#REF!,свод!$AY173,РРО!#REF!)</f>
        <v>#REF!</v>
      </c>
      <c r="AS173" s="26" t="e">
        <f>SUMIF(РРО!#REF!,свод!$AY173,РРО!#REF!)</f>
        <v>#REF!</v>
      </c>
      <c r="AT173" s="26" t="e">
        <f>SUMIF(РРО!#REF!,свод!$AY173,РРО!#REF!)</f>
        <v>#REF!</v>
      </c>
      <c r="AU173" s="26" t="e">
        <f>SUMIF(РРО!#REF!,свод!$AY173,РРО!#REF!)</f>
        <v>#REF!</v>
      </c>
      <c r="AV173" s="26" t="e">
        <f>SUMIF(РРО!#REF!,свод!$AY173,РРО!#REF!)</f>
        <v>#REF!</v>
      </c>
      <c r="AW173" s="26" t="e">
        <f>SUMIF(РРО!#REF!,свод!$AY173,РРО!#REF!)</f>
        <v>#REF!</v>
      </c>
      <c r="AX173" s="26" t="e">
        <f>SUMIF(РРО!#REF!,свод!$AY173,РРО!#REF!)</f>
        <v>#REF!</v>
      </c>
      <c r="AY173" t="str">
        <f t="shared" si="8"/>
        <v>4030300021003нормативный</v>
      </c>
    </row>
    <row r="174" spans="1:51" s="28" customFormat="1" ht="15" hidden="1" customHeight="1">
      <c r="A174" s="20">
        <v>403030002</v>
      </c>
      <c r="B174" s="27"/>
      <c r="C174" s="22" t="s">
        <v>87</v>
      </c>
      <c r="D174" s="22" t="s">
        <v>54</v>
      </c>
      <c r="E174" s="23" t="s">
        <v>63</v>
      </c>
      <c r="F174" s="40" t="e">
        <f>SUMIF(РРО!#REF!,свод!AY174,РРО!AT$12:AT$38)</f>
        <v>#REF!</v>
      </c>
      <c r="G174" s="40" t="e">
        <f>SUMIF(РРО!#REF!,свод!AY174,РРО!AU$12:AU$38)</f>
        <v>#REF!</v>
      </c>
      <c r="H174" s="26" t="e">
        <f>SUMIF(РРО!#REF!,свод!$AY174,РРО!AV$12:AV$38)</f>
        <v>#REF!</v>
      </c>
      <c r="I174" s="26" t="e">
        <f>SUMIF(РРО!#REF!,свод!$AY174,РРО!AW$12:AW$38)</f>
        <v>#REF!</v>
      </c>
      <c r="J174" s="26" t="e">
        <f>SUMIF(РРО!#REF!,свод!$AY174,РРО!AX$12:AX$38)</f>
        <v>#REF!</v>
      </c>
      <c r="K174" s="26" t="e">
        <f>SUMIF(РРО!#REF!,свод!$AY174,РРО!AY$12:AY$38)</f>
        <v>#REF!</v>
      </c>
      <c r="L174" s="26" t="e">
        <f>SUMIF(РРО!#REF!,свод!$AY174,РРО!AZ$12:AZ$38)</f>
        <v>#REF!</v>
      </c>
      <c r="M174" s="26" t="e">
        <f>SUMIF(РРО!#REF!,свод!$AY174,РРО!BA$12:BA$38)</f>
        <v>#REF!</v>
      </c>
      <c r="N174" s="26" t="e">
        <f>SUMIF(РРО!#REF!,свод!$AY174,РРО!BB$12:BB$38)</f>
        <v>#REF!</v>
      </c>
      <c r="O174" s="26" t="e">
        <f>SUMIF(РРО!#REF!,свод!$AY174,РРО!BC$12:BC$38)</f>
        <v>#REF!</v>
      </c>
      <c r="P174" s="40" t="e">
        <f>SUMIF(РРО!#REF!,свод!$AY174,РРО!BD$12:BD$38)</f>
        <v>#REF!</v>
      </c>
      <c r="Q174" s="26" t="e">
        <f>SUMIF(РРО!#REF!,свод!$AY174,РРО!BE$12:BE$38)</f>
        <v>#REF!</v>
      </c>
      <c r="R174" s="26" t="e">
        <f>SUMIF(РРО!#REF!,свод!$AY174,РРО!BF$12:BF$38)</f>
        <v>#REF!</v>
      </c>
      <c r="S174" s="26" t="e">
        <f>SUMIF(РРО!#REF!,свод!$AY174,РРО!BG$12:BG$38)</f>
        <v>#REF!</v>
      </c>
      <c r="T174" s="26" t="e">
        <f>SUMIF(РРО!#REF!,свод!$AY174,РРО!BH$12:BH$38)</f>
        <v>#REF!</v>
      </c>
      <c r="U174" s="40" t="e">
        <f>SUMIF(РРО!#REF!,свод!$AY174,РРО!BI$12:BI$38)</f>
        <v>#REF!</v>
      </c>
      <c r="V174" s="26" t="e">
        <f>SUMIF(РРО!#REF!,свод!$AY174,РРО!BJ$12:BJ$38)</f>
        <v>#REF!</v>
      </c>
      <c r="W174" s="26" t="e">
        <f>SUMIF(РРО!#REF!,свод!$AY174,РРО!BK$12:BK$38)</f>
        <v>#REF!</v>
      </c>
      <c r="X174" s="26" t="e">
        <f>SUMIF(РРО!#REF!,свод!$AY174,РРО!BL$12:BL$38)</f>
        <v>#REF!</v>
      </c>
      <c r="Y174" s="26" t="e">
        <f>SUMIF(РРО!#REF!,свод!$AY174,РРО!BM$12:BM$38)</f>
        <v>#REF!</v>
      </c>
      <c r="Z174" s="40" t="e">
        <f>SUMIF(РРО!#REF!,свод!$AY174,РРО!BN$12:BN$38)</f>
        <v>#REF!</v>
      </c>
      <c r="AA174" s="26" t="e">
        <f>SUMIF(РРО!#REF!,свод!$AY174,РРО!BO$12:BO$38)</f>
        <v>#REF!</v>
      </c>
      <c r="AB174" s="26" t="e">
        <f>SUMIF(РРО!#REF!,свод!$AY174,РРО!BP$12:BP$38)</f>
        <v>#REF!</v>
      </c>
      <c r="AC174" s="26" t="e">
        <f>SUMIF(РРО!#REF!,свод!$AY174,РРО!BQ$12:BQ$38)</f>
        <v>#REF!</v>
      </c>
      <c r="AD174" s="26" t="e">
        <f>SUMIF(РРО!#REF!,свод!$AY174,РРО!BR$12:BR$38)</f>
        <v>#REF!</v>
      </c>
      <c r="AE174" s="40" t="e">
        <f>SUMIF(РРО!#REF!,свод!$AY174,РРО!BS$12:BS$38)</f>
        <v>#REF!</v>
      </c>
      <c r="AF174" s="26" t="e">
        <f>SUMIF(РРО!#REF!,свод!$AY174,РРО!BT$12:BT$38)</f>
        <v>#REF!</v>
      </c>
      <c r="AG174" s="26" t="e">
        <f>SUMIF(РРО!#REF!,свод!$AY174,РРО!BU$12:BU$38)</f>
        <v>#REF!</v>
      </c>
      <c r="AH174" s="26" t="e">
        <f>SUMIF(РРО!#REF!,свод!$AY174,РРО!BV$12:BV$38)</f>
        <v>#REF!</v>
      </c>
      <c r="AI174" s="26" t="e">
        <f>SUMIF(РРО!#REF!,свод!$AY174,РРО!BW$12:BW$38)</f>
        <v>#REF!</v>
      </c>
      <c r="AJ174" s="26" t="e">
        <f>SUMIF(РРО!#REF!,свод!$AY174,РРО!#REF!)</f>
        <v>#REF!</v>
      </c>
      <c r="AK174" s="26" t="e">
        <f>SUMIF(РРО!#REF!,свод!$AY174,РРО!#REF!)</f>
        <v>#REF!</v>
      </c>
      <c r="AL174" s="26" t="e">
        <f>SUMIF(РРО!#REF!,свод!$AY174,РРО!#REF!)</f>
        <v>#REF!</v>
      </c>
      <c r="AM174" s="26" t="e">
        <f>SUMIF(РРО!#REF!,свод!$AY174,РРО!#REF!)</f>
        <v>#REF!</v>
      </c>
      <c r="AN174" s="26" t="e">
        <f>SUMIF(РРО!#REF!,свод!$AY174,РРО!#REF!)</f>
        <v>#REF!</v>
      </c>
      <c r="AO174" s="26" t="e">
        <f>SUMIF(РРО!#REF!,свод!$AY174,РРО!#REF!)</f>
        <v>#REF!</v>
      </c>
      <c r="AP174" s="26" t="e">
        <f>SUMIF(РРО!#REF!,свод!$AY174,РРО!#REF!)</f>
        <v>#REF!</v>
      </c>
      <c r="AQ174" s="26" t="e">
        <f>SUMIF(РРО!#REF!,свод!$AY174,РРО!#REF!)</f>
        <v>#REF!</v>
      </c>
      <c r="AR174" s="26" t="e">
        <f>SUMIF(РРО!#REF!,свод!$AY174,РРО!#REF!)</f>
        <v>#REF!</v>
      </c>
      <c r="AS174" s="26" t="e">
        <f>SUMIF(РРО!#REF!,свод!$AY174,РРО!#REF!)</f>
        <v>#REF!</v>
      </c>
      <c r="AT174" s="26" t="e">
        <f>SUMIF(РРО!#REF!,свод!$AY174,РРО!#REF!)</f>
        <v>#REF!</v>
      </c>
      <c r="AU174" s="26" t="e">
        <f>SUMIF(РРО!#REF!,свод!$AY174,РРО!#REF!)</f>
        <v>#REF!</v>
      </c>
      <c r="AV174" s="26" t="e">
        <f>SUMIF(РРО!#REF!,свод!$AY174,РРО!#REF!)</f>
        <v>#REF!</v>
      </c>
      <c r="AW174" s="26" t="e">
        <f>SUMIF(РРО!#REF!,свод!$AY174,РРО!#REF!)</f>
        <v>#REF!</v>
      </c>
      <c r="AX174" s="26" t="e">
        <f>SUMIF(РРО!#REF!,свод!$AY174,РРО!#REF!)</f>
        <v>#REF!</v>
      </c>
      <c r="AY174" t="str">
        <f t="shared" si="8"/>
        <v>4030300021003плановый</v>
      </c>
    </row>
    <row r="175" spans="1:51" s="28" customFormat="1" ht="15" hidden="1" customHeight="1">
      <c r="A175" s="20">
        <v>403030002</v>
      </c>
      <c r="B175" s="27"/>
      <c r="C175" s="22" t="s">
        <v>87</v>
      </c>
      <c r="D175" s="22" t="s">
        <v>92</v>
      </c>
      <c r="E175" s="23" t="s">
        <v>63</v>
      </c>
      <c r="F175" s="40" t="e">
        <f>SUMIF(РРО!#REF!,свод!AY175,РРО!AT$12:AT$38)</f>
        <v>#REF!</v>
      </c>
      <c r="G175" s="40" t="e">
        <f>SUMIF(РРО!#REF!,свод!AY175,РРО!AU$12:AU$38)</f>
        <v>#REF!</v>
      </c>
      <c r="H175" s="26" t="e">
        <f>SUMIF(РРО!#REF!,свод!$AY175,РРО!AV$12:AV$38)</f>
        <v>#REF!</v>
      </c>
      <c r="I175" s="26" t="e">
        <f>SUMIF(РРО!#REF!,свод!$AY175,РРО!AW$12:AW$38)</f>
        <v>#REF!</v>
      </c>
      <c r="J175" s="26" t="e">
        <f>SUMIF(РРО!#REF!,свод!$AY175,РРО!AX$12:AX$38)</f>
        <v>#REF!</v>
      </c>
      <c r="K175" s="26" t="e">
        <f>SUMIF(РРО!#REF!,свод!$AY175,РРО!AY$12:AY$38)</f>
        <v>#REF!</v>
      </c>
      <c r="L175" s="26" t="e">
        <f>SUMIF(РРО!#REF!,свод!$AY175,РРО!AZ$12:AZ$38)</f>
        <v>#REF!</v>
      </c>
      <c r="M175" s="26" t="e">
        <f>SUMIF(РРО!#REF!,свод!$AY175,РРО!BA$12:BA$38)</f>
        <v>#REF!</v>
      </c>
      <c r="N175" s="26" t="e">
        <f>SUMIF(РРО!#REF!,свод!$AY175,РРО!BB$12:BB$38)</f>
        <v>#REF!</v>
      </c>
      <c r="O175" s="26" t="e">
        <f>SUMIF(РРО!#REF!,свод!$AY175,РРО!BC$12:BC$38)</f>
        <v>#REF!</v>
      </c>
      <c r="P175" s="40" t="e">
        <f>SUMIF(РРО!#REF!,свод!$AY175,РРО!BD$12:BD$38)</f>
        <v>#REF!</v>
      </c>
      <c r="Q175" s="26" t="e">
        <f>SUMIF(РРО!#REF!,свод!$AY175,РРО!BE$12:BE$38)</f>
        <v>#REF!</v>
      </c>
      <c r="R175" s="26" t="e">
        <f>SUMIF(РРО!#REF!,свод!$AY175,РРО!BF$12:BF$38)</f>
        <v>#REF!</v>
      </c>
      <c r="S175" s="26" t="e">
        <f>SUMIF(РРО!#REF!,свод!$AY175,РРО!BG$12:BG$38)</f>
        <v>#REF!</v>
      </c>
      <c r="T175" s="26" t="e">
        <f>SUMIF(РРО!#REF!,свод!$AY175,РРО!BH$12:BH$38)</f>
        <v>#REF!</v>
      </c>
      <c r="U175" s="40" t="e">
        <f>SUMIF(РРО!#REF!,свод!$AY175,РРО!BI$12:BI$38)</f>
        <v>#REF!</v>
      </c>
      <c r="V175" s="26" t="e">
        <f>SUMIF(РРО!#REF!,свод!$AY175,РРО!BJ$12:BJ$38)</f>
        <v>#REF!</v>
      </c>
      <c r="W175" s="26" t="e">
        <f>SUMIF(РРО!#REF!,свод!$AY175,РРО!BK$12:BK$38)</f>
        <v>#REF!</v>
      </c>
      <c r="X175" s="26" t="e">
        <f>SUMIF(РРО!#REF!,свод!$AY175,РРО!BL$12:BL$38)</f>
        <v>#REF!</v>
      </c>
      <c r="Y175" s="26" t="e">
        <f>SUMIF(РРО!#REF!,свод!$AY175,РРО!BM$12:BM$38)</f>
        <v>#REF!</v>
      </c>
      <c r="Z175" s="40" t="e">
        <f>SUMIF(РРО!#REF!,свод!$AY175,РРО!BN$12:BN$38)</f>
        <v>#REF!</v>
      </c>
      <c r="AA175" s="26" t="e">
        <f>SUMIF(РРО!#REF!,свод!$AY175,РРО!BO$12:BO$38)</f>
        <v>#REF!</v>
      </c>
      <c r="AB175" s="26" t="e">
        <f>SUMIF(РРО!#REF!,свод!$AY175,РРО!BP$12:BP$38)</f>
        <v>#REF!</v>
      </c>
      <c r="AC175" s="26" t="e">
        <f>SUMIF(РРО!#REF!,свод!$AY175,РРО!BQ$12:BQ$38)</f>
        <v>#REF!</v>
      </c>
      <c r="AD175" s="26" t="e">
        <f>SUMIF(РРО!#REF!,свод!$AY175,РРО!BR$12:BR$38)</f>
        <v>#REF!</v>
      </c>
      <c r="AE175" s="40" t="e">
        <f>SUMIF(РРО!#REF!,свод!$AY175,РРО!BS$12:BS$38)</f>
        <v>#REF!</v>
      </c>
      <c r="AF175" s="26" t="e">
        <f>SUMIF(РРО!#REF!,свод!$AY175,РРО!BT$12:BT$38)</f>
        <v>#REF!</v>
      </c>
      <c r="AG175" s="26" t="e">
        <f>SUMIF(РРО!#REF!,свод!$AY175,РРО!BU$12:BU$38)</f>
        <v>#REF!</v>
      </c>
      <c r="AH175" s="26" t="e">
        <f>SUMIF(РРО!#REF!,свод!$AY175,РРО!BV$12:BV$38)</f>
        <v>#REF!</v>
      </c>
      <c r="AI175" s="26" t="e">
        <f>SUMIF(РРО!#REF!,свод!$AY175,РРО!BW$12:BW$38)</f>
        <v>#REF!</v>
      </c>
      <c r="AJ175" s="26" t="e">
        <f>SUMIF(РРО!#REF!,свод!$AY175,РРО!#REF!)</f>
        <v>#REF!</v>
      </c>
      <c r="AK175" s="26" t="e">
        <f>SUMIF(РРО!#REF!,свод!$AY175,РРО!#REF!)</f>
        <v>#REF!</v>
      </c>
      <c r="AL175" s="26" t="e">
        <f>SUMIF(РРО!#REF!,свод!$AY175,РРО!#REF!)</f>
        <v>#REF!</v>
      </c>
      <c r="AM175" s="26" t="e">
        <f>SUMIF(РРО!#REF!,свод!$AY175,РРО!#REF!)</f>
        <v>#REF!</v>
      </c>
      <c r="AN175" s="26" t="e">
        <f>SUMIF(РРО!#REF!,свод!$AY175,РРО!#REF!)</f>
        <v>#REF!</v>
      </c>
      <c r="AO175" s="26" t="e">
        <f>SUMIF(РРО!#REF!,свод!$AY175,РРО!#REF!)</f>
        <v>#REF!</v>
      </c>
      <c r="AP175" s="26" t="e">
        <f>SUMIF(РРО!#REF!,свод!$AY175,РРО!#REF!)</f>
        <v>#REF!</v>
      </c>
      <c r="AQ175" s="26" t="e">
        <f>SUMIF(РРО!#REF!,свод!$AY175,РРО!#REF!)</f>
        <v>#REF!</v>
      </c>
      <c r="AR175" s="26" t="e">
        <f>SUMIF(РРО!#REF!,свод!$AY175,РРО!#REF!)</f>
        <v>#REF!</v>
      </c>
      <c r="AS175" s="26" t="e">
        <f>SUMIF(РРО!#REF!,свод!$AY175,РРО!#REF!)</f>
        <v>#REF!</v>
      </c>
      <c r="AT175" s="26" t="e">
        <f>SUMIF(РРО!#REF!,свод!$AY175,РРО!#REF!)</f>
        <v>#REF!</v>
      </c>
      <c r="AU175" s="26" t="e">
        <f>SUMIF(РРО!#REF!,свод!$AY175,РРО!#REF!)</f>
        <v>#REF!</v>
      </c>
      <c r="AV175" s="26" t="e">
        <f>SUMIF(РРО!#REF!,свод!$AY175,РРО!#REF!)</f>
        <v>#REF!</v>
      </c>
      <c r="AW175" s="26" t="e">
        <f>SUMIF(РРО!#REF!,свод!$AY175,РРО!#REF!)</f>
        <v>#REF!</v>
      </c>
      <c r="AX175" s="26" t="e">
        <f>SUMIF(РРО!#REF!,свод!$AY175,РРО!#REF!)</f>
        <v>#REF!</v>
      </c>
      <c r="AY175" t="str">
        <f t="shared" ref="AY175:AY186" si="9">CONCATENATE(A175,C175,D175,E175)</f>
        <v>4030300021006плановый</v>
      </c>
    </row>
    <row r="176" spans="1:51" ht="15" hidden="1" customHeight="1">
      <c r="A176" s="20">
        <v>404010002</v>
      </c>
      <c r="B176" s="21" t="s">
        <v>82</v>
      </c>
      <c r="C176" s="22" t="s">
        <v>51</v>
      </c>
      <c r="D176" s="22" t="s">
        <v>80</v>
      </c>
      <c r="E176" s="23" t="s">
        <v>63</v>
      </c>
      <c r="F176" s="40" t="e">
        <f>SUMIF(РРО!#REF!,свод!AY176,РРО!AT$12:AT$38)</f>
        <v>#REF!</v>
      </c>
      <c r="G176" s="40" t="e">
        <f>SUMIF(РРО!#REF!,свод!AY176,РРО!AU$12:AU$38)</f>
        <v>#REF!</v>
      </c>
      <c r="H176" s="26" t="e">
        <f>SUMIF(РРО!#REF!,свод!$AY176,РРО!AV$12:AV$38)</f>
        <v>#REF!</v>
      </c>
      <c r="I176" s="26" t="e">
        <f>SUMIF(РРО!#REF!,свод!$AY176,РРО!AW$12:AW$38)</f>
        <v>#REF!</v>
      </c>
      <c r="J176" s="26" t="e">
        <f>SUMIF(РРО!#REF!,свод!$AY176,РРО!AX$12:AX$38)</f>
        <v>#REF!</v>
      </c>
      <c r="K176" s="26" t="e">
        <f>SUMIF(РРО!#REF!,свод!$AY176,РРО!AY$12:AY$38)</f>
        <v>#REF!</v>
      </c>
      <c r="L176" s="26" t="e">
        <f>SUMIF(РРО!#REF!,свод!$AY176,РРО!AZ$12:AZ$38)</f>
        <v>#REF!</v>
      </c>
      <c r="M176" s="26" t="e">
        <f>SUMIF(РРО!#REF!,свод!$AY176,РРО!BA$12:BA$38)</f>
        <v>#REF!</v>
      </c>
      <c r="N176" s="26" t="e">
        <f>SUMIF(РРО!#REF!,свод!$AY176,РРО!BB$12:BB$38)</f>
        <v>#REF!</v>
      </c>
      <c r="O176" s="26" t="e">
        <f>SUMIF(РРО!#REF!,свод!$AY176,РРО!BC$12:BC$38)</f>
        <v>#REF!</v>
      </c>
      <c r="P176" s="40" t="e">
        <f>SUMIF(РРО!#REF!,свод!$AY176,РРО!BD$12:BD$38)</f>
        <v>#REF!</v>
      </c>
      <c r="Q176" s="26" t="e">
        <f>SUMIF(РРО!#REF!,свод!$AY176,РРО!BE$12:BE$38)</f>
        <v>#REF!</v>
      </c>
      <c r="R176" s="26" t="e">
        <f>SUMIF(РРО!#REF!,свод!$AY176,РРО!BF$12:BF$38)</f>
        <v>#REF!</v>
      </c>
      <c r="S176" s="26" t="e">
        <f>SUMIF(РРО!#REF!,свод!$AY176,РРО!BG$12:BG$38)</f>
        <v>#REF!</v>
      </c>
      <c r="T176" s="26" t="e">
        <f>SUMIF(РРО!#REF!,свод!$AY176,РРО!BH$12:BH$38)</f>
        <v>#REF!</v>
      </c>
      <c r="U176" s="40" t="e">
        <f>SUMIF(РРО!#REF!,свод!$AY176,РРО!BI$12:BI$38)</f>
        <v>#REF!</v>
      </c>
      <c r="V176" s="26" t="e">
        <f>SUMIF(РРО!#REF!,свод!$AY176,РРО!BJ$12:BJ$38)</f>
        <v>#REF!</v>
      </c>
      <c r="W176" s="26" t="e">
        <f>SUMIF(РРО!#REF!,свод!$AY176,РРО!BK$12:BK$38)</f>
        <v>#REF!</v>
      </c>
      <c r="X176" s="26" t="e">
        <f>SUMIF(РРО!#REF!,свод!$AY176,РРО!BL$12:BL$38)</f>
        <v>#REF!</v>
      </c>
      <c r="Y176" s="26" t="e">
        <f>SUMIF(РРО!#REF!,свод!$AY176,РРО!BM$12:BM$38)</f>
        <v>#REF!</v>
      </c>
      <c r="Z176" s="40" t="e">
        <f>SUMIF(РРО!#REF!,свод!$AY176,РРО!BN$12:BN$38)</f>
        <v>#REF!</v>
      </c>
      <c r="AA176" s="26" t="e">
        <f>SUMIF(РРО!#REF!,свод!$AY176,РРО!BO$12:BO$38)</f>
        <v>#REF!</v>
      </c>
      <c r="AB176" s="26" t="e">
        <f>SUMIF(РРО!#REF!,свод!$AY176,РРО!BP$12:BP$38)</f>
        <v>#REF!</v>
      </c>
      <c r="AC176" s="26" t="e">
        <f>SUMIF(РРО!#REF!,свод!$AY176,РРО!BQ$12:BQ$38)</f>
        <v>#REF!</v>
      </c>
      <c r="AD176" s="26" t="e">
        <f>SUMIF(РРО!#REF!,свод!$AY176,РРО!BR$12:BR$38)</f>
        <v>#REF!</v>
      </c>
      <c r="AE176" s="40" t="e">
        <f>SUMIF(РРО!#REF!,свод!$AY176,РРО!BS$12:BS$38)</f>
        <v>#REF!</v>
      </c>
      <c r="AF176" s="26" t="e">
        <f>SUMIF(РРО!#REF!,свод!$AY176,РРО!BT$12:BT$38)</f>
        <v>#REF!</v>
      </c>
      <c r="AG176" s="26" t="e">
        <f>SUMIF(РРО!#REF!,свод!$AY176,РРО!BU$12:BU$38)</f>
        <v>#REF!</v>
      </c>
      <c r="AH176" s="26" t="e">
        <f>SUMIF(РРО!#REF!,свод!$AY176,РРО!BV$12:BV$38)</f>
        <v>#REF!</v>
      </c>
      <c r="AI176" s="26" t="e">
        <f>SUMIF(РРО!#REF!,свод!$AY176,РРО!BW$12:BW$38)</f>
        <v>#REF!</v>
      </c>
      <c r="AJ176" s="26" t="e">
        <f>SUMIF(РРО!#REF!,свод!$AY176,РРО!#REF!)</f>
        <v>#REF!</v>
      </c>
      <c r="AK176" s="26" t="e">
        <f>SUMIF(РРО!#REF!,свод!$AY176,РРО!#REF!)</f>
        <v>#REF!</v>
      </c>
      <c r="AL176" s="26" t="e">
        <f>SUMIF(РРО!#REF!,свод!$AY176,РРО!#REF!)</f>
        <v>#REF!</v>
      </c>
      <c r="AM176" s="26" t="e">
        <f>SUMIF(РРО!#REF!,свод!$AY176,РРО!#REF!)</f>
        <v>#REF!</v>
      </c>
      <c r="AN176" s="26" t="e">
        <f>SUMIF(РРО!#REF!,свод!$AY176,РРО!#REF!)</f>
        <v>#REF!</v>
      </c>
      <c r="AO176" s="26" t="e">
        <f>SUMIF(РРО!#REF!,свод!$AY176,РРО!#REF!)</f>
        <v>#REF!</v>
      </c>
      <c r="AP176" s="26" t="e">
        <f>SUMIF(РРО!#REF!,свод!$AY176,РРО!#REF!)</f>
        <v>#REF!</v>
      </c>
      <c r="AQ176" s="26" t="e">
        <f>SUMIF(РРО!#REF!,свод!$AY176,РРО!#REF!)</f>
        <v>#REF!</v>
      </c>
      <c r="AR176" s="26" t="e">
        <f>SUMIF(РРО!#REF!,свод!$AY176,РРО!#REF!)</f>
        <v>#REF!</v>
      </c>
      <c r="AS176" s="26" t="e">
        <f>SUMIF(РРО!#REF!,свод!$AY176,РРО!#REF!)</f>
        <v>#REF!</v>
      </c>
      <c r="AT176" s="26" t="e">
        <f>SUMIF(РРО!#REF!,свод!$AY176,РРО!#REF!)</f>
        <v>#REF!</v>
      </c>
      <c r="AU176" s="26" t="e">
        <f>SUMIF(РРО!#REF!,свод!$AY176,РРО!#REF!)</f>
        <v>#REF!</v>
      </c>
      <c r="AV176" s="26" t="e">
        <f>SUMIF(РРО!#REF!,свод!$AY176,РРО!#REF!)</f>
        <v>#REF!</v>
      </c>
      <c r="AW176" s="26" t="e">
        <f>SUMIF(РРО!#REF!,свод!$AY176,РРО!#REF!)</f>
        <v>#REF!</v>
      </c>
      <c r="AX176" s="26" t="e">
        <f>SUMIF(РРО!#REF!,свод!$AY176,РРО!#REF!)</f>
        <v>#REF!</v>
      </c>
      <c r="AY176" t="str">
        <f t="shared" si="9"/>
        <v>4040100020105плановый</v>
      </c>
    </row>
    <row r="177" spans="1:51" ht="15" hidden="1" customHeight="1">
      <c r="A177" s="20">
        <v>404010007</v>
      </c>
      <c r="B177" s="21" t="s">
        <v>103</v>
      </c>
      <c r="C177" s="22" t="s">
        <v>87</v>
      </c>
      <c r="D177" s="22" t="s">
        <v>54</v>
      </c>
      <c r="E177" s="23" t="s">
        <v>63</v>
      </c>
      <c r="F177" s="40" t="e">
        <f>SUMIF(РРО!#REF!,свод!AY177,РРО!AT$12:AT$38)</f>
        <v>#REF!</v>
      </c>
      <c r="G177" s="40" t="e">
        <f>SUMIF(РРО!#REF!,свод!AY177,РРО!AU$12:AU$38)</f>
        <v>#REF!</v>
      </c>
      <c r="H177" s="26" t="e">
        <f>SUMIF(РРО!#REF!,свод!$AY177,РРО!AV$12:AV$38)</f>
        <v>#REF!</v>
      </c>
      <c r="I177" s="26" t="e">
        <f>SUMIF(РРО!#REF!,свод!$AY177,РРО!AW$12:AW$38)</f>
        <v>#REF!</v>
      </c>
      <c r="J177" s="26" t="e">
        <f>SUMIF(РРО!#REF!,свод!$AY177,РРО!AX$12:AX$38)</f>
        <v>#REF!</v>
      </c>
      <c r="K177" s="26" t="e">
        <f>SUMIF(РРО!#REF!,свод!$AY177,РРО!AY$12:AY$38)</f>
        <v>#REF!</v>
      </c>
      <c r="L177" s="26" t="e">
        <f>SUMIF(РРО!#REF!,свод!$AY177,РРО!AZ$12:AZ$38)</f>
        <v>#REF!</v>
      </c>
      <c r="M177" s="26" t="e">
        <f>SUMIF(РРО!#REF!,свод!$AY177,РРО!BA$12:BA$38)</f>
        <v>#REF!</v>
      </c>
      <c r="N177" s="26" t="e">
        <f>SUMIF(РРО!#REF!,свод!$AY177,РРО!BB$12:BB$38)</f>
        <v>#REF!</v>
      </c>
      <c r="O177" s="26" t="e">
        <f>SUMIF(РРО!#REF!,свод!$AY177,РРО!BC$12:BC$38)</f>
        <v>#REF!</v>
      </c>
      <c r="P177" s="40" t="e">
        <f>SUMIF(РРО!#REF!,свод!$AY177,РРО!BD$12:BD$38)</f>
        <v>#REF!</v>
      </c>
      <c r="Q177" s="26" t="e">
        <f>SUMIF(РРО!#REF!,свод!$AY177,РРО!BE$12:BE$38)</f>
        <v>#REF!</v>
      </c>
      <c r="R177" s="26" t="e">
        <f>SUMIF(РРО!#REF!,свод!$AY177,РРО!BF$12:BF$38)</f>
        <v>#REF!</v>
      </c>
      <c r="S177" s="26" t="e">
        <f>SUMIF(РРО!#REF!,свод!$AY177,РРО!BG$12:BG$38)</f>
        <v>#REF!</v>
      </c>
      <c r="T177" s="26" t="e">
        <f>SUMIF(РРО!#REF!,свод!$AY177,РРО!BH$12:BH$38)</f>
        <v>#REF!</v>
      </c>
      <c r="U177" s="40" t="e">
        <f>SUMIF(РРО!#REF!,свод!$AY177,РРО!BI$12:BI$38)</f>
        <v>#REF!</v>
      </c>
      <c r="V177" s="26" t="e">
        <f>SUMIF(РРО!#REF!,свод!$AY177,РРО!BJ$12:BJ$38)</f>
        <v>#REF!</v>
      </c>
      <c r="W177" s="26" t="e">
        <f>SUMIF(РРО!#REF!,свод!$AY177,РРО!BK$12:BK$38)</f>
        <v>#REF!</v>
      </c>
      <c r="X177" s="26" t="e">
        <f>SUMIF(РРО!#REF!,свод!$AY177,РРО!BL$12:BL$38)</f>
        <v>#REF!</v>
      </c>
      <c r="Y177" s="26" t="e">
        <f>SUMIF(РРО!#REF!,свод!$AY177,РРО!BM$12:BM$38)</f>
        <v>#REF!</v>
      </c>
      <c r="Z177" s="40" t="e">
        <f>SUMIF(РРО!#REF!,свод!$AY177,РРО!BN$12:BN$38)</f>
        <v>#REF!</v>
      </c>
      <c r="AA177" s="26" t="e">
        <f>SUMIF(РРО!#REF!,свод!$AY177,РРО!BO$12:BO$38)</f>
        <v>#REF!</v>
      </c>
      <c r="AB177" s="26" t="e">
        <f>SUMIF(РРО!#REF!,свод!$AY177,РРО!BP$12:BP$38)</f>
        <v>#REF!</v>
      </c>
      <c r="AC177" s="26" t="e">
        <f>SUMIF(РРО!#REF!,свод!$AY177,РРО!BQ$12:BQ$38)</f>
        <v>#REF!</v>
      </c>
      <c r="AD177" s="26" t="e">
        <f>SUMIF(РРО!#REF!,свод!$AY177,РРО!BR$12:BR$38)</f>
        <v>#REF!</v>
      </c>
      <c r="AE177" s="40" t="e">
        <f>SUMIF(РРО!#REF!,свод!$AY177,РРО!BS$12:BS$38)</f>
        <v>#REF!</v>
      </c>
      <c r="AF177" s="26" t="e">
        <f>SUMIF(РРО!#REF!,свод!$AY177,РРО!BT$12:BT$38)</f>
        <v>#REF!</v>
      </c>
      <c r="AG177" s="26" t="e">
        <f>SUMIF(РРО!#REF!,свод!$AY177,РРО!BU$12:BU$38)</f>
        <v>#REF!</v>
      </c>
      <c r="AH177" s="26" t="e">
        <f>SUMIF(РРО!#REF!,свод!$AY177,РРО!BV$12:BV$38)</f>
        <v>#REF!</v>
      </c>
      <c r="AI177" s="26" t="e">
        <f>SUMIF(РРО!#REF!,свод!$AY177,РРО!BW$12:BW$38)</f>
        <v>#REF!</v>
      </c>
      <c r="AJ177" s="26" t="e">
        <f>SUMIF(РРО!#REF!,свод!$AY177,РРО!#REF!)</f>
        <v>#REF!</v>
      </c>
      <c r="AK177" s="26" t="e">
        <f>SUMIF(РРО!#REF!,свод!$AY177,РРО!#REF!)</f>
        <v>#REF!</v>
      </c>
      <c r="AL177" s="26" t="e">
        <f>SUMIF(РРО!#REF!,свод!$AY177,РРО!#REF!)</f>
        <v>#REF!</v>
      </c>
      <c r="AM177" s="26" t="e">
        <f>SUMIF(РРО!#REF!,свод!$AY177,РРО!#REF!)</f>
        <v>#REF!</v>
      </c>
      <c r="AN177" s="26" t="e">
        <f>SUMIF(РРО!#REF!,свод!$AY177,РРО!#REF!)</f>
        <v>#REF!</v>
      </c>
      <c r="AO177" s="26" t="e">
        <f>SUMIF(РРО!#REF!,свод!$AY177,РРО!#REF!)</f>
        <v>#REF!</v>
      </c>
      <c r="AP177" s="26" t="e">
        <f>SUMIF(РРО!#REF!,свод!$AY177,РРО!#REF!)</f>
        <v>#REF!</v>
      </c>
      <c r="AQ177" s="26" t="e">
        <f>SUMIF(РРО!#REF!,свод!$AY177,РРО!#REF!)</f>
        <v>#REF!</v>
      </c>
      <c r="AR177" s="26" t="e">
        <f>SUMIF(РРО!#REF!,свод!$AY177,РРО!#REF!)</f>
        <v>#REF!</v>
      </c>
      <c r="AS177" s="26" t="e">
        <f>SUMIF(РРО!#REF!,свод!$AY177,РРО!#REF!)</f>
        <v>#REF!</v>
      </c>
      <c r="AT177" s="26" t="e">
        <f>SUMIF(РРО!#REF!,свод!$AY177,РРО!#REF!)</f>
        <v>#REF!</v>
      </c>
      <c r="AU177" s="26" t="e">
        <f>SUMIF(РРО!#REF!,свод!$AY177,РРО!#REF!)</f>
        <v>#REF!</v>
      </c>
      <c r="AV177" s="26" t="e">
        <f>SUMIF(РРО!#REF!,свод!$AY177,РРО!#REF!)</f>
        <v>#REF!</v>
      </c>
      <c r="AW177" s="26" t="e">
        <f>SUMIF(РРО!#REF!,свод!$AY177,РРО!#REF!)</f>
        <v>#REF!</v>
      </c>
      <c r="AX177" s="26" t="e">
        <f>SUMIF(РРО!#REF!,свод!$AY177,РРО!#REF!)</f>
        <v>#REF!</v>
      </c>
      <c r="AY177" t="str">
        <f t="shared" si="9"/>
        <v>4040100071003плановый</v>
      </c>
    </row>
    <row r="178" spans="1:51" ht="15" hidden="1" customHeight="1">
      <c r="A178" s="20">
        <v>404010007</v>
      </c>
      <c r="B178" s="21" t="s">
        <v>103</v>
      </c>
      <c r="C178" s="22" t="s">
        <v>87</v>
      </c>
      <c r="D178" s="22" t="s">
        <v>92</v>
      </c>
      <c r="E178" s="23" t="s">
        <v>63</v>
      </c>
      <c r="F178" s="40" t="e">
        <f>SUMIF(РРО!#REF!,свод!AY178,РРО!AT$12:AT$38)</f>
        <v>#REF!</v>
      </c>
      <c r="G178" s="40" t="e">
        <f>SUMIF(РРО!#REF!,свод!AY178,РРО!AU$12:AU$38)</f>
        <v>#REF!</v>
      </c>
      <c r="H178" s="26" t="e">
        <f>SUMIF(РРО!#REF!,свод!$AY178,РРО!AV$12:AV$38)</f>
        <v>#REF!</v>
      </c>
      <c r="I178" s="26" t="e">
        <f>SUMIF(РРО!#REF!,свод!$AY178,РРО!AW$12:AW$38)</f>
        <v>#REF!</v>
      </c>
      <c r="J178" s="26" t="e">
        <f>SUMIF(РРО!#REF!,свод!$AY178,РРО!AX$12:AX$38)</f>
        <v>#REF!</v>
      </c>
      <c r="K178" s="26" t="e">
        <f>SUMIF(РРО!#REF!,свод!$AY178,РРО!AY$12:AY$38)</f>
        <v>#REF!</v>
      </c>
      <c r="L178" s="26" t="e">
        <f>SUMIF(РРО!#REF!,свод!$AY178,РРО!AZ$12:AZ$38)</f>
        <v>#REF!</v>
      </c>
      <c r="M178" s="26" t="e">
        <f>SUMIF(РРО!#REF!,свод!$AY178,РРО!BA$12:BA$38)</f>
        <v>#REF!</v>
      </c>
      <c r="N178" s="26" t="e">
        <f>SUMIF(РРО!#REF!,свод!$AY178,РРО!BB$12:BB$38)</f>
        <v>#REF!</v>
      </c>
      <c r="O178" s="26" t="e">
        <f>SUMIF(РРО!#REF!,свод!$AY178,РРО!BC$12:BC$38)</f>
        <v>#REF!</v>
      </c>
      <c r="P178" s="40" t="e">
        <f>SUMIF(РРО!#REF!,свод!$AY178,РРО!BD$12:BD$38)</f>
        <v>#REF!</v>
      </c>
      <c r="Q178" s="26" t="e">
        <f>SUMIF(РРО!#REF!,свод!$AY178,РРО!BE$12:BE$38)</f>
        <v>#REF!</v>
      </c>
      <c r="R178" s="26" t="e">
        <f>SUMIF(РРО!#REF!,свод!$AY178,РРО!BF$12:BF$38)</f>
        <v>#REF!</v>
      </c>
      <c r="S178" s="26" t="e">
        <f>SUMIF(РРО!#REF!,свод!$AY178,РРО!BG$12:BG$38)</f>
        <v>#REF!</v>
      </c>
      <c r="T178" s="26" t="e">
        <f>SUMIF(РРО!#REF!,свод!$AY178,РРО!BH$12:BH$38)</f>
        <v>#REF!</v>
      </c>
      <c r="U178" s="40" t="e">
        <f>SUMIF(РРО!#REF!,свод!$AY178,РРО!BI$12:BI$38)</f>
        <v>#REF!</v>
      </c>
      <c r="V178" s="26" t="e">
        <f>SUMIF(РРО!#REF!,свод!$AY178,РРО!BJ$12:BJ$38)</f>
        <v>#REF!</v>
      </c>
      <c r="W178" s="26" t="e">
        <f>SUMIF(РРО!#REF!,свод!$AY178,РРО!BK$12:BK$38)</f>
        <v>#REF!</v>
      </c>
      <c r="X178" s="26" t="e">
        <f>SUMIF(РРО!#REF!,свод!$AY178,РРО!BL$12:BL$38)</f>
        <v>#REF!</v>
      </c>
      <c r="Y178" s="26" t="e">
        <f>SUMIF(РРО!#REF!,свод!$AY178,РРО!BM$12:BM$38)</f>
        <v>#REF!</v>
      </c>
      <c r="Z178" s="40" t="e">
        <f>SUMIF(РРО!#REF!,свод!$AY178,РРО!BN$12:BN$38)</f>
        <v>#REF!</v>
      </c>
      <c r="AA178" s="26" t="e">
        <f>SUMIF(РРО!#REF!,свод!$AY178,РРО!BO$12:BO$38)</f>
        <v>#REF!</v>
      </c>
      <c r="AB178" s="26" t="e">
        <f>SUMIF(РРО!#REF!,свод!$AY178,РРО!BP$12:BP$38)</f>
        <v>#REF!</v>
      </c>
      <c r="AC178" s="26" t="e">
        <f>SUMIF(РРО!#REF!,свод!$AY178,РРО!BQ$12:BQ$38)</f>
        <v>#REF!</v>
      </c>
      <c r="AD178" s="26" t="e">
        <f>SUMIF(РРО!#REF!,свод!$AY178,РРО!BR$12:BR$38)</f>
        <v>#REF!</v>
      </c>
      <c r="AE178" s="40" t="e">
        <f>SUMIF(РРО!#REF!,свод!$AY178,РРО!BS$12:BS$38)</f>
        <v>#REF!</v>
      </c>
      <c r="AF178" s="26" t="e">
        <f>SUMIF(РРО!#REF!,свод!$AY178,РРО!BT$12:BT$38)</f>
        <v>#REF!</v>
      </c>
      <c r="AG178" s="26" t="e">
        <f>SUMIF(РРО!#REF!,свод!$AY178,РРО!BU$12:BU$38)</f>
        <v>#REF!</v>
      </c>
      <c r="AH178" s="26" t="e">
        <f>SUMIF(РРО!#REF!,свод!$AY178,РРО!BV$12:BV$38)</f>
        <v>#REF!</v>
      </c>
      <c r="AI178" s="26" t="e">
        <f>SUMIF(РРО!#REF!,свод!$AY178,РРО!BW$12:BW$38)</f>
        <v>#REF!</v>
      </c>
      <c r="AJ178" s="26" t="e">
        <f>SUMIF(РРО!#REF!,свод!$AY178,РРО!#REF!)</f>
        <v>#REF!</v>
      </c>
      <c r="AK178" s="26" t="e">
        <f>SUMIF(РРО!#REF!,свод!$AY178,РРО!#REF!)</f>
        <v>#REF!</v>
      </c>
      <c r="AL178" s="26" t="e">
        <f>SUMIF(РРО!#REF!,свод!$AY178,РРО!#REF!)</f>
        <v>#REF!</v>
      </c>
      <c r="AM178" s="26" t="e">
        <f>SUMIF(РРО!#REF!,свод!$AY178,РРО!#REF!)</f>
        <v>#REF!</v>
      </c>
      <c r="AN178" s="26" t="e">
        <f>SUMIF(РРО!#REF!,свод!$AY178,РРО!#REF!)</f>
        <v>#REF!</v>
      </c>
      <c r="AO178" s="26" t="e">
        <f>SUMIF(РРО!#REF!,свод!$AY178,РРО!#REF!)</f>
        <v>#REF!</v>
      </c>
      <c r="AP178" s="26" t="e">
        <f>SUMIF(РРО!#REF!,свод!$AY178,РРО!#REF!)</f>
        <v>#REF!</v>
      </c>
      <c r="AQ178" s="26" t="e">
        <f>SUMIF(РРО!#REF!,свод!$AY178,РРО!#REF!)</f>
        <v>#REF!</v>
      </c>
      <c r="AR178" s="26" t="e">
        <f>SUMIF(РРО!#REF!,свод!$AY178,РРО!#REF!)</f>
        <v>#REF!</v>
      </c>
      <c r="AS178" s="26" t="e">
        <f>SUMIF(РРО!#REF!,свод!$AY178,РРО!#REF!)</f>
        <v>#REF!</v>
      </c>
      <c r="AT178" s="26" t="e">
        <f>SUMIF(РРО!#REF!,свод!$AY178,РРО!#REF!)</f>
        <v>#REF!</v>
      </c>
      <c r="AU178" s="26" t="e">
        <f>SUMIF(РРО!#REF!,свод!$AY178,РРО!#REF!)</f>
        <v>#REF!</v>
      </c>
      <c r="AV178" s="26" t="e">
        <f>SUMIF(РРО!#REF!,свод!$AY178,РРО!#REF!)</f>
        <v>#REF!</v>
      </c>
      <c r="AW178" s="26" t="e">
        <f>SUMIF(РРО!#REF!,свод!$AY178,РРО!#REF!)</f>
        <v>#REF!</v>
      </c>
      <c r="AX178" s="26" t="e">
        <f>SUMIF(РРО!#REF!,свод!$AY178,РРО!#REF!)</f>
        <v>#REF!</v>
      </c>
      <c r="AY178" t="str">
        <f t="shared" si="9"/>
        <v>4040100071006плановый</v>
      </c>
    </row>
    <row r="179" spans="1:51" ht="15" hidden="1" customHeight="1">
      <c r="A179" s="20">
        <v>404010008</v>
      </c>
      <c r="B179" s="21" t="s">
        <v>104</v>
      </c>
      <c r="C179" s="22" t="s">
        <v>87</v>
      </c>
      <c r="D179" s="22" t="s">
        <v>54</v>
      </c>
      <c r="E179" s="23" t="s">
        <v>63</v>
      </c>
      <c r="F179" s="40" t="e">
        <f>SUMIF(РРО!#REF!,свод!AY179,РРО!AT$12:AT$38)</f>
        <v>#REF!</v>
      </c>
      <c r="G179" s="40" t="e">
        <f>SUMIF(РРО!#REF!,свод!AY179,РРО!AU$12:AU$38)</f>
        <v>#REF!</v>
      </c>
      <c r="H179" s="26" t="e">
        <f>SUMIF(РРО!#REF!,свод!$AY179,РРО!AV$12:AV$38)</f>
        <v>#REF!</v>
      </c>
      <c r="I179" s="26" t="e">
        <f>SUMIF(РРО!#REF!,свод!$AY179,РРО!AW$12:AW$38)</f>
        <v>#REF!</v>
      </c>
      <c r="J179" s="26" t="e">
        <f>SUMIF(РРО!#REF!,свод!$AY179,РРО!AX$12:AX$38)</f>
        <v>#REF!</v>
      </c>
      <c r="K179" s="26" t="e">
        <f>SUMIF(РРО!#REF!,свод!$AY179,РРО!AY$12:AY$38)</f>
        <v>#REF!</v>
      </c>
      <c r="L179" s="26" t="e">
        <f>SUMIF(РРО!#REF!,свод!$AY179,РРО!AZ$12:AZ$38)</f>
        <v>#REF!</v>
      </c>
      <c r="M179" s="26" t="e">
        <f>SUMIF(РРО!#REF!,свод!$AY179,РРО!BA$12:BA$38)</f>
        <v>#REF!</v>
      </c>
      <c r="N179" s="26" t="e">
        <f>SUMIF(РРО!#REF!,свод!$AY179,РРО!BB$12:BB$38)</f>
        <v>#REF!</v>
      </c>
      <c r="O179" s="26" t="e">
        <f>SUMIF(РРО!#REF!,свод!$AY179,РРО!BC$12:BC$38)</f>
        <v>#REF!</v>
      </c>
      <c r="P179" s="40" t="e">
        <f>SUMIF(РРО!#REF!,свод!$AY179,РРО!BD$12:BD$38)</f>
        <v>#REF!</v>
      </c>
      <c r="Q179" s="26" t="e">
        <f>SUMIF(РРО!#REF!,свод!$AY179,РРО!BE$12:BE$38)</f>
        <v>#REF!</v>
      </c>
      <c r="R179" s="26" t="e">
        <f>SUMIF(РРО!#REF!,свод!$AY179,РРО!BF$12:BF$38)</f>
        <v>#REF!</v>
      </c>
      <c r="S179" s="26" t="e">
        <f>SUMIF(РРО!#REF!,свод!$AY179,РРО!BG$12:BG$38)</f>
        <v>#REF!</v>
      </c>
      <c r="T179" s="26" t="e">
        <f>SUMIF(РРО!#REF!,свод!$AY179,РРО!BH$12:BH$38)</f>
        <v>#REF!</v>
      </c>
      <c r="U179" s="40" t="e">
        <f>SUMIF(РРО!#REF!,свод!$AY179,РРО!BI$12:BI$38)</f>
        <v>#REF!</v>
      </c>
      <c r="V179" s="26" t="e">
        <f>SUMIF(РРО!#REF!,свод!$AY179,РРО!BJ$12:BJ$38)</f>
        <v>#REF!</v>
      </c>
      <c r="W179" s="26" t="e">
        <f>SUMIF(РРО!#REF!,свод!$AY179,РРО!BK$12:BK$38)</f>
        <v>#REF!</v>
      </c>
      <c r="X179" s="26" t="e">
        <f>SUMIF(РРО!#REF!,свод!$AY179,РРО!BL$12:BL$38)</f>
        <v>#REF!</v>
      </c>
      <c r="Y179" s="26" t="e">
        <f>SUMIF(РРО!#REF!,свод!$AY179,РРО!BM$12:BM$38)</f>
        <v>#REF!</v>
      </c>
      <c r="Z179" s="40" t="e">
        <f>SUMIF(РРО!#REF!,свод!$AY179,РРО!BN$12:BN$38)</f>
        <v>#REF!</v>
      </c>
      <c r="AA179" s="26" t="e">
        <f>SUMIF(РРО!#REF!,свод!$AY179,РРО!BO$12:BO$38)</f>
        <v>#REF!</v>
      </c>
      <c r="AB179" s="26" t="e">
        <f>SUMIF(РРО!#REF!,свод!$AY179,РРО!BP$12:BP$38)</f>
        <v>#REF!</v>
      </c>
      <c r="AC179" s="26" t="e">
        <f>SUMIF(РРО!#REF!,свод!$AY179,РРО!BQ$12:BQ$38)</f>
        <v>#REF!</v>
      </c>
      <c r="AD179" s="26" t="e">
        <f>SUMIF(РРО!#REF!,свод!$AY179,РРО!BR$12:BR$38)</f>
        <v>#REF!</v>
      </c>
      <c r="AE179" s="40" t="e">
        <f>SUMIF(РРО!#REF!,свод!$AY179,РРО!BS$12:BS$38)</f>
        <v>#REF!</v>
      </c>
      <c r="AF179" s="26" t="e">
        <f>SUMIF(РРО!#REF!,свод!$AY179,РРО!BT$12:BT$38)</f>
        <v>#REF!</v>
      </c>
      <c r="AG179" s="26" t="e">
        <f>SUMIF(РРО!#REF!,свод!$AY179,РРО!BU$12:BU$38)</f>
        <v>#REF!</v>
      </c>
      <c r="AH179" s="26" t="e">
        <f>SUMIF(РРО!#REF!,свод!$AY179,РРО!BV$12:BV$38)</f>
        <v>#REF!</v>
      </c>
      <c r="AI179" s="26" t="e">
        <f>SUMIF(РРО!#REF!,свод!$AY179,РРО!BW$12:BW$38)</f>
        <v>#REF!</v>
      </c>
      <c r="AJ179" s="26" t="e">
        <f>SUMIF(РРО!#REF!,свод!$AY179,РРО!#REF!)</f>
        <v>#REF!</v>
      </c>
      <c r="AK179" s="26" t="e">
        <f>SUMIF(РРО!#REF!,свод!$AY179,РРО!#REF!)</f>
        <v>#REF!</v>
      </c>
      <c r="AL179" s="26" t="e">
        <f>SUMIF(РРО!#REF!,свод!$AY179,РРО!#REF!)</f>
        <v>#REF!</v>
      </c>
      <c r="AM179" s="26" t="e">
        <f>SUMIF(РРО!#REF!,свод!$AY179,РРО!#REF!)</f>
        <v>#REF!</v>
      </c>
      <c r="AN179" s="26" t="e">
        <f>SUMIF(РРО!#REF!,свод!$AY179,РРО!#REF!)</f>
        <v>#REF!</v>
      </c>
      <c r="AO179" s="26" t="e">
        <f>SUMIF(РРО!#REF!,свод!$AY179,РРО!#REF!)</f>
        <v>#REF!</v>
      </c>
      <c r="AP179" s="26" t="e">
        <f>SUMIF(РРО!#REF!,свод!$AY179,РРО!#REF!)</f>
        <v>#REF!</v>
      </c>
      <c r="AQ179" s="26" t="e">
        <f>SUMIF(РРО!#REF!,свод!$AY179,РРО!#REF!)</f>
        <v>#REF!</v>
      </c>
      <c r="AR179" s="26" t="e">
        <f>SUMIF(РРО!#REF!,свод!$AY179,РРО!#REF!)</f>
        <v>#REF!</v>
      </c>
      <c r="AS179" s="26" t="e">
        <f>SUMIF(РРО!#REF!,свод!$AY179,РРО!#REF!)</f>
        <v>#REF!</v>
      </c>
      <c r="AT179" s="26" t="e">
        <f>SUMIF(РРО!#REF!,свод!$AY179,РРО!#REF!)</f>
        <v>#REF!</v>
      </c>
      <c r="AU179" s="26" t="e">
        <f>SUMIF(РРО!#REF!,свод!$AY179,РРО!#REF!)</f>
        <v>#REF!</v>
      </c>
      <c r="AV179" s="26" t="e">
        <f>SUMIF(РРО!#REF!,свод!$AY179,РРО!#REF!)</f>
        <v>#REF!</v>
      </c>
      <c r="AW179" s="26" t="e">
        <f>SUMIF(РРО!#REF!,свод!$AY179,РРО!#REF!)</f>
        <v>#REF!</v>
      </c>
      <c r="AX179" s="26" t="e">
        <f>SUMIF(РРО!#REF!,свод!$AY179,РРО!#REF!)</f>
        <v>#REF!</v>
      </c>
      <c r="AY179" t="str">
        <f t="shared" si="9"/>
        <v>4040100081003плановый</v>
      </c>
    </row>
    <row r="180" spans="1:51" ht="15" hidden="1" customHeight="1">
      <c r="A180" s="20">
        <v>404010011</v>
      </c>
      <c r="B180" s="21" t="s">
        <v>105</v>
      </c>
      <c r="C180" s="22" t="s">
        <v>87</v>
      </c>
      <c r="D180" s="22" t="s">
        <v>66</v>
      </c>
      <c r="E180" s="23" t="s">
        <v>63</v>
      </c>
      <c r="F180" s="40" t="e">
        <f>SUMIF(РРО!#REF!,свод!AY180,РРО!AT$12:AT$38)</f>
        <v>#REF!</v>
      </c>
      <c r="G180" s="40" t="e">
        <f>SUMIF(РРО!#REF!,свод!AY180,РРО!AU$12:AU$38)</f>
        <v>#REF!</v>
      </c>
      <c r="H180" s="26" t="e">
        <f>SUMIF(РРО!#REF!,свод!$AY180,РРО!AV$12:AV$38)</f>
        <v>#REF!</v>
      </c>
      <c r="I180" s="26" t="e">
        <f>SUMIF(РРО!#REF!,свод!$AY180,РРО!AW$12:AW$38)</f>
        <v>#REF!</v>
      </c>
      <c r="J180" s="26" t="e">
        <f>SUMIF(РРО!#REF!,свод!$AY180,РРО!AX$12:AX$38)</f>
        <v>#REF!</v>
      </c>
      <c r="K180" s="26" t="e">
        <f>SUMIF(РРО!#REF!,свод!$AY180,РРО!AY$12:AY$38)</f>
        <v>#REF!</v>
      </c>
      <c r="L180" s="26" t="e">
        <f>SUMIF(РРО!#REF!,свод!$AY180,РРО!AZ$12:AZ$38)</f>
        <v>#REF!</v>
      </c>
      <c r="M180" s="26" t="e">
        <f>SUMIF(РРО!#REF!,свод!$AY180,РРО!BA$12:BA$38)</f>
        <v>#REF!</v>
      </c>
      <c r="N180" s="26" t="e">
        <f>SUMIF(РРО!#REF!,свод!$AY180,РРО!BB$12:BB$38)</f>
        <v>#REF!</v>
      </c>
      <c r="O180" s="26" t="e">
        <f>SUMIF(РРО!#REF!,свод!$AY180,РРО!BC$12:BC$38)</f>
        <v>#REF!</v>
      </c>
      <c r="P180" s="40" t="e">
        <f>SUMIF(РРО!#REF!,свод!$AY180,РРО!BD$12:BD$38)</f>
        <v>#REF!</v>
      </c>
      <c r="Q180" s="26" t="e">
        <f>SUMIF(РРО!#REF!,свод!$AY180,РРО!BE$12:BE$38)</f>
        <v>#REF!</v>
      </c>
      <c r="R180" s="26" t="e">
        <f>SUMIF(РРО!#REF!,свод!$AY180,РРО!BF$12:BF$38)</f>
        <v>#REF!</v>
      </c>
      <c r="S180" s="26" t="e">
        <f>SUMIF(РРО!#REF!,свод!$AY180,РРО!BG$12:BG$38)</f>
        <v>#REF!</v>
      </c>
      <c r="T180" s="26" t="e">
        <f>SUMIF(РРО!#REF!,свод!$AY180,РРО!BH$12:BH$38)</f>
        <v>#REF!</v>
      </c>
      <c r="U180" s="40" t="e">
        <f>SUMIF(РРО!#REF!,свод!$AY180,РРО!BI$12:BI$38)</f>
        <v>#REF!</v>
      </c>
      <c r="V180" s="26" t="e">
        <f>SUMIF(РРО!#REF!,свод!$AY180,РРО!BJ$12:BJ$38)</f>
        <v>#REF!</v>
      </c>
      <c r="W180" s="26" t="e">
        <f>SUMIF(РРО!#REF!,свод!$AY180,РРО!BK$12:BK$38)</f>
        <v>#REF!</v>
      </c>
      <c r="X180" s="26" t="e">
        <f>SUMIF(РРО!#REF!,свод!$AY180,РРО!BL$12:BL$38)</f>
        <v>#REF!</v>
      </c>
      <c r="Y180" s="26" t="e">
        <f>SUMIF(РРО!#REF!,свод!$AY180,РРО!BM$12:BM$38)</f>
        <v>#REF!</v>
      </c>
      <c r="Z180" s="40" t="e">
        <f>SUMIF(РРО!#REF!,свод!$AY180,РРО!BN$12:BN$38)</f>
        <v>#REF!</v>
      </c>
      <c r="AA180" s="26" t="e">
        <f>SUMIF(РРО!#REF!,свод!$AY180,РРО!BO$12:BO$38)</f>
        <v>#REF!</v>
      </c>
      <c r="AB180" s="26" t="e">
        <f>SUMIF(РРО!#REF!,свод!$AY180,РРО!BP$12:BP$38)</f>
        <v>#REF!</v>
      </c>
      <c r="AC180" s="26" t="e">
        <f>SUMIF(РРО!#REF!,свод!$AY180,РРО!BQ$12:BQ$38)</f>
        <v>#REF!</v>
      </c>
      <c r="AD180" s="26" t="e">
        <f>SUMIF(РРО!#REF!,свод!$AY180,РРО!BR$12:BR$38)</f>
        <v>#REF!</v>
      </c>
      <c r="AE180" s="40" t="e">
        <f>SUMIF(РРО!#REF!,свод!$AY180,РРО!BS$12:BS$38)</f>
        <v>#REF!</v>
      </c>
      <c r="AF180" s="26" t="e">
        <f>SUMIF(РРО!#REF!,свод!$AY180,РРО!BT$12:BT$38)</f>
        <v>#REF!</v>
      </c>
      <c r="AG180" s="26" t="e">
        <f>SUMIF(РРО!#REF!,свод!$AY180,РРО!BU$12:BU$38)</f>
        <v>#REF!</v>
      </c>
      <c r="AH180" s="26" t="e">
        <f>SUMIF(РРО!#REF!,свод!$AY180,РРО!BV$12:BV$38)</f>
        <v>#REF!</v>
      </c>
      <c r="AI180" s="26" t="e">
        <f>SUMIF(РРО!#REF!,свод!$AY180,РРО!BW$12:BW$38)</f>
        <v>#REF!</v>
      </c>
      <c r="AJ180" s="26" t="e">
        <f>SUMIF(РРО!#REF!,свод!$AY180,РРО!#REF!)</f>
        <v>#REF!</v>
      </c>
      <c r="AK180" s="26" t="e">
        <f>SUMIF(РРО!#REF!,свод!$AY180,РРО!#REF!)</f>
        <v>#REF!</v>
      </c>
      <c r="AL180" s="26" t="e">
        <f>SUMIF(РРО!#REF!,свод!$AY180,РРО!#REF!)</f>
        <v>#REF!</v>
      </c>
      <c r="AM180" s="26" t="e">
        <f>SUMIF(РРО!#REF!,свод!$AY180,РРО!#REF!)</f>
        <v>#REF!</v>
      </c>
      <c r="AN180" s="26" t="e">
        <f>SUMIF(РРО!#REF!,свод!$AY180,РРО!#REF!)</f>
        <v>#REF!</v>
      </c>
      <c r="AO180" s="26" t="e">
        <f>SUMIF(РРО!#REF!,свод!$AY180,РРО!#REF!)</f>
        <v>#REF!</v>
      </c>
      <c r="AP180" s="26" t="e">
        <f>SUMIF(РРО!#REF!,свод!$AY180,РРО!#REF!)</f>
        <v>#REF!</v>
      </c>
      <c r="AQ180" s="26" t="e">
        <f>SUMIF(РРО!#REF!,свод!$AY180,РРО!#REF!)</f>
        <v>#REF!</v>
      </c>
      <c r="AR180" s="26" t="e">
        <f>SUMIF(РРО!#REF!,свод!$AY180,РРО!#REF!)</f>
        <v>#REF!</v>
      </c>
      <c r="AS180" s="26" t="e">
        <f>SUMIF(РРО!#REF!,свод!$AY180,РРО!#REF!)</f>
        <v>#REF!</v>
      </c>
      <c r="AT180" s="26" t="e">
        <f>SUMIF(РРО!#REF!,свод!$AY180,РРО!#REF!)</f>
        <v>#REF!</v>
      </c>
      <c r="AU180" s="26" t="e">
        <f>SUMIF(РРО!#REF!,свод!$AY180,РРО!#REF!)</f>
        <v>#REF!</v>
      </c>
      <c r="AV180" s="26" t="e">
        <f>SUMIF(РРО!#REF!,свод!$AY180,РРО!#REF!)</f>
        <v>#REF!</v>
      </c>
      <c r="AW180" s="26" t="e">
        <f>SUMIF(РРО!#REF!,свод!$AY180,РРО!#REF!)</f>
        <v>#REF!</v>
      </c>
      <c r="AX180" s="26" t="e">
        <f>SUMIF(РРО!#REF!,свод!$AY180,РРО!#REF!)</f>
        <v>#REF!</v>
      </c>
      <c r="AY180" t="str">
        <f t="shared" si="9"/>
        <v>4040100111004плановый</v>
      </c>
    </row>
    <row r="181" spans="1:51" ht="15" hidden="1" customHeight="1">
      <c r="A181" s="20">
        <v>404010011</v>
      </c>
      <c r="B181" s="21" t="s">
        <v>105</v>
      </c>
      <c r="C181" s="22" t="s">
        <v>87</v>
      </c>
      <c r="D181" s="22" t="s">
        <v>92</v>
      </c>
      <c r="E181" s="23" t="s">
        <v>63</v>
      </c>
      <c r="F181" s="40" t="e">
        <f>SUMIF(РРО!#REF!,свод!AY181,РРО!AT$12:AT$38)</f>
        <v>#REF!</v>
      </c>
      <c r="G181" s="40" t="e">
        <f>SUMIF(РРО!#REF!,свод!AY181,РРО!AU$12:AU$38)</f>
        <v>#REF!</v>
      </c>
      <c r="H181" s="26" t="e">
        <f>SUMIF(РРО!#REF!,свод!$AY181,РРО!AV$12:AV$38)</f>
        <v>#REF!</v>
      </c>
      <c r="I181" s="26" t="e">
        <f>SUMIF(РРО!#REF!,свод!$AY181,РРО!AW$12:AW$38)</f>
        <v>#REF!</v>
      </c>
      <c r="J181" s="26" t="e">
        <f>SUMIF(РРО!#REF!,свод!$AY181,РРО!AX$12:AX$38)</f>
        <v>#REF!</v>
      </c>
      <c r="K181" s="26" t="e">
        <f>SUMIF(РРО!#REF!,свод!$AY181,РРО!AY$12:AY$38)</f>
        <v>#REF!</v>
      </c>
      <c r="L181" s="26" t="e">
        <f>SUMIF(РРО!#REF!,свод!$AY181,РРО!AZ$12:AZ$38)</f>
        <v>#REF!</v>
      </c>
      <c r="M181" s="26" t="e">
        <f>SUMIF(РРО!#REF!,свод!$AY181,РРО!BA$12:BA$38)</f>
        <v>#REF!</v>
      </c>
      <c r="N181" s="26" t="e">
        <f>SUMIF(РРО!#REF!,свод!$AY181,РРО!BB$12:BB$38)</f>
        <v>#REF!</v>
      </c>
      <c r="O181" s="26" t="e">
        <f>SUMIF(РРО!#REF!,свод!$AY181,РРО!BC$12:BC$38)</f>
        <v>#REF!</v>
      </c>
      <c r="P181" s="40" t="e">
        <f>SUMIF(РРО!#REF!,свод!$AY181,РРО!BD$12:BD$38)</f>
        <v>#REF!</v>
      </c>
      <c r="Q181" s="26" t="e">
        <f>SUMIF(РРО!#REF!,свод!$AY181,РРО!BE$12:BE$38)</f>
        <v>#REF!</v>
      </c>
      <c r="R181" s="26" t="e">
        <f>SUMIF(РРО!#REF!,свод!$AY181,РРО!BF$12:BF$38)</f>
        <v>#REF!</v>
      </c>
      <c r="S181" s="26" t="e">
        <f>SUMIF(РРО!#REF!,свод!$AY181,РРО!BG$12:BG$38)</f>
        <v>#REF!</v>
      </c>
      <c r="T181" s="26" t="e">
        <f>SUMIF(РРО!#REF!,свод!$AY181,РРО!BH$12:BH$38)</f>
        <v>#REF!</v>
      </c>
      <c r="U181" s="40" t="e">
        <f>SUMIF(РРО!#REF!,свод!$AY181,РРО!BI$12:BI$38)</f>
        <v>#REF!</v>
      </c>
      <c r="V181" s="26" t="e">
        <f>SUMIF(РРО!#REF!,свод!$AY181,РРО!BJ$12:BJ$38)</f>
        <v>#REF!</v>
      </c>
      <c r="W181" s="26" t="e">
        <f>SUMIF(РРО!#REF!,свод!$AY181,РРО!BK$12:BK$38)</f>
        <v>#REF!</v>
      </c>
      <c r="X181" s="26" t="e">
        <f>SUMIF(РРО!#REF!,свод!$AY181,РРО!BL$12:BL$38)</f>
        <v>#REF!</v>
      </c>
      <c r="Y181" s="26" t="e">
        <f>SUMIF(РРО!#REF!,свод!$AY181,РРО!BM$12:BM$38)</f>
        <v>#REF!</v>
      </c>
      <c r="Z181" s="40" t="e">
        <f>SUMIF(РРО!#REF!,свод!$AY181,РРО!BN$12:BN$38)</f>
        <v>#REF!</v>
      </c>
      <c r="AA181" s="26" t="e">
        <f>SUMIF(РРО!#REF!,свод!$AY181,РРО!BO$12:BO$38)</f>
        <v>#REF!</v>
      </c>
      <c r="AB181" s="26" t="e">
        <f>SUMIF(РРО!#REF!,свод!$AY181,РРО!BP$12:BP$38)</f>
        <v>#REF!</v>
      </c>
      <c r="AC181" s="26" t="e">
        <f>SUMIF(РРО!#REF!,свод!$AY181,РРО!BQ$12:BQ$38)</f>
        <v>#REF!</v>
      </c>
      <c r="AD181" s="26" t="e">
        <f>SUMIF(РРО!#REF!,свод!$AY181,РРО!BR$12:BR$38)</f>
        <v>#REF!</v>
      </c>
      <c r="AE181" s="40" t="e">
        <f>SUMIF(РРО!#REF!,свод!$AY181,РРО!BS$12:BS$38)</f>
        <v>#REF!</v>
      </c>
      <c r="AF181" s="26" t="e">
        <f>SUMIF(РРО!#REF!,свод!$AY181,РРО!BT$12:BT$38)</f>
        <v>#REF!</v>
      </c>
      <c r="AG181" s="26" t="e">
        <f>SUMIF(РРО!#REF!,свод!$AY181,РРО!BU$12:BU$38)</f>
        <v>#REF!</v>
      </c>
      <c r="AH181" s="26" t="e">
        <f>SUMIF(РРО!#REF!,свод!$AY181,РРО!BV$12:BV$38)</f>
        <v>#REF!</v>
      </c>
      <c r="AI181" s="26" t="e">
        <f>SUMIF(РРО!#REF!,свод!$AY181,РРО!BW$12:BW$38)</f>
        <v>#REF!</v>
      </c>
      <c r="AJ181" s="26" t="e">
        <f>SUMIF(РРО!#REF!,свод!$AY181,РРО!#REF!)</f>
        <v>#REF!</v>
      </c>
      <c r="AK181" s="26" t="e">
        <f>SUMIF(РРО!#REF!,свод!$AY181,РРО!#REF!)</f>
        <v>#REF!</v>
      </c>
      <c r="AL181" s="26" t="e">
        <f>SUMIF(РРО!#REF!,свод!$AY181,РРО!#REF!)</f>
        <v>#REF!</v>
      </c>
      <c r="AM181" s="26" t="e">
        <f>SUMIF(РРО!#REF!,свод!$AY181,РРО!#REF!)</f>
        <v>#REF!</v>
      </c>
      <c r="AN181" s="26" t="e">
        <f>SUMIF(РРО!#REF!,свод!$AY181,РРО!#REF!)</f>
        <v>#REF!</v>
      </c>
      <c r="AO181" s="26" t="e">
        <f>SUMIF(РРО!#REF!,свод!$AY181,РРО!#REF!)</f>
        <v>#REF!</v>
      </c>
      <c r="AP181" s="26" t="e">
        <f>SUMIF(РРО!#REF!,свод!$AY181,РРО!#REF!)</f>
        <v>#REF!</v>
      </c>
      <c r="AQ181" s="26" t="e">
        <f>SUMIF(РРО!#REF!,свод!$AY181,РРО!#REF!)</f>
        <v>#REF!</v>
      </c>
      <c r="AR181" s="26" t="e">
        <f>SUMIF(РРО!#REF!,свод!$AY181,РРО!#REF!)</f>
        <v>#REF!</v>
      </c>
      <c r="AS181" s="26" t="e">
        <f>SUMIF(РРО!#REF!,свод!$AY181,РРО!#REF!)</f>
        <v>#REF!</v>
      </c>
      <c r="AT181" s="26" t="e">
        <f>SUMIF(РРО!#REF!,свод!$AY181,РРО!#REF!)</f>
        <v>#REF!</v>
      </c>
      <c r="AU181" s="26" t="e">
        <f>SUMIF(РРО!#REF!,свод!$AY181,РРО!#REF!)</f>
        <v>#REF!</v>
      </c>
      <c r="AV181" s="26" t="e">
        <f>SUMIF(РРО!#REF!,свод!$AY181,РРО!#REF!)</f>
        <v>#REF!</v>
      </c>
      <c r="AW181" s="26" t="e">
        <f>SUMIF(РРО!#REF!,свод!$AY181,РРО!#REF!)</f>
        <v>#REF!</v>
      </c>
      <c r="AX181" s="26" t="e">
        <f>SUMIF(РРО!#REF!,свод!$AY181,РРО!#REF!)</f>
        <v>#REF!</v>
      </c>
      <c r="AY181" t="str">
        <f t="shared" si="9"/>
        <v>4040100111006плановый</v>
      </c>
    </row>
    <row r="182" spans="1:51" ht="15" hidden="1" customHeight="1">
      <c r="A182" s="20">
        <v>404010014</v>
      </c>
      <c r="B182" s="21" t="s">
        <v>106</v>
      </c>
      <c r="C182" s="22" t="s">
        <v>87</v>
      </c>
      <c r="D182" s="22" t="s">
        <v>54</v>
      </c>
      <c r="E182" s="23" t="s">
        <v>63</v>
      </c>
      <c r="F182" s="40" t="e">
        <f>SUMIF(РРО!#REF!,свод!AY182,РРО!AT$12:AT$38)</f>
        <v>#REF!</v>
      </c>
      <c r="G182" s="40" t="e">
        <f>SUMIF(РРО!#REF!,свод!AY182,РРО!AU$12:AU$38)</f>
        <v>#REF!</v>
      </c>
      <c r="H182" s="26" t="e">
        <f>SUMIF(РРО!#REF!,свод!$AY182,РРО!AV$12:AV$38)</f>
        <v>#REF!</v>
      </c>
      <c r="I182" s="26" t="e">
        <f>SUMIF(РРО!#REF!,свод!$AY182,РРО!AW$12:AW$38)</f>
        <v>#REF!</v>
      </c>
      <c r="J182" s="26" t="e">
        <f>SUMIF(РРО!#REF!,свод!$AY182,РРО!AX$12:AX$38)</f>
        <v>#REF!</v>
      </c>
      <c r="K182" s="26" t="e">
        <f>SUMIF(РРО!#REF!,свод!$AY182,РРО!AY$12:AY$38)</f>
        <v>#REF!</v>
      </c>
      <c r="L182" s="26" t="e">
        <f>SUMIF(РРО!#REF!,свод!$AY182,РРО!AZ$12:AZ$38)</f>
        <v>#REF!</v>
      </c>
      <c r="M182" s="26" t="e">
        <f>SUMIF(РРО!#REF!,свод!$AY182,РРО!BA$12:BA$38)</f>
        <v>#REF!</v>
      </c>
      <c r="N182" s="26" t="e">
        <f>SUMIF(РРО!#REF!,свод!$AY182,РРО!BB$12:BB$38)</f>
        <v>#REF!</v>
      </c>
      <c r="O182" s="26" t="e">
        <f>SUMIF(РРО!#REF!,свод!$AY182,РРО!BC$12:BC$38)</f>
        <v>#REF!</v>
      </c>
      <c r="P182" s="40" t="e">
        <f>SUMIF(РРО!#REF!,свод!$AY182,РРО!BD$12:BD$38)</f>
        <v>#REF!</v>
      </c>
      <c r="Q182" s="26" t="e">
        <f>SUMIF(РРО!#REF!,свод!$AY182,РРО!BE$12:BE$38)</f>
        <v>#REF!</v>
      </c>
      <c r="R182" s="26" t="e">
        <f>SUMIF(РРО!#REF!,свод!$AY182,РРО!BF$12:BF$38)</f>
        <v>#REF!</v>
      </c>
      <c r="S182" s="26" t="e">
        <f>SUMIF(РРО!#REF!,свод!$AY182,РРО!BG$12:BG$38)</f>
        <v>#REF!</v>
      </c>
      <c r="T182" s="26" t="e">
        <f>SUMIF(РРО!#REF!,свод!$AY182,РРО!BH$12:BH$38)</f>
        <v>#REF!</v>
      </c>
      <c r="U182" s="40" t="e">
        <f>SUMIF(РРО!#REF!,свод!$AY182,РРО!BI$12:BI$38)</f>
        <v>#REF!</v>
      </c>
      <c r="V182" s="26" t="e">
        <f>SUMIF(РРО!#REF!,свод!$AY182,РРО!BJ$12:BJ$38)</f>
        <v>#REF!</v>
      </c>
      <c r="W182" s="26" t="e">
        <f>SUMIF(РРО!#REF!,свод!$AY182,РРО!BK$12:BK$38)</f>
        <v>#REF!</v>
      </c>
      <c r="X182" s="26" t="e">
        <f>SUMIF(РРО!#REF!,свод!$AY182,РРО!BL$12:BL$38)</f>
        <v>#REF!</v>
      </c>
      <c r="Y182" s="26" t="e">
        <f>SUMIF(РРО!#REF!,свод!$AY182,РРО!BM$12:BM$38)</f>
        <v>#REF!</v>
      </c>
      <c r="Z182" s="40" t="e">
        <f>SUMIF(РРО!#REF!,свод!$AY182,РРО!BN$12:BN$38)</f>
        <v>#REF!</v>
      </c>
      <c r="AA182" s="26" t="e">
        <f>SUMIF(РРО!#REF!,свод!$AY182,РРО!BO$12:BO$38)</f>
        <v>#REF!</v>
      </c>
      <c r="AB182" s="26" t="e">
        <f>SUMIF(РРО!#REF!,свод!$AY182,РРО!BP$12:BP$38)</f>
        <v>#REF!</v>
      </c>
      <c r="AC182" s="26" t="e">
        <f>SUMIF(РРО!#REF!,свод!$AY182,РРО!BQ$12:BQ$38)</f>
        <v>#REF!</v>
      </c>
      <c r="AD182" s="26" t="e">
        <f>SUMIF(РРО!#REF!,свод!$AY182,РРО!BR$12:BR$38)</f>
        <v>#REF!</v>
      </c>
      <c r="AE182" s="40" t="e">
        <f>SUMIF(РРО!#REF!,свод!$AY182,РРО!BS$12:BS$38)</f>
        <v>#REF!</v>
      </c>
      <c r="AF182" s="26" t="e">
        <f>SUMIF(РРО!#REF!,свод!$AY182,РРО!BT$12:BT$38)</f>
        <v>#REF!</v>
      </c>
      <c r="AG182" s="26" t="e">
        <f>SUMIF(РРО!#REF!,свод!$AY182,РРО!BU$12:BU$38)</f>
        <v>#REF!</v>
      </c>
      <c r="AH182" s="26" t="e">
        <f>SUMIF(РРО!#REF!,свод!$AY182,РРО!BV$12:BV$38)</f>
        <v>#REF!</v>
      </c>
      <c r="AI182" s="26" t="e">
        <f>SUMIF(РРО!#REF!,свод!$AY182,РРО!BW$12:BW$38)</f>
        <v>#REF!</v>
      </c>
      <c r="AJ182" s="26" t="e">
        <f>SUMIF(РРО!#REF!,свод!$AY182,РРО!#REF!)</f>
        <v>#REF!</v>
      </c>
      <c r="AK182" s="26" t="e">
        <f>SUMIF(РРО!#REF!,свод!$AY182,РРО!#REF!)</f>
        <v>#REF!</v>
      </c>
      <c r="AL182" s="26" t="e">
        <f>SUMIF(РРО!#REF!,свод!$AY182,РРО!#REF!)</f>
        <v>#REF!</v>
      </c>
      <c r="AM182" s="26" t="e">
        <f>SUMIF(РРО!#REF!,свод!$AY182,РРО!#REF!)</f>
        <v>#REF!</v>
      </c>
      <c r="AN182" s="26" t="e">
        <f>SUMIF(РРО!#REF!,свод!$AY182,РРО!#REF!)</f>
        <v>#REF!</v>
      </c>
      <c r="AO182" s="26" t="e">
        <f>SUMIF(РРО!#REF!,свод!$AY182,РРО!#REF!)</f>
        <v>#REF!</v>
      </c>
      <c r="AP182" s="26" t="e">
        <f>SUMIF(РРО!#REF!,свод!$AY182,РРО!#REF!)</f>
        <v>#REF!</v>
      </c>
      <c r="AQ182" s="26" t="e">
        <f>SUMIF(РРО!#REF!,свод!$AY182,РРО!#REF!)</f>
        <v>#REF!</v>
      </c>
      <c r="AR182" s="26" t="e">
        <f>SUMIF(РРО!#REF!,свод!$AY182,РРО!#REF!)</f>
        <v>#REF!</v>
      </c>
      <c r="AS182" s="26" t="e">
        <f>SUMIF(РРО!#REF!,свод!$AY182,РРО!#REF!)</f>
        <v>#REF!</v>
      </c>
      <c r="AT182" s="26" t="e">
        <f>SUMIF(РРО!#REF!,свод!$AY182,РРО!#REF!)</f>
        <v>#REF!</v>
      </c>
      <c r="AU182" s="26" t="e">
        <f>SUMIF(РРО!#REF!,свод!$AY182,РРО!#REF!)</f>
        <v>#REF!</v>
      </c>
      <c r="AV182" s="26" t="e">
        <f>SUMIF(РРО!#REF!,свод!$AY182,РРО!#REF!)</f>
        <v>#REF!</v>
      </c>
      <c r="AW182" s="26" t="e">
        <f>SUMIF(РРО!#REF!,свод!$AY182,РРО!#REF!)</f>
        <v>#REF!</v>
      </c>
      <c r="AX182" s="26" t="e">
        <f>SUMIF(РРО!#REF!,свод!$AY182,РРО!#REF!)</f>
        <v>#REF!</v>
      </c>
      <c r="AY182" t="str">
        <f t="shared" si="9"/>
        <v>4040100141003плановый</v>
      </c>
    </row>
    <row r="183" spans="1:51" ht="24.75" hidden="1" customHeight="1">
      <c r="A183" s="20">
        <v>404010021</v>
      </c>
      <c r="B183" s="21"/>
      <c r="C183" s="22" t="s">
        <v>87</v>
      </c>
      <c r="D183" s="22" t="s">
        <v>66</v>
      </c>
      <c r="E183" s="23" t="s">
        <v>63</v>
      </c>
      <c r="F183" s="40" t="e">
        <f>SUMIF(РРО!#REF!,свод!AY183,РРО!AT$12:AT$38)</f>
        <v>#REF!</v>
      </c>
      <c r="G183" s="40" t="e">
        <f>SUMIF(РРО!#REF!,свод!AY183,РРО!AU$12:AU$38)</f>
        <v>#REF!</v>
      </c>
      <c r="H183" s="26" t="e">
        <f>SUMIF(РРО!#REF!,свод!$AY183,РРО!AV$12:AV$38)</f>
        <v>#REF!</v>
      </c>
      <c r="I183" s="26" t="e">
        <f>SUMIF(РРО!#REF!,свод!$AY183,РРО!AW$12:AW$38)</f>
        <v>#REF!</v>
      </c>
      <c r="J183" s="26" t="e">
        <f>SUMIF(РРО!#REF!,свод!$AY183,РРО!AX$12:AX$38)</f>
        <v>#REF!</v>
      </c>
      <c r="K183" s="26" t="e">
        <f>SUMIF(РРО!#REF!,свод!$AY183,РРО!AY$12:AY$38)</f>
        <v>#REF!</v>
      </c>
      <c r="L183" s="26" t="e">
        <f>SUMIF(РРО!#REF!,свод!$AY183,РРО!AZ$12:AZ$38)</f>
        <v>#REF!</v>
      </c>
      <c r="M183" s="26" t="e">
        <f>SUMIF(РРО!#REF!,свод!$AY183,РРО!BA$12:BA$38)</f>
        <v>#REF!</v>
      </c>
      <c r="N183" s="26" t="e">
        <f>SUMIF(РРО!#REF!,свод!$AY183,РРО!BB$12:BB$38)</f>
        <v>#REF!</v>
      </c>
      <c r="O183" s="26" t="e">
        <f>SUMIF(РРО!#REF!,свод!$AY183,РРО!BC$12:BC$38)</f>
        <v>#REF!</v>
      </c>
      <c r="P183" s="40" t="e">
        <f>SUMIF(РРО!#REF!,свод!$AY183,РРО!BD$12:BD$38)</f>
        <v>#REF!</v>
      </c>
      <c r="Q183" s="26" t="e">
        <f>SUMIF(РРО!#REF!,свод!$AY183,РРО!BE$12:BE$38)</f>
        <v>#REF!</v>
      </c>
      <c r="R183" s="26" t="e">
        <f>SUMIF(РРО!#REF!,свод!$AY183,РРО!BF$12:BF$38)</f>
        <v>#REF!</v>
      </c>
      <c r="S183" s="26" t="e">
        <f>SUMIF(РРО!#REF!,свод!$AY183,РРО!BG$12:BG$38)</f>
        <v>#REF!</v>
      </c>
      <c r="T183" s="26" t="e">
        <f>SUMIF(РРО!#REF!,свод!$AY183,РРО!BH$12:BH$38)</f>
        <v>#REF!</v>
      </c>
      <c r="U183" s="40" t="e">
        <f>SUMIF(РРО!#REF!,свод!$AY183,РРО!BI$12:BI$38)</f>
        <v>#REF!</v>
      </c>
      <c r="V183" s="26" t="e">
        <f>SUMIF(РРО!#REF!,свод!$AY183,РРО!BJ$12:BJ$38)</f>
        <v>#REF!</v>
      </c>
      <c r="W183" s="26" t="e">
        <f>SUMIF(РРО!#REF!,свод!$AY183,РРО!BK$12:BK$38)</f>
        <v>#REF!</v>
      </c>
      <c r="X183" s="26" t="e">
        <f>SUMIF(РРО!#REF!,свод!$AY183,РРО!BL$12:BL$38)</f>
        <v>#REF!</v>
      </c>
      <c r="Y183" s="26" t="e">
        <f>SUMIF(РРО!#REF!,свод!$AY183,РРО!BM$12:BM$38)</f>
        <v>#REF!</v>
      </c>
      <c r="Z183" s="40" t="e">
        <f>SUMIF(РРО!#REF!,свод!$AY183,РРО!BN$12:BN$38)</f>
        <v>#REF!</v>
      </c>
      <c r="AA183" s="26" t="e">
        <f>SUMIF(РРО!#REF!,свод!$AY183,РРО!BO$12:BO$38)</f>
        <v>#REF!</v>
      </c>
      <c r="AB183" s="26" t="e">
        <f>SUMIF(РРО!#REF!,свод!$AY183,РРО!BP$12:BP$38)</f>
        <v>#REF!</v>
      </c>
      <c r="AC183" s="26" t="e">
        <f>SUMIF(РРО!#REF!,свод!$AY183,РРО!BQ$12:BQ$38)</f>
        <v>#REF!</v>
      </c>
      <c r="AD183" s="26" t="e">
        <f>SUMIF(РРО!#REF!,свод!$AY183,РРО!BR$12:BR$38)</f>
        <v>#REF!</v>
      </c>
      <c r="AE183" s="40" t="e">
        <f>SUMIF(РРО!#REF!,свод!$AY183,РРО!BS$12:BS$38)</f>
        <v>#REF!</v>
      </c>
      <c r="AF183" s="26" t="e">
        <f>SUMIF(РРО!#REF!,свод!$AY183,РРО!BT$12:BT$38)</f>
        <v>#REF!</v>
      </c>
      <c r="AG183" s="26" t="e">
        <f>SUMIF(РРО!#REF!,свод!$AY183,РРО!BU$12:BU$38)</f>
        <v>#REF!</v>
      </c>
      <c r="AH183" s="26" t="e">
        <f>SUMIF(РРО!#REF!,свод!$AY183,РРО!BV$12:BV$38)</f>
        <v>#REF!</v>
      </c>
      <c r="AI183" s="26" t="e">
        <f>SUMIF(РРО!#REF!,свод!$AY183,РРО!BW$12:BW$38)</f>
        <v>#REF!</v>
      </c>
      <c r="AJ183" s="26" t="e">
        <f>SUMIF(РРО!#REF!,свод!$AY183,РРО!#REF!)</f>
        <v>#REF!</v>
      </c>
      <c r="AK183" s="26" t="e">
        <f>SUMIF(РРО!#REF!,свод!$AY183,РРО!#REF!)</f>
        <v>#REF!</v>
      </c>
      <c r="AL183" s="26" t="e">
        <f>SUMIF(РРО!#REF!,свод!$AY183,РРО!#REF!)</f>
        <v>#REF!</v>
      </c>
      <c r="AM183" s="26" t="e">
        <f>SUMIF(РРО!#REF!,свод!$AY183,РРО!#REF!)</f>
        <v>#REF!</v>
      </c>
      <c r="AN183" s="26" t="e">
        <f>SUMIF(РРО!#REF!,свод!$AY183,РРО!#REF!)</f>
        <v>#REF!</v>
      </c>
      <c r="AO183" s="26" t="e">
        <f>SUMIF(РРО!#REF!,свод!$AY183,РРО!#REF!)</f>
        <v>#REF!</v>
      </c>
      <c r="AP183" s="26" t="e">
        <f>SUMIF(РРО!#REF!,свод!$AY183,РРО!#REF!)</f>
        <v>#REF!</v>
      </c>
      <c r="AQ183" s="26" t="e">
        <f>SUMIF(РРО!#REF!,свод!$AY183,РРО!#REF!)</f>
        <v>#REF!</v>
      </c>
      <c r="AR183" s="26" t="e">
        <f>SUMIF(РРО!#REF!,свод!$AY183,РРО!#REF!)</f>
        <v>#REF!</v>
      </c>
      <c r="AS183" s="26" t="e">
        <f>SUMIF(РРО!#REF!,свод!$AY183,РРО!#REF!)</f>
        <v>#REF!</v>
      </c>
      <c r="AT183" s="26" t="e">
        <f>SUMIF(РРО!#REF!,свод!$AY183,РРО!#REF!)</f>
        <v>#REF!</v>
      </c>
      <c r="AU183" s="26" t="e">
        <f>SUMIF(РРО!#REF!,свод!$AY183,РРО!#REF!)</f>
        <v>#REF!</v>
      </c>
      <c r="AV183" s="26" t="e">
        <f>SUMIF(РРО!#REF!,свод!$AY183,РРО!#REF!)</f>
        <v>#REF!</v>
      </c>
      <c r="AW183" s="26" t="e">
        <f>SUMIF(РРО!#REF!,свод!$AY183,РРО!#REF!)</f>
        <v>#REF!</v>
      </c>
      <c r="AX183" s="26" t="e">
        <f>SUMIF(РРО!#REF!,свод!$AY183,РРО!#REF!)</f>
        <v>#REF!</v>
      </c>
      <c r="AY183" t="str">
        <f t="shared" si="9"/>
        <v>4040100211004плановый</v>
      </c>
    </row>
    <row r="184" spans="1:51" ht="15" hidden="1" customHeight="1">
      <c r="A184" s="20">
        <v>404010021</v>
      </c>
      <c r="B184" s="21"/>
      <c r="C184" s="22" t="s">
        <v>87</v>
      </c>
      <c r="D184" s="22" t="s">
        <v>92</v>
      </c>
      <c r="E184" s="23" t="s">
        <v>63</v>
      </c>
      <c r="F184" s="40" t="e">
        <f>SUMIF(РРО!#REF!,свод!AY184,РРО!AT$12:AT$38)</f>
        <v>#REF!</v>
      </c>
      <c r="G184" s="40" t="e">
        <f>SUMIF(РРО!#REF!,свод!AY184,РРО!AU$12:AU$38)</f>
        <v>#REF!</v>
      </c>
      <c r="H184" s="26" t="e">
        <f>SUMIF(РРО!#REF!,свод!$AY184,РРО!AV$12:AV$38)</f>
        <v>#REF!</v>
      </c>
      <c r="I184" s="26" t="e">
        <f>SUMIF(РРО!#REF!,свод!$AY184,РРО!AW$12:AW$38)</f>
        <v>#REF!</v>
      </c>
      <c r="J184" s="26" t="e">
        <f>SUMIF(РРО!#REF!,свод!$AY184,РРО!AX$12:AX$38)</f>
        <v>#REF!</v>
      </c>
      <c r="K184" s="26" t="e">
        <f>SUMIF(РРО!#REF!,свод!$AY184,РРО!AY$12:AY$38)</f>
        <v>#REF!</v>
      </c>
      <c r="L184" s="26" t="e">
        <f>SUMIF(РРО!#REF!,свод!$AY184,РРО!AZ$12:AZ$38)</f>
        <v>#REF!</v>
      </c>
      <c r="M184" s="26" t="e">
        <f>SUMIF(РРО!#REF!,свод!$AY184,РРО!BA$12:BA$38)</f>
        <v>#REF!</v>
      </c>
      <c r="N184" s="26" t="e">
        <f>SUMIF(РРО!#REF!,свод!$AY184,РРО!BB$12:BB$38)</f>
        <v>#REF!</v>
      </c>
      <c r="O184" s="26" t="e">
        <f>SUMIF(РРО!#REF!,свод!$AY184,РРО!BC$12:BC$38)</f>
        <v>#REF!</v>
      </c>
      <c r="P184" s="40" t="e">
        <f>SUMIF(РРО!#REF!,свод!$AY184,РРО!BD$12:BD$38)</f>
        <v>#REF!</v>
      </c>
      <c r="Q184" s="26" t="e">
        <f>SUMIF(РРО!#REF!,свод!$AY184,РРО!BE$12:BE$38)</f>
        <v>#REF!</v>
      </c>
      <c r="R184" s="26" t="e">
        <f>SUMIF(РРО!#REF!,свод!$AY184,РРО!BF$12:BF$38)</f>
        <v>#REF!</v>
      </c>
      <c r="S184" s="26" t="e">
        <f>SUMIF(РРО!#REF!,свод!$AY184,РРО!BG$12:BG$38)</f>
        <v>#REF!</v>
      </c>
      <c r="T184" s="26" t="e">
        <f>SUMIF(РРО!#REF!,свод!$AY184,РРО!BH$12:BH$38)</f>
        <v>#REF!</v>
      </c>
      <c r="U184" s="40" t="e">
        <f>SUMIF(РРО!#REF!,свод!$AY184,РРО!BI$12:BI$38)</f>
        <v>#REF!</v>
      </c>
      <c r="V184" s="26" t="e">
        <f>SUMIF(РРО!#REF!,свод!$AY184,РРО!BJ$12:BJ$38)</f>
        <v>#REF!</v>
      </c>
      <c r="W184" s="26" t="e">
        <f>SUMIF(РРО!#REF!,свод!$AY184,РРО!BK$12:BK$38)</f>
        <v>#REF!</v>
      </c>
      <c r="X184" s="26" t="e">
        <f>SUMIF(РРО!#REF!,свод!$AY184,РРО!BL$12:BL$38)</f>
        <v>#REF!</v>
      </c>
      <c r="Y184" s="26" t="e">
        <f>SUMIF(РРО!#REF!,свод!$AY184,РРО!BM$12:BM$38)</f>
        <v>#REF!</v>
      </c>
      <c r="Z184" s="40" t="e">
        <f>SUMIF(РРО!#REF!,свод!$AY184,РРО!BN$12:BN$38)</f>
        <v>#REF!</v>
      </c>
      <c r="AA184" s="26" t="e">
        <f>SUMIF(РРО!#REF!,свод!$AY184,РРО!BO$12:BO$38)</f>
        <v>#REF!</v>
      </c>
      <c r="AB184" s="26" t="e">
        <f>SUMIF(РРО!#REF!,свод!$AY184,РРО!BP$12:BP$38)</f>
        <v>#REF!</v>
      </c>
      <c r="AC184" s="26" t="e">
        <f>SUMIF(РРО!#REF!,свод!$AY184,РРО!BQ$12:BQ$38)</f>
        <v>#REF!</v>
      </c>
      <c r="AD184" s="26" t="e">
        <f>SUMIF(РРО!#REF!,свод!$AY184,РРО!BR$12:BR$38)</f>
        <v>#REF!</v>
      </c>
      <c r="AE184" s="40" t="e">
        <f>SUMIF(РРО!#REF!,свод!$AY184,РРО!BS$12:BS$38)</f>
        <v>#REF!</v>
      </c>
      <c r="AF184" s="26" t="e">
        <f>SUMIF(РРО!#REF!,свод!$AY184,РРО!BT$12:BT$38)</f>
        <v>#REF!</v>
      </c>
      <c r="AG184" s="26" t="e">
        <f>SUMIF(РРО!#REF!,свод!$AY184,РРО!BU$12:BU$38)</f>
        <v>#REF!</v>
      </c>
      <c r="AH184" s="26" t="e">
        <f>SUMIF(РРО!#REF!,свод!$AY184,РРО!BV$12:BV$38)</f>
        <v>#REF!</v>
      </c>
      <c r="AI184" s="26" t="e">
        <f>SUMIF(РРО!#REF!,свод!$AY184,РРО!BW$12:BW$38)</f>
        <v>#REF!</v>
      </c>
      <c r="AJ184" s="26" t="e">
        <f>SUMIF(РРО!#REF!,свод!$AY184,РРО!#REF!)</f>
        <v>#REF!</v>
      </c>
      <c r="AK184" s="26" t="e">
        <f>SUMIF(РРО!#REF!,свод!$AY184,РРО!#REF!)</f>
        <v>#REF!</v>
      </c>
      <c r="AL184" s="26" t="e">
        <f>SUMIF(РРО!#REF!,свод!$AY184,РРО!#REF!)</f>
        <v>#REF!</v>
      </c>
      <c r="AM184" s="26" t="e">
        <f>SUMIF(РРО!#REF!,свод!$AY184,РРО!#REF!)</f>
        <v>#REF!</v>
      </c>
      <c r="AN184" s="26" t="e">
        <f>SUMIF(РРО!#REF!,свод!$AY184,РРО!#REF!)</f>
        <v>#REF!</v>
      </c>
      <c r="AO184" s="26" t="e">
        <f>SUMIF(РРО!#REF!,свод!$AY184,РРО!#REF!)</f>
        <v>#REF!</v>
      </c>
      <c r="AP184" s="26" t="e">
        <f>SUMIF(РРО!#REF!,свод!$AY184,РРО!#REF!)</f>
        <v>#REF!</v>
      </c>
      <c r="AQ184" s="26" t="e">
        <f>SUMIF(РРО!#REF!,свод!$AY184,РРО!#REF!)</f>
        <v>#REF!</v>
      </c>
      <c r="AR184" s="26" t="e">
        <f>SUMIF(РРО!#REF!,свод!$AY184,РРО!#REF!)</f>
        <v>#REF!</v>
      </c>
      <c r="AS184" s="26" t="e">
        <f>SUMIF(РРО!#REF!,свод!$AY184,РРО!#REF!)</f>
        <v>#REF!</v>
      </c>
      <c r="AT184" s="26" t="e">
        <f>SUMIF(РРО!#REF!,свод!$AY184,РРО!#REF!)</f>
        <v>#REF!</v>
      </c>
      <c r="AU184" s="26" t="e">
        <f>SUMIF(РРО!#REF!,свод!$AY184,РРО!#REF!)</f>
        <v>#REF!</v>
      </c>
      <c r="AV184" s="26" t="e">
        <f>SUMIF(РРО!#REF!,свод!$AY184,РРО!#REF!)</f>
        <v>#REF!</v>
      </c>
      <c r="AW184" s="26" t="e">
        <f>SUMIF(РРО!#REF!,свод!$AY184,РРО!#REF!)</f>
        <v>#REF!</v>
      </c>
      <c r="AX184" s="26" t="e">
        <f>SUMIF(РРО!#REF!,свод!$AY184,РРО!#REF!)</f>
        <v>#REF!</v>
      </c>
      <c r="AY184" t="str">
        <f t="shared" si="9"/>
        <v>4040100211006плановый</v>
      </c>
    </row>
    <row r="185" spans="1:51" ht="15" hidden="1" customHeight="1">
      <c r="A185" s="20">
        <v>404010029</v>
      </c>
      <c r="B185" s="21"/>
      <c r="C185" s="22" t="s">
        <v>51</v>
      </c>
      <c r="D185" s="22" t="s">
        <v>52</v>
      </c>
      <c r="E185" s="23" t="s">
        <v>63</v>
      </c>
      <c r="F185" s="40" t="e">
        <f>SUMIF(РРО!#REF!,свод!AY185,РРО!AT$12:AT$38)</f>
        <v>#REF!</v>
      </c>
      <c r="G185" s="40" t="e">
        <f>SUMIF(РРО!#REF!,свод!AY185,РРО!AU$12:AU$38)</f>
        <v>#REF!</v>
      </c>
      <c r="H185" s="26" t="e">
        <f>SUMIF(РРО!#REF!,свод!$AY185,РРО!AV$12:AV$38)</f>
        <v>#REF!</v>
      </c>
      <c r="I185" s="26" t="e">
        <f>SUMIF(РРО!#REF!,свод!$AY185,РРО!AW$12:AW$38)</f>
        <v>#REF!</v>
      </c>
      <c r="J185" s="26" t="e">
        <f>SUMIF(РРО!#REF!,свод!$AY185,РРО!AX$12:AX$38)</f>
        <v>#REF!</v>
      </c>
      <c r="K185" s="26" t="e">
        <f>SUMIF(РРО!#REF!,свод!$AY185,РРО!AY$12:AY$38)</f>
        <v>#REF!</v>
      </c>
      <c r="L185" s="26" t="e">
        <f>SUMIF(РРО!#REF!,свод!$AY185,РРО!AZ$12:AZ$38)</f>
        <v>#REF!</v>
      </c>
      <c r="M185" s="26" t="e">
        <f>SUMIF(РРО!#REF!,свод!$AY185,РРО!BA$12:BA$38)</f>
        <v>#REF!</v>
      </c>
      <c r="N185" s="26" t="e">
        <f>SUMIF(РРО!#REF!,свод!$AY185,РРО!BB$12:BB$38)</f>
        <v>#REF!</v>
      </c>
      <c r="O185" s="26" t="e">
        <f>SUMIF(РРО!#REF!,свод!$AY185,РРО!BC$12:BC$38)</f>
        <v>#REF!</v>
      </c>
      <c r="P185" s="40" t="e">
        <f>SUMIF(РРО!#REF!,свод!$AY185,РРО!BD$12:BD$38)</f>
        <v>#REF!</v>
      </c>
      <c r="Q185" s="26" t="e">
        <f>SUMIF(РРО!#REF!,свод!$AY185,РРО!BE$12:BE$38)</f>
        <v>#REF!</v>
      </c>
      <c r="R185" s="26" t="e">
        <f>SUMIF(РРО!#REF!,свод!$AY185,РРО!BF$12:BF$38)</f>
        <v>#REF!</v>
      </c>
      <c r="S185" s="26" t="e">
        <f>SUMIF(РРО!#REF!,свод!$AY185,РРО!BG$12:BG$38)</f>
        <v>#REF!</v>
      </c>
      <c r="T185" s="26" t="e">
        <f>SUMIF(РРО!#REF!,свод!$AY185,РРО!BH$12:BH$38)</f>
        <v>#REF!</v>
      </c>
      <c r="U185" s="40" t="e">
        <f>SUMIF(РРО!#REF!,свод!$AY185,РРО!BI$12:BI$38)</f>
        <v>#REF!</v>
      </c>
      <c r="V185" s="26" t="e">
        <f>SUMIF(РРО!#REF!,свод!$AY185,РРО!BJ$12:BJ$38)</f>
        <v>#REF!</v>
      </c>
      <c r="W185" s="26" t="e">
        <f>SUMIF(РРО!#REF!,свод!$AY185,РРО!BK$12:BK$38)</f>
        <v>#REF!</v>
      </c>
      <c r="X185" s="26" t="e">
        <f>SUMIF(РРО!#REF!,свод!$AY185,РРО!BL$12:BL$38)</f>
        <v>#REF!</v>
      </c>
      <c r="Y185" s="26" t="e">
        <f>SUMIF(РРО!#REF!,свод!$AY185,РРО!BM$12:BM$38)</f>
        <v>#REF!</v>
      </c>
      <c r="Z185" s="40" t="e">
        <f>SUMIF(РРО!#REF!,свод!$AY185,РРО!BN$12:BN$38)</f>
        <v>#REF!</v>
      </c>
      <c r="AA185" s="26" t="e">
        <f>SUMIF(РРО!#REF!,свод!$AY185,РРО!BO$12:BO$38)</f>
        <v>#REF!</v>
      </c>
      <c r="AB185" s="26" t="e">
        <f>SUMIF(РРО!#REF!,свод!$AY185,РРО!BP$12:BP$38)</f>
        <v>#REF!</v>
      </c>
      <c r="AC185" s="26" t="e">
        <f>SUMIF(РРО!#REF!,свод!$AY185,РРО!BQ$12:BQ$38)</f>
        <v>#REF!</v>
      </c>
      <c r="AD185" s="26" t="e">
        <f>SUMIF(РРО!#REF!,свод!$AY185,РРО!BR$12:BR$38)</f>
        <v>#REF!</v>
      </c>
      <c r="AE185" s="40" t="e">
        <f>SUMIF(РРО!#REF!,свод!$AY185,РРО!BS$12:BS$38)</f>
        <v>#REF!</v>
      </c>
      <c r="AF185" s="26" t="e">
        <f>SUMIF(РРО!#REF!,свод!$AY185,РРО!BT$12:BT$38)</f>
        <v>#REF!</v>
      </c>
      <c r="AG185" s="26" t="e">
        <f>SUMIF(РРО!#REF!,свод!$AY185,РРО!BU$12:BU$38)</f>
        <v>#REF!</v>
      </c>
      <c r="AH185" s="26" t="e">
        <f>SUMIF(РРО!#REF!,свод!$AY185,РРО!BV$12:BV$38)</f>
        <v>#REF!</v>
      </c>
      <c r="AI185" s="26" t="e">
        <f>SUMIF(РРО!#REF!,свод!$AY185,РРО!BW$12:BW$38)</f>
        <v>#REF!</v>
      </c>
      <c r="AJ185" s="26" t="e">
        <f>SUMIF(РРО!#REF!,свод!$AY185,РРО!#REF!)</f>
        <v>#REF!</v>
      </c>
      <c r="AK185" s="26" t="e">
        <f>SUMIF(РРО!#REF!,свод!$AY185,РРО!#REF!)</f>
        <v>#REF!</v>
      </c>
      <c r="AL185" s="26" t="e">
        <f>SUMIF(РРО!#REF!,свод!$AY185,РРО!#REF!)</f>
        <v>#REF!</v>
      </c>
      <c r="AM185" s="26" t="e">
        <f>SUMIF(РРО!#REF!,свод!$AY185,РРО!#REF!)</f>
        <v>#REF!</v>
      </c>
      <c r="AN185" s="26" t="e">
        <f>SUMIF(РРО!#REF!,свод!$AY185,РРО!#REF!)</f>
        <v>#REF!</v>
      </c>
      <c r="AO185" s="26" t="e">
        <f>SUMIF(РРО!#REF!,свод!$AY185,РРО!#REF!)</f>
        <v>#REF!</v>
      </c>
      <c r="AP185" s="26" t="e">
        <f>SUMIF(РРО!#REF!,свод!$AY185,РРО!#REF!)</f>
        <v>#REF!</v>
      </c>
      <c r="AQ185" s="26" t="e">
        <f>SUMIF(РРО!#REF!,свод!$AY185,РРО!#REF!)</f>
        <v>#REF!</v>
      </c>
      <c r="AR185" s="26" t="e">
        <f>SUMIF(РРО!#REF!,свод!$AY185,РРО!#REF!)</f>
        <v>#REF!</v>
      </c>
      <c r="AS185" s="26" t="e">
        <f>SUMIF(РРО!#REF!,свод!$AY185,РРО!#REF!)</f>
        <v>#REF!</v>
      </c>
      <c r="AT185" s="26" t="e">
        <f>SUMIF(РРО!#REF!,свод!$AY185,РРО!#REF!)</f>
        <v>#REF!</v>
      </c>
      <c r="AU185" s="26" t="e">
        <f>SUMIF(РРО!#REF!,свод!$AY185,РРО!#REF!)</f>
        <v>#REF!</v>
      </c>
      <c r="AV185" s="26" t="e">
        <f>SUMIF(РРО!#REF!,свод!$AY185,РРО!#REF!)</f>
        <v>#REF!</v>
      </c>
      <c r="AW185" s="26" t="e">
        <f>SUMIF(РРО!#REF!,свод!$AY185,РРО!#REF!)</f>
        <v>#REF!</v>
      </c>
      <c r="AX185" s="26" t="e">
        <f>SUMIF(РРО!#REF!,свод!$AY185,РРО!#REF!)</f>
        <v>#REF!</v>
      </c>
      <c r="AY185" t="str">
        <f t="shared" si="9"/>
        <v>4040100290113плановый</v>
      </c>
    </row>
    <row r="186" spans="1:51" s="16" customFormat="1" ht="15" customHeight="1">
      <c r="A186" s="20">
        <v>404020001</v>
      </c>
      <c r="B186" s="21" t="s">
        <v>142</v>
      </c>
      <c r="C186" s="22" t="s">
        <v>51</v>
      </c>
      <c r="D186" s="22" t="s">
        <v>66</v>
      </c>
      <c r="E186" s="23" t="s">
        <v>62</v>
      </c>
      <c r="F186" s="40" t="e">
        <f>SUMIF(РРО!#REF!,свод!AY186,РРО!AT$12:AT$38)</f>
        <v>#REF!</v>
      </c>
      <c r="G186" s="40" t="e">
        <f>SUMIF(РРО!#REF!,свод!AY186,РРО!AU$12:AU$38)</f>
        <v>#REF!</v>
      </c>
      <c r="H186" s="29" t="e">
        <f>SUMIF(РРО!#REF!,свод!$AY186,РРО!AV$12:AV$38)</f>
        <v>#REF!</v>
      </c>
      <c r="I186" s="29" t="e">
        <f>SUMIF(РРО!#REF!,свод!$AY186,РРО!AW$12:AW$38)</f>
        <v>#REF!</v>
      </c>
      <c r="J186" s="29" t="e">
        <f>SUMIF(РРО!#REF!,свод!$AY186,РРО!AX$12:AX$38)</f>
        <v>#REF!</v>
      </c>
      <c r="K186" s="29" t="e">
        <f>SUMIF(РРО!#REF!,свод!$AY186,РРО!AY$12:AY$38)</f>
        <v>#REF!</v>
      </c>
      <c r="L186" s="29" t="e">
        <f>SUMIF(РРО!#REF!,свод!$AY186,РРО!AZ$12:AZ$38)</f>
        <v>#REF!</v>
      </c>
      <c r="M186" s="29" t="e">
        <f>SUMIF(РРО!#REF!,свод!$AY186,РРО!BA$12:BA$38)</f>
        <v>#REF!</v>
      </c>
      <c r="N186" s="29" t="e">
        <f>SUMIF(РРО!#REF!,свод!$AY186,РРО!BB$12:BB$38)</f>
        <v>#REF!</v>
      </c>
      <c r="O186" s="29" t="e">
        <f>SUMIF(РРО!#REF!,свод!$AY186,РРО!BC$12:BC$38)</f>
        <v>#REF!</v>
      </c>
      <c r="P186" s="40" t="e">
        <f>SUMIF(РРО!#REF!,свод!$AY186,РРО!BD$12:BD$38)</f>
        <v>#REF!</v>
      </c>
      <c r="Q186" s="29" t="e">
        <f>SUMIF(РРО!#REF!,свод!$AY186,РРО!BE$12:BE$38)</f>
        <v>#REF!</v>
      </c>
      <c r="R186" s="29" t="e">
        <f>SUMIF(РРО!#REF!,свод!$AY186,РРО!BF$12:BF$38)</f>
        <v>#REF!</v>
      </c>
      <c r="S186" s="29" t="e">
        <f>SUMIF(РРО!#REF!,свод!$AY186,РРО!BG$12:BG$38)</f>
        <v>#REF!</v>
      </c>
      <c r="T186" s="29" t="e">
        <f>SUMIF(РРО!#REF!,свод!$AY186,РРО!BH$12:BH$38)</f>
        <v>#REF!</v>
      </c>
      <c r="U186" s="40" t="e">
        <f>SUMIF(РРО!#REF!,свод!$AY186,РРО!BI$12:BI$38)</f>
        <v>#REF!</v>
      </c>
      <c r="V186" s="29" t="e">
        <f>SUMIF(РРО!#REF!,свод!$AY186,РРО!BJ$12:BJ$38)</f>
        <v>#REF!</v>
      </c>
      <c r="W186" s="29" t="e">
        <f>SUMIF(РРО!#REF!,свод!$AY186,РРО!BK$12:BK$38)</f>
        <v>#REF!</v>
      </c>
      <c r="X186" s="29" t="e">
        <f>SUMIF(РРО!#REF!,свод!$AY186,РРО!BL$12:BL$38)</f>
        <v>#REF!</v>
      </c>
      <c r="Y186" s="29" t="e">
        <f>SUMIF(РРО!#REF!,свод!$AY186,РРО!BM$12:BM$38)</f>
        <v>#REF!</v>
      </c>
      <c r="Z186" s="40" t="e">
        <f>SUMIF(РРО!#REF!,свод!$AY186,РРО!BN$12:BN$38)</f>
        <v>#REF!</v>
      </c>
      <c r="AA186" s="29" t="e">
        <f>SUMIF(РРО!#REF!,свод!$AY186,РРО!BO$12:BO$38)</f>
        <v>#REF!</v>
      </c>
      <c r="AB186" s="29" t="e">
        <f>SUMIF(РРО!#REF!,свод!$AY186,РРО!BP$12:BP$38)</f>
        <v>#REF!</v>
      </c>
      <c r="AC186" s="29" t="e">
        <f>SUMIF(РРО!#REF!,свод!$AY186,РРО!BQ$12:BQ$38)</f>
        <v>#REF!</v>
      </c>
      <c r="AD186" s="29" t="e">
        <f>SUMIF(РРО!#REF!,свод!$AY186,РРО!BR$12:BR$38)</f>
        <v>#REF!</v>
      </c>
      <c r="AE186" s="40" t="e">
        <f>SUMIF(РРО!#REF!,свод!$AY186,РРО!BS$12:BS$38)</f>
        <v>#REF!</v>
      </c>
      <c r="AF186" s="29" t="e">
        <f>SUMIF(РРО!#REF!,свод!$AY186,РРО!BT$12:BT$38)</f>
        <v>#REF!</v>
      </c>
      <c r="AG186" s="29" t="e">
        <f>SUMIF(РРО!#REF!,свод!$AY186,РРО!BU$12:BU$38)</f>
        <v>#REF!</v>
      </c>
      <c r="AH186" s="29" t="e">
        <f>SUMIF(РРО!#REF!,свод!$AY186,РРО!BV$12:BV$38)</f>
        <v>#REF!</v>
      </c>
      <c r="AI186" s="29" t="e">
        <f>SUMIF(РРО!#REF!,свод!$AY186,РРО!BW$12:BW$38)</f>
        <v>#REF!</v>
      </c>
      <c r="AJ186" s="29" t="e">
        <f>SUMIF(РРО!#REF!,свод!$AY186,РРО!#REF!)</f>
        <v>#REF!</v>
      </c>
      <c r="AK186" s="29" t="e">
        <f>SUMIF(РРО!#REF!,свод!$AY186,РРО!#REF!)</f>
        <v>#REF!</v>
      </c>
      <c r="AL186" s="29" t="e">
        <f>SUMIF(РРО!#REF!,свод!$AY186,РРО!#REF!)</f>
        <v>#REF!</v>
      </c>
      <c r="AM186" s="29" t="e">
        <f>SUMIF(РРО!#REF!,свод!$AY186,РРО!#REF!)</f>
        <v>#REF!</v>
      </c>
      <c r="AN186" s="29" t="e">
        <f>SUMIF(РРО!#REF!,свод!$AY186,РРО!#REF!)</f>
        <v>#REF!</v>
      </c>
      <c r="AO186" s="29" t="e">
        <f>SUMIF(РРО!#REF!,свод!$AY186,РРО!#REF!)</f>
        <v>#REF!</v>
      </c>
      <c r="AP186" s="29" t="e">
        <f>SUMIF(РРО!#REF!,свод!$AY186,РРО!#REF!)</f>
        <v>#REF!</v>
      </c>
      <c r="AQ186" s="29" t="e">
        <f>SUMIF(РРО!#REF!,свод!$AY186,РРО!#REF!)</f>
        <v>#REF!</v>
      </c>
      <c r="AR186" s="29" t="e">
        <f>SUMIF(РРО!#REF!,свод!$AY186,РРО!#REF!)</f>
        <v>#REF!</v>
      </c>
      <c r="AS186" s="29" t="e">
        <f>SUMIF(РРО!#REF!,свод!$AY186,РРО!#REF!)</f>
        <v>#REF!</v>
      </c>
      <c r="AT186" s="29" t="e">
        <f>SUMIF(РРО!#REF!,свод!$AY186,РРО!#REF!)</f>
        <v>#REF!</v>
      </c>
      <c r="AU186" s="29" t="e">
        <f>SUMIF(РРО!#REF!,свод!$AY186,РРО!#REF!)</f>
        <v>#REF!</v>
      </c>
      <c r="AV186" s="29" t="e">
        <f>SUMIF(РРО!#REF!,свод!$AY186,РРО!#REF!)</f>
        <v>#REF!</v>
      </c>
      <c r="AW186" s="29" t="e">
        <f>SUMIF(РРО!#REF!,свод!$AY186,РРО!#REF!)</f>
        <v>#REF!</v>
      </c>
      <c r="AX186" s="29" t="e">
        <f>SUMIF(РРО!#REF!,свод!$AY186,РРО!#REF!)</f>
        <v>#REF!</v>
      </c>
      <c r="AY186" s="16" t="str">
        <f t="shared" si="9"/>
        <v>4040200010104нормативный</v>
      </c>
    </row>
    <row r="187" spans="1:51" s="16" customFormat="1" ht="15" customHeight="1">
      <c r="A187" s="20">
        <v>404020001</v>
      </c>
      <c r="B187" s="21" t="s">
        <v>142</v>
      </c>
      <c r="C187" s="22" t="s">
        <v>51</v>
      </c>
      <c r="D187" s="22" t="s">
        <v>66</v>
      </c>
      <c r="E187" s="23" t="s">
        <v>63</v>
      </c>
      <c r="F187" s="40" t="e">
        <f>SUMIF(РРО!#REF!,свод!AY187,РРО!AT$12:AT$38)</f>
        <v>#REF!</v>
      </c>
      <c r="G187" s="40" t="e">
        <f>SUMIF(РРО!#REF!,свод!AY187,РРО!AU$12:AU$38)</f>
        <v>#REF!</v>
      </c>
      <c r="H187" s="29" t="e">
        <f>SUMIF(РРО!#REF!,свод!$AY187,РРО!AV$12:AV$38)</f>
        <v>#REF!</v>
      </c>
      <c r="I187" s="29" t="e">
        <f>SUMIF(РРО!#REF!,свод!$AY187,РРО!AW$12:AW$38)</f>
        <v>#REF!</v>
      </c>
      <c r="J187" s="29" t="e">
        <f>SUMIF(РРО!#REF!,свод!$AY187,РРО!AX$12:AX$38)</f>
        <v>#REF!</v>
      </c>
      <c r="K187" s="29" t="e">
        <f>SUMIF(РРО!#REF!,свод!$AY187,РРО!AY$12:AY$38)</f>
        <v>#REF!</v>
      </c>
      <c r="L187" s="29" t="e">
        <f>SUMIF(РРО!#REF!,свод!$AY187,РРО!AZ$12:AZ$38)</f>
        <v>#REF!</v>
      </c>
      <c r="M187" s="29" t="e">
        <f>SUMIF(РРО!#REF!,свод!$AY187,РРО!BA$12:BA$38)</f>
        <v>#REF!</v>
      </c>
      <c r="N187" s="29" t="e">
        <f>SUMIF(РРО!#REF!,свод!$AY187,РРО!BB$12:BB$38)</f>
        <v>#REF!</v>
      </c>
      <c r="O187" s="29" t="e">
        <f>SUMIF(РРО!#REF!,свод!$AY187,РРО!BC$12:BC$38)</f>
        <v>#REF!</v>
      </c>
      <c r="P187" s="40" t="e">
        <f>SUMIF(РРО!#REF!,свод!$AY187,РРО!BD$12:BD$38)</f>
        <v>#REF!</v>
      </c>
      <c r="Q187" s="29" t="e">
        <f>SUMIF(РРО!#REF!,свод!$AY187,РРО!BE$12:BE$38)</f>
        <v>#REF!</v>
      </c>
      <c r="R187" s="29" t="e">
        <f>SUMIF(РРО!#REF!,свод!$AY187,РРО!BF$12:BF$38)</f>
        <v>#REF!</v>
      </c>
      <c r="S187" s="29" t="e">
        <f>SUMIF(РРО!#REF!,свод!$AY187,РРО!BG$12:BG$38)</f>
        <v>#REF!</v>
      </c>
      <c r="T187" s="29" t="e">
        <f>SUMIF(РРО!#REF!,свод!$AY187,РРО!BH$12:BH$38)</f>
        <v>#REF!</v>
      </c>
      <c r="U187" s="40" t="e">
        <f>SUMIF(РРО!#REF!,свод!$AY187,РРО!BI$12:BI$38)</f>
        <v>#REF!</v>
      </c>
      <c r="V187" s="29" t="e">
        <f>SUMIF(РРО!#REF!,свод!$AY187,РРО!BJ$12:BJ$38)</f>
        <v>#REF!</v>
      </c>
      <c r="W187" s="29" t="e">
        <f>SUMIF(РРО!#REF!,свод!$AY187,РРО!BK$12:BK$38)</f>
        <v>#REF!</v>
      </c>
      <c r="X187" s="29" t="e">
        <f>SUMIF(РРО!#REF!,свод!$AY187,РРО!BL$12:BL$38)</f>
        <v>#REF!</v>
      </c>
      <c r="Y187" s="29" t="e">
        <f>SUMIF(РРО!#REF!,свод!$AY187,РРО!BM$12:BM$38)</f>
        <v>#REF!</v>
      </c>
      <c r="Z187" s="40" t="e">
        <f>SUMIF(РРО!#REF!,свод!$AY187,РРО!BN$12:BN$38)</f>
        <v>#REF!</v>
      </c>
      <c r="AA187" s="29" t="e">
        <f>SUMIF(РРО!#REF!,свод!$AY187,РРО!BO$12:BO$38)</f>
        <v>#REF!</v>
      </c>
      <c r="AB187" s="29" t="e">
        <f>SUMIF(РРО!#REF!,свод!$AY187,РРО!BP$12:BP$38)</f>
        <v>#REF!</v>
      </c>
      <c r="AC187" s="29" t="e">
        <f>SUMIF(РРО!#REF!,свод!$AY187,РРО!BQ$12:BQ$38)</f>
        <v>#REF!</v>
      </c>
      <c r="AD187" s="29" t="e">
        <f>SUMIF(РРО!#REF!,свод!$AY187,РРО!BR$12:BR$38)</f>
        <v>#REF!</v>
      </c>
      <c r="AE187" s="40" t="e">
        <f>SUMIF(РРО!#REF!,свод!$AY187,РРО!BS$12:BS$38)</f>
        <v>#REF!</v>
      </c>
      <c r="AF187" s="29" t="e">
        <f>SUMIF(РРО!#REF!,свод!$AY187,РРО!BT$12:BT$38)</f>
        <v>#REF!</v>
      </c>
      <c r="AG187" s="29" t="e">
        <f>SUMIF(РРО!#REF!,свод!$AY187,РРО!BU$12:BU$38)</f>
        <v>#REF!</v>
      </c>
      <c r="AH187" s="29" t="e">
        <f>SUMIF(РРО!#REF!,свод!$AY187,РРО!BV$12:BV$38)</f>
        <v>#REF!</v>
      </c>
      <c r="AI187" s="29" t="e">
        <f>SUMIF(РРО!#REF!,свод!$AY187,РРО!BW$12:BW$38)</f>
        <v>#REF!</v>
      </c>
      <c r="AJ187" s="29" t="e">
        <f>SUMIF(РРО!#REF!,свод!$AY187,РРО!#REF!)</f>
        <v>#REF!</v>
      </c>
      <c r="AK187" s="29" t="e">
        <f>SUMIF(РРО!#REF!,свод!$AY187,РРО!#REF!)</f>
        <v>#REF!</v>
      </c>
      <c r="AL187" s="29" t="e">
        <f>SUMIF(РРО!#REF!,свод!$AY187,РРО!#REF!)</f>
        <v>#REF!</v>
      </c>
      <c r="AM187" s="29" t="e">
        <f>SUMIF(РРО!#REF!,свод!$AY187,РРО!#REF!)</f>
        <v>#REF!</v>
      </c>
      <c r="AN187" s="29" t="e">
        <f>SUMIF(РРО!#REF!,свод!$AY187,РРО!#REF!)</f>
        <v>#REF!</v>
      </c>
      <c r="AO187" s="29" t="e">
        <f>SUMIF(РРО!#REF!,свод!$AY187,РРО!#REF!)</f>
        <v>#REF!</v>
      </c>
      <c r="AP187" s="29" t="e">
        <f>SUMIF(РРО!#REF!,свод!$AY187,РРО!#REF!)</f>
        <v>#REF!</v>
      </c>
      <c r="AQ187" s="29" t="e">
        <f>SUMIF(РРО!#REF!,свод!$AY187,РРО!#REF!)</f>
        <v>#REF!</v>
      </c>
      <c r="AR187" s="29" t="e">
        <f>SUMIF(РРО!#REF!,свод!$AY187,РРО!#REF!)</f>
        <v>#REF!</v>
      </c>
      <c r="AS187" s="29" t="e">
        <f>SUMIF(РРО!#REF!,свод!$AY187,РРО!#REF!)</f>
        <v>#REF!</v>
      </c>
      <c r="AT187" s="29" t="e">
        <f>SUMIF(РРО!#REF!,свод!$AY187,РРО!#REF!)</f>
        <v>#REF!</v>
      </c>
      <c r="AU187" s="29" t="e">
        <f>SUMIF(РРО!#REF!,свод!$AY187,РРО!#REF!)</f>
        <v>#REF!</v>
      </c>
      <c r="AV187" s="29" t="e">
        <f>SUMIF(РРО!#REF!,свод!$AY187,РРО!#REF!)</f>
        <v>#REF!</v>
      </c>
      <c r="AW187" s="29" t="e">
        <f>SUMIF(РРО!#REF!,свод!$AY187,РРО!#REF!)</f>
        <v>#REF!</v>
      </c>
      <c r="AX187" s="29" t="e">
        <f>SUMIF(РРО!#REF!,свод!$AY187,РРО!#REF!)</f>
        <v>#REF!</v>
      </c>
      <c r="AY187" s="16" t="str">
        <f t="shared" ref="AY187:AY192" si="10">CONCATENATE(A187,C187,D187,E187)</f>
        <v>4040200010104плановый</v>
      </c>
    </row>
    <row r="188" spans="1:51" s="16" customFormat="1" ht="15" customHeight="1">
      <c r="A188" s="20">
        <v>404020001</v>
      </c>
      <c r="B188" s="21" t="s">
        <v>142</v>
      </c>
      <c r="C188" s="22" t="s">
        <v>79</v>
      </c>
      <c r="D188" s="22" t="s">
        <v>97</v>
      </c>
      <c r="E188" s="23" t="s">
        <v>63</v>
      </c>
      <c r="F188" s="40" t="e">
        <f>SUMIF(РРО!#REF!,свод!AY188,РРО!AT$12:AT$38)</f>
        <v>#REF!</v>
      </c>
      <c r="G188" s="40" t="e">
        <f>SUMIF(РРО!#REF!,свод!AY188,РРО!AU$12:AU$38)</f>
        <v>#REF!</v>
      </c>
      <c r="H188" s="29" t="e">
        <f>SUMIF(РРО!#REF!,свод!$AY188,РРО!AV$12:AV$38)</f>
        <v>#REF!</v>
      </c>
      <c r="I188" s="29" t="e">
        <f>SUMIF(РРО!#REF!,свод!$AY188,РРО!AW$12:AW$38)</f>
        <v>#REF!</v>
      </c>
      <c r="J188" s="29" t="e">
        <f>SUMIF(РРО!#REF!,свод!$AY188,РРО!AX$12:AX$38)</f>
        <v>#REF!</v>
      </c>
      <c r="K188" s="29" t="e">
        <f>SUMIF(РРО!#REF!,свод!$AY188,РРО!AY$12:AY$38)</f>
        <v>#REF!</v>
      </c>
      <c r="L188" s="29" t="e">
        <f>SUMIF(РРО!#REF!,свод!$AY188,РРО!AZ$12:AZ$38)</f>
        <v>#REF!</v>
      </c>
      <c r="M188" s="29" t="e">
        <f>SUMIF(РРО!#REF!,свод!$AY188,РРО!BA$12:BA$38)</f>
        <v>#REF!</v>
      </c>
      <c r="N188" s="29" t="e">
        <f>SUMIF(РРО!#REF!,свод!$AY188,РРО!BB$12:BB$38)</f>
        <v>#REF!</v>
      </c>
      <c r="O188" s="29" t="e">
        <f>SUMIF(РРО!#REF!,свод!$AY188,РРО!BC$12:BC$38)</f>
        <v>#REF!</v>
      </c>
      <c r="P188" s="40" t="e">
        <f>SUMIF(РРО!#REF!,свод!$AY188,РРО!BD$12:BD$38)</f>
        <v>#REF!</v>
      </c>
      <c r="Q188" s="29" t="e">
        <f>SUMIF(РРО!#REF!,свод!$AY188,РРО!BE$12:BE$38)</f>
        <v>#REF!</v>
      </c>
      <c r="R188" s="29" t="e">
        <f>SUMIF(РРО!#REF!,свод!$AY188,РРО!BF$12:BF$38)</f>
        <v>#REF!</v>
      </c>
      <c r="S188" s="29" t="e">
        <f>SUMIF(РРО!#REF!,свод!$AY188,РРО!BG$12:BG$38)</f>
        <v>#REF!</v>
      </c>
      <c r="T188" s="29" t="e">
        <f>SUMIF(РРО!#REF!,свод!$AY188,РРО!BH$12:BH$38)</f>
        <v>#REF!</v>
      </c>
      <c r="U188" s="40" t="e">
        <f>SUMIF(РРО!#REF!,свод!$AY188,РРО!BI$12:BI$38)</f>
        <v>#REF!</v>
      </c>
      <c r="V188" s="29" t="e">
        <f>SUMIF(РРО!#REF!,свод!$AY188,РРО!BJ$12:BJ$38)</f>
        <v>#REF!</v>
      </c>
      <c r="W188" s="29" t="e">
        <f>SUMIF(РРО!#REF!,свод!$AY188,РРО!BK$12:BK$38)</f>
        <v>#REF!</v>
      </c>
      <c r="X188" s="29" t="e">
        <f>SUMIF(РРО!#REF!,свод!$AY188,РРО!BL$12:BL$38)</f>
        <v>#REF!</v>
      </c>
      <c r="Y188" s="29" t="e">
        <f>SUMIF(РРО!#REF!,свод!$AY188,РРО!BM$12:BM$38)</f>
        <v>#REF!</v>
      </c>
      <c r="Z188" s="40" t="e">
        <f>SUMIF(РРО!#REF!,свод!$AY188,РРО!BN$12:BN$38)</f>
        <v>#REF!</v>
      </c>
      <c r="AA188" s="29" t="e">
        <f>SUMIF(РРО!#REF!,свод!$AY188,РРО!BO$12:BO$38)</f>
        <v>#REF!</v>
      </c>
      <c r="AB188" s="29" t="e">
        <f>SUMIF(РРО!#REF!,свод!$AY188,РРО!BP$12:BP$38)</f>
        <v>#REF!</v>
      </c>
      <c r="AC188" s="29" t="e">
        <f>SUMIF(РРО!#REF!,свод!$AY188,РРО!BQ$12:BQ$38)</f>
        <v>#REF!</v>
      </c>
      <c r="AD188" s="29" t="e">
        <f>SUMIF(РРО!#REF!,свод!$AY188,РРО!BR$12:BR$38)</f>
        <v>#REF!</v>
      </c>
      <c r="AE188" s="40" t="e">
        <f>SUMIF(РРО!#REF!,свод!$AY188,РРО!BS$12:BS$38)</f>
        <v>#REF!</v>
      </c>
      <c r="AF188" s="29" t="e">
        <f>SUMIF(РРО!#REF!,свод!$AY188,РРО!BT$12:BT$38)</f>
        <v>#REF!</v>
      </c>
      <c r="AG188" s="29" t="e">
        <f>SUMIF(РРО!#REF!,свод!$AY188,РРО!BU$12:BU$38)</f>
        <v>#REF!</v>
      </c>
      <c r="AH188" s="29" t="e">
        <f>SUMIF(РРО!#REF!,свод!$AY188,РРО!BV$12:BV$38)</f>
        <v>#REF!</v>
      </c>
      <c r="AI188" s="29" t="e">
        <f>SUMIF(РРО!#REF!,свод!$AY188,РРО!BW$12:BW$38)</f>
        <v>#REF!</v>
      </c>
      <c r="AJ188" s="29" t="e">
        <f>SUMIF(РРО!#REF!,свод!$AY188,РРО!#REF!)</f>
        <v>#REF!</v>
      </c>
      <c r="AK188" s="29" t="e">
        <f>SUMIF(РРО!#REF!,свод!$AY188,РРО!#REF!)</f>
        <v>#REF!</v>
      </c>
      <c r="AL188" s="29" t="e">
        <f>SUMIF(РРО!#REF!,свод!$AY188,РРО!#REF!)</f>
        <v>#REF!</v>
      </c>
      <c r="AM188" s="29" t="e">
        <f>SUMIF(РРО!#REF!,свод!$AY188,РРО!#REF!)</f>
        <v>#REF!</v>
      </c>
      <c r="AN188" s="29" t="e">
        <f>SUMIF(РРО!#REF!,свод!$AY188,РРО!#REF!)</f>
        <v>#REF!</v>
      </c>
      <c r="AO188" s="29" t="e">
        <f>SUMIF(РРО!#REF!,свод!$AY188,РРО!#REF!)</f>
        <v>#REF!</v>
      </c>
      <c r="AP188" s="29" t="e">
        <f>SUMIF(РРО!#REF!,свод!$AY188,РРО!#REF!)</f>
        <v>#REF!</v>
      </c>
      <c r="AQ188" s="29" t="e">
        <f>SUMIF(РРО!#REF!,свод!$AY188,РРО!#REF!)</f>
        <v>#REF!</v>
      </c>
      <c r="AR188" s="29" t="e">
        <f>SUMIF(РРО!#REF!,свод!$AY188,РРО!#REF!)</f>
        <v>#REF!</v>
      </c>
      <c r="AS188" s="29" t="e">
        <f>SUMIF(РРО!#REF!,свод!$AY188,РРО!#REF!)</f>
        <v>#REF!</v>
      </c>
      <c r="AT188" s="29" t="e">
        <f>SUMIF(РРО!#REF!,свод!$AY188,РРО!#REF!)</f>
        <v>#REF!</v>
      </c>
      <c r="AU188" s="29" t="e">
        <f>SUMIF(РРО!#REF!,свод!$AY188,РРО!#REF!)</f>
        <v>#REF!</v>
      </c>
      <c r="AV188" s="29" t="e">
        <f>SUMIF(РРО!#REF!,свод!$AY188,РРО!#REF!)</f>
        <v>#REF!</v>
      </c>
      <c r="AW188" s="29" t="e">
        <f>SUMIF(РРО!#REF!,свод!$AY188,РРО!#REF!)</f>
        <v>#REF!</v>
      </c>
      <c r="AX188" s="29" t="e">
        <f>SUMIF(РРО!#REF!,свод!$AY188,РРО!#REF!)</f>
        <v>#REF!</v>
      </c>
      <c r="AY188" s="16" t="str">
        <f t="shared" si="10"/>
        <v>4040200010709плановый</v>
      </c>
    </row>
    <row r="189" spans="1:51" s="16" customFormat="1" ht="23.25" customHeight="1">
      <c r="A189" s="20">
        <v>404020001</v>
      </c>
      <c r="B189" s="21" t="s">
        <v>142</v>
      </c>
      <c r="C189" s="22" t="s">
        <v>87</v>
      </c>
      <c r="D189" s="22" t="s">
        <v>92</v>
      </c>
      <c r="E189" s="23" t="s">
        <v>63</v>
      </c>
      <c r="F189" s="40" t="e">
        <f>SUMIF(РРО!#REF!,свод!AY189,РРО!AT$12:AT$38)</f>
        <v>#REF!</v>
      </c>
      <c r="G189" s="40" t="e">
        <f>SUMIF(РРО!#REF!,свод!AY189,РРО!AU$12:AU$38)</f>
        <v>#REF!</v>
      </c>
      <c r="H189" s="29" t="e">
        <f>SUMIF(РРО!#REF!,свод!$AY189,РРО!AV$12:AV$38)</f>
        <v>#REF!</v>
      </c>
      <c r="I189" s="29" t="e">
        <f>SUMIF(РРО!#REF!,свод!$AY189,РРО!AW$12:AW$38)</f>
        <v>#REF!</v>
      </c>
      <c r="J189" s="29" t="e">
        <f>SUMIF(РРО!#REF!,свод!$AY189,РРО!AX$12:AX$38)</f>
        <v>#REF!</v>
      </c>
      <c r="K189" s="29" t="e">
        <f>SUMIF(РРО!#REF!,свод!$AY189,РРО!AY$12:AY$38)</f>
        <v>#REF!</v>
      </c>
      <c r="L189" s="29" t="e">
        <f>SUMIF(РРО!#REF!,свод!$AY189,РРО!AZ$12:AZ$38)</f>
        <v>#REF!</v>
      </c>
      <c r="M189" s="29" t="e">
        <f>SUMIF(РРО!#REF!,свод!$AY189,РРО!BA$12:BA$38)</f>
        <v>#REF!</v>
      </c>
      <c r="N189" s="29" t="e">
        <f>SUMIF(РРО!#REF!,свод!$AY189,РРО!BB$12:BB$38)</f>
        <v>#REF!</v>
      </c>
      <c r="O189" s="29" t="e">
        <f>SUMIF(РРО!#REF!,свод!$AY189,РРО!BC$12:BC$38)</f>
        <v>#REF!</v>
      </c>
      <c r="P189" s="40" t="e">
        <f>SUMIF(РРО!#REF!,свод!$AY189,РРО!BD$12:BD$38)</f>
        <v>#REF!</v>
      </c>
      <c r="Q189" s="29" t="e">
        <f>SUMIF(РРО!#REF!,свод!$AY189,РРО!BE$12:BE$38)</f>
        <v>#REF!</v>
      </c>
      <c r="R189" s="29" t="e">
        <f>SUMIF(РРО!#REF!,свод!$AY189,РРО!BF$12:BF$38)</f>
        <v>#REF!</v>
      </c>
      <c r="S189" s="29" t="e">
        <f>SUMIF(РРО!#REF!,свод!$AY189,РРО!BG$12:BG$38)</f>
        <v>#REF!</v>
      </c>
      <c r="T189" s="29" t="e">
        <f>SUMIF(РРО!#REF!,свод!$AY189,РРО!BH$12:BH$38)</f>
        <v>#REF!</v>
      </c>
      <c r="U189" s="40" t="e">
        <f>SUMIF(РРО!#REF!,свод!$AY189,РРО!BI$12:BI$38)</f>
        <v>#REF!</v>
      </c>
      <c r="V189" s="29" t="e">
        <f>SUMIF(РРО!#REF!,свод!$AY189,РРО!BJ$12:BJ$38)</f>
        <v>#REF!</v>
      </c>
      <c r="W189" s="29" t="e">
        <f>SUMIF(РРО!#REF!,свод!$AY189,РРО!BK$12:BK$38)</f>
        <v>#REF!</v>
      </c>
      <c r="X189" s="29" t="e">
        <f>SUMIF(РРО!#REF!,свод!$AY189,РРО!BL$12:BL$38)</f>
        <v>#REF!</v>
      </c>
      <c r="Y189" s="29" t="e">
        <f>SUMIF(РРО!#REF!,свод!$AY189,РРО!BM$12:BM$38)</f>
        <v>#REF!</v>
      </c>
      <c r="Z189" s="40" t="e">
        <f>SUMIF(РРО!#REF!,свод!$AY189,РРО!BN$12:BN$38)</f>
        <v>#REF!</v>
      </c>
      <c r="AA189" s="29" t="e">
        <f>SUMIF(РРО!#REF!,свод!$AY189,РРО!BO$12:BO$38)</f>
        <v>#REF!</v>
      </c>
      <c r="AB189" s="29" t="e">
        <f>SUMIF(РРО!#REF!,свод!$AY189,РРО!BP$12:BP$38)</f>
        <v>#REF!</v>
      </c>
      <c r="AC189" s="29" t="e">
        <f>SUMIF(РРО!#REF!,свод!$AY189,РРО!BQ$12:BQ$38)</f>
        <v>#REF!</v>
      </c>
      <c r="AD189" s="29" t="e">
        <f>SUMIF(РРО!#REF!,свод!$AY189,РРО!BR$12:BR$38)</f>
        <v>#REF!</v>
      </c>
      <c r="AE189" s="40" t="e">
        <f>SUMIF(РРО!#REF!,свод!$AY189,РРО!BS$12:BS$38)</f>
        <v>#REF!</v>
      </c>
      <c r="AF189" s="29" t="e">
        <f>SUMIF(РРО!#REF!,свод!$AY189,РРО!BT$12:BT$38)</f>
        <v>#REF!</v>
      </c>
      <c r="AG189" s="29" t="e">
        <f>SUMIF(РРО!#REF!,свод!$AY189,РРО!BU$12:BU$38)</f>
        <v>#REF!</v>
      </c>
      <c r="AH189" s="29" t="e">
        <f>SUMIF(РРО!#REF!,свод!$AY189,РРО!BV$12:BV$38)</f>
        <v>#REF!</v>
      </c>
      <c r="AI189" s="29" t="e">
        <f>SUMIF(РРО!#REF!,свод!$AY189,РРО!BW$12:BW$38)</f>
        <v>#REF!</v>
      </c>
      <c r="AJ189" s="29" t="e">
        <f>SUMIF(РРО!#REF!,свод!$AY189,РРО!#REF!)</f>
        <v>#REF!</v>
      </c>
      <c r="AK189" s="29" t="e">
        <f>SUMIF(РРО!#REF!,свод!$AY189,РРО!#REF!)</f>
        <v>#REF!</v>
      </c>
      <c r="AL189" s="29" t="e">
        <f>SUMIF(РРО!#REF!,свод!$AY189,РРО!#REF!)</f>
        <v>#REF!</v>
      </c>
      <c r="AM189" s="29" t="e">
        <f>SUMIF(РРО!#REF!,свод!$AY189,РРО!#REF!)</f>
        <v>#REF!</v>
      </c>
      <c r="AN189" s="29" t="e">
        <f>SUMIF(РРО!#REF!,свод!$AY189,РРО!#REF!)</f>
        <v>#REF!</v>
      </c>
      <c r="AO189" s="29" t="e">
        <f>SUMIF(РРО!#REF!,свод!$AY189,РРО!#REF!)</f>
        <v>#REF!</v>
      </c>
      <c r="AP189" s="29" t="e">
        <f>SUMIF(РРО!#REF!,свод!$AY189,РРО!#REF!)</f>
        <v>#REF!</v>
      </c>
      <c r="AQ189" s="29" t="e">
        <f>SUMIF(РРО!#REF!,свод!$AY189,РРО!#REF!)</f>
        <v>#REF!</v>
      </c>
      <c r="AR189" s="29" t="e">
        <f>SUMIF(РРО!#REF!,свод!$AY189,РРО!#REF!)</f>
        <v>#REF!</v>
      </c>
      <c r="AS189" s="29" t="e">
        <f>SUMIF(РРО!#REF!,свод!$AY189,РРО!#REF!)</f>
        <v>#REF!</v>
      </c>
      <c r="AT189" s="29" t="e">
        <f>SUMIF(РРО!#REF!,свод!$AY189,РРО!#REF!)</f>
        <v>#REF!</v>
      </c>
      <c r="AU189" s="29" t="e">
        <f>SUMIF(РРО!#REF!,свод!$AY189,РРО!#REF!)</f>
        <v>#REF!</v>
      </c>
      <c r="AV189" s="29" t="e">
        <f>SUMIF(РРО!#REF!,свод!$AY189,РРО!#REF!)</f>
        <v>#REF!</v>
      </c>
      <c r="AW189" s="29" t="e">
        <f>SUMIF(РРО!#REF!,свод!$AY189,РРО!#REF!)</f>
        <v>#REF!</v>
      </c>
      <c r="AX189" s="29" t="e">
        <f>SUMIF(РРО!#REF!,свод!$AY189,РРО!#REF!)</f>
        <v>#REF!</v>
      </c>
      <c r="AY189" s="16" t="str">
        <f t="shared" si="10"/>
        <v>4040200011006плановый</v>
      </c>
    </row>
    <row r="190" spans="1:51" s="16" customFormat="1" ht="15" customHeight="1">
      <c r="A190" s="20">
        <v>404020002</v>
      </c>
      <c r="B190" s="21"/>
      <c r="C190" s="22" t="s">
        <v>51</v>
      </c>
      <c r="D190" s="22" t="s">
        <v>66</v>
      </c>
      <c r="E190" s="23" t="s">
        <v>62</v>
      </c>
      <c r="F190" s="40" t="e">
        <f>SUMIF(РРО!#REF!,свод!AY190,РРО!AT$12:AT$38)</f>
        <v>#REF!</v>
      </c>
      <c r="G190" s="40" t="e">
        <f>SUMIF(РРО!#REF!,свод!AY190,РРО!AU$12:AU$38)</f>
        <v>#REF!</v>
      </c>
      <c r="H190" s="29" t="e">
        <f>SUMIF(РРО!#REF!,свод!$AY190,РРО!AV$12:AV$38)</f>
        <v>#REF!</v>
      </c>
      <c r="I190" s="29" t="e">
        <f>SUMIF(РРО!#REF!,свод!$AY190,РРО!AW$12:AW$38)</f>
        <v>#REF!</v>
      </c>
      <c r="J190" s="29" t="e">
        <f>SUMIF(РРО!#REF!,свод!$AY190,РРО!AX$12:AX$38)</f>
        <v>#REF!</v>
      </c>
      <c r="K190" s="29" t="e">
        <f>SUMIF(РРО!#REF!,свод!$AY190,РРО!AY$12:AY$38)</f>
        <v>#REF!</v>
      </c>
      <c r="L190" s="29" t="e">
        <f>SUMIF(РРО!#REF!,свод!$AY190,РРО!AZ$12:AZ$38)</f>
        <v>#REF!</v>
      </c>
      <c r="M190" s="29" t="e">
        <f>SUMIF(РРО!#REF!,свод!$AY190,РРО!BA$12:BA$38)</f>
        <v>#REF!</v>
      </c>
      <c r="N190" s="29" t="e">
        <f>SUMIF(РРО!#REF!,свод!$AY190,РРО!BB$12:BB$38)</f>
        <v>#REF!</v>
      </c>
      <c r="O190" s="29" t="e">
        <f>SUMIF(РРО!#REF!,свод!$AY190,РРО!BC$12:BC$38)</f>
        <v>#REF!</v>
      </c>
      <c r="P190" s="40" t="e">
        <f>SUMIF(РРО!#REF!,свод!$AY190,РРО!BD$12:BD$38)</f>
        <v>#REF!</v>
      </c>
      <c r="Q190" s="29" t="e">
        <f>SUMIF(РРО!#REF!,свод!$AY190,РРО!BE$12:BE$38)</f>
        <v>#REF!</v>
      </c>
      <c r="R190" s="29" t="e">
        <f>SUMIF(РРО!#REF!,свод!$AY190,РРО!BF$12:BF$38)</f>
        <v>#REF!</v>
      </c>
      <c r="S190" s="29" t="e">
        <f>SUMIF(РРО!#REF!,свод!$AY190,РРО!BG$12:BG$38)</f>
        <v>#REF!</v>
      </c>
      <c r="T190" s="29" t="e">
        <f>SUMIF(РРО!#REF!,свод!$AY190,РРО!BH$12:BH$38)</f>
        <v>#REF!</v>
      </c>
      <c r="U190" s="40" t="e">
        <f>SUMIF(РРО!#REF!,свод!$AY190,РРО!BI$12:BI$38)</f>
        <v>#REF!</v>
      </c>
      <c r="V190" s="29" t="e">
        <f>SUMIF(РРО!#REF!,свод!$AY190,РРО!BJ$12:BJ$38)</f>
        <v>#REF!</v>
      </c>
      <c r="W190" s="29" t="e">
        <f>SUMIF(РРО!#REF!,свод!$AY190,РРО!BK$12:BK$38)</f>
        <v>#REF!</v>
      </c>
      <c r="X190" s="29" t="e">
        <f>SUMIF(РРО!#REF!,свод!$AY190,РРО!BL$12:BL$38)</f>
        <v>#REF!</v>
      </c>
      <c r="Y190" s="29" t="e">
        <f>SUMIF(РРО!#REF!,свод!$AY190,РРО!BM$12:BM$38)</f>
        <v>#REF!</v>
      </c>
      <c r="Z190" s="40" t="e">
        <f>SUMIF(РРО!#REF!,свод!$AY190,РРО!BN$12:BN$38)</f>
        <v>#REF!</v>
      </c>
      <c r="AA190" s="29" t="e">
        <f>SUMIF(РРО!#REF!,свод!$AY190,РРО!BO$12:BO$38)</f>
        <v>#REF!</v>
      </c>
      <c r="AB190" s="29" t="e">
        <f>SUMIF(РРО!#REF!,свод!$AY190,РРО!BP$12:BP$38)</f>
        <v>#REF!</v>
      </c>
      <c r="AC190" s="29" t="e">
        <f>SUMIF(РРО!#REF!,свод!$AY190,РРО!BQ$12:BQ$38)</f>
        <v>#REF!</v>
      </c>
      <c r="AD190" s="29" t="e">
        <f>SUMIF(РРО!#REF!,свод!$AY190,РРО!BR$12:BR$38)</f>
        <v>#REF!</v>
      </c>
      <c r="AE190" s="40" t="e">
        <f>SUMIF(РРО!#REF!,свод!$AY190,РРО!BS$12:BS$38)</f>
        <v>#REF!</v>
      </c>
      <c r="AF190" s="29" t="e">
        <f>SUMIF(РРО!#REF!,свод!$AY190,РРО!BT$12:BT$38)</f>
        <v>#REF!</v>
      </c>
      <c r="AG190" s="29" t="e">
        <f>SUMIF(РРО!#REF!,свод!$AY190,РРО!BU$12:BU$38)</f>
        <v>#REF!</v>
      </c>
      <c r="AH190" s="29" t="e">
        <f>SUMIF(РРО!#REF!,свод!$AY190,РРО!BV$12:BV$38)</f>
        <v>#REF!</v>
      </c>
      <c r="AI190" s="29" t="e">
        <f>SUMIF(РРО!#REF!,свод!$AY190,РРО!BW$12:BW$38)</f>
        <v>#REF!</v>
      </c>
      <c r="AJ190" s="29" t="e">
        <f>SUMIF(РРО!#REF!,свод!$AY190,РРО!#REF!)</f>
        <v>#REF!</v>
      </c>
      <c r="AK190" s="29" t="e">
        <f>SUMIF(РРО!#REF!,свод!$AY190,РРО!#REF!)</f>
        <v>#REF!</v>
      </c>
      <c r="AL190" s="29" t="e">
        <f>SUMIF(РРО!#REF!,свод!$AY190,РРО!#REF!)</f>
        <v>#REF!</v>
      </c>
      <c r="AM190" s="29" t="e">
        <f>SUMIF(РРО!#REF!,свод!$AY190,РРО!#REF!)</f>
        <v>#REF!</v>
      </c>
      <c r="AN190" s="29" t="e">
        <f>SUMIF(РРО!#REF!,свод!$AY190,РРО!#REF!)</f>
        <v>#REF!</v>
      </c>
      <c r="AO190" s="29" t="e">
        <f>SUMIF(РРО!#REF!,свод!$AY190,РРО!#REF!)</f>
        <v>#REF!</v>
      </c>
      <c r="AP190" s="29" t="e">
        <f>SUMIF(РРО!#REF!,свод!$AY190,РРО!#REF!)</f>
        <v>#REF!</v>
      </c>
      <c r="AQ190" s="29" t="e">
        <f>SUMIF(РРО!#REF!,свод!$AY190,РРО!#REF!)</f>
        <v>#REF!</v>
      </c>
      <c r="AR190" s="29" t="e">
        <f>SUMIF(РРО!#REF!,свод!$AY190,РРО!#REF!)</f>
        <v>#REF!</v>
      </c>
      <c r="AS190" s="29" t="e">
        <f>SUMIF(РРО!#REF!,свод!$AY190,РРО!#REF!)</f>
        <v>#REF!</v>
      </c>
      <c r="AT190" s="29" t="e">
        <f>SUMIF(РРО!#REF!,свод!$AY190,РРО!#REF!)</f>
        <v>#REF!</v>
      </c>
      <c r="AU190" s="29" t="e">
        <f>SUMIF(РРО!#REF!,свод!$AY190,РРО!#REF!)</f>
        <v>#REF!</v>
      </c>
      <c r="AV190" s="29" t="e">
        <f>SUMIF(РРО!#REF!,свод!$AY190,РРО!#REF!)</f>
        <v>#REF!</v>
      </c>
      <c r="AW190" s="29" t="e">
        <f>SUMIF(РРО!#REF!,свод!$AY190,РРО!#REF!)</f>
        <v>#REF!</v>
      </c>
      <c r="AX190" s="29" t="e">
        <f>SUMIF(РРО!#REF!,свод!$AY190,РРО!#REF!)</f>
        <v>#REF!</v>
      </c>
      <c r="AY190" s="16" t="str">
        <f t="shared" si="10"/>
        <v>4040200020104нормативный</v>
      </c>
    </row>
    <row r="191" spans="1:51" s="16" customFormat="1" ht="15" customHeight="1">
      <c r="A191" s="20">
        <v>404020002</v>
      </c>
      <c r="B191" s="21"/>
      <c r="C191" s="22" t="s">
        <v>51</v>
      </c>
      <c r="D191" s="22" t="s">
        <v>66</v>
      </c>
      <c r="E191" s="23" t="s">
        <v>63</v>
      </c>
      <c r="F191" s="40" t="e">
        <f>SUMIF(РРО!#REF!,свод!AY191,РРО!AT$12:AT$38)</f>
        <v>#REF!</v>
      </c>
      <c r="G191" s="40" t="e">
        <f>SUMIF(РРО!#REF!,свод!AY191,РРО!AU$12:AU$38)</f>
        <v>#REF!</v>
      </c>
      <c r="H191" s="29" t="e">
        <f>SUMIF(РРО!#REF!,свод!$AY191,РРО!AV$12:AV$38)</f>
        <v>#REF!</v>
      </c>
      <c r="I191" s="29" t="e">
        <f>SUMIF(РРО!#REF!,свод!$AY191,РРО!AW$12:AW$38)</f>
        <v>#REF!</v>
      </c>
      <c r="J191" s="29" t="e">
        <f>SUMIF(РРО!#REF!,свод!$AY191,РРО!AX$12:AX$38)</f>
        <v>#REF!</v>
      </c>
      <c r="K191" s="29" t="e">
        <f>SUMIF(РРО!#REF!,свод!$AY191,РРО!AY$12:AY$38)</f>
        <v>#REF!</v>
      </c>
      <c r="L191" s="29" t="e">
        <f>SUMIF(РРО!#REF!,свод!$AY191,РРО!AZ$12:AZ$38)</f>
        <v>#REF!</v>
      </c>
      <c r="M191" s="29" t="e">
        <f>SUMIF(РРО!#REF!,свод!$AY191,РРО!BA$12:BA$38)</f>
        <v>#REF!</v>
      </c>
      <c r="N191" s="29" t="e">
        <f>SUMIF(РРО!#REF!,свод!$AY191,РРО!BB$12:BB$38)</f>
        <v>#REF!</v>
      </c>
      <c r="O191" s="29" t="e">
        <f>SUMIF(РРО!#REF!,свод!$AY191,РРО!BC$12:BC$38)</f>
        <v>#REF!</v>
      </c>
      <c r="P191" s="40" t="e">
        <f>SUMIF(РРО!#REF!,свод!$AY191,РРО!BD$12:BD$38)</f>
        <v>#REF!</v>
      </c>
      <c r="Q191" s="29" t="e">
        <f>SUMIF(РРО!#REF!,свод!$AY191,РРО!BE$12:BE$38)</f>
        <v>#REF!</v>
      </c>
      <c r="R191" s="29" t="e">
        <f>SUMIF(РРО!#REF!,свод!$AY191,РРО!BF$12:BF$38)</f>
        <v>#REF!</v>
      </c>
      <c r="S191" s="29" t="e">
        <f>SUMIF(РРО!#REF!,свод!$AY191,РРО!BG$12:BG$38)</f>
        <v>#REF!</v>
      </c>
      <c r="T191" s="29" t="e">
        <f>SUMIF(РРО!#REF!,свод!$AY191,РРО!BH$12:BH$38)</f>
        <v>#REF!</v>
      </c>
      <c r="U191" s="40" t="e">
        <f>SUMIF(РРО!#REF!,свод!$AY191,РРО!BI$12:BI$38)</f>
        <v>#REF!</v>
      </c>
      <c r="V191" s="29" t="e">
        <f>SUMIF(РРО!#REF!,свод!$AY191,РРО!BJ$12:BJ$38)</f>
        <v>#REF!</v>
      </c>
      <c r="W191" s="29" t="e">
        <f>SUMIF(РРО!#REF!,свод!$AY191,РРО!BK$12:BK$38)</f>
        <v>#REF!</v>
      </c>
      <c r="X191" s="29" t="e">
        <f>SUMIF(РРО!#REF!,свод!$AY191,РРО!BL$12:BL$38)</f>
        <v>#REF!</v>
      </c>
      <c r="Y191" s="29" t="e">
        <f>SUMIF(РРО!#REF!,свод!$AY191,РРО!BM$12:BM$38)</f>
        <v>#REF!</v>
      </c>
      <c r="Z191" s="40" t="e">
        <f>SUMIF(РРО!#REF!,свод!$AY191,РРО!BN$12:BN$38)</f>
        <v>#REF!</v>
      </c>
      <c r="AA191" s="29" t="e">
        <f>SUMIF(РРО!#REF!,свод!$AY191,РРО!BO$12:BO$38)</f>
        <v>#REF!</v>
      </c>
      <c r="AB191" s="29" t="e">
        <f>SUMIF(РРО!#REF!,свод!$AY191,РРО!BP$12:BP$38)</f>
        <v>#REF!</v>
      </c>
      <c r="AC191" s="29" t="e">
        <f>SUMIF(РРО!#REF!,свод!$AY191,РРО!BQ$12:BQ$38)</f>
        <v>#REF!</v>
      </c>
      <c r="AD191" s="29" t="e">
        <f>SUMIF(РРО!#REF!,свод!$AY191,РРО!BR$12:BR$38)</f>
        <v>#REF!</v>
      </c>
      <c r="AE191" s="40" t="e">
        <f>SUMIF(РРО!#REF!,свод!$AY191,РРО!BS$12:BS$38)</f>
        <v>#REF!</v>
      </c>
      <c r="AF191" s="29" t="e">
        <f>SUMIF(РРО!#REF!,свод!$AY191,РРО!BT$12:BT$38)</f>
        <v>#REF!</v>
      </c>
      <c r="AG191" s="29" t="e">
        <f>SUMIF(РРО!#REF!,свод!$AY191,РРО!BU$12:BU$38)</f>
        <v>#REF!</v>
      </c>
      <c r="AH191" s="29" t="e">
        <f>SUMIF(РРО!#REF!,свод!$AY191,РРО!BV$12:BV$38)</f>
        <v>#REF!</v>
      </c>
      <c r="AI191" s="29" t="e">
        <f>SUMIF(РРО!#REF!,свод!$AY191,РРО!BW$12:BW$38)</f>
        <v>#REF!</v>
      </c>
      <c r="AJ191" s="29" t="e">
        <f>SUMIF(РРО!#REF!,свод!$AY191,РРО!#REF!)</f>
        <v>#REF!</v>
      </c>
      <c r="AK191" s="29" t="e">
        <f>SUMIF(РРО!#REF!,свод!$AY191,РРО!#REF!)</f>
        <v>#REF!</v>
      </c>
      <c r="AL191" s="29" t="e">
        <f>SUMIF(РРО!#REF!,свод!$AY191,РРО!#REF!)</f>
        <v>#REF!</v>
      </c>
      <c r="AM191" s="29" t="e">
        <f>SUMIF(РРО!#REF!,свод!$AY191,РРО!#REF!)</f>
        <v>#REF!</v>
      </c>
      <c r="AN191" s="29" t="e">
        <f>SUMIF(РРО!#REF!,свод!$AY191,РРО!#REF!)</f>
        <v>#REF!</v>
      </c>
      <c r="AO191" s="29" t="e">
        <f>SUMIF(РРО!#REF!,свод!$AY191,РРО!#REF!)</f>
        <v>#REF!</v>
      </c>
      <c r="AP191" s="29" t="e">
        <f>SUMIF(РРО!#REF!,свод!$AY191,РРО!#REF!)</f>
        <v>#REF!</v>
      </c>
      <c r="AQ191" s="29" t="e">
        <f>SUMIF(РРО!#REF!,свод!$AY191,РРО!#REF!)</f>
        <v>#REF!</v>
      </c>
      <c r="AR191" s="29" t="e">
        <f>SUMIF(РРО!#REF!,свод!$AY191,РРО!#REF!)</f>
        <v>#REF!</v>
      </c>
      <c r="AS191" s="29" t="e">
        <f>SUMIF(РРО!#REF!,свод!$AY191,РРО!#REF!)</f>
        <v>#REF!</v>
      </c>
      <c r="AT191" s="29" t="e">
        <f>SUMIF(РРО!#REF!,свод!$AY191,РРО!#REF!)</f>
        <v>#REF!</v>
      </c>
      <c r="AU191" s="29" t="e">
        <f>SUMIF(РРО!#REF!,свод!$AY191,РРО!#REF!)</f>
        <v>#REF!</v>
      </c>
      <c r="AV191" s="29" t="e">
        <f>SUMIF(РРО!#REF!,свод!$AY191,РРО!#REF!)</f>
        <v>#REF!</v>
      </c>
      <c r="AW191" s="29" t="e">
        <f>SUMIF(РРО!#REF!,свод!$AY191,РРО!#REF!)</f>
        <v>#REF!</v>
      </c>
      <c r="AX191" s="29" t="e">
        <f>SUMIF(РРО!#REF!,свод!$AY191,РРО!#REF!)</f>
        <v>#REF!</v>
      </c>
      <c r="AY191" s="16" t="str">
        <f t="shared" si="10"/>
        <v>4040200020104плановый</v>
      </c>
    </row>
    <row r="192" spans="1:51" s="16" customFormat="1" ht="15" customHeight="1">
      <c r="A192" s="20">
        <v>404020002</v>
      </c>
      <c r="B192" s="21"/>
      <c r="C192" s="22" t="s">
        <v>79</v>
      </c>
      <c r="D192" s="22" t="s">
        <v>97</v>
      </c>
      <c r="E192" s="23" t="s">
        <v>63</v>
      </c>
      <c r="F192" s="40" t="e">
        <f>SUMIF(РРО!#REF!,свод!AY192,РРО!AT$12:AT$38)</f>
        <v>#REF!</v>
      </c>
      <c r="G192" s="40" t="e">
        <f>SUMIF(РРО!#REF!,свод!AY192,РРО!AU$12:AU$38)</f>
        <v>#REF!</v>
      </c>
      <c r="H192" s="29" t="e">
        <f>SUMIF(РРО!#REF!,свод!$AY192,РРО!AV$12:AV$38)</f>
        <v>#REF!</v>
      </c>
      <c r="I192" s="29" t="e">
        <f>SUMIF(РРО!#REF!,свод!$AY192,РРО!AW$12:AW$38)</f>
        <v>#REF!</v>
      </c>
      <c r="J192" s="29" t="e">
        <f>SUMIF(РРО!#REF!,свод!$AY192,РРО!AX$12:AX$38)</f>
        <v>#REF!</v>
      </c>
      <c r="K192" s="29" t="e">
        <f>SUMIF(РРО!#REF!,свод!$AY192,РРО!AY$12:AY$38)</f>
        <v>#REF!</v>
      </c>
      <c r="L192" s="29" t="e">
        <f>SUMIF(РРО!#REF!,свод!$AY192,РРО!AZ$12:AZ$38)</f>
        <v>#REF!</v>
      </c>
      <c r="M192" s="29" t="e">
        <f>SUMIF(РРО!#REF!,свод!$AY192,РРО!BA$12:BA$38)</f>
        <v>#REF!</v>
      </c>
      <c r="N192" s="29" t="e">
        <f>SUMIF(РРО!#REF!,свод!$AY192,РРО!BB$12:BB$38)</f>
        <v>#REF!</v>
      </c>
      <c r="O192" s="29" t="e">
        <f>SUMIF(РРО!#REF!,свод!$AY192,РРО!BC$12:BC$38)</f>
        <v>#REF!</v>
      </c>
      <c r="P192" s="40" t="e">
        <f>SUMIF(РРО!#REF!,свод!$AY192,РРО!BD$12:BD$38)</f>
        <v>#REF!</v>
      </c>
      <c r="Q192" s="29" t="e">
        <f>SUMIF(РРО!#REF!,свод!$AY192,РРО!BE$12:BE$38)</f>
        <v>#REF!</v>
      </c>
      <c r="R192" s="29" t="e">
        <f>SUMIF(РРО!#REF!,свод!$AY192,РРО!BF$12:BF$38)</f>
        <v>#REF!</v>
      </c>
      <c r="S192" s="29" t="e">
        <f>SUMIF(РРО!#REF!,свод!$AY192,РРО!BG$12:BG$38)</f>
        <v>#REF!</v>
      </c>
      <c r="T192" s="29" t="e">
        <f>SUMIF(РРО!#REF!,свод!$AY192,РРО!BH$12:BH$38)</f>
        <v>#REF!</v>
      </c>
      <c r="U192" s="40" t="e">
        <f>SUMIF(РРО!#REF!,свод!$AY192,РРО!BI$12:BI$38)</f>
        <v>#REF!</v>
      </c>
      <c r="V192" s="29" t="e">
        <f>SUMIF(РРО!#REF!,свод!$AY192,РРО!BJ$12:BJ$38)</f>
        <v>#REF!</v>
      </c>
      <c r="W192" s="29" t="e">
        <f>SUMIF(РРО!#REF!,свод!$AY192,РРО!BK$12:BK$38)</f>
        <v>#REF!</v>
      </c>
      <c r="X192" s="29" t="e">
        <f>SUMIF(РРО!#REF!,свод!$AY192,РРО!BL$12:BL$38)</f>
        <v>#REF!</v>
      </c>
      <c r="Y192" s="29" t="e">
        <f>SUMIF(РРО!#REF!,свод!$AY192,РРО!BM$12:BM$38)</f>
        <v>#REF!</v>
      </c>
      <c r="Z192" s="40" t="e">
        <f>SUMIF(РРО!#REF!,свод!$AY192,РРО!BN$12:BN$38)</f>
        <v>#REF!</v>
      </c>
      <c r="AA192" s="29" t="e">
        <f>SUMIF(РРО!#REF!,свод!$AY192,РРО!BO$12:BO$38)</f>
        <v>#REF!</v>
      </c>
      <c r="AB192" s="29" t="e">
        <f>SUMIF(РРО!#REF!,свод!$AY192,РРО!BP$12:BP$38)</f>
        <v>#REF!</v>
      </c>
      <c r="AC192" s="29" t="e">
        <f>SUMIF(РРО!#REF!,свод!$AY192,РРО!BQ$12:BQ$38)</f>
        <v>#REF!</v>
      </c>
      <c r="AD192" s="29" t="e">
        <f>SUMIF(РРО!#REF!,свод!$AY192,РРО!BR$12:BR$38)</f>
        <v>#REF!</v>
      </c>
      <c r="AE192" s="40" t="e">
        <f>SUMIF(РРО!#REF!,свод!$AY192,РРО!BS$12:BS$38)</f>
        <v>#REF!</v>
      </c>
      <c r="AF192" s="29" t="e">
        <f>SUMIF(РРО!#REF!,свод!$AY192,РРО!BT$12:BT$38)</f>
        <v>#REF!</v>
      </c>
      <c r="AG192" s="29" t="e">
        <f>SUMIF(РРО!#REF!,свод!$AY192,РРО!BU$12:BU$38)</f>
        <v>#REF!</v>
      </c>
      <c r="AH192" s="29" t="e">
        <f>SUMIF(РРО!#REF!,свод!$AY192,РРО!BV$12:BV$38)</f>
        <v>#REF!</v>
      </c>
      <c r="AI192" s="29" t="e">
        <f>SUMIF(РРО!#REF!,свод!$AY192,РРО!BW$12:BW$38)</f>
        <v>#REF!</v>
      </c>
      <c r="AJ192" s="29" t="e">
        <f>SUMIF(РРО!#REF!,свод!$AY192,РРО!#REF!)</f>
        <v>#REF!</v>
      </c>
      <c r="AK192" s="29" t="e">
        <f>SUMIF(РРО!#REF!,свод!$AY192,РРО!#REF!)</f>
        <v>#REF!</v>
      </c>
      <c r="AL192" s="29" t="e">
        <f>SUMIF(РРО!#REF!,свод!$AY192,РРО!#REF!)</f>
        <v>#REF!</v>
      </c>
      <c r="AM192" s="29" t="e">
        <f>SUMIF(РРО!#REF!,свод!$AY192,РРО!#REF!)</f>
        <v>#REF!</v>
      </c>
      <c r="AN192" s="29" t="e">
        <f>SUMIF(РРО!#REF!,свод!$AY192,РРО!#REF!)</f>
        <v>#REF!</v>
      </c>
      <c r="AO192" s="29" t="e">
        <f>SUMIF(РРО!#REF!,свод!$AY192,РРО!#REF!)</f>
        <v>#REF!</v>
      </c>
      <c r="AP192" s="29" t="e">
        <f>SUMIF(РРО!#REF!,свод!$AY192,РРО!#REF!)</f>
        <v>#REF!</v>
      </c>
      <c r="AQ192" s="29" t="e">
        <f>SUMIF(РРО!#REF!,свод!$AY192,РРО!#REF!)</f>
        <v>#REF!</v>
      </c>
      <c r="AR192" s="29" t="e">
        <f>SUMIF(РРО!#REF!,свод!$AY192,РРО!#REF!)</f>
        <v>#REF!</v>
      </c>
      <c r="AS192" s="29" t="e">
        <f>SUMIF(РРО!#REF!,свод!$AY192,РРО!#REF!)</f>
        <v>#REF!</v>
      </c>
      <c r="AT192" s="29" t="e">
        <f>SUMIF(РРО!#REF!,свод!$AY192,РРО!#REF!)</f>
        <v>#REF!</v>
      </c>
      <c r="AU192" s="29" t="e">
        <f>SUMIF(РРО!#REF!,свод!$AY192,РРО!#REF!)</f>
        <v>#REF!</v>
      </c>
      <c r="AV192" s="29" t="e">
        <f>SUMIF(РРО!#REF!,свод!$AY192,РРО!#REF!)</f>
        <v>#REF!</v>
      </c>
      <c r="AW192" s="29" t="e">
        <f>SUMIF(РРО!#REF!,свод!$AY192,РРО!#REF!)</f>
        <v>#REF!</v>
      </c>
      <c r="AX192" s="29" t="e">
        <f>SUMIF(РРО!#REF!,свод!$AY192,РРО!#REF!)</f>
        <v>#REF!</v>
      </c>
      <c r="AY192" s="16" t="str">
        <f t="shared" si="10"/>
        <v>4040200020709плановый</v>
      </c>
    </row>
    <row r="193" spans="1:51" s="16" customFormat="1" ht="15" customHeight="1">
      <c r="A193" s="20">
        <v>404020002</v>
      </c>
      <c r="B193" s="21" t="s">
        <v>142</v>
      </c>
      <c r="C193" s="22" t="s">
        <v>87</v>
      </c>
      <c r="D193" s="22" t="s">
        <v>92</v>
      </c>
      <c r="E193" s="23" t="s">
        <v>63</v>
      </c>
      <c r="F193" s="40" t="e">
        <f>SUMIF(РРО!#REF!,свод!AY193,РРО!AT$12:AT$38)</f>
        <v>#REF!</v>
      </c>
      <c r="G193" s="40" t="e">
        <f>SUMIF(РРО!#REF!,свод!AY193,РРО!AU$12:AU$38)</f>
        <v>#REF!</v>
      </c>
      <c r="H193" s="29" t="e">
        <f>SUMIF(РРО!#REF!,свод!$AY193,РРО!AV$12:AV$38)</f>
        <v>#REF!</v>
      </c>
      <c r="I193" s="29" t="e">
        <f>SUMIF(РРО!#REF!,свод!$AY193,РРО!AW$12:AW$38)</f>
        <v>#REF!</v>
      </c>
      <c r="J193" s="29" t="e">
        <f>SUMIF(РРО!#REF!,свод!$AY193,РРО!AX$12:AX$38)</f>
        <v>#REF!</v>
      </c>
      <c r="K193" s="29" t="e">
        <f>SUMIF(РРО!#REF!,свод!$AY193,РРО!AY$12:AY$38)</f>
        <v>#REF!</v>
      </c>
      <c r="L193" s="29" t="e">
        <f>SUMIF(РРО!#REF!,свод!$AY193,РРО!AZ$12:AZ$38)</f>
        <v>#REF!</v>
      </c>
      <c r="M193" s="29" t="e">
        <f>SUMIF(РРО!#REF!,свод!$AY193,РРО!BA$12:BA$38)</f>
        <v>#REF!</v>
      </c>
      <c r="N193" s="29" t="e">
        <f>SUMIF(РРО!#REF!,свод!$AY193,РРО!BB$12:BB$38)</f>
        <v>#REF!</v>
      </c>
      <c r="O193" s="29" t="e">
        <f>SUMIF(РРО!#REF!,свод!$AY193,РРО!BC$12:BC$38)</f>
        <v>#REF!</v>
      </c>
      <c r="P193" s="40" t="e">
        <f>SUMIF(РРО!#REF!,свод!$AY193,РРО!BD$12:BD$38)</f>
        <v>#REF!</v>
      </c>
      <c r="Q193" s="29" t="e">
        <f>SUMIF(РРО!#REF!,свод!$AY193,РРО!BE$12:BE$38)</f>
        <v>#REF!</v>
      </c>
      <c r="R193" s="29" t="e">
        <f>SUMIF(РРО!#REF!,свод!$AY193,РРО!BF$12:BF$38)</f>
        <v>#REF!</v>
      </c>
      <c r="S193" s="29" t="e">
        <f>SUMIF(РРО!#REF!,свод!$AY193,РРО!BG$12:BG$38)</f>
        <v>#REF!</v>
      </c>
      <c r="T193" s="29" t="e">
        <f>SUMIF(РРО!#REF!,свод!$AY193,РРО!BH$12:BH$38)</f>
        <v>#REF!</v>
      </c>
      <c r="U193" s="40" t="e">
        <f>SUMIF(РРО!#REF!,свод!$AY193,РРО!BI$12:BI$38)</f>
        <v>#REF!</v>
      </c>
      <c r="V193" s="29" t="e">
        <f>SUMIF(РРО!#REF!,свод!$AY193,РРО!BJ$12:BJ$38)</f>
        <v>#REF!</v>
      </c>
      <c r="W193" s="29" t="e">
        <f>SUMIF(РРО!#REF!,свод!$AY193,РРО!BK$12:BK$38)</f>
        <v>#REF!</v>
      </c>
      <c r="X193" s="29" t="e">
        <f>SUMIF(РРО!#REF!,свод!$AY193,РРО!BL$12:BL$38)</f>
        <v>#REF!</v>
      </c>
      <c r="Y193" s="29" t="e">
        <f>SUMIF(РРО!#REF!,свод!$AY193,РРО!BM$12:BM$38)</f>
        <v>#REF!</v>
      </c>
      <c r="Z193" s="40" t="e">
        <f>SUMIF(РРО!#REF!,свод!$AY193,РРО!BN$12:BN$38)</f>
        <v>#REF!</v>
      </c>
      <c r="AA193" s="29" t="e">
        <f>SUMIF(РРО!#REF!,свод!$AY193,РРО!BO$12:BO$38)</f>
        <v>#REF!</v>
      </c>
      <c r="AB193" s="29" t="e">
        <f>SUMIF(РРО!#REF!,свод!$AY193,РРО!BP$12:BP$38)</f>
        <v>#REF!</v>
      </c>
      <c r="AC193" s="29" t="e">
        <f>SUMIF(РРО!#REF!,свод!$AY193,РРО!BQ$12:BQ$38)</f>
        <v>#REF!</v>
      </c>
      <c r="AD193" s="29" t="e">
        <f>SUMIF(РРО!#REF!,свод!$AY193,РРО!BR$12:BR$38)</f>
        <v>#REF!</v>
      </c>
      <c r="AE193" s="40" t="e">
        <f>SUMIF(РРО!#REF!,свод!$AY193,РРО!BS$12:BS$38)</f>
        <v>#REF!</v>
      </c>
      <c r="AF193" s="29" t="e">
        <f>SUMIF(РРО!#REF!,свод!$AY193,РРО!BT$12:BT$38)</f>
        <v>#REF!</v>
      </c>
      <c r="AG193" s="29" t="e">
        <f>SUMIF(РРО!#REF!,свод!$AY193,РРО!BU$12:BU$38)</f>
        <v>#REF!</v>
      </c>
      <c r="AH193" s="29" t="e">
        <f>SUMIF(РРО!#REF!,свод!$AY193,РРО!BV$12:BV$38)</f>
        <v>#REF!</v>
      </c>
      <c r="AI193" s="29" t="e">
        <f>SUMIF(РРО!#REF!,свод!$AY193,РРО!BW$12:BW$38)</f>
        <v>#REF!</v>
      </c>
      <c r="AJ193" s="29" t="e">
        <f>SUMIF(РРО!#REF!,свод!$AY193,РРО!#REF!)</f>
        <v>#REF!</v>
      </c>
      <c r="AK193" s="29" t="e">
        <f>SUMIF(РРО!#REF!,свод!$AY193,РРО!#REF!)</f>
        <v>#REF!</v>
      </c>
      <c r="AL193" s="29" t="e">
        <f>SUMIF(РРО!#REF!,свод!$AY193,РРО!#REF!)</f>
        <v>#REF!</v>
      </c>
      <c r="AM193" s="29" t="e">
        <f>SUMIF(РРО!#REF!,свод!$AY193,РРО!#REF!)</f>
        <v>#REF!</v>
      </c>
      <c r="AN193" s="29" t="e">
        <f>SUMIF(РРО!#REF!,свод!$AY193,РРО!#REF!)</f>
        <v>#REF!</v>
      </c>
      <c r="AO193" s="29" t="e">
        <f>SUMIF(РРО!#REF!,свод!$AY193,РРО!#REF!)</f>
        <v>#REF!</v>
      </c>
      <c r="AP193" s="29" t="e">
        <f>SUMIF(РРО!#REF!,свод!$AY193,РРО!#REF!)</f>
        <v>#REF!</v>
      </c>
      <c r="AQ193" s="29" t="e">
        <f>SUMIF(РРО!#REF!,свод!$AY193,РРО!#REF!)</f>
        <v>#REF!</v>
      </c>
      <c r="AR193" s="29" t="e">
        <f>SUMIF(РРО!#REF!,свод!$AY193,РРО!#REF!)</f>
        <v>#REF!</v>
      </c>
      <c r="AS193" s="29" t="e">
        <f>SUMIF(РРО!#REF!,свод!$AY193,РРО!#REF!)</f>
        <v>#REF!</v>
      </c>
      <c r="AT193" s="29" t="e">
        <f>SUMIF(РРО!#REF!,свод!$AY193,РРО!#REF!)</f>
        <v>#REF!</v>
      </c>
      <c r="AU193" s="29" t="e">
        <f>SUMIF(РРО!#REF!,свод!$AY193,РРО!#REF!)</f>
        <v>#REF!</v>
      </c>
      <c r="AV193" s="29" t="e">
        <f>SUMIF(РРО!#REF!,свод!$AY193,РРО!#REF!)</f>
        <v>#REF!</v>
      </c>
      <c r="AW193" s="29" t="e">
        <f>SUMIF(РРО!#REF!,свод!$AY193,РРО!#REF!)</f>
        <v>#REF!</v>
      </c>
      <c r="AX193" s="29" t="e">
        <f>SUMIF(РРО!#REF!,свод!$AY193,РРО!#REF!)</f>
        <v>#REF!</v>
      </c>
      <c r="AY193" s="16" t="str">
        <f>CONCATENATE(A193,C193,D193,E193)</f>
        <v>4040200021006плановый</v>
      </c>
    </row>
    <row r="194" spans="1:51" ht="15" hidden="1" customHeight="1">
      <c r="A194" s="20">
        <v>404020022</v>
      </c>
      <c r="B194" s="21" t="s">
        <v>143</v>
      </c>
      <c r="C194" s="22" t="s">
        <v>79</v>
      </c>
      <c r="D194" s="22" t="s">
        <v>61</v>
      </c>
      <c r="E194" s="23" t="s">
        <v>62</v>
      </c>
      <c r="F194" s="40" t="e">
        <f>SUMIF(РРО!#REF!,свод!AY194,РРО!AT$12:AT$38)</f>
        <v>#REF!</v>
      </c>
      <c r="G194" s="40" t="e">
        <f>SUMIF(РРО!#REF!,свод!AY194,РРО!AU$12:AU$38)</f>
        <v>#REF!</v>
      </c>
      <c r="H194" s="26" t="e">
        <f>SUMIF(РРО!#REF!,свод!$AY194,РРО!AV$12:AV$38)</f>
        <v>#REF!</v>
      </c>
      <c r="I194" s="26" t="e">
        <f>SUMIF(РРО!#REF!,свод!$AY194,РРО!AW$12:AW$38)</f>
        <v>#REF!</v>
      </c>
      <c r="J194" s="26" t="e">
        <f>SUMIF(РРО!#REF!,свод!$AY194,РРО!AX$12:AX$38)</f>
        <v>#REF!</v>
      </c>
      <c r="K194" s="26" t="e">
        <f>SUMIF(РРО!#REF!,свод!$AY194,РРО!AY$12:AY$38)</f>
        <v>#REF!</v>
      </c>
      <c r="L194" s="26" t="e">
        <f>SUMIF(РРО!#REF!,свод!$AY194,РРО!AZ$12:AZ$38)</f>
        <v>#REF!</v>
      </c>
      <c r="M194" s="26" t="e">
        <f>SUMIF(РРО!#REF!,свод!$AY194,РРО!BA$12:BA$38)</f>
        <v>#REF!</v>
      </c>
      <c r="N194" s="26" t="e">
        <f>SUMIF(РРО!#REF!,свод!$AY194,РРО!BB$12:BB$38)</f>
        <v>#REF!</v>
      </c>
      <c r="O194" s="26" t="e">
        <f>SUMIF(РРО!#REF!,свод!$AY194,РРО!BC$12:BC$38)</f>
        <v>#REF!</v>
      </c>
      <c r="P194" s="40" t="e">
        <f>SUMIF(РРО!#REF!,свод!$AY194,РРО!BD$12:BD$38)</f>
        <v>#REF!</v>
      </c>
      <c r="Q194" s="26" t="e">
        <f>SUMIF(РРО!#REF!,свод!$AY194,РРО!BE$12:BE$38)</f>
        <v>#REF!</v>
      </c>
      <c r="R194" s="26" t="e">
        <f>SUMIF(РРО!#REF!,свод!$AY194,РРО!BF$12:BF$38)</f>
        <v>#REF!</v>
      </c>
      <c r="S194" s="26" t="e">
        <f>SUMIF(РРО!#REF!,свод!$AY194,РРО!BG$12:BG$38)</f>
        <v>#REF!</v>
      </c>
      <c r="T194" s="26" t="e">
        <f>SUMIF(РРО!#REF!,свод!$AY194,РРО!BH$12:BH$38)</f>
        <v>#REF!</v>
      </c>
      <c r="U194" s="40" t="e">
        <f>SUMIF(РРО!#REF!,свод!$AY194,РРО!BI$12:BI$38)</f>
        <v>#REF!</v>
      </c>
      <c r="V194" s="26" t="e">
        <f>SUMIF(РРО!#REF!,свод!$AY194,РРО!BJ$12:BJ$38)</f>
        <v>#REF!</v>
      </c>
      <c r="W194" s="26" t="e">
        <f>SUMIF(РРО!#REF!,свод!$AY194,РРО!BK$12:BK$38)</f>
        <v>#REF!</v>
      </c>
      <c r="X194" s="26" t="e">
        <f>SUMIF(РРО!#REF!,свод!$AY194,РРО!BL$12:BL$38)</f>
        <v>#REF!</v>
      </c>
      <c r="Y194" s="26" t="e">
        <f>SUMIF(РРО!#REF!,свод!$AY194,РРО!BM$12:BM$38)</f>
        <v>#REF!</v>
      </c>
      <c r="Z194" s="40" t="e">
        <f>SUMIF(РРО!#REF!,свод!$AY194,РРО!BN$12:BN$38)</f>
        <v>#REF!</v>
      </c>
      <c r="AA194" s="26" t="e">
        <f>SUMIF(РРО!#REF!,свод!$AY194,РРО!BO$12:BO$38)</f>
        <v>#REF!</v>
      </c>
      <c r="AB194" s="26" t="e">
        <f>SUMIF(РРО!#REF!,свод!$AY194,РРО!BP$12:BP$38)</f>
        <v>#REF!</v>
      </c>
      <c r="AC194" s="26" t="e">
        <f>SUMIF(РРО!#REF!,свод!$AY194,РРО!BQ$12:BQ$38)</f>
        <v>#REF!</v>
      </c>
      <c r="AD194" s="26" t="e">
        <f>SUMIF(РРО!#REF!,свод!$AY194,РРО!BR$12:BR$38)</f>
        <v>#REF!</v>
      </c>
      <c r="AE194" s="40" t="e">
        <f>SUMIF(РРО!#REF!,свод!$AY194,РРО!BS$12:BS$38)</f>
        <v>#REF!</v>
      </c>
      <c r="AF194" s="26" t="e">
        <f>SUMIF(РРО!#REF!,свод!$AY194,РРО!BT$12:BT$38)</f>
        <v>#REF!</v>
      </c>
      <c r="AG194" s="26" t="e">
        <f>SUMIF(РРО!#REF!,свод!$AY194,РРО!BU$12:BU$38)</f>
        <v>#REF!</v>
      </c>
      <c r="AH194" s="26" t="e">
        <f>SUMIF(РРО!#REF!,свод!$AY194,РРО!BV$12:BV$38)</f>
        <v>#REF!</v>
      </c>
      <c r="AI194" s="26" t="e">
        <f>SUMIF(РРО!#REF!,свод!$AY194,РРО!BW$12:BW$38)</f>
        <v>#REF!</v>
      </c>
      <c r="AJ194" s="26" t="e">
        <f>SUMIF(РРО!#REF!,свод!$AY194,РРО!#REF!)</f>
        <v>#REF!</v>
      </c>
      <c r="AK194" s="26" t="e">
        <f>SUMIF(РРО!#REF!,свод!$AY194,РРО!#REF!)</f>
        <v>#REF!</v>
      </c>
      <c r="AL194" s="26" t="e">
        <f>SUMIF(РРО!#REF!,свод!$AY194,РРО!#REF!)</f>
        <v>#REF!</v>
      </c>
      <c r="AM194" s="26" t="e">
        <f>SUMIF(РРО!#REF!,свод!$AY194,РРО!#REF!)</f>
        <v>#REF!</v>
      </c>
      <c r="AN194" s="26" t="e">
        <f>SUMIF(РРО!#REF!,свод!$AY194,РРО!#REF!)</f>
        <v>#REF!</v>
      </c>
      <c r="AO194" s="26" t="e">
        <f>SUMIF(РРО!#REF!,свод!$AY194,РРО!#REF!)</f>
        <v>#REF!</v>
      </c>
      <c r="AP194" s="26" t="e">
        <f>SUMIF(РРО!#REF!,свод!$AY194,РРО!#REF!)</f>
        <v>#REF!</v>
      </c>
      <c r="AQ194" s="26" t="e">
        <f>SUMIF(РРО!#REF!,свод!$AY194,РРО!#REF!)</f>
        <v>#REF!</v>
      </c>
      <c r="AR194" s="26" t="e">
        <f>SUMIF(РРО!#REF!,свод!$AY194,РРО!#REF!)</f>
        <v>#REF!</v>
      </c>
      <c r="AS194" s="26" t="e">
        <f>SUMIF(РРО!#REF!,свод!$AY194,РРО!#REF!)</f>
        <v>#REF!</v>
      </c>
      <c r="AT194" s="26" t="e">
        <f>SUMIF(РРО!#REF!,свод!$AY194,РРО!#REF!)</f>
        <v>#REF!</v>
      </c>
      <c r="AU194" s="26" t="e">
        <f>SUMIF(РРО!#REF!,свод!$AY194,РРО!#REF!)</f>
        <v>#REF!</v>
      </c>
      <c r="AV194" s="26" t="e">
        <f>SUMIF(РРО!#REF!,свод!$AY194,РРО!#REF!)</f>
        <v>#REF!</v>
      </c>
      <c r="AW194" s="26" t="e">
        <f>SUMIF(РРО!#REF!,свод!$AY194,РРО!#REF!)</f>
        <v>#REF!</v>
      </c>
      <c r="AX194" s="26" t="e">
        <f>SUMIF(РРО!#REF!,свод!$AY194,РРО!#REF!)</f>
        <v>#REF!</v>
      </c>
      <c r="AY194" t="str">
        <f>CONCATENATE(A194,C194,D194,E194)</f>
        <v>4040200220702нормативный</v>
      </c>
    </row>
    <row r="195" spans="1:51" ht="15" hidden="1" customHeight="1">
      <c r="A195" s="20">
        <v>404020024</v>
      </c>
      <c r="B195" s="27" t="s">
        <v>144</v>
      </c>
      <c r="C195" s="22" t="s">
        <v>79</v>
      </c>
      <c r="D195" s="22" t="s">
        <v>51</v>
      </c>
      <c r="E195" s="23" t="s">
        <v>62</v>
      </c>
      <c r="F195" s="40" t="e">
        <f>SUMIF(РРО!#REF!,свод!AY195,РРО!AT$12:AT$38)</f>
        <v>#REF!</v>
      </c>
      <c r="G195" s="40" t="e">
        <f>SUMIF(РРО!#REF!,свод!AY195,РРО!AU$12:AU$38)</f>
        <v>#REF!</v>
      </c>
      <c r="H195" s="26" t="e">
        <f>SUMIF(РРО!#REF!,свод!$AY195,РРО!AV$12:AV$38)</f>
        <v>#REF!</v>
      </c>
      <c r="I195" s="26" t="e">
        <f>SUMIF(РРО!#REF!,свод!$AY195,РРО!AW$12:AW$38)</f>
        <v>#REF!</v>
      </c>
      <c r="J195" s="26" t="e">
        <f>SUMIF(РРО!#REF!,свод!$AY195,РРО!AX$12:AX$38)</f>
        <v>#REF!</v>
      </c>
      <c r="K195" s="26" t="e">
        <f>SUMIF(РРО!#REF!,свод!$AY195,РРО!AY$12:AY$38)</f>
        <v>#REF!</v>
      </c>
      <c r="L195" s="26" t="e">
        <f>SUMIF(РРО!#REF!,свод!$AY195,РРО!AZ$12:AZ$38)</f>
        <v>#REF!</v>
      </c>
      <c r="M195" s="26" t="e">
        <f>SUMIF(РРО!#REF!,свод!$AY195,РРО!BA$12:BA$38)</f>
        <v>#REF!</v>
      </c>
      <c r="N195" s="26" t="e">
        <f>SUMIF(РРО!#REF!,свод!$AY195,РРО!BB$12:BB$38)</f>
        <v>#REF!</v>
      </c>
      <c r="O195" s="26" t="e">
        <f>SUMIF(РРО!#REF!,свод!$AY195,РРО!BC$12:BC$38)</f>
        <v>#REF!</v>
      </c>
      <c r="P195" s="40" t="e">
        <f>SUMIF(РРО!#REF!,свод!$AY195,РРО!BD$12:BD$38)</f>
        <v>#REF!</v>
      </c>
      <c r="Q195" s="26" t="e">
        <f>SUMIF(РРО!#REF!,свод!$AY195,РРО!BE$12:BE$38)</f>
        <v>#REF!</v>
      </c>
      <c r="R195" s="26" t="e">
        <f>SUMIF(РРО!#REF!,свод!$AY195,РРО!BF$12:BF$38)</f>
        <v>#REF!</v>
      </c>
      <c r="S195" s="26" t="e">
        <f>SUMIF(РРО!#REF!,свод!$AY195,РРО!BG$12:BG$38)</f>
        <v>#REF!</v>
      </c>
      <c r="T195" s="26" t="e">
        <f>SUMIF(РРО!#REF!,свод!$AY195,РРО!BH$12:BH$38)</f>
        <v>#REF!</v>
      </c>
      <c r="U195" s="40" t="e">
        <f>SUMIF(РРО!#REF!,свод!$AY195,РРО!BI$12:BI$38)</f>
        <v>#REF!</v>
      </c>
      <c r="V195" s="26" t="e">
        <f>SUMIF(РРО!#REF!,свод!$AY195,РРО!BJ$12:BJ$38)</f>
        <v>#REF!</v>
      </c>
      <c r="W195" s="26" t="e">
        <f>SUMIF(РРО!#REF!,свод!$AY195,РРО!BK$12:BK$38)</f>
        <v>#REF!</v>
      </c>
      <c r="X195" s="26" t="e">
        <f>SUMIF(РРО!#REF!,свод!$AY195,РРО!BL$12:BL$38)</f>
        <v>#REF!</v>
      </c>
      <c r="Y195" s="26" t="e">
        <f>SUMIF(РРО!#REF!,свод!$AY195,РРО!BM$12:BM$38)</f>
        <v>#REF!</v>
      </c>
      <c r="Z195" s="40" t="e">
        <f>SUMIF(РРО!#REF!,свод!$AY195,РРО!BN$12:BN$38)</f>
        <v>#REF!</v>
      </c>
      <c r="AA195" s="26" t="e">
        <f>SUMIF(РРО!#REF!,свод!$AY195,РРО!BO$12:BO$38)</f>
        <v>#REF!</v>
      </c>
      <c r="AB195" s="26" t="e">
        <f>SUMIF(РРО!#REF!,свод!$AY195,РРО!BP$12:BP$38)</f>
        <v>#REF!</v>
      </c>
      <c r="AC195" s="26" t="e">
        <f>SUMIF(РРО!#REF!,свод!$AY195,РРО!BQ$12:BQ$38)</f>
        <v>#REF!</v>
      </c>
      <c r="AD195" s="26" t="e">
        <f>SUMIF(РРО!#REF!,свод!$AY195,РРО!BR$12:BR$38)</f>
        <v>#REF!</v>
      </c>
      <c r="AE195" s="40" t="e">
        <f>SUMIF(РРО!#REF!,свод!$AY195,РРО!BS$12:BS$38)</f>
        <v>#REF!</v>
      </c>
      <c r="AF195" s="26" t="e">
        <f>SUMIF(РРО!#REF!,свод!$AY195,РРО!BT$12:BT$38)</f>
        <v>#REF!</v>
      </c>
      <c r="AG195" s="26" t="e">
        <f>SUMIF(РРО!#REF!,свод!$AY195,РРО!BU$12:BU$38)</f>
        <v>#REF!</v>
      </c>
      <c r="AH195" s="26" t="e">
        <f>SUMIF(РРО!#REF!,свод!$AY195,РРО!BV$12:BV$38)</f>
        <v>#REF!</v>
      </c>
      <c r="AI195" s="26" t="e">
        <f>SUMIF(РРО!#REF!,свод!$AY195,РРО!BW$12:BW$38)</f>
        <v>#REF!</v>
      </c>
      <c r="AJ195" s="26" t="e">
        <f>SUMIF(РРО!#REF!,свод!$AY195,РРО!#REF!)</f>
        <v>#REF!</v>
      </c>
      <c r="AK195" s="26" t="e">
        <f>SUMIF(РРО!#REF!,свод!$AY195,РРО!#REF!)</f>
        <v>#REF!</v>
      </c>
      <c r="AL195" s="26" t="e">
        <f>SUMIF(РРО!#REF!,свод!$AY195,РРО!#REF!)</f>
        <v>#REF!</v>
      </c>
      <c r="AM195" s="26" t="e">
        <f>SUMIF(РРО!#REF!,свод!$AY195,РРО!#REF!)</f>
        <v>#REF!</v>
      </c>
      <c r="AN195" s="26" t="e">
        <f>SUMIF(РРО!#REF!,свод!$AY195,РРО!#REF!)</f>
        <v>#REF!</v>
      </c>
      <c r="AO195" s="26" t="e">
        <f>SUMIF(РРО!#REF!,свод!$AY195,РРО!#REF!)</f>
        <v>#REF!</v>
      </c>
      <c r="AP195" s="26" t="e">
        <f>SUMIF(РРО!#REF!,свод!$AY195,РРО!#REF!)</f>
        <v>#REF!</v>
      </c>
      <c r="AQ195" s="26" t="e">
        <f>SUMIF(РРО!#REF!,свод!$AY195,РРО!#REF!)</f>
        <v>#REF!</v>
      </c>
      <c r="AR195" s="26" t="e">
        <f>SUMIF(РРО!#REF!,свод!$AY195,РРО!#REF!)</f>
        <v>#REF!</v>
      </c>
      <c r="AS195" s="26" t="e">
        <f>SUMIF(РРО!#REF!,свод!$AY195,РРО!#REF!)</f>
        <v>#REF!</v>
      </c>
      <c r="AT195" s="26" t="e">
        <f>SUMIF(РРО!#REF!,свод!$AY195,РРО!#REF!)</f>
        <v>#REF!</v>
      </c>
      <c r="AU195" s="26" t="e">
        <f>SUMIF(РРО!#REF!,свод!$AY195,РРО!#REF!)</f>
        <v>#REF!</v>
      </c>
      <c r="AV195" s="26" t="e">
        <f>SUMIF(РРО!#REF!,свод!$AY195,РРО!#REF!)</f>
        <v>#REF!</v>
      </c>
      <c r="AW195" s="26" t="e">
        <f>SUMIF(РРО!#REF!,свод!$AY195,РРО!#REF!)</f>
        <v>#REF!</v>
      </c>
      <c r="AX195" s="26" t="e">
        <f>SUMIF(РРО!#REF!,свод!$AY195,РРО!#REF!)</f>
        <v>#REF!</v>
      </c>
      <c r="AY195" t="str">
        <f t="shared" ref="AY195:AY204" si="11">CONCATENATE(A195,C195,D195,E195)</f>
        <v>4040200240701нормативный</v>
      </c>
    </row>
    <row r="196" spans="1:51" ht="15" hidden="1" customHeight="1">
      <c r="A196" s="20">
        <v>404020036</v>
      </c>
      <c r="B196" s="21" t="s">
        <v>107</v>
      </c>
      <c r="C196" s="22" t="s">
        <v>87</v>
      </c>
      <c r="D196" s="22" t="s">
        <v>54</v>
      </c>
      <c r="E196" s="23" t="s">
        <v>63</v>
      </c>
      <c r="F196" s="40" t="e">
        <f>SUMIF(РРО!#REF!,свод!AY196,РРО!AT$12:AT$38)</f>
        <v>#REF!</v>
      </c>
      <c r="G196" s="40" t="e">
        <f>SUMIF(РРО!#REF!,свод!AY196,РРО!AU$12:AU$38)</f>
        <v>#REF!</v>
      </c>
      <c r="H196" s="26" t="e">
        <f>SUMIF(РРО!#REF!,свод!$AY196,РРО!AV$12:AV$38)</f>
        <v>#REF!</v>
      </c>
      <c r="I196" s="26" t="e">
        <f>SUMIF(РРО!#REF!,свод!$AY196,РРО!AW$12:AW$38)</f>
        <v>#REF!</v>
      </c>
      <c r="J196" s="26" t="e">
        <f>SUMIF(РРО!#REF!,свод!$AY196,РРО!AX$12:AX$38)</f>
        <v>#REF!</v>
      </c>
      <c r="K196" s="26" t="e">
        <f>SUMIF(РРО!#REF!,свод!$AY196,РРО!AY$12:AY$38)</f>
        <v>#REF!</v>
      </c>
      <c r="L196" s="26" t="e">
        <f>SUMIF(РРО!#REF!,свод!$AY196,РРО!AZ$12:AZ$38)</f>
        <v>#REF!</v>
      </c>
      <c r="M196" s="26" t="e">
        <f>SUMIF(РРО!#REF!,свод!$AY196,РРО!BA$12:BA$38)</f>
        <v>#REF!</v>
      </c>
      <c r="N196" s="26" t="e">
        <f>SUMIF(РРО!#REF!,свод!$AY196,РРО!BB$12:BB$38)</f>
        <v>#REF!</v>
      </c>
      <c r="O196" s="26" t="e">
        <f>SUMIF(РРО!#REF!,свод!$AY196,РРО!BC$12:BC$38)</f>
        <v>#REF!</v>
      </c>
      <c r="P196" s="40" t="e">
        <f>SUMIF(РРО!#REF!,свод!$AY196,РРО!BD$12:BD$38)</f>
        <v>#REF!</v>
      </c>
      <c r="Q196" s="26" t="e">
        <f>SUMIF(РРО!#REF!,свод!$AY196,РРО!BE$12:BE$38)</f>
        <v>#REF!</v>
      </c>
      <c r="R196" s="26" t="e">
        <f>SUMIF(РРО!#REF!,свод!$AY196,РРО!BF$12:BF$38)</f>
        <v>#REF!</v>
      </c>
      <c r="S196" s="26" t="e">
        <f>SUMIF(РРО!#REF!,свод!$AY196,РРО!BG$12:BG$38)</f>
        <v>#REF!</v>
      </c>
      <c r="T196" s="26" t="e">
        <f>SUMIF(РРО!#REF!,свод!$AY196,РРО!BH$12:BH$38)</f>
        <v>#REF!</v>
      </c>
      <c r="U196" s="40" t="e">
        <f>SUMIF(РРО!#REF!,свод!$AY196,РРО!BI$12:BI$38)</f>
        <v>#REF!</v>
      </c>
      <c r="V196" s="26" t="e">
        <f>SUMIF(РРО!#REF!,свод!$AY196,РРО!BJ$12:BJ$38)</f>
        <v>#REF!</v>
      </c>
      <c r="W196" s="26" t="e">
        <f>SUMIF(РРО!#REF!,свод!$AY196,РРО!BK$12:BK$38)</f>
        <v>#REF!</v>
      </c>
      <c r="X196" s="26" t="e">
        <f>SUMIF(РРО!#REF!,свод!$AY196,РРО!BL$12:BL$38)</f>
        <v>#REF!</v>
      </c>
      <c r="Y196" s="26" t="e">
        <f>SUMIF(РРО!#REF!,свод!$AY196,РРО!BM$12:BM$38)</f>
        <v>#REF!</v>
      </c>
      <c r="Z196" s="40" t="e">
        <f>SUMIF(РРО!#REF!,свод!$AY196,РРО!BN$12:BN$38)</f>
        <v>#REF!</v>
      </c>
      <c r="AA196" s="26" t="e">
        <f>SUMIF(РРО!#REF!,свод!$AY196,РРО!BO$12:BO$38)</f>
        <v>#REF!</v>
      </c>
      <c r="AB196" s="26" t="e">
        <f>SUMIF(РРО!#REF!,свод!$AY196,РРО!BP$12:BP$38)</f>
        <v>#REF!</v>
      </c>
      <c r="AC196" s="26" t="e">
        <f>SUMIF(РРО!#REF!,свод!$AY196,РРО!BQ$12:BQ$38)</f>
        <v>#REF!</v>
      </c>
      <c r="AD196" s="26" t="e">
        <f>SUMIF(РРО!#REF!,свод!$AY196,РРО!BR$12:BR$38)</f>
        <v>#REF!</v>
      </c>
      <c r="AE196" s="40" t="e">
        <f>SUMIF(РРО!#REF!,свод!$AY196,РРО!BS$12:BS$38)</f>
        <v>#REF!</v>
      </c>
      <c r="AF196" s="26" t="e">
        <f>SUMIF(РРО!#REF!,свод!$AY196,РРО!BT$12:BT$38)</f>
        <v>#REF!</v>
      </c>
      <c r="AG196" s="26" t="e">
        <f>SUMIF(РРО!#REF!,свод!$AY196,РРО!BU$12:BU$38)</f>
        <v>#REF!</v>
      </c>
      <c r="AH196" s="26" t="e">
        <f>SUMIF(РРО!#REF!,свод!$AY196,РРО!BV$12:BV$38)</f>
        <v>#REF!</v>
      </c>
      <c r="AI196" s="26" t="e">
        <f>SUMIF(РРО!#REF!,свод!$AY196,РРО!BW$12:BW$38)</f>
        <v>#REF!</v>
      </c>
      <c r="AJ196" s="26" t="e">
        <f>SUMIF(РРО!#REF!,свод!$AY196,РРО!#REF!)</f>
        <v>#REF!</v>
      </c>
      <c r="AK196" s="26" t="e">
        <f>SUMIF(РРО!#REF!,свод!$AY196,РРО!#REF!)</f>
        <v>#REF!</v>
      </c>
      <c r="AL196" s="26" t="e">
        <f>SUMIF(РРО!#REF!,свод!$AY196,РРО!#REF!)</f>
        <v>#REF!</v>
      </c>
      <c r="AM196" s="26" t="e">
        <f>SUMIF(РРО!#REF!,свод!$AY196,РРО!#REF!)</f>
        <v>#REF!</v>
      </c>
      <c r="AN196" s="26" t="e">
        <f>SUMIF(РРО!#REF!,свод!$AY196,РРО!#REF!)</f>
        <v>#REF!</v>
      </c>
      <c r="AO196" s="26" t="e">
        <f>SUMIF(РРО!#REF!,свод!$AY196,РРО!#REF!)</f>
        <v>#REF!</v>
      </c>
      <c r="AP196" s="26" t="e">
        <f>SUMIF(РРО!#REF!,свод!$AY196,РРО!#REF!)</f>
        <v>#REF!</v>
      </c>
      <c r="AQ196" s="26" t="e">
        <f>SUMIF(РРО!#REF!,свод!$AY196,РРО!#REF!)</f>
        <v>#REF!</v>
      </c>
      <c r="AR196" s="26" t="e">
        <f>SUMIF(РРО!#REF!,свод!$AY196,РРО!#REF!)</f>
        <v>#REF!</v>
      </c>
      <c r="AS196" s="26" t="e">
        <f>SUMIF(РРО!#REF!,свод!$AY196,РРО!#REF!)</f>
        <v>#REF!</v>
      </c>
      <c r="AT196" s="26" t="e">
        <f>SUMIF(РРО!#REF!,свод!$AY196,РРО!#REF!)</f>
        <v>#REF!</v>
      </c>
      <c r="AU196" s="26" t="e">
        <f>SUMIF(РРО!#REF!,свод!$AY196,РРО!#REF!)</f>
        <v>#REF!</v>
      </c>
      <c r="AV196" s="26" t="e">
        <f>SUMIF(РРО!#REF!,свод!$AY196,РРО!#REF!)</f>
        <v>#REF!</v>
      </c>
      <c r="AW196" s="26" t="e">
        <f>SUMIF(РРО!#REF!,свод!$AY196,РРО!#REF!)</f>
        <v>#REF!</v>
      </c>
      <c r="AX196" s="26" t="e">
        <f>SUMIF(РРО!#REF!,свод!$AY196,РРО!#REF!)</f>
        <v>#REF!</v>
      </c>
      <c r="AY196" t="str">
        <f t="shared" si="11"/>
        <v>4040200361003плановый</v>
      </c>
    </row>
    <row r="197" spans="1:51" ht="15" hidden="1" customHeight="1">
      <c r="A197" s="20">
        <v>404020036</v>
      </c>
      <c r="B197" s="21" t="s">
        <v>107</v>
      </c>
      <c r="C197" s="22" t="s">
        <v>87</v>
      </c>
      <c r="D197" s="22" t="s">
        <v>66</v>
      </c>
      <c r="E197" s="23" t="s">
        <v>63</v>
      </c>
      <c r="F197" s="40" t="e">
        <f>SUMIF(РРО!#REF!,свод!AY197,РРО!AT$12:AT$38)</f>
        <v>#REF!</v>
      </c>
      <c r="G197" s="40" t="e">
        <f>SUMIF(РРО!#REF!,свод!AY197,РРО!AU$12:AU$38)</f>
        <v>#REF!</v>
      </c>
      <c r="H197" s="26" t="e">
        <f>SUMIF(РРО!#REF!,свод!$AY197,РРО!AV$12:AV$38)</f>
        <v>#REF!</v>
      </c>
      <c r="I197" s="26" t="e">
        <f>SUMIF(РРО!#REF!,свод!$AY197,РРО!AW$12:AW$38)</f>
        <v>#REF!</v>
      </c>
      <c r="J197" s="26" t="e">
        <f>SUMIF(РРО!#REF!,свод!$AY197,РРО!AX$12:AX$38)</f>
        <v>#REF!</v>
      </c>
      <c r="K197" s="26" t="e">
        <f>SUMIF(РРО!#REF!,свод!$AY197,РРО!AY$12:AY$38)</f>
        <v>#REF!</v>
      </c>
      <c r="L197" s="26" t="e">
        <f>SUMIF(РРО!#REF!,свод!$AY197,РРО!AZ$12:AZ$38)</f>
        <v>#REF!</v>
      </c>
      <c r="M197" s="26" t="e">
        <f>SUMIF(РРО!#REF!,свод!$AY197,РРО!BA$12:BA$38)</f>
        <v>#REF!</v>
      </c>
      <c r="N197" s="26" t="e">
        <f>SUMIF(РРО!#REF!,свод!$AY197,РРО!BB$12:BB$38)</f>
        <v>#REF!</v>
      </c>
      <c r="O197" s="26" t="e">
        <f>SUMIF(РРО!#REF!,свод!$AY197,РРО!BC$12:BC$38)</f>
        <v>#REF!</v>
      </c>
      <c r="P197" s="40" t="e">
        <f>SUMIF(РРО!#REF!,свод!$AY197,РРО!BD$12:BD$38)</f>
        <v>#REF!</v>
      </c>
      <c r="Q197" s="26" t="e">
        <f>SUMIF(РРО!#REF!,свод!$AY197,РРО!BE$12:BE$38)</f>
        <v>#REF!</v>
      </c>
      <c r="R197" s="26" t="e">
        <f>SUMIF(РРО!#REF!,свод!$AY197,РРО!BF$12:BF$38)</f>
        <v>#REF!</v>
      </c>
      <c r="S197" s="26" t="e">
        <f>SUMIF(РРО!#REF!,свод!$AY197,РРО!BG$12:BG$38)</f>
        <v>#REF!</v>
      </c>
      <c r="T197" s="26" t="e">
        <f>SUMIF(РРО!#REF!,свод!$AY197,РРО!BH$12:BH$38)</f>
        <v>#REF!</v>
      </c>
      <c r="U197" s="40" t="e">
        <f>SUMIF(РРО!#REF!,свод!$AY197,РРО!BI$12:BI$38)</f>
        <v>#REF!</v>
      </c>
      <c r="V197" s="26" t="e">
        <f>SUMIF(РРО!#REF!,свод!$AY197,РРО!BJ$12:BJ$38)</f>
        <v>#REF!</v>
      </c>
      <c r="W197" s="26" t="e">
        <f>SUMIF(РРО!#REF!,свод!$AY197,РРО!BK$12:BK$38)</f>
        <v>#REF!</v>
      </c>
      <c r="X197" s="26" t="e">
        <f>SUMIF(РРО!#REF!,свод!$AY197,РРО!BL$12:BL$38)</f>
        <v>#REF!</v>
      </c>
      <c r="Y197" s="26" t="e">
        <f>SUMIF(РРО!#REF!,свод!$AY197,РРО!BM$12:BM$38)</f>
        <v>#REF!</v>
      </c>
      <c r="Z197" s="40" t="e">
        <f>SUMIF(РРО!#REF!,свод!$AY197,РРО!BN$12:BN$38)</f>
        <v>#REF!</v>
      </c>
      <c r="AA197" s="26" t="e">
        <f>SUMIF(РРО!#REF!,свод!$AY197,РРО!BO$12:BO$38)</f>
        <v>#REF!</v>
      </c>
      <c r="AB197" s="26" t="e">
        <f>SUMIF(РРО!#REF!,свод!$AY197,РРО!BP$12:BP$38)</f>
        <v>#REF!</v>
      </c>
      <c r="AC197" s="26" t="e">
        <f>SUMIF(РРО!#REF!,свод!$AY197,РРО!BQ$12:BQ$38)</f>
        <v>#REF!</v>
      </c>
      <c r="AD197" s="26" t="e">
        <f>SUMIF(РРО!#REF!,свод!$AY197,РРО!BR$12:BR$38)</f>
        <v>#REF!</v>
      </c>
      <c r="AE197" s="40" t="e">
        <f>SUMIF(РРО!#REF!,свод!$AY197,РРО!BS$12:BS$38)</f>
        <v>#REF!</v>
      </c>
      <c r="AF197" s="26" t="e">
        <f>SUMIF(РРО!#REF!,свод!$AY197,РРО!BT$12:BT$38)</f>
        <v>#REF!</v>
      </c>
      <c r="AG197" s="26" t="e">
        <f>SUMIF(РРО!#REF!,свод!$AY197,РРО!BU$12:BU$38)</f>
        <v>#REF!</v>
      </c>
      <c r="AH197" s="26" t="e">
        <f>SUMIF(РРО!#REF!,свод!$AY197,РРО!BV$12:BV$38)</f>
        <v>#REF!</v>
      </c>
      <c r="AI197" s="26" t="e">
        <f>SUMIF(РРО!#REF!,свод!$AY197,РРО!BW$12:BW$38)</f>
        <v>#REF!</v>
      </c>
      <c r="AJ197" s="26" t="e">
        <f>SUMIF(РРО!#REF!,свод!$AY197,РРО!#REF!)</f>
        <v>#REF!</v>
      </c>
      <c r="AK197" s="26" t="e">
        <f>SUMIF(РРО!#REF!,свод!$AY197,РРО!#REF!)</f>
        <v>#REF!</v>
      </c>
      <c r="AL197" s="26" t="e">
        <f>SUMIF(РРО!#REF!,свод!$AY197,РРО!#REF!)</f>
        <v>#REF!</v>
      </c>
      <c r="AM197" s="26" t="e">
        <f>SUMIF(РРО!#REF!,свод!$AY197,РРО!#REF!)</f>
        <v>#REF!</v>
      </c>
      <c r="AN197" s="26" t="e">
        <f>SUMIF(РРО!#REF!,свод!$AY197,РРО!#REF!)</f>
        <v>#REF!</v>
      </c>
      <c r="AO197" s="26" t="e">
        <f>SUMIF(РРО!#REF!,свод!$AY197,РРО!#REF!)</f>
        <v>#REF!</v>
      </c>
      <c r="AP197" s="26" t="e">
        <f>SUMIF(РРО!#REF!,свод!$AY197,РРО!#REF!)</f>
        <v>#REF!</v>
      </c>
      <c r="AQ197" s="26" t="e">
        <f>SUMIF(РРО!#REF!,свод!$AY197,РРО!#REF!)</f>
        <v>#REF!</v>
      </c>
      <c r="AR197" s="26" t="e">
        <f>SUMIF(РРО!#REF!,свод!$AY197,РРО!#REF!)</f>
        <v>#REF!</v>
      </c>
      <c r="AS197" s="26" t="e">
        <f>SUMIF(РРО!#REF!,свод!$AY197,РРО!#REF!)</f>
        <v>#REF!</v>
      </c>
      <c r="AT197" s="26" t="e">
        <f>SUMIF(РРО!#REF!,свод!$AY197,РРО!#REF!)</f>
        <v>#REF!</v>
      </c>
      <c r="AU197" s="26" t="e">
        <f>SUMIF(РРО!#REF!,свод!$AY197,РРО!#REF!)</f>
        <v>#REF!</v>
      </c>
      <c r="AV197" s="26" t="e">
        <f>SUMIF(РРО!#REF!,свод!$AY197,РРО!#REF!)</f>
        <v>#REF!</v>
      </c>
      <c r="AW197" s="26" t="e">
        <f>SUMIF(РРО!#REF!,свод!$AY197,РРО!#REF!)</f>
        <v>#REF!</v>
      </c>
      <c r="AX197" s="26" t="e">
        <f>SUMIF(РРО!#REF!,свод!$AY197,РРО!#REF!)</f>
        <v>#REF!</v>
      </c>
      <c r="AY197" t="str">
        <f t="shared" si="11"/>
        <v>4040200361004плановый</v>
      </c>
    </row>
    <row r="198" spans="1:51" ht="15" hidden="1" customHeight="1">
      <c r="A198" s="20">
        <v>404020037</v>
      </c>
      <c r="B198" s="21" t="s">
        <v>99</v>
      </c>
      <c r="C198" s="22" t="s">
        <v>87</v>
      </c>
      <c r="D198" s="22" t="s">
        <v>66</v>
      </c>
      <c r="E198" s="23" t="s">
        <v>63</v>
      </c>
      <c r="F198" s="40" t="e">
        <f>SUMIF(РРО!#REF!,свод!AY198,РРО!AT$12:AT$38)</f>
        <v>#REF!</v>
      </c>
      <c r="G198" s="40" t="e">
        <f>SUMIF(РРО!#REF!,свод!AY198,РРО!AU$12:AU$38)</f>
        <v>#REF!</v>
      </c>
      <c r="H198" s="26" t="e">
        <f>SUMIF(РРО!#REF!,свод!$AY198,РРО!AV$12:AV$38)</f>
        <v>#REF!</v>
      </c>
      <c r="I198" s="26" t="e">
        <f>SUMIF(РРО!#REF!,свод!$AY198,РРО!AW$12:AW$38)</f>
        <v>#REF!</v>
      </c>
      <c r="J198" s="26" t="e">
        <f>SUMIF(РРО!#REF!,свод!$AY198,РРО!AX$12:AX$38)</f>
        <v>#REF!</v>
      </c>
      <c r="K198" s="26" t="e">
        <f>SUMIF(РРО!#REF!,свод!$AY198,РРО!AY$12:AY$38)</f>
        <v>#REF!</v>
      </c>
      <c r="L198" s="26" t="e">
        <f>SUMIF(РРО!#REF!,свод!$AY198,РРО!AZ$12:AZ$38)</f>
        <v>#REF!</v>
      </c>
      <c r="M198" s="26" t="e">
        <f>SUMIF(РРО!#REF!,свод!$AY198,РРО!BA$12:BA$38)</f>
        <v>#REF!</v>
      </c>
      <c r="N198" s="26" t="e">
        <f>SUMIF(РРО!#REF!,свод!$AY198,РРО!BB$12:BB$38)</f>
        <v>#REF!</v>
      </c>
      <c r="O198" s="26" t="e">
        <f>SUMIF(РРО!#REF!,свод!$AY198,РРО!BC$12:BC$38)</f>
        <v>#REF!</v>
      </c>
      <c r="P198" s="40" t="e">
        <f>SUMIF(РРО!#REF!,свод!$AY198,РРО!BD$12:BD$38)</f>
        <v>#REF!</v>
      </c>
      <c r="Q198" s="26" t="e">
        <f>SUMIF(РРО!#REF!,свод!$AY198,РРО!BE$12:BE$38)</f>
        <v>#REF!</v>
      </c>
      <c r="R198" s="26" t="e">
        <f>SUMIF(РРО!#REF!,свод!$AY198,РРО!BF$12:BF$38)</f>
        <v>#REF!</v>
      </c>
      <c r="S198" s="26" t="e">
        <f>SUMIF(РРО!#REF!,свод!$AY198,РРО!BG$12:BG$38)</f>
        <v>#REF!</v>
      </c>
      <c r="T198" s="26" t="e">
        <f>SUMIF(РРО!#REF!,свод!$AY198,РРО!BH$12:BH$38)</f>
        <v>#REF!</v>
      </c>
      <c r="U198" s="40" t="e">
        <f>SUMIF(РРО!#REF!,свод!$AY198,РРО!BI$12:BI$38)</f>
        <v>#REF!</v>
      </c>
      <c r="V198" s="26" t="e">
        <f>SUMIF(РРО!#REF!,свод!$AY198,РРО!BJ$12:BJ$38)</f>
        <v>#REF!</v>
      </c>
      <c r="W198" s="26" t="e">
        <f>SUMIF(РРО!#REF!,свод!$AY198,РРО!BK$12:BK$38)</f>
        <v>#REF!</v>
      </c>
      <c r="X198" s="26" t="e">
        <f>SUMIF(РРО!#REF!,свод!$AY198,РРО!BL$12:BL$38)</f>
        <v>#REF!</v>
      </c>
      <c r="Y198" s="26" t="e">
        <f>SUMIF(РРО!#REF!,свод!$AY198,РРО!BM$12:BM$38)</f>
        <v>#REF!</v>
      </c>
      <c r="Z198" s="40" t="e">
        <f>SUMIF(РРО!#REF!,свод!$AY198,РРО!BN$12:BN$38)</f>
        <v>#REF!</v>
      </c>
      <c r="AA198" s="26" t="e">
        <f>SUMIF(РРО!#REF!,свод!$AY198,РРО!BO$12:BO$38)</f>
        <v>#REF!</v>
      </c>
      <c r="AB198" s="26" t="e">
        <f>SUMIF(РРО!#REF!,свод!$AY198,РРО!BP$12:BP$38)</f>
        <v>#REF!</v>
      </c>
      <c r="AC198" s="26" t="e">
        <f>SUMIF(РРО!#REF!,свод!$AY198,РРО!BQ$12:BQ$38)</f>
        <v>#REF!</v>
      </c>
      <c r="AD198" s="26" t="e">
        <f>SUMIF(РРО!#REF!,свод!$AY198,РРО!BR$12:BR$38)</f>
        <v>#REF!</v>
      </c>
      <c r="AE198" s="40" t="e">
        <f>SUMIF(РРО!#REF!,свод!$AY198,РРО!BS$12:BS$38)</f>
        <v>#REF!</v>
      </c>
      <c r="AF198" s="26" t="e">
        <f>SUMIF(РРО!#REF!,свод!$AY198,РРО!BT$12:BT$38)</f>
        <v>#REF!</v>
      </c>
      <c r="AG198" s="26" t="e">
        <f>SUMIF(РРО!#REF!,свод!$AY198,РРО!BU$12:BU$38)</f>
        <v>#REF!</v>
      </c>
      <c r="AH198" s="26" t="e">
        <f>SUMIF(РРО!#REF!,свод!$AY198,РРО!BV$12:BV$38)</f>
        <v>#REF!</v>
      </c>
      <c r="AI198" s="26" t="e">
        <f>SUMIF(РРО!#REF!,свод!$AY198,РРО!BW$12:BW$38)</f>
        <v>#REF!</v>
      </c>
      <c r="AJ198" s="26" t="e">
        <f>SUMIF(РРО!#REF!,свод!$AY198,РРО!#REF!)</f>
        <v>#REF!</v>
      </c>
      <c r="AK198" s="26" t="e">
        <f>SUMIF(РРО!#REF!,свод!$AY198,РРО!#REF!)</f>
        <v>#REF!</v>
      </c>
      <c r="AL198" s="26" t="e">
        <f>SUMIF(РРО!#REF!,свод!$AY198,РРО!#REF!)</f>
        <v>#REF!</v>
      </c>
      <c r="AM198" s="26" t="e">
        <f>SUMIF(РРО!#REF!,свод!$AY198,РРО!#REF!)</f>
        <v>#REF!</v>
      </c>
      <c r="AN198" s="26" t="e">
        <f>SUMIF(РРО!#REF!,свод!$AY198,РРО!#REF!)</f>
        <v>#REF!</v>
      </c>
      <c r="AO198" s="26" t="e">
        <f>SUMIF(РРО!#REF!,свод!$AY198,РРО!#REF!)</f>
        <v>#REF!</v>
      </c>
      <c r="AP198" s="26" t="e">
        <f>SUMIF(РРО!#REF!,свод!$AY198,РРО!#REF!)</f>
        <v>#REF!</v>
      </c>
      <c r="AQ198" s="26" t="e">
        <f>SUMIF(РРО!#REF!,свод!$AY198,РРО!#REF!)</f>
        <v>#REF!</v>
      </c>
      <c r="AR198" s="26" t="e">
        <f>SUMIF(РРО!#REF!,свод!$AY198,РРО!#REF!)</f>
        <v>#REF!</v>
      </c>
      <c r="AS198" s="26" t="e">
        <f>SUMIF(РРО!#REF!,свод!$AY198,РРО!#REF!)</f>
        <v>#REF!</v>
      </c>
      <c r="AT198" s="26" t="e">
        <f>SUMIF(РРО!#REF!,свод!$AY198,РРО!#REF!)</f>
        <v>#REF!</v>
      </c>
      <c r="AU198" s="26" t="e">
        <f>SUMIF(РРО!#REF!,свод!$AY198,РРО!#REF!)</f>
        <v>#REF!</v>
      </c>
      <c r="AV198" s="26" t="e">
        <f>SUMIF(РРО!#REF!,свод!$AY198,РРО!#REF!)</f>
        <v>#REF!</v>
      </c>
      <c r="AW198" s="26" t="e">
        <f>SUMIF(РРО!#REF!,свод!$AY198,РРО!#REF!)</f>
        <v>#REF!</v>
      </c>
      <c r="AX198" s="26" t="e">
        <f>SUMIF(РРО!#REF!,свод!$AY198,РРО!#REF!)</f>
        <v>#REF!</v>
      </c>
      <c r="AY198" t="str">
        <f>CONCATENATE(A198,C198,D198,E198)</f>
        <v>4040200371004плановый</v>
      </c>
    </row>
    <row r="199" spans="1:51" ht="15" hidden="1" customHeight="1">
      <c r="A199" s="20">
        <v>404020037</v>
      </c>
      <c r="B199" s="21" t="s">
        <v>99</v>
      </c>
      <c r="C199" s="22" t="s">
        <v>87</v>
      </c>
      <c r="D199" s="22" t="s">
        <v>66</v>
      </c>
      <c r="E199" s="23" t="s">
        <v>62</v>
      </c>
      <c r="F199" s="40" t="e">
        <f>SUMIF(РРО!#REF!,свод!AY199,РРО!AT$12:AT$38)</f>
        <v>#REF!</v>
      </c>
      <c r="G199" s="40" t="e">
        <f>SUMIF(РРО!#REF!,свод!AY199,РРО!AU$12:AU$38)</f>
        <v>#REF!</v>
      </c>
      <c r="H199" s="26" t="e">
        <f>SUMIF(РРО!#REF!,свод!$AY199,РРО!AV$12:AV$38)</f>
        <v>#REF!</v>
      </c>
      <c r="I199" s="26" t="e">
        <f>SUMIF(РРО!#REF!,свод!$AY199,РРО!AW$12:AW$38)</f>
        <v>#REF!</v>
      </c>
      <c r="J199" s="26" t="e">
        <f>SUMIF(РРО!#REF!,свод!$AY199,РРО!AX$12:AX$38)</f>
        <v>#REF!</v>
      </c>
      <c r="K199" s="26" t="e">
        <f>SUMIF(РРО!#REF!,свод!$AY199,РРО!AY$12:AY$38)</f>
        <v>#REF!</v>
      </c>
      <c r="L199" s="26" t="e">
        <f>SUMIF(РРО!#REF!,свод!$AY199,РРО!AZ$12:AZ$38)</f>
        <v>#REF!</v>
      </c>
      <c r="M199" s="26" t="e">
        <f>SUMIF(РРО!#REF!,свод!$AY199,РРО!BA$12:BA$38)</f>
        <v>#REF!</v>
      </c>
      <c r="N199" s="26" t="e">
        <f>SUMIF(РРО!#REF!,свод!$AY199,РРО!BB$12:BB$38)</f>
        <v>#REF!</v>
      </c>
      <c r="O199" s="26" t="e">
        <f>SUMIF(РРО!#REF!,свод!$AY199,РРО!BC$12:BC$38)</f>
        <v>#REF!</v>
      </c>
      <c r="P199" s="40" t="e">
        <f>SUMIF(РРО!#REF!,свод!$AY199,РРО!BD$12:BD$38)</f>
        <v>#REF!</v>
      </c>
      <c r="Q199" s="26" t="e">
        <f>SUMIF(РРО!#REF!,свод!$AY199,РРО!BE$12:BE$38)</f>
        <v>#REF!</v>
      </c>
      <c r="R199" s="26" t="e">
        <f>SUMIF(РРО!#REF!,свод!$AY199,РРО!BF$12:BF$38)</f>
        <v>#REF!</v>
      </c>
      <c r="S199" s="26" t="e">
        <f>SUMIF(РРО!#REF!,свод!$AY199,РРО!BG$12:BG$38)</f>
        <v>#REF!</v>
      </c>
      <c r="T199" s="26" t="e">
        <f>SUMIF(РРО!#REF!,свод!$AY199,РРО!BH$12:BH$38)</f>
        <v>#REF!</v>
      </c>
      <c r="U199" s="40" t="e">
        <f>SUMIF(РРО!#REF!,свод!$AY199,РРО!BI$12:BI$38)</f>
        <v>#REF!</v>
      </c>
      <c r="V199" s="26" t="e">
        <f>SUMIF(РРО!#REF!,свод!$AY199,РРО!BJ$12:BJ$38)</f>
        <v>#REF!</v>
      </c>
      <c r="W199" s="26" t="e">
        <f>SUMIF(РРО!#REF!,свод!$AY199,РРО!BK$12:BK$38)</f>
        <v>#REF!</v>
      </c>
      <c r="X199" s="26" t="e">
        <f>SUMIF(РРО!#REF!,свод!$AY199,РРО!BL$12:BL$38)</f>
        <v>#REF!</v>
      </c>
      <c r="Y199" s="26" t="e">
        <f>SUMIF(РРО!#REF!,свод!$AY199,РРО!BM$12:BM$38)</f>
        <v>#REF!</v>
      </c>
      <c r="Z199" s="40" t="e">
        <f>SUMIF(РРО!#REF!,свод!$AY199,РРО!BN$12:BN$38)</f>
        <v>#REF!</v>
      </c>
      <c r="AA199" s="26" t="e">
        <f>SUMIF(РРО!#REF!,свод!$AY199,РРО!BO$12:BO$38)</f>
        <v>#REF!</v>
      </c>
      <c r="AB199" s="26" t="e">
        <f>SUMIF(РРО!#REF!,свод!$AY199,РРО!BP$12:BP$38)</f>
        <v>#REF!</v>
      </c>
      <c r="AC199" s="26" t="e">
        <f>SUMIF(РРО!#REF!,свод!$AY199,РРО!BQ$12:BQ$38)</f>
        <v>#REF!</v>
      </c>
      <c r="AD199" s="26" t="e">
        <f>SUMIF(РРО!#REF!,свод!$AY199,РРО!BR$12:BR$38)</f>
        <v>#REF!</v>
      </c>
      <c r="AE199" s="40" t="e">
        <f>SUMIF(РРО!#REF!,свод!$AY199,РРО!BS$12:BS$38)</f>
        <v>#REF!</v>
      </c>
      <c r="AF199" s="26" t="e">
        <f>SUMIF(РРО!#REF!,свод!$AY199,РРО!BT$12:BT$38)</f>
        <v>#REF!</v>
      </c>
      <c r="AG199" s="26" t="e">
        <f>SUMIF(РРО!#REF!,свод!$AY199,РРО!BU$12:BU$38)</f>
        <v>#REF!</v>
      </c>
      <c r="AH199" s="26" t="e">
        <f>SUMIF(РРО!#REF!,свод!$AY199,РРО!BV$12:BV$38)</f>
        <v>#REF!</v>
      </c>
      <c r="AI199" s="26" t="e">
        <f>SUMIF(РРО!#REF!,свод!$AY199,РРО!BW$12:BW$38)</f>
        <v>#REF!</v>
      </c>
      <c r="AJ199" s="26" t="e">
        <f>SUMIF(РРО!#REF!,свод!$AY199,РРО!#REF!)</f>
        <v>#REF!</v>
      </c>
      <c r="AK199" s="26" t="e">
        <f>SUMIF(РРО!#REF!,свод!$AY199,РРО!#REF!)</f>
        <v>#REF!</v>
      </c>
      <c r="AL199" s="26" t="e">
        <f>SUMIF(РРО!#REF!,свод!$AY199,РРО!#REF!)</f>
        <v>#REF!</v>
      </c>
      <c r="AM199" s="26" t="e">
        <f>SUMIF(РРО!#REF!,свод!$AY199,РРО!#REF!)</f>
        <v>#REF!</v>
      </c>
      <c r="AN199" s="26" t="e">
        <f>SUMIF(РРО!#REF!,свод!$AY199,РРО!#REF!)</f>
        <v>#REF!</v>
      </c>
      <c r="AO199" s="26" t="e">
        <f>SUMIF(РРО!#REF!,свод!$AY199,РРО!#REF!)</f>
        <v>#REF!</v>
      </c>
      <c r="AP199" s="26" t="e">
        <f>SUMIF(РРО!#REF!,свод!$AY199,РРО!#REF!)</f>
        <v>#REF!</v>
      </c>
      <c r="AQ199" s="26" t="e">
        <f>SUMIF(РРО!#REF!,свод!$AY199,РРО!#REF!)</f>
        <v>#REF!</v>
      </c>
      <c r="AR199" s="26" t="e">
        <f>SUMIF(РРО!#REF!,свод!$AY199,РРО!#REF!)</f>
        <v>#REF!</v>
      </c>
      <c r="AS199" s="26" t="e">
        <f>SUMIF(РРО!#REF!,свод!$AY199,РРО!#REF!)</f>
        <v>#REF!</v>
      </c>
      <c r="AT199" s="26" t="e">
        <f>SUMIF(РРО!#REF!,свод!$AY199,РРО!#REF!)</f>
        <v>#REF!</v>
      </c>
      <c r="AU199" s="26" t="e">
        <f>SUMIF(РРО!#REF!,свод!$AY199,РРО!#REF!)</f>
        <v>#REF!</v>
      </c>
      <c r="AV199" s="26" t="e">
        <f>SUMIF(РРО!#REF!,свод!$AY199,РРО!#REF!)</f>
        <v>#REF!</v>
      </c>
      <c r="AW199" s="26" t="e">
        <f>SUMIF(РРО!#REF!,свод!$AY199,РРО!#REF!)</f>
        <v>#REF!</v>
      </c>
      <c r="AX199" s="26" t="e">
        <f>SUMIF(РРО!#REF!,свод!$AY199,РРО!#REF!)</f>
        <v>#REF!</v>
      </c>
      <c r="AY199" t="str">
        <f t="shared" si="11"/>
        <v>4040200371004нормативный</v>
      </c>
    </row>
    <row r="200" spans="1:51" ht="15" hidden="1" customHeight="1">
      <c r="A200" s="20">
        <v>404020038</v>
      </c>
      <c r="B200" s="21" t="s">
        <v>100</v>
      </c>
      <c r="C200" s="22" t="s">
        <v>87</v>
      </c>
      <c r="D200" s="22" t="s">
        <v>66</v>
      </c>
      <c r="E200" s="23" t="s">
        <v>62</v>
      </c>
      <c r="F200" s="40" t="e">
        <f>SUMIF(РРО!#REF!,свод!AY200,РРО!AT$12:AT$38)</f>
        <v>#REF!</v>
      </c>
      <c r="G200" s="40" t="e">
        <f>SUMIF(РРО!#REF!,свод!AY200,РРО!AU$12:AU$38)</f>
        <v>#REF!</v>
      </c>
      <c r="H200" s="26" t="e">
        <f>SUMIF(РРО!#REF!,свод!$AY200,РРО!AV$12:AV$38)</f>
        <v>#REF!</v>
      </c>
      <c r="I200" s="26" t="e">
        <f>SUMIF(РРО!#REF!,свод!$AY200,РРО!AW$12:AW$38)</f>
        <v>#REF!</v>
      </c>
      <c r="J200" s="26" t="e">
        <f>SUMIF(РРО!#REF!,свод!$AY200,РРО!AX$12:AX$38)</f>
        <v>#REF!</v>
      </c>
      <c r="K200" s="26" t="e">
        <f>SUMIF(РРО!#REF!,свод!$AY200,РРО!AY$12:AY$38)</f>
        <v>#REF!</v>
      </c>
      <c r="L200" s="26" t="e">
        <f>SUMIF(РРО!#REF!,свод!$AY200,РРО!AZ$12:AZ$38)</f>
        <v>#REF!</v>
      </c>
      <c r="M200" s="26" t="e">
        <f>SUMIF(РРО!#REF!,свод!$AY200,РРО!BA$12:BA$38)</f>
        <v>#REF!</v>
      </c>
      <c r="N200" s="26" t="e">
        <f>SUMIF(РРО!#REF!,свод!$AY200,РРО!BB$12:BB$38)</f>
        <v>#REF!</v>
      </c>
      <c r="O200" s="26" t="e">
        <f>SUMIF(РРО!#REF!,свод!$AY200,РРО!BC$12:BC$38)</f>
        <v>#REF!</v>
      </c>
      <c r="P200" s="40" t="e">
        <f>SUMIF(РРО!#REF!,свод!$AY200,РРО!BD$12:BD$38)</f>
        <v>#REF!</v>
      </c>
      <c r="Q200" s="26" t="e">
        <f>SUMIF(РРО!#REF!,свод!$AY200,РРО!BE$12:BE$38)</f>
        <v>#REF!</v>
      </c>
      <c r="R200" s="26" t="e">
        <f>SUMIF(РРО!#REF!,свод!$AY200,РРО!BF$12:BF$38)</f>
        <v>#REF!</v>
      </c>
      <c r="S200" s="26" t="e">
        <f>SUMIF(РРО!#REF!,свод!$AY200,РРО!BG$12:BG$38)</f>
        <v>#REF!</v>
      </c>
      <c r="T200" s="26" t="e">
        <f>SUMIF(РРО!#REF!,свод!$AY200,РРО!BH$12:BH$38)</f>
        <v>#REF!</v>
      </c>
      <c r="U200" s="40" t="e">
        <f>SUMIF(РРО!#REF!,свод!$AY200,РРО!BI$12:BI$38)</f>
        <v>#REF!</v>
      </c>
      <c r="V200" s="26" t="e">
        <f>SUMIF(РРО!#REF!,свод!$AY200,РРО!BJ$12:BJ$38)</f>
        <v>#REF!</v>
      </c>
      <c r="W200" s="26" t="e">
        <f>SUMIF(РРО!#REF!,свод!$AY200,РРО!BK$12:BK$38)</f>
        <v>#REF!</v>
      </c>
      <c r="X200" s="26" t="e">
        <f>SUMIF(РРО!#REF!,свод!$AY200,РРО!BL$12:BL$38)</f>
        <v>#REF!</v>
      </c>
      <c r="Y200" s="26" t="e">
        <f>SUMIF(РРО!#REF!,свод!$AY200,РРО!BM$12:BM$38)</f>
        <v>#REF!</v>
      </c>
      <c r="Z200" s="40" t="e">
        <f>SUMIF(РРО!#REF!,свод!$AY200,РРО!BN$12:BN$38)</f>
        <v>#REF!</v>
      </c>
      <c r="AA200" s="26" t="e">
        <f>SUMIF(РРО!#REF!,свод!$AY200,РРО!BO$12:BO$38)</f>
        <v>#REF!</v>
      </c>
      <c r="AB200" s="26" t="e">
        <f>SUMIF(РРО!#REF!,свод!$AY200,РРО!BP$12:BP$38)</f>
        <v>#REF!</v>
      </c>
      <c r="AC200" s="26" t="e">
        <f>SUMIF(РРО!#REF!,свод!$AY200,РРО!BQ$12:BQ$38)</f>
        <v>#REF!</v>
      </c>
      <c r="AD200" s="26" t="e">
        <f>SUMIF(РРО!#REF!,свод!$AY200,РРО!BR$12:BR$38)</f>
        <v>#REF!</v>
      </c>
      <c r="AE200" s="40" t="e">
        <f>SUMIF(РРО!#REF!,свод!$AY200,РРО!BS$12:BS$38)</f>
        <v>#REF!</v>
      </c>
      <c r="AF200" s="26" t="e">
        <f>SUMIF(РРО!#REF!,свод!$AY200,РРО!BT$12:BT$38)</f>
        <v>#REF!</v>
      </c>
      <c r="AG200" s="26" t="e">
        <f>SUMIF(РРО!#REF!,свод!$AY200,РРО!BU$12:BU$38)</f>
        <v>#REF!</v>
      </c>
      <c r="AH200" s="26" t="e">
        <f>SUMIF(РРО!#REF!,свод!$AY200,РРО!BV$12:BV$38)</f>
        <v>#REF!</v>
      </c>
      <c r="AI200" s="26" t="e">
        <f>SUMIF(РРО!#REF!,свод!$AY200,РРО!BW$12:BW$38)</f>
        <v>#REF!</v>
      </c>
      <c r="AJ200" s="26" t="e">
        <f>SUMIF(РРО!#REF!,свод!$AY200,РРО!#REF!)</f>
        <v>#REF!</v>
      </c>
      <c r="AK200" s="26" t="e">
        <f>SUMIF(РРО!#REF!,свод!$AY200,РРО!#REF!)</f>
        <v>#REF!</v>
      </c>
      <c r="AL200" s="26" t="e">
        <f>SUMIF(РРО!#REF!,свод!$AY200,РРО!#REF!)</f>
        <v>#REF!</v>
      </c>
      <c r="AM200" s="26" t="e">
        <f>SUMIF(РРО!#REF!,свод!$AY200,РРО!#REF!)</f>
        <v>#REF!</v>
      </c>
      <c r="AN200" s="26" t="e">
        <f>SUMIF(РРО!#REF!,свод!$AY200,РРО!#REF!)</f>
        <v>#REF!</v>
      </c>
      <c r="AO200" s="26" t="e">
        <f>SUMIF(РРО!#REF!,свод!$AY200,РРО!#REF!)</f>
        <v>#REF!</v>
      </c>
      <c r="AP200" s="26" t="e">
        <f>SUMIF(РРО!#REF!,свод!$AY200,РРО!#REF!)</f>
        <v>#REF!</v>
      </c>
      <c r="AQ200" s="26" t="e">
        <f>SUMIF(РРО!#REF!,свод!$AY200,РРО!#REF!)</f>
        <v>#REF!</v>
      </c>
      <c r="AR200" s="26" t="e">
        <f>SUMIF(РРО!#REF!,свод!$AY200,РРО!#REF!)</f>
        <v>#REF!</v>
      </c>
      <c r="AS200" s="26" t="e">
        <f>SUMIF(РРО!#REF!,свод!$AY200,РРО!#REF!)</f>
        <v>#REF!</v>
      </c>
      <c r="AT200" s="26" t="e">
        <f>SUMIF(РРО!#REF!,свод!$AY200,РРО!#REF!)</f>
        <v>#REF!</v>
      </c>
      <c r="AU200" s="26" t="e">
        <f>SUMIF(РРО!#REF!,свод!$AY200,РРО!#REF!)</f>
        <v>#REF!</v>
      </c>
      <c r="AV200" s="26" t="e">
        <f>SUMIF(РРО!#REF!,свод!$AY200,РРО!#REF!)</f>
        <v>#REF!</v>
      </c>
      <c r="AW200" s="26" t="e">
        <f>SUMIF(РРО!#REF!,свод!$AY200,РРО!#REF!)</f>
        <v>#REF!</v>
      </c>
      <c r="AX200" s="26" t="e">
        <f>SUMIF(РРО!#REF!,свод!$AY200,РРО!#REF!)</f>
        <v>#REF!</v>
      </c>
      <c r="AY200" t="str">
        <f t="shared" si="11"/>
        <v>4040200381004нормативный</v>
      </c>
    </row>
    <row r="201" spans="1:51" ht="15" hidden="1" customHeight="1">
      <c r="A201" s="20">
        <v>404020039</v>
      </c>
      <c r="B201" s="21" t="s">
        <v>83</v>
      </c>
      <c r="C201" s="22" t="s">
        <v>51</v>
      </c>
      <c r="D201" s="22" t="s">
        <v>66</v>
      </c>
      <c r="E201" s="23" t="s">
        <v>62</v>
      </c>
      <c r="F201" s="40" t="e">
        <f>SUMIF(РРО!#REF!,свод!AY201,РРО!AT$12:AT$38)</f>
        <v>#REF!</v>
      </c>
      <c r="G201" s="40" t="e">
        <f>SUMIF(РРО!#REF!,свод!AY201,РРО!AU$12:AU$38)</f>
        <v>#REF!</v>
      </c>
      <c r="H201" s="26" t="e">
        <f>SUMIF(РРО!#REF!,свод!$AY201,РРО!AV$12:AV$38)</f>
        <v>#REF!</v>
      </c>
      <c r="I201" s="26" t="e">
        <f>SUMIF(РРО!#REF!,свод!$AY201,РРО!AW$12:AW$38)</f>
        <v>#REF!</v>
      </c>
      <c r="J201" s="26" t="e">
        <f>SUMIF(РРО!#REF!,свод!$AY201,РРО!AX$12:AX$38)</f>
        <v>#REF!</v>
      </c>
      <c r="K201" s="26" t="e">
        <f>SUMIF(РРО!#REF!,свод!$AY201,РРО!AY$12:AY$38)</f>
        <v>#REF!</v>
      </c>
      <c r="L201" s="26" t="e">
        <f>SUMIF(РРО!#REF!,свод!$AY201,РРО!AZ$12:AZ$38)</f>
        <v>#REF!</v>
      </c>
      <c r="M201" s="26" t="e">
        <f>SUMIF(РРО!#REF!,свод!$AY201,РРО!BA$12:BA$38)</f>
        <v>#REF!</v>
      </c>
      <c r="N201" s="26" t="e">
        <f>SUMIF(РРО!#REF!,свод!$AY201,РРО!BB$12:BB$38)</f>
        <v>#REF!</v>
      </c>
      <c r="O201" s="26" t="e">
        <f>SUMIF(РРО!#REF!,свод!$AY201,РРО!BC$12:BC$38)</f>
        <v>#REF!</v>
      </c>
      <c r="P201" s="40" t="e">
        <f>SUMIF(РРО!#REF!,свод!$AY201,РРО!BD$12:BD$38)</f>
        <v>#REF!</v>
      </c>
      <c r="Q201" s="26" t="e">
        <f>SUMIF(РРО!#REF!,свод!$AY201,РРО!BE$12:BE$38)</f>
        <v>#REF!</v>
      </c>
      <c r="R201" s="26" t="e">
        <f>SUMIF(РРО!#REF!,свод!$AY201,РРО!BF$12:BF$38)</f>
        <v>#REF!</v>
      </c>
      <c r="S201" s="26" t="e">
        <f>SUMIF(РРО!#REF!,свод!$AY201,РРО!BG$12:BG$38)</f>
        <v>#REF!</v>
      </c>
      <c r="T201" s="26" t="e">
        <f>SUMIF(РРО!#REF!,свод!$AY201,РРО!BH$12:BH$38)</f>
        <v>#REF!</v>
      </c>
      <c r="U201" s="40" t="e">
        <f>SUMIF(РРО!#REF!,свод!$AY201,РРО!BI$12:BI$38)</f>
        <v>#REF!</v>
      </c>
      <c r="V201" s="26" t="e">
        <f>SUMIF(РРО!#REF!,свод!$AY201,РРО!BJ$12:BJ$38)</f>
        <v>#REF!</v>
      </c>
      <c r="W201" s="26" t="e">
        <f>SUMIF(РРО!#REF!,свод!$AY201,РРО!BK$12:BK$38)</f>
        <v>#REF!</v>
      </c>
      <c r="X201" s="26" t="e">
        <f>SUMIF(РРО!#REF!,свод!$AY201,РРО!BL$12:BL$38)</f>
        <v>#REF!</v>
      </c>
      <c r="Y201" s="26" t="e">
        <f>SUMIF(РРО!#REF!,свод!$AY201,РРО!BM$12:BM$38)</f>
        <v>#REF!</v>
      </c>
      <c r="Z201" s="40" t="e">
        <f>SUMIF(РРО!#REF!,свод!$AY201,РРО!BN$12:BN$38)</f>
        <v>#REF!</v>
      </c>
      <c r="AA201" s="26" t="e">
        <f>SUMIF(РРО!#REF!,свод!$AY201,РРО!BO$12:BO$38)</f>
        <v>#REF!</v>
      </c>
      <c r="AB201" s="26" t="e">
        <f>SUMIF(РРО!#REF!,свод!$AY201,РРО!BP$12:BP$38)</f>
        <v>#REF!</v>
      </c>
      <c r="AC201" s="26" t="e">
        <f>SUMIF(РРО!#REF!,свод!$AY201,РРО!BQ$12:BQ$38)</f>
        <v>#REF!</v>
      </c>
      <c r="AD201" s="26" t="e">
        <f>SUMIF(РРО!#REF!,свод!$AY201,РРО!BR$12:BR$38)</f>
        <v>#REF!</v>
      </c>
      <c r="AE201" s="40" t="e">
        <f>SUMIF(РРО!#REF!,свод!$AY201,РРО!BS$12:BS$38)</f>
        <v>#REF!</v>
      </c>
      <c r="AF201" s="26" t="e">
        <f>SUMIF(РРО!#REF!,свод!$AY201,РРО!BT$12:BT$38)</f>
        <v>#REF!</v>
      </c>
      <c r="AG201" s="26" t="e">
        <f>SUMIF(РРО!#REF!,свод!$AY201,РРО!BU$12:BU$38)</f>
        <v>#REF!</v>
      </c>
      <c r="AH201" s="26" t="e">
        <f>SUMIF(РРО!#REF!,свод!$AY201,РРО!BV$12:BV$38)</f>
        <v>#REF!</v>
      </c>
      <c r="AI201" s="26" t="e">
        <f>SUMIF(РРО!#REF!,свод!$AY201,РРО!BW$12:BW$38)</f>
        <v>#REF!</v>
      </c>
      <c r="AJ201" s="26" t="e">
        <f>SUMIF(РРО!#REF!,свод!$AY201,РРО!#REF!)</f>
        <v>#REF!</v>
      </c>
      <c r="AK201" s="26" t="e">
        <f>SUMIF(РРО!#REF!,свод!$AY201,РРО!#REF!)</f>
        <v>#REF!</v>
      </c>
      <c r="AL201" s="26" t="e">
        <f>SUMIF(РРО!#REF!,свод!$AY201,РРО!#REF!)</f>
        <v>#REF!</v>
      </c>
      <c r="AM201" s="26" t="e">
        <f>SUMIF(РРО!#REF!,свод!$AY201,РРО!#REF!)</f>
        <v>#REF!</v>
      </c>
      <c r="AN201" s="26" t="e">
        <f>SUMIF(РРО!#REF!,свод!$AY201,РРО!#REF!)</f>
        <v>#REF!</v>
      </c>
      <c r="AO201" s="26" t="e">
        <f>SUMIF(РРО!#REF!,свод!$AY201,РРО!#REF!)</f>
        <v>#REF!</v>
      </c>
      <c r="AP201" s="26" t="e">
        <f>SUMIF(РРО!#REF!,свод!$AY201,РРО!#REF!)</f>
        <v>#REF!</v>
      </c>
      <c r="AQ201" s="26" t="e">
        <f>SUMIF(РРО!#REF!,свод!$AY201,РРО!#REF!)</f>
        <v>#REF!</v>
      </c>
      <c r="AR201" s="26" t="e">
        <f>SUMIF(РРО!#REF!,свод!$AY201,РРО!#REF!)</f>
        <v>#REF!</v>
      </c>
      <c r="AS201" s="26" t="e">
        <f>SUMIF(РРО!#REF!,свод!$AY201,РРО!#REF!)</f>
        <v>#REF!</v>
      </c>
      <c r="AT201" s="26" t="e">
        <f>SUMIF(РРО!#REF!,свод!$AY201,РРО!#REF!)</f>
        <v>#REF!</v>
      </c>
      <c r="AU201" s="26" t="e">
        <f>SUMIF(РРО!#REF!,свод!$AY201,РРО!#REF!)</f>
        <v>#REF!</v>
      </c>
      <c r="AV201" s="26" t="e">
        <f>SUMIF(РРО!#REF!,свод!$AY201,РРО!#REF!)</f>
        <v>#REF!</v>
      </c>
      <c r="AW201" s="26" t="e">
        <f>SUMIF(РРО!#REF!,свод!$AY201,РРО!#REF!)</f>
        <v>#REF!</v>
      </c>
      <c r="AX201" s="26" t="e">
        <f>SUMIF(РРО!#REF!,свод!$AY201,РРО!#REF!)</f>
        <v>#REF!</v>
      </c>
      <c r="AY201" t="str">
        <f t="shared" si="11"/>
        <v>4040200390104нормативный</v>
      </c>
    </row>
    <row r="202" spans="1:51" ht="15" hidden="1" customHeight="1">
      <c r="A202" s="20">
        <v>404020039</v>
      </c>
      <c r="B202" s="21" t="s">
        <v>83</v>
      </c>
      <c r="C202" s="22" t="s">
        <v>51</v>
      </c>
      <c r="D202" s="22" t="s">
        <v>66</v>
      </c>
      <c r="E202" s="23" t="s">
        <v>63</v>
      </c>
      <c r="F202" s="40" t="e">
        <f>SUMIF(РРО!#REF!,свод!AY202,РРО!AT$12:AT$38)</f>
        <v>#REF!</v>
      </c>
      <c r="G202" s="40" t="e">
        <f>SUMIF(РРО!#REF!,свод!AY202,РРО!AU$12:AU$38)</f>
        <v>#REF!</v>
      </c>
      <c r="H202" s="26" t="e">
        <f>SUMIF(РРО!#REF!,свод!$AY202,РРО!AV$12:AV$38)</f>
        <v>#REF!</v>
      </c>
      <c r="I202" s="26" t="e">
        <f>SUMIF(РРО!#REF!,свод!$AY202,РРО!AW$12:AW$38)</f>
        <v>#REF!</v>
      </c>
      <c r="J202" s="26" t="e">
        <f>SUMIF(РРО!#REF!,свод!$AY202,РРО!AX$12:AX$38)</f>
        <v>#REF!</v>
      </c>
      <c r="K202" s="26" t="e">
        <f>SUMIF(РРО!#REF!,свод!$AY202,РРО!AY$12:AY$38)</f>
        <v>#REF!</v>
      </c>
      <c r="L202" s="26" t="e">
        <f>SUMIF(РРО!#REF!,свод!$AY202,РРО!AZ$12:AZ$38)</f>
        <v>#REF!</v>
      </c>
      <c r="M202" s="26" t="e">
        <f>SUMIF(РРО!#REF!,свод!$AY202,РРО!BA$12:BA$38)</f>
        <v>#REF!</v>
      </c>
      <c r="N202" s="26" t="e">
        <f>SUMIF(РРО!#REF!,свод!$AY202,РРО!BB$12:BB$38)</f>
        <v>#REF!</v>
      </c>
      <c r="O202" s="26" t="e">
        <f>SUMIF(РРО!#REF!,свод!$AY202,РРО!BC$12:BC$38)</f>
        <v>#REF!</v>
      </c>
      <c r="P202" s="40" t="e">
        <f>SUMIF(РРО!#REF!,свод!$AY202,РРО!BD$12:BD$38)</f>
        <v>#REF!</v>
      </c>
      <c r="Q202" s="26" t="e">
        <f>SUMIF(РРО!#REF!,свод!$AY202,РРО!BE$12:BE$38)</f>
        <v>#REF!</v>
      </c>
      <c r="R202" s="26" t="e">
        <f>SUMIF(РРО!#REF!,свод!$AY202,РРО!BF$12:BF$38)</f>
        <v>#REF!</v>
      </c>
      <c r="S202" s="26" t="e">
        <f>SUMIF(РРО!#REF!,свод!$AY202,РРО!BG$12:BG$38)</f>
        <v>#REF!</v>
      </c>
      <c r="T202" s="26" t="e">
        <f>SUMIF(РРО!#REF!,свод!$AY202,РРО!BH$12:BH$38)</f>
        <v>#REF!</v>
      </c>
      <c r="U202" s="40" t="e">
        <f>SUMIF(РРО!#REF!,свод!$AY202,РРО!BI$12:BI$38)</f>
        <v>#REF!</v>
      </c>
      <c r="V202" s="26" t="e">
        <f>SUMIF(РРО!#REF!,свод!$AY202,РРО!BJ$12:BJ$38)</f>
        <v>#REF!</v>
      </c>
      <c r="W202" s="26" t="e">
        <f>SUMIF(РРО!#REF!,свод!$AY202,РРО!BK$12:BK$38)</f>
        <v>#REF!</v>
      </c>
      <c r="X202" s="26" t="e">
        <f>SUMIF(РРО!#REF!,свод!$AY202,РРО!BL$12:BL$38)</f>
        <v>#REF!</v>
      </c>
      <c r="Y202" s="26" t="e">
        <f>SUMIF(РРО!#REF!,свод!$AY202,РРО!BM$12:BM$38)</f>
        <v>#REF!</v>
      </c>
      <c r="Z202" s="40" t="e">
        <f>SUMIF(РРО!#REF!,свод!$AY202,РРО!BN$12:BN$38)</f>
        <v>#REF!</v>
      </c>
      <c r="AA202" s="26" t="e">
        <f>SUMIF(РРО!#REF!,свод!$AY202,РРО!BO$12:BO$38)</f>
        <v>#REF!</v>
      </c>
      <c r="AB202" s="26" t="e">
        <f>SUMIF(РРО!#REF!,свод!$AY202,РРО!BP$12:BP$38)</f>
        <v>#REF!</v>
      </c>
      <c r="AC202" s="26" t="e">
        <f>SUMIF(РРО!#REF!,свод!$AY202,РРО!BQ$12:BQ$38)</f>
        <v>#REF!</v>
      </c>
      <c r="AD202" s="26" t="e">
        <f>SUMIF(РРО!#REF!,свод!$AY202,РРО!BR$12:BR$38)</f>
        <v>#REF!</v>
      </c>
      <c r="AE202" s="40" t="e">
        <f>SUMIF(РРО!#REF!,свод!$AY202,РРО!BS$12:BS$38)</f>
        <v>#REF!</v>
      </c>
      <c r="AF202" s="26" t="e">
        <f>SUMIF(РРО!#REF!,свод!$AY202,РРО!BT$12:BT$38)</f>
        <v>#REF!</v>
      </c>
      <c r="AG202" s="26" t="e">
        <f>SUMIF(РРО!#REF!,свод!$AY202,РРО!BU$12:BU$38)</f>
        <v>#REF!</v>
      </c>
      <c r="AH202" s="26" t="e">
        <f>SUMIF(РРО!#REF!,свод!$AY202,РРО!BV$12:BV$38)</f>
        <v>#REF!</v>
      </c>
      <c r="AI202" s="26" t="e">
        <f>SUMIF(РРО!#REF!,свод!$AY202,РРО!BW$12:BW$38)</f>
        <v>#REF!</v>
      </c>
      <c r="AJ202" s="26" t="e">
        <f>SUMIF(РРО!#REF!,свод!$AY202,РРО!#REF!)</f>
        <v>#REF!</v>
      </c>
      <c r="AK202" s="26" t="e">
        <f>SUMIF(РРО!#REF!,свод!$AY202,РРО!#REF!)</f>
        <v>#REF!</v>
      </c>
      <c r="AL202" s="26" t="e">
        <f>SUMIF(РРО!#REF!,свод!$AY202,РРО!#REF!)</f>
        <v>#REF!</v>
      </c>
      <c r="AM202" s="26" t="e">
        <f>SUMIF(РРО!#REF!,свод!$AY202,РРО!#REF!)</f>
        <v>#REF!</v>
      </c>
      <c r="AN202" s="26" t="e">
        <f>SUMIF(РРО!#REF!,свод!$AY202,РРО!#REF!)</f>
        <v>#REF!</v>
      </c>
      <c r="AO202" s="26" t="e">
        <f>SUMIF(РРО!#REF!,свод!$AY202,РРО!#REF!)</f>
        <v>#REF!</v>
      </c>
      <c r="AP202" s="26" t="e">
        <f>SUMIF(РРО!#REF!,свод!$AY202,РРО!#REF!)</f>
        <v>#REF!</v>
      </c>
      <c r="AQ202" s="26" t="e">
        <f>SUMIF(РРО!#REF!,свод!$AY202,РРО!#REF!)</f>
        <v>#REF!</v>
      </c>
      <c r="AR202" s="26" t="e">
        <f>SUMIF(РРО!#REF!,свод!$AY202,РРО!#REF!)</f>
        <v>#REF!</v>
      </c>
      <c r="AS202" s="26" t="e">
        <f>SUMIF(РРО!#REF!,свод!$AY202,РРО!#REF!)</f>
        <v>#REF!</v>
      </c>
      <c r="AT202" s="26" t="e">
        <f>SUMIF(РРО!#REF!,свод!$AY202,РРО!#REF!)</f>
        <v>#REF!</v>
      </c>
      <c r="AU202" s="26" t="e">
        <f>SUMIF(РРО!#REF!,свод!$AY202,РРО!#REF!)</f>
        <v>#REF!</v>
      </c>
      <c r="AV202" s="26" t="e">
        <f>SUMIF(РРО!#REF!,свод!$AY202,РРО!#REF!)</f>
        <v>#REF!</v>
      </c>
      <c r="AW202" s="26" t="e">
        <f>SUMIF(РРО!#REF!,свод!$AY202,РРО!#REF!)</f>
        <v>#REF!</v>
      </c>
      <c r="AX202" s="26" t="e">
        <f>SUMIF(РРО!#REF!,свод!$AY202,РРО!#REF!)</f>
        <v>#REF!</v>
      </c>
      <c r="AY202" t="str">
        <f>CONCATENATE(A202,C202,D202,E202)</f>
        <v>4040200390104плановый</v>
      </c>
    </row>
    <row r="203" spans="1:51" ht="15" hidden="1" customHeight="1">
      <c r="A203" s="20" t="s">
        <v>145</v>
      </c>
      <c r="B203" s="21"/>
      <c r="C203" s="22" t="s">
        <v>87</v>
      </c>
      <c r="D203" s="22" t="s">
        <v>66</v>
      </c>
      <c r="E203" s="23" t="s">
        <v>62</v>
      </c>
      <c r="F203" s="40" t="e">
        <f>SUMIF(РРО!#REF!,свод!AY203,РРО!AT$12:AT$38)</f>
        <v>#REF!</v>
      </c>
      <c r="G203" s="40" t="e">
        <f>SUMIF(РРО!#REF!,свод!AY203,РРО!AU$12:AU$38)</f>
        <v>#REF!</v>
      </c>
      <c r="H203" s="26" t="e">
        <f>SUMIF(РРО!#REF!,свод!$AY203,РРО!AV$12:AV$38)</f>
        <v>#REF!</v>
      </c>
      <c r="I203" s="26" t="e">
        <f>SUMIF(РРО!#REF!,свод!$AY203,РРО!AW$12:AW$38)</f>
        <v>#REF!</v>
      </c>
      <c r="J203" s="26" t="e">
        <f>SUMIF(РРО!#REF!,свод!$AY203,РРО!AX$12:AX$38)</f>
        <v>#REF!</v>
      </c>
      <c r="K203" s="26" t="e">
        <f>SUMIF(РРО!#REF!,свод!$AY203,РРО!AY$12:AY$38)</f>
        <v>#REF!</v>
      </c>
      <c r="L203" s="26" t="e">
        <f>SUMIF(РРО!#REF!,свод!$AY203,РРО!AZ$12:AZ$38)</f>
        <v>#REF!</v>
      </c>
      <c r="M203" s="26" t="e">
        <f>SUMIF(РРО!#REF!,свод!$AY203,РРО!BA$12:BA$38)</f>
        <v>#REF!</v>
      </c>
      <c r="N203" s="26" t="e">
        <f>SUMIF(РРО!#REF!,свод!$AY203,РРО!BB$12:BB$38)</f>
        <v>#REF!</v>
      </c>
      <c r="O203" s="26" t="e">
        <f>SUMIF(РРО!#REF!,свод!$AY203,РРО!BC$12:BC$38)</f>
        <v>#REF!</v>
      </c>
      <c r="P203" s="40" t="e">
        <f>SUMIF(РРО!#REF!,свод!$AY203,РРО!BD$12:BD$38)</f>
        <v>#REF!</v>
      </c>
      <c r="Q203" s="26" t="e">
        <f>SUMIF(РРО!#REF!,свод!$AY203,РРО!BE$12:BE$38)</f>
        <v>#REF!</v>
      </c>
      <c r="R203" s="26" t="e">
        <f>SUMIF(РРО!#REF!,свод!$AY203,РРО!BF$12:BF$38)</f>
        <v>#REF!</v>
      </c>
      <c r="S203" s="26" t="e">
        <f>SUMIF(РРО!#REF!,свод!$AY203,РРО!BG$12:BG$38)</f>
        <v>#REF!</v>
      </c>
      <c r="T203" s="26" t="e">
        <f>SUMIF(РРО!#REF!,свод!$AY203,РРО!BH$12:BH$38)</f>
        <v>#REF!</v>
      </c>
      <c r="U203" s="40" t="e">
        <f>SUMIF(РРО!#REF!,свод!$AY203,РРО!BI$12:BI$38)</f>
        <v>#REF!</v>
      </c>
      <c r="V203" s="26" t="e">
        <f>SUMIF(РРО!#REF!,свод!$AY203,РРО!BJ$12:BJ$38)</f>
        <v>#REF!</v>
      </c>
      <c r="W203" s="26" t="e">
        <f>SUMIF(РРО!#REF!,свод!$AY203,РРО!BK$12:BK$38)</f>
        <v>#REF!</v>
      </c>
      <c r="X203" s="26" t="e">
        <f>SUMIF(РРО!#REF!,свод!$AY203,РРО!BL$12:BL$38)</f>
        <v>#REF!</v>
      </c>
      <c r="Y203" s="26" t="e">
        <f>SUMIF(РРО!#REF!,свод!$AY203,РРО!BM$12:BM$38)</f>
        <v>#REF!</v>
      </c>
      <c r="Z203" s="40" t="e">
        <f>SUMIF(РРО!#REF!,свод!$AY203,РРО!BN$12:BN$38)</f>
        <v>#REF!</v>
      </c>
      <c r="AA203" s="26" t="e">
        <f>SUMIF(РРО!#REF!,свод!$AY203,РРО!BO$12:BO$38)</f>
        <v>#REF!</v>
      </c>
      <c r="AB203" s="26" t="e">
        <f>SUMIF(РРО!#REF!,свод!$AY203,РРО!BP$12:BP$38)</f>
        <v>#REF!</v>
      </c>
      <c r="AC203" s="26" t="e">
        <f>SUMIF(РРО!#REF!,свод!$AY203,РРО!BQ$12:BQ$38)</f>
        <v>#REF!</v>
      </c>
      <c r="AD203" s="26" t="e">
        <f>SUMIF(РРО!#REF!,свод!$AY203,РРО!BR$12:BR$38)</f>
        <v>#REF!</v>
      </c>
      <c r="AE203" s="40" t="e">
        <f>SUMIF(РРО!#REF!,свод!$AY203,РРО!BS$12:BS$38)</f>
        <v>#REF!</v>
      </c>
      <c r="AF203" s="26" t="e">
        <f>SUMIF(РРО!#REF!,свод!$AY203,РРО!BT$12:BT$38)</f>
        <v>#REF!</v>
      </c>
      <c r="AG203" s="26" t="e">
        <f>SUMIF(РРО!#REF!,свод!$AY203,РРО!BU$12:BU$38)</f>
        <v>#REF!</v>
      </c>
      <c r="AH203" s="26" t="e">
        <f>SUMIF(РРО!#REF!,свод!$AY203,РРО!BV$12:BV$38)</f>
        <v>#REF!</v>
      </c>
      <c r="AI203" s="26" t="e">
        <f>SUMIF(РРО!#REF!,свод!$AY203,РРО!BW$12:BW$38)</f>
        <v>#REF!</v>
      </c>
      <c r="AJ203" s="26" t="e">
        <f>SUMIF(РРО!#REF!,свод!$AY203,РРО!#REF!)</f>
        <v>#REF!</v>
      </c>
      <c r="AK203" s="26" t="e">
        <f>SUMIF(РРО!#REF!,свод!$AY203,РРО!#REF!)</f>
        <v>#REF!</v>
      </c>
      <c r="AL203" s="26" t="e">
        <f>SUMIF(РРО!#REF!,свод!$AY203,РРО!#REF!)</f>
        <v>#REF!</v>
      </c>
      <c r="AM203" s="26" t="e">
        <f>SUMIF(РРО!#REF!,свод!$AY203,РРО!#REF!)</f>
        <v>#REF!</v>
      </c>
      <c r="AN203" s="26" t="e">
        <f>SUMIF(РРО!#REF!,свод!$AY203,РРО!#REF!)</f>
        <v>#REF!</v>
      </c>
      <c r="AO203" s="26" t="e">
        <f>SUMIF(РРО!#REF!,свод!$AY203,РРО!#REF!)</f>
        <v>#REF!</v>
      </c>
      <c r="AP203" s="26" t="e">
        <f>SUMIF(РРО!#REF!,свод!$AY203,РРО!#REF!)</f>
        <v>#REF!</v>
      </c>
      <c r="AQ203" s="26" t="e">
        <f>SUMIF(РРО!#REF!,свод!$AY203,РРО!#REF!)</f>
        <v>#REF!</v>
      </c>
      <c r="AR203" s="26" t="e">
        <f>SUMIF(РРО!#REF!,свод!$AY203,РРО!#REF!)</f>
        <v>#REF!</v>
      </c>
      <c r="AS203" s="26" t="e">
        <f>SUMIF(РРО!#REF!,свод!$AY203,РРО!#REF!)</f>
        <v>#REF!</v>
      </c>
      <c r="AT203" s="26" t="e">
        <f>SUMIF(РРО!#REF!,свод!$AY203,РРО!#REF!)</f>
        <v>#REF!</v>
      </c>
      <c r="AU203" s="26" t="e">
        <f>SUMIF(РРО!#REF!,свод!$AY203,РРО!#REF!)</f>
        <v>#REF!</v>
      </c>
      <c r="AV203" s="26" t="e">
        <f>SUMIF(РРО!#REF!,свод!$AY203,РРО!#REF!)</f>
        <v>#REF!</v>
      </c>
      <c r="AW203" s="26" t="e">
        <f>SUMIF(РРО!#REF!,свод!$AY203,РРО!#REF!)</f>
        <v>#REF!</v>
      </c>
      <c r="AX203" s="26" t="e">
        <f>SUMIF(РРО!#REF!,свод!$AY203,РРО!#REF!)</f>
        <v>#REF!</v>
      </c>
      <c r="AY203" t="str">
        <f t="shared" si="11"/>
        <v>4040200401004нормативный</v>
      </c>
    </row>
    <row r="204" spans="1:51" ht="15" hidden="1" customHeight="1">
      <c r="A204" s="20">
        <v>404020054</v>
      </c>
      <c r="B204" s="27" t="s">
        <v>131</v>
      </c>
      <c r="C204" s="22" t="s">
        <v>80</v>
      </c>
      <c r="D204" s="22" t="s">
        <v>54</v>
      </c>
      <c r="E204" s="23" t="s">
        <v>62</v>
      </c>
      <c r="F204" s="40" t="e">
        <f>SUMIF(РРО!#REF!,свод!AY204,РРО!AT$12:AT$38)</f>
        <v>#REF!</v>
      </c>
      <c r="G204" s="40" t="e">
        <f>SUMIF(РРО!#REF!,свод!AY204,РРО!AU$12:AU$38)</f>
        <v>#REF!</v>
      </c>
      <c r="H204" s="26" t="e">
        <f>SUMIF(РРО!#REF!,свод!$AY204,РРО!AV$12:AV$38)</f>
        <v>#REF!</v>
      </c>
      <c r="I204" s="26" t="e">
        <f>SUMIF(РРО!#REF!,свод!$AY204,РРО!AW$12:AW$38)</f>
        <v>#REF!</v>
      </c>
      <c r="J204" s="26" t="e">
        <f>SUMIF(РРО!#REF!,свод!$AY204,РРО!AX$12:AX$38)</f>
        <v>#REF!</v>
      </c>
      <c r="K204" s="26" t="e">
        <f>SUMIF(РРО!#REF!,свод!$AY204,РРО!AY$12:AY$38)</f>
        <v>#REF!</v>
      </c>
      <c r="L204" s="26" t="e">
        <f>SUMIF(РРО!#REF!,свод!$AY204,РРО!AZ$12:AZ$38)</f>
        <v>#REF!</v>
      </c>
      <c r="M204" s="26" t="e">
        <f>SUMIF(РРО!#REF!,свод!$AY204,РРО!BA$12:BA$38)</f>
        <v>#REF!</v>
      </c>
      <c r="N204" s="26" t="e">
        <f>SUMIF(РРО!#REF!,свод!$AY204,РРО!BB$12:BB$38)</f>
        <v>#REF!</v>
      </c>
      <c r="O204" s="26" t="e">
        <f>SUMIF(РРО!#REF!,свод!$AY204,РРО!BC$12:BC$38)</f>
        <v>#REF!</v>
      </c>
      <c r="P204" s="40" t="e">
        <f>SUMIF(РРО!#REF!,свод!$AY204,РРО!BD$12:BD$38)</f>
        <v>#REF!</v>
      </c>
      <c r="Q204" s="26" t="e">
        <f>SUMIF(РРО!#REF!,свод!$AY204,РРО!BE$12:BE$38)</f>
        <v>#REF!</v>
      </c>
      <c r="R204" s="26" t="e">
        <f>SUMIF(РРО!#REF!,свод!$AY204,РРО!BF$12:BF$38)</f>
        <v>#REF!</v>
      </c>
      <c r="S204" s="26" t="e">
        <f>SUMIF(РРО!#REF!,свод!$AY204,РРО!BG$12:BG$38)</f>
        <v>#REF!</v>
      </c>
      <c r="T204" s="26" t="e">
        <f>SUMIF(РРО!#REF!,свод!$AY204,РРО!BH$12:BH$38)</f>
        <v>#REF!</v>
      </c>
      <c r="U204" s="40" t="e">
        <f>SUMIF(РРО!#REF!,свод!$AY204,РРО!BI$12:BI$38)</f>
        <v>#REF!</v>
      </c>
      <c r="V204" s="26" t="e">
        <f>SUMIF(РРО!#REF!,свод!$AY204,РРО!BJ$12:BJ$38)</f>
        <v>#REF!</v>
      </c>
      <c r="W204" s="26" t="e">
        <f>SUMIF(РРО!#REF!,свод!$AY204,РРО!BK$12:BK$38)</f>
        <v>#REF!</v>
      </c>
      <c r="X204" s="26" t="e">
        <f>SUMIF(РРО!#REF!,свод!$AY204,РРО!BL$12:BL$38)</f>
        <v>#REF!</v>
      </c>
      <c r="Y204" s="26" t="e">
        <f>SUMIF(РРО!#REF!,свод!$AY204,РРО!BM$12:BM$38)</f>
        <v>#REF!</v>
      </c>
      <c r="Z204" s="40" t="e">
        <f>SUMIF(РРО!#REF!,свод!$AY204,РРО!BN$12:BN$38)</f>
        <v>#REF!</v>
      </c>
      <c r="AA204" s="26" t="e">
        <f>SUMIF(РРО!#REF!,свод!$AY204,РРО!BO$12:BO$38)</f>
        <v>#REF!</v>
      </c>
      <c r="AB204" s="26" t="e">
        <f>SUMIF(РРО!#REF!,свод!$AY204,РРО!BP$12:BP$38)</f>
        <v>#REF!</v>
      </c>
      <c r="AC204" s="26" t="e">
        <f>SUMIF(РРО!#REF!,свод!$AY204,РРО!BQ$12:BQ$38)</f>
        <v>#REF!</v>
      </c>
      <c r="AD204" s="26" t="e">
        <f>SUMIF(РРО!#REF!,свод!$AY204,РРО!BR$12:BR$38)</f>
        <v>#REF!</v>
      </c>
      <c r="AE204" s="40" t="e">
        <f>SUMIF(РРО!#REF!,свод!$AY204,РРО!BS$12:BS$38)</f>
        <v>#REF!</v>
      </c>
      <c r="AF204" s="26" t="e">
        <f>SUMIF(РРО!#REF!,свод!$AY204,РРО!BT$12:BT$38)</f>
        <v>#REF!</v>
      </c>
      <c r="AG204" s="26" t="e">
        <f>SUMIF(РРО!#REF!,свод!$AY204,РРО!BU$12:BU$38)</f>
        <v>#REF!</v>
      </c>
      <c r="AH204" s="26" t="e">
        <f>SUMIF(РРО!#REF!,свод!$AY204,РРО!BV$12:BV$38)</f>
        <v>#REF!</v>
      </c>
      <c r="AI204" s="26" t="e">
        <f>SUMIF(РРО!#REF!,свод!$AY204,РРО!BW$12:BW$38)</f>
        <v>#REF!</v>
      </c>
      <c r="AJ204" s="26" t="e">
        <f>SUMIF(РРО!#REF!,свод!$AY204,РРО!#REF!)</f>
        <v>#REF!</v>
      </c>
      <c r="AK204" s="26" t="e">
        <f>SUMIF(РРО!#REF!,свод!$AY204,РРО!#REF!)</f>
        <v>#REF!</v>
      </c>
      <c r="AL204" s="26" t="e">
        <f>SUMIF(РРО!#REF!,свод!$AY204,РРО!#REF!)</f>
        <v>#REF!</v>
      </c>
      <c r="AM204" s="26" t="e">
        <f>SUMIF(РРО!#REF!,свод!$AY204,РРО!#REF!)</f>
        <v>#REF!</v>
      </c>
      <c r="AN204" s="26" t="e">
        <f>SUMIF(РРО!#REF!,свод!$AY204,РРО!#REF!)</f>
        <v>#REF!</v>
      </c>
      <c r="AO204" s="26" t="e">
        <f>SUMIF(РРО!#REF!,свод!$AY204,РРО!#REF!)</f>
        <v>#REF!</v>
      </c>
      <c r="AP204" s="26" t="e">
        <f>SUMIF(РРО!#REF!,свод!$AY204,РРО!#REF!)</f>
        <v>#REF!</v>
      </c>
      <c r="AQ204" s="26" t="e">
        <f>SUMIF(РРО!#REF!,свод!$AY204,РРО!#REF!)</f>
        <v>#REF!</v>
      </c>
      <c r="AR204" s="26" t="e">
        <f>SUMIF(РРО!#REF!,свод!$AY204,РРО!#REF!)</f>
        <v>#REF!</v>
      </c>
      <c r="AS204" s="26" t="e">
        <f>SUMIF(РРО!#REF!,свод!$AY204,РРО!#REF!)</f>
        <v>#REF!</v>
      </c>
      <c r="AT204" s="26" t="e">
        <f>SUMIF(РРО!#REF!,свод!$AY204,РРО!#REF!)</f>
        <v>#REF!</v>
      </c>
      <c r="AU204" s="26" t="e">
        <f>SUMIF(РРО!#REF!,свод!$AY204,РРО!#REF!)</f>
        <v>#REF!</v>
      </c>
      <c r="AV204" s="26" t="e">
        <f>SUMIF(РРО!#REF!,свод!$AY204,РРО!#REF!)</f>
        <v>#REF!</v>
      </c>
      <c r="AW204" s="26" t="e">
        <f>SUMIF(РРО!#REF!,свод!$AY204,РРО!#REF!)</f>
        <v>#REF!</v>
      </c>
      <c r="AX204" s="26" t="e">
        <f>SUMIF(РРО!#REF!,свод!$AY204,РРО!#REF!)</f>
        <v>#REF!</v>
      </c>
      <c r="AY204" t="str">
        <f t="shared" si="11"/>
        <v>4040200540503нормативный</v>
      </c>
    </row>
    <row r="205" spans="1:51" ht="15" hidden="1" customHeight="1">
      <c r="A205" s="20">
        <v>404030001</v>
      </c>
      <c r="B205" s="27"/>
      <c r="C205" s="22" t="s">
        <v>51</v>
      </c>
      <c r="D205" s="22" t="s">
        <v>52</v>
      </c>
      <c r="E205" s="23" t="s">
        <v>63</v>
      </c>
      <c r="F205" s="40" t="e">
        <f>SUMIF(РРО!#REF!,свод!AY205,РРО!AT$12:AT$38)</f>
        <v>#REF!</v>
      </c>
      <c r="G205" s="40" t="e">
        <f>SUMIF(РРО!#REF!,свод!AY205,РРО!AU$12:AU$38)</f>
        <v>#REF!</v>
      </c>
      <c r="H205" s="26" t="e">
        <f>SUMIF(РРО!#REF!,свод!$AY205,РРО!AV$12:AV$38)</f>
        <v>#REF!</v>
      </c>
      <c r="I205" s="26" t="e">
        <f>SUMIF(РРО!#REF!,свод!$AY205,РРО!AW$12:AW$38)</f>
        <v>#REF!</v>
      </c>
      <c r="J205" s="26" t="e">
        <f>SUMIF(РРО!#REF!,свод!$AY205,РРО!AX$12:AX$38)</f>
        <v>#REF!</v>
      </c>
      <c r="K205" s="26" t="e">
        <f>SUMIF(РРО!#REF!,свод!$AY205,РРО!AY$12:AY$38)</f>
        <v>#REF!</v>
      </c>
      <c r="L205" s="26" t="e">
        <f>SUMIF(РРО!#REF!,свод!$AY205,РРО!AZ$12:AZ$38)</f>
        <v>#REF!</v>
      </c>
      <c r="M205" s="26" t="e">
        <f>SUMIF(РРО!#REF!,свод!$AY205,РРО!BA$12:BA$38)</f>
        <v>#REF!</v>
      </c>
      <c r="N205" s="26" t="e">
        <f>SUMIF(РРО!#REF!,свод!$AY205,РРО!BB$12:BB$38)</f>
        <v>#REF!</v>
      </c>
      <c r="O205" s="26" t="e">
        <f>SUMIF(РРО!#REF!,свод!$AY205,РРО!BC$12:BC$38)</f>
        <v>#REF!</v>
      </c>
      <c r="P205" s="40" t="e">
        <f>SUMIF(РРО!#REF!,свод!$AY205,РРО!BD$12:BD$38)</f>
        <v>#REF!</v>
      </c>
      <c r="Q205" s="26" t="e">
        <f>SUMIF(РРО!#REF!,свод!$AY205,РРО!BE$12:BE$38)</f>
        <v>#REF!</v>
      </c>
      <c r="R205" s="26" t="e">
        <f>SUMIF(РРО!#REF!,свод!$AY205,РРО!BF$12:BF$38)</f>
        <v>#REF!</v>
      </c>
      <c r="S205" s="26" t="e">
        <f>SUMIF(РРО!#REF!,свод!$AY205,РРО!BG$12:BG$38)</f>
        <v>#REF!</v>
      </c>
      <c r="T205" s="26" t="e">
        <f>SUMIF(РРО!#REF!,свод!$AY205,РРО!BH$12:BH$38)</f>
        <v>#REF!</v>
      </c>
      <c r="U205" s="40" t="e">
        <f>SUMIF(РРО!#REF!,свод!$AY205,РРО!BI$12:BI$38)</f>
        <v>#REF!</v>
      </c>
      <c r="V205" s="26" t="e">
        <f>SUMIF(РРО!#REF!,свод!$AY205,РРО!BJ$12:BJ$38)</f>
        <v>#REF!</v>
      </c>
      <c r="W205" s="26" t="e">
        <f>SUMIF(РРО!#REF!,свод!$AY205,РРО!BK$12:BK$38)</f>
        <v>#REF!</v>
      </c>
      <c r="X205" s="26" t="e">
        <f>SUMIF(РРО!#REF!,свод!$AY205,РРО!BL$12:BL$38)</f>
        <v>#REF!</v>
      </c>
      <c r="Y205" s="26" t="e">
        <f>SUMIF(РРО!#REF!,свод!$AY205,РРО!BM$12:BM$38)</f>
        <v>#REF!</v>
      </c>
      <c r="Z205" s="40" t="e">
        <f>SUMIF(РРО!#REF!,свод!$AY205,РРО!BN$12:BN$38)</f>
        <v>#REF!</v>
      </c>
      <c r="AA205" s="26" t="e">
        <f>SUMIF(РРО!#REF!,свод!$AY205,РРО!BO$12:BO$38)</f>
        <v>#REF!</v>
      </c>
      <c r="AB205" s="26" t="e">
        <f>SUMIF(РРО!#REF!,свод!$AY205,РРО!BP$12:BP$38)</f>
        <v>#REF!</v>
      </c>
      <c r="AC205" s="26" t="e">
        <f>SUMIF(РРО!#REF!,свод!$AY205,РРО!BQ$12:BQ$38)</f>
        <v>#REF!</v>
      </c>
      <c r="AD205" s="26" t="e">
        <f>SUMIF(РРО!#REF!,свод!$AY205,РРО!BR$12:BR$38)</f>
        <v>#REF!</v>
      </c>
      <c r="AE205" s="40" t="e">
        <f>SUMIF(РРО!#REF!,свод!$AY205,РРО!BS$12:BS$38)</f>
        <v>#REF!</v>
      </c>
      <c r="AF205" s="26" t="e">
        <f>SUMIF(РРО!#REF!,свод!$AY205,РРО!BT$12:BT$38)</f>
        <v>#REF!</v>
      </c>
      <c r="AG205" s="26" t="e">
        <f>SUMIF(РРО!#REF!,свод!$AY205,РРО!BU$12:BU$38)</f>
        <v>#REF!</v>
      </c>
      <c r="AH205" s="26" t="e">
        <f>SUMIF(РРО!#REF!,свод!$AY205,РРО!BV$12:BV$38)</f>
        <v>#REF!</v>
      </c>
      <c r="AI205" s="26" t="e">
        <f>SUMIF(РРО!#REF!,свод!$AY205,РРО!BW$12:BW$38)</f>
        <v>#REF!</v>
      </c>
      <c r="AJ205" s="26" t="e">
        <f>SUMIF(РРО!#REF!,свод!$AY205,РРО!#REF!)</f>
        <v>#REF!</v>
      </c>
      <c r="AK205" s="26" t="e">
        <f>SUMIF(РРО!#REF!,свод!$AY205,РРО!#REF!)</f>
        <v>#REF!</v>
      </c>
      <c r="AL205" s="26" t="e">
        <f>SUMIF(РРО!#REF!,свод!$AY205,РРО!#REF!)</f>
        <v>#REF!</v>
      </c>
      <c r="AM205" s="26" t="e">
        <f>SUMIF(РРО!#REF!,свод!$AY205,РРО!#REF!)</f>
        <v>#REF!</v>
      </c>
      <c r="AN205" s="26" t="e">
        <f>SUMIF(РРО!#REF!,свод!$AY205,РРО!#REF!)</f>
        <v>#REF!</v>
      </c>
      <c r="AO205" s="26" t="e">
        <f>SUMIF(РРО!#REF!,свод!$AY205,РРО!#REF!)</f>
        <v>#REF!</v>
      </c>
      <c r="AP205" s="26" t="e">
        <f>SUMIF(РРО!#REF!,свод!$AY205,РРО!#REF!)</f>
        <v>#REF!</v>
      </c>
      <c r="AQ205" s="26" t="e">
        <f>SUMIF(РРО!#REF!,свод!$AY205,РРО!#REF!)</f>
        <v>#REF!</v>
      </c>
      <c r="AR205" s="26" t="e">
        <f>SUMIF(РРО!#REF!,свод!$AY205,РРО!#REF!)</f>
        <v>#REF!</v>
      </c>
      <c r="AS205" s="26" t="e">
        <f>SUMIF(РРО!#REF!,свод!$AY205,РРО!#REF!)</f>
        <v>#REF!</v>
      </c>
      <c r="AT205" s="26" t="e">
        <f>SUMIF(РРО!#REF!,свод!$AY205,РРО!#REF!)</f>
        <v>#REF!</v>
      </c>
      <c r="AU205" s="26" t="e">
        <f>SUMIF(РРО!#REF!,свод!$AY205,РРО!#REF!)</f>
        <v>#REF!</v>
      </c>
      <c r="AV205" s="26" t="e">
        <f>SUMIF(РРО!#REF!,свод!$AY205,РРО!#REF!)</f>
        <v>#REF!</v>
      </c>
      <c r="AW205" s="26" t="e">
        <f>SUMIF(РРО!#REF!,свод!$AY205,РРО!#REF!)</f>
        <v>#REF!</v>
      </c>
      <c r="AX205" s="26" t="e">
        <f>SUMIF(РРО!#REF!,свод!$AY205,РРО!#REF!)</f>
        <v>#REF!</v>
      </c>
      <c r="AY205" t="str">
        <f>CONCATENATE(A205,C205,D205,E205)</f>
        <v>4040300010113плановый</v>
      </c>
    </row>
    <row r="206" spans="1:51" ht="15" hidden="1" customHeight="1">
      <c r="A206" s="20">
        <v>405010000</v>
      </c>
      <c r="B206" s="21" t="s">
        <v>146</v>
      </c>
      <c r="C206" s="22" t="s">
        <v>79</v>
      </c>
      <c r="D206" s="22" t="s">
        <v>61</v>
      </c>
      <c r="E206" s="23" t="s">
        <v>62</v>
      </c>
      <c r="F206" s="40" t="e">
        <f>SUMIF(РРО!#REF!,свод!AY206,РРО!AT$12:AT$38)</f>
        <v>#REF!</v>
      </c>
      <c r="G206" s="40" t="e">
        <f>SUMIF(РРО!#REF!,свод!AY206,РРО!AU$12:AU$38)</f>
        <v>#REF!</v>
      </c>
      <c r="H206" s="26" t="e">
        <f>SUMIF(РРО!#REF!,свод!$AY206,РРО!AV$12:AV$38)</f>
        <v>#REF!</v>
      </c>
      <c r="I206" s="26" t="e">
        <f>SUMIF(РРО!#REF!,свод!$AY206,РРО!AW$12:AW$38)</f>
        <v>#REF!</v>
      </c>
      <c r="J206" s="26" t="e">
        <f>SUMIF(РРО!#REF!,свод!$AY206,РРО!AX$12:AX$38)</f>
        <v>#REF!</v>
      </c>
      <c r="K206" s="26" t="e">
        <f>SUMIF(РРО!#REF!,свод!$AY206,РРО!AY$12:AY$38)</f>
        <v>#REF!</v>
      </c>
      <c r="L206" s="26" t="e">
        <f>SUMIF(РРО!#REF!,свод!$AY206,РРО!AZ$12:AZ$38)</f>
        <v>#REF!</v>
      </c>
      <c r="M206" s="26" t="e">
        <f>SUMIF(РРО!#REF!,свод!$AY206,РРО!BA$12:BA$38)</f>
        <v>#REF!</v>
      </c>
      <c r="N206" s="26" t="e">
        <f>SUMIF(РРО!#REF!,свод!$AY206,РРО!BB$12:BB$38)</f>
        <v>#REF!</v>
      </c>
      <c r="O206" s="26" t="e">
        <f>SUMIF(РРО!#REF!,свод!$AY206,РРО!BC$12:BC$38)</f>
        <v>#REF!</v>
      </c>
      <c r="P206" s="40" t="e">
        <f>SUMIF(РРО!#REF!,свод!$AY206,РРО!BD$12:BD$38)</f>
        <v>#REF!</v>
      </c>
      <c r="Q206" s="26" t="e">
        <f>SUMIF(РРО!#REF!,свод!$AY206,РРО!BE$12:BE$38)</f>
        <v>#REF!</v>
      </c>
      <c r="R206" s="26" t="e">
        <f>SUMIF(РРО!#REF!,свод!$AY206,РРО!BF$12:BF$38)</f>
        <v>#REF!</v>
      </c>
      <c r="S206" s="26" t="e">
        <f>SUMIF(РРО!#REF!,свод!$AY206,РРО!BG$12:BG$38)</f>
        <v>#REF!</v>
      </c>
      <c r="T206" s="26" t="e">
        <f>SUMIF(РРО!#REF!,свод!$AY206,РРО!BH$12:BH$38)</f>
        <v>#REF!</v>
      </c>
      <c r="U206" s="40" t="e">
        <f>SUMIF(РРО!#REF!,свод!$AY206,РРО!BI$12:BI$38)</f>
        <v>#REF!</v>
      </c>
      <c r="V206" s="26" t="e">
        <f>SUMIF(РРО!#REF!,свод!$AY206,РРО!BJ$12:BJ$38)</f>
        <v>#REF!</v>
      </c>
      <c r="W206" s="26" t="e">
        <f>SUMIF(РРО!#REF!,свод!$AY206,РРО!BK$12:BK$38)</f>
        <v>#REF!</v>
      </c>
      <c r="X206" s="26" t="e">
        <f>SUMIF(РРО!#REF!,свод!$AY206,РРО!BL$12:BL$38)</f>
        <v>#REF!</v>
      </c>
      <c r="Y206" s="26" t="e">
        <f>SUMIF(РРО!#REF!,свод!$AY206,РРО!BM$12:BM$38)</f>
        <v>#REF!</v>
      </c>
      <c r="Z206" s="40" t="e">
        <f>SUMIF(РРО!#REF!,свод!$AY206,РРО!BN$12:BN$38)</f>
        <v>#REF!</v>
      </c>
      <c r="AA206" s="26" t="e">
        <f>SUMIF(РРО!#REF!,свод!$AY206,РРО!BO$12:BO$38)</f>
        <v>#REF!</v>
      </c>
      <c r="AB206" s="26" t="e">
        <f>SUMIF(РРО!#REF!,свод!$AY206,РРО!BP$12:BP$38)</f>
        <v>#REF!</v>
      </c>
      <c r="AC206" s="26" t="e">
        <f>SUMIF(РРО!#REF!,свод!$AY206,РРО!BQ$12:BQ$38)</f>
        <v>#REF!</v>
      </c>
      <c r="AD206" s="26" t="e">
        <f>SUMIF(РРО!#REF!,свод!$AY206,РРО!BR$12:BR$38)</f>
        <v>#REF!</v>
      </c>
      <c r="AE206" s="40" t="e">
        <f>SUMIF(РРО!#REF!,свод!$AY206,РРО!BS$12:BS$38)</f>
        <v>#REF!</v>
      </c>
      <c r="AF206" s="26" t="e">
        <f>SUMIF(РРО!#REF!,свод!$AY206,РРО!BT$12:BT$38)</f>
        <v>#REF!</v>
      </c>
      <c r="AG206" s="26" t="e">
        <f>SUMIF(РРО!#REF!,свод!$AY206,РРО!BU$12:BU$38)</f>
        <v>#REF!</v>
      </c>
      <c r="AH206" s="26" t="e">
        <f>SUMIF(РРО!#REF!,свод!$AY206,РРО!BV$12:BV$38)</f>
        <v>#REF!</v>
      </c>
      <c r="AI206" s="26" t="e">
        <f>SUMIF(РРО!#REF!,свод!$AY206,РРО!BW$12:BW$38)</f>
        <v>#REF!</v>
      </c>
      <c r="AJ206" s="26" t="e">
        <f>SUMIF(РРО!#REF!,свод!$AY206,РРО!#REF!)</f>
        <v>#REF!</v>
      </c>
      <c r="AK206" s="26" t="e">
        <f>SUMIF(РРО!#REF!,свод!$AY206,РРО!#REF!)</f>
        <v>#REF!</v>
      </c>
      <c r="AL206" s="26" t="e">
        <f>SUMIF(РРО!#REF!,свод!$AY206,РРО!#REF!)</f>
        <v>#REF!</v>
      </c>
      <c r="AM206" s="26" t="e">
        <f>SUMIF(РРО!#REF!,свод!$AY206,РРО!#REF!)</f>
        <v>#REF!</v>
      </c>
      <c r="AN206" s="26" t="e">
        <f>SUMIF(РРО!#REF!,свод!$AY206,РРО!#REF!)</f>
        <v>#REF!</v>
      </c>
      <c r="AO206" s="26" t="e">
        <f>SUMIF(РРО!#REF!,свод!$AY206,РРО!#REF!)</f>
        <v>#REF!</v>
      </c>
      <c r="AP206" s="26" t="e">
        <f>SUMIF(РРО!#REF!,свод!$AY206,РРО!#REF!)</f>
        <v>#REF!</v>
      </c>
      <c r="AQ206" s="26" t="e">
        <f>SUMIF(РРО!#REF!,свод!$AY206,РРО!#REF!)</f>
        <v>#REF!</v>
      </c>
      <c r="AR206" s="26" t="e">
        <f>SUMIF(РРО!#REF!,свод!$AY206,РРО!#REF!)</f>
        <v>#REF!</v>
      </c>
      <c r="AS206" s="26" t="e">
        <f>SUMIF(РРО!#REF!,свод!$AY206,РРО!#REF!)</f>
        <v>#REF!</v>
      </c>
      <c r="AT206" s="26" t="e">
        <f>SUMIF(РРО!#REF!,свод!$AY206,РРО!#REF!)</f>
        <v>#REF!</v>
      </c>
      <c r="AU206" s="26" t="e">
        <f>SUMIF(РРО!#REF!,свод!$AY206,РРО!#REF!)</f>
        <v>#REF!</v>
      </c>
      <c r="AV206" s="26" t="e">
        <f>SUMIF(РРО!#REF!,свод!$AY206,РРО!#REF!)</f>
        <v>#REF!</v>
      </c>
      <c r="AW206" s="26" t="e">
        <f>SUMIF(РРО!#REF!,свод!$AY206,РРО!#REF!)</f>
        <v>#REF!</v>
      </c>
      <c r="AX206" s="26" t="e">
        <f>SUMIF(РРО!#REF!,свод!$AY206,РРО!#REF!)</f>
        <v>#REF!</v>
      </c>
      <c r="AY206" t="str">
        <f>CONCATENATE(A206,C206,D206,E206)</f>
        <v>4050100000702нормативный</v>
      </c>
    </row>
    <row r="207" spans="1:51" ht="15" hidden="1" customHeight="1">
      <c r="A207" s="20">
        <v>405030000</v>
      </c>
      <c r="B207" s="21" t="s">
        <v>147</v>
      </c>
      <c r="C207" s="22" t="s">
        <v>79</v>
      </c>
      <c r="D207" s="22" t="s">
        <v>51</v>
      </c>
      <c r="E207" s="23" t="s">
        <v>62</v>
      </c>
      <c r="F207" s="40" t="e">
        <f>SUMIF(РРО!#REF!,свод!AY207,РРО!AT$12:AT$38)</f>
        <v>#REF!</v>
      </c>
      <c r="G207" s="40" t="e">
        <f>SUMIF(РРО!#REF!,свод!AY207,РРО!AU$12:AU$38)</f>
        <v>#REF!</v>
      </c>
      <c r="H207" s="26" t="e">
        <f>SUMIF(РРО!#REF!,свод!$AY207,РРО!AV$12:AV$38)</f>
        <v>#REF!</v>
      </c>
      <c r="I207" s="26" t="e">
        <f>SUMIF(РРО!#REF!,свод!$AY207,РРО!AW$12:AW$38)</f>
        <v>#REF!</v>
      </c>
      <c r="J207" s="26" t="e">
        <f>SUMIF(РРО!#REF!,свод!$AY207,РРО!AX$12:AX$38)</f>
        <v>#REF!</v>
      </c>
      <c r="K207" s="26" t="e">
        <f>SUMIF(РРО!#REF!,свод!$AY207,РРО!AY$12:AY$38)</f>
        <v>#REF!</v>
      </c>
      <c r="L207" s="26" t="e">
        <f>SUMIF(РРО!#REF!,свод!$AY207,РРО!AZ$12:AZ$38)</f>
        <v>#REF!</v>
      </c>
      <c r="M207" s="26" t="e">
        <f>SUMIF(РРО!#REF!,свод!$AY207,РРО!BA$12:BA$38)</f>
        <v>#REF!</v>
      </c>
      <c r="N207" s="26" t="e">
        <f>SUMIF(РРО!#REF!,свод!$AY207,РРО!BB$12:BB$38)</f>
        <v>#REF!</v>
      </c>
      <c r="O207" s="26" t="e">
        <f>SUMIF(РРО!#REF!,свод!$AY207,РРО!BC$12:BC$38)</f>
        <v>#REF!</v>
      </c>
      <c r="P207" s="40" t="e">
        <f>SUMIF(РРО!#REF!,свод!$AY207,РРО!BD$12:BD$38)</f>
        <v>#REF!</v>
      </c>
      <c r="Q207" s="26" t="e">
        <f>SUMIF(РРО!#REF!,свод!$AY207,РРО!BE$12:BE$38)</f>
        <v>#REF!</v>
      </c>
      <c r="R207" s="26" t="e">
        <f>SUMIF(РРО!#REF!,свод!$AY207,РРО!BF$12:BF$38)</f>
        <v>#REF!</v>
      </c>
      <c r="S207" s="26" t="e">
        <f>SUMIF(РРО!#REF!,свод!$AY207,РРО!BG$12:BG$38)</f>
        <v>#REF!</v>
      </c>
      <c r="T207" s="26" t="e">
        <f>SUMIF(РРО!#REF!,свод!$AY207,РРО!BH$12:BH$38)</f>
        <v>#REF!</v>
      </c>
      <c r="U207" s="40" t="e">
        <f>SUMIF(РРО!#REF!,свод!$AY207,РРО!BI$12:BI$38)</f>
        <v>#REF!</v>
      </c>
      <c r="V207" s="26" t="e">
        <f>SUMIF(РРО!#REF!,свод!$AY207,РРО!BJ$12:BJ$38)</f>
        <v>#REF!</v>
      </c>
      <c r="W207" s="26" t="e">
        <f>SUMIF(РРО!#REF!,свод!$AY207,РРО!BK$12:BK$38)</f>
        <v>#REF!</v>
      </c>
      <c r="X207" s="26" t="e">
        <f>SUMIF(РРО!#REF!,свод!$AY207,РРО!BL$12:BL$38)</f>
        <v>#REF!</v>
      </c>
      <c r="Y207" s="26" t="e">
        <f>SUMIF(РРО!#REF!,свод!$AY207,РРО!BM$12:BM$38)</f>
        <v>#REF!</v>
      </c>
      <c r="Z207" s="40" t="e">
        <f>SUMIF(РРО!#REF!,свод!$AY207,РРО!BN$12:BN$38)</f>
        <v>#REF!</v>
      </c>
      <c r="AA207" s="26" t="e">
        <f>SUMIF(РРО!#REF!,свод!$AY207,РРО!BO$12:BO$38)</f>
        <v>#REF!</v>
      </c>
      <c r="AB207" s="26" t="e">
        <f>SUMIF(РРО!#REF!,свод!$AY207,РРО!BP$12:BP$38)</f>
        <v>#REF!</v>
      </c>
      <c r="AC207" s="26" t="e">
        <f>SUMIF(РРО!#REF!,свод!$AY207,РРО!BQ$12:BQ$38)</f>
        <v>#REF!</v>
      </c>
      <c r="AD207" s="26" t="e">
        <f>SUMIF(РРО!#REF!,свод!$AY207,РРО!BR$12:BR$38)</f>
        <v>#REF!</v>
      </c>
      <c r="AE207" s="40" t="e">
        <f>SUMIF(РРО!#REF!,свод!$AY207,РРО!BS$12:BS$38)</f>
        <v>#REF!</v>
      </c>
      <c r="AF207" s="26" t="e">
        <f>SUMIF(РРО!#REF!,свод!$AY207,РРО!BT$12:BT$38)</f>
        <v>#REF!</v>
      </c>
      <c r="AG207" s="26" t="e">
        <f>SUMIF(РРО!#REF!,свод!$AY207,РРО!BU$12:BU$38)</f>
        <v>#REF!</v>
      </c>
      <c r="AH207" s="26" t="e">
        <f>SUMIF(РРО!#REF!,свод!$AY207,РРО!BV$12:BV$38)</f>
        <v>#REF!</v>
      </c>
      <c r="AI207" s="26" t="e">
        <f>SUMIF(РРО!#REF!,свод!$AY207,РРО!BW$12:BW$38)</f>
        <v>#REF!</v>
      </c>
      <c r="AJ207" s="26" t="e">
        <f>SUMIF(РРО!#REF!,свод!$AY207,РРО!#REF!)</f>
        <v>#REF!</v>
      </c>
      <c r="AK207" s="26" t="e">
        <f>SUMIF(РРО!#REF!,свод!$AY207,РРО!#REF!)</f>
        <v>#REF!</v>
      </c>
      <c r="AL207" s="26" t="e">
        <f>SUMIF(РРО!#REF!,свод!$AY207,РРО!#REF!)</f>
        <v>#REF!</v>
      </c>
      <c r="AM207" s="26" t="e">
        <f>SUMIF(РРО!#REF!,свод!$AY207,РРО!#REF!)</f>
        <v>#REF!</v>
      </c>
      <c r="AN207" s="26" t="e">
        <f>SUMIF(РРО!#REF!,свод!$AY207,РРО!#REF!)</f>
        <v>#REF!</v>
      </c>
      <c r="AO207" s="26" t="e">
        <f>SUMIF(РРО!#REF!,свод!$AY207,РРО!#REF!)</f>
        <v>#REF!</v>
      </c>
      <c r="AP207" s="26" t="e">
        <f>SUMIF(РРО!#REF!,свод!$AY207,РРО!#REF!)</f>
        <v>#REF!</v>
      </c>
      <c r="AQ207" s="26" t="e">
        <f>SUMIF(РРО!#REF!,свод!$AY207,РРО!#REF!)</f>
        <v>#REF!</v>
      </c>
      <c r="AR207" s="26" t="e">
        <f>SUMIF(РРО!#REF!,свод!$AY207,РРО!#REF!)</f>
        <v>#REF!</v>
      </c>
      <c r="AS207" s="26" t="e">
        <f>SUMIF(РРО!#REF!,свод!$AY207,РРО!#REF!)</f>
        <v>#REF!</v>
      </c>
      <c r="AT207" s="26" t="e">
        <f>SUMIF(РРО!#REF!,свод!$AY207,РРО!#REF!)</f>
        <v>#REF!</v>
      </c>
      <c r="AU207" s="26" t="e">
        <f>SUMIF(РРО!#REF!,свод!$AY207,РРО!#REF!)</f>
        <v>#REF!</v>
      </c>
      <c r="AV207" s="26" t="e">
        <f>SUMIF(РРО!#REF!,свод!$AY207,РРО!#REF!)</f>
        <v>#REF!</v>
      </c>
      <c r="AW207" s="26" t="e">
        <f>SUMIF(РРО!#REF!,свод!$AY207,РРО!#REF!)</f>
        <v>#REF!</v>
      </c>
      <c r="AX207" s="26" t="e">
        <f>SUMIF(РРО!#REF!,свод!$AY207,РРО!#REF!)</f>
        <v>#REF!</v>
      </c>
      <c r="AY207" t="str">
        <f>CONCATENATE(A207,C207,D207,E207)</f>
        <v>4050300000701нормативный</v>
      </c>
    </row>
    <row r="208" spans="1:51" ht="15" hidden="1" customHeight="1">
      <c r="A208" s="24"/>
      <c r="B208" s="24"/>
      <c r="C208" s="24"/>
      <c r="D208" s="24"/>
      <c r="E208" s="24"/>
      <c r="F208" s="41" t="e">
        <f t="shared" ref="F208:AX208" si="12">SUM(F5:F207)</f>
        <v>#REF!</v>
      </c>
      <c r="G208" s="41" t="e">
        <f t="shared" si="12"/>
        <v>#REF!</v>
      </c>
      <c r="H208" s="30" t="e">
        <f t="shared" si="12"/>
        <v>#REF!</v>
      </c>
      <c r="I208" s="30" t="e">
        <f t="shared" si="12"/>
        <v>#REF!</v>
      </c>
      <c r="J208" s="30" t="e">
        <f t="shared" si="12"/>
        <v>#REF!</v>
      </c>
      <c r="K208" s="30" t="e">
        <f t="shared" si="12"/>
        <v>#REF!</v>
      </c>
      <c r="L208" s="30" t="e">
        <f t="shared" si="12"/>
        <v>#REF!</v>
      </c>
      <c r="M208" s="30" t="e">
        <f t="shared" si="12"/>
        <v>#REF!</v>
      </c>
      <c r="N208" s="30" t="e">
        <f t="shared" si="12"/>
        <v>#REF!</v>
      </c>
      <c r="O208" s="30" t="e">
        <f t="shared" si="12"/>
        <v>#REF!</v>
      </c>
      <c r="P208" s="41" t="e">
        <f t="shared" si="12"/>
        <v>#REF!</v>
      </c>
      <c r="Q208" s="30" t="e">
        <f t="shared" si="12"/>
        <v>#REF!</v>
      </c>
      <c r="R208" s="30" t="e">
        <f t="shared" si="12"/>
        <v>#REF!</v>
      </c>
      <c r="S208" s="30" t="e">
        <f t="shared" si="12"/>
        <v>#REF!</v>
      </c>
      <c r="T208" s="30" t="e">
        <f t="shared" si="12"/>
        <v>#REF!</v>
      </c>
      <c r="U208" s="41" t="e">
        <f t="shared" si="12"/>
        <v>#REF!</v>
      </c>
      <c r="V208" s="30" t="e">
        <f t="shared" si="12"/>
        <v>#REF!</v>
      </c>
      <c r="W208" s="30" t="e">
        <f t="shared" si="12"/>
        <v>#REF!</v>
      </c>
      <c r="X208" s="30" t="e">
        <f t="shared" si="12"/>
        <v>#REF!</v>
      </c>
      <c r="Y208" s="30" t="e">
        <f t="shared" si="12"/>
        <v>#REF!</v>
      </c>
      <c r="Z208" s="41" t="e">
        <f t="shared" si="12"/>
        <v>#REF!</v>
      </c>
      <c r="AA208" s="30" t="e">
        <f t="shared" si="12"/>
        <v>#REF!</v>
      </c>
      <c r="AB208" s="30" t="e">
        <f t="shared" si="12"/>
        <v>#REF!</v>
      </c>
      <c r="AC208" s="30" t="e">
        <f t="shared" si="12"/>
        <v>#REF!</v>
      </c>
      <c r="AD208" s="30" t="e">
        <f t="shared" si="12"/>
        <v>#REF!</v>
      </c>
      <c r="AE208" s="41" t="e">
        <f t="shared" si="12"/>
        <v>#REF!</v>
      </c>
      <c r="AF208" s="30" t="e">
        <f>SUM(AF5:AF207)</f>
        <v>#REF!</v>
      </c>
      <c r="AG208" s="30" t="e">
        <f t="shared" si="12"/>
        <v>#REF!</v>
      </c>
      <c r="AH208" s="30" t="e">
        <f t="shared" si="12"/>
        <v>#REF!</v>
      </c>
      <c r="AI208" s="30" t="e">
        <f t="shared" si="12"/>
        <v>#REF!</v>
      </c>
      <c r="AJ208" s="30" t="e">
        <f t="shared" si="12"/>
        <v>#REF!</v>
      </c>
      <c r="AK208" s="30" t="e">
        <f t="shared" si="12"/>
        <v>#REF!</v>
      </c>
      <c r="AL208" s="30" t="e">
        <f t="shared" si="12"/>
        <v>#REF!</v>
      </c>
      <c r="AM208" s="30" t="e">
        <f t="shared" si="12"/>
        <v>#REF!</v>
      </c>
      <c r="AN208" s="30" t="e">
        <f t="shared" si="12"/>
        <v>#REF!</v>
      </c>
      <c r="AO208" s="30" t="e">
        <f t="shared" si="12"/>
        <v>#REF!</v>
      </c>
      <c r="AP208" s="30" t="e">
        <f t="shared" si="12"/>
        <v>#REF!</v>
      </c>
      <c r="AQ208" s="30" t="e">
        <f t="shared" si="12"/>
        <v>#REF!</v>
      </c>
      <c r="AR208" s="30" t="e">
        <f t="shared" si="12"/>
        <v>#REF!</v>
      </c>
      <c r="AS208" s="30" t="e">
        <f t="shared" si="12"/>
        <v>#REF!</v>
      </c>
      <c r="AT208" s="30" t="e">
        <f t="shared" si="12"/>
        <v>#REF!</v>
      </c>
      <c r="AU208" s="30" t="e">
        <f t="shared" si="12"/>
        <v>#REF!</v>
      </c>
      <c r="AV208" s="30" t="e">
        <f t="shared" si="12"/>
        <v>#REF!</v>
      </c>
      <c r="AW208" s="30" t="e">
        <f t="shared" si="12"/>
        <v>#REF!</v>
      </c>
      <c r="AX208" s="30" t="e">
        <f t="shared" si="12"/>
        <v>#REF!</v>
      </c>
    </row>
    <row r="209" spans="1:50" ht="15" hidden="1" customHeight="1"/>
    <row r="210" spans="1:50" ht="15" hidden="1" customHeight="1">
      <c r="F210" s="30" t="e">
        <f>РРО!#REF!</f>
        <v>#REF!</v>
      </c>
      <c r="G210" s="30" t="e">
        <f>РРО!#REF!</f>
        <v>#REF!</v>
      </c>
      <c r="H210" s="30" t="e">
        <f>РРО!#REF!</f>
        <v>#REF!</v>
      </c>
      <c r="I210" s="30" t="e">
        <f>РРО!#REF!</f>
        <v>#REF!</v>
      </c>
      <c r="J210" s="30" t="e">
        <f>РРО!#REF!</f>
        <v>#REF!</v>
      </c>
      <c r="K210" s="30" t="e">
        <f>РРО!#REF!</f>
        <v>#REF!</v>
      </c>
      <c r="L210" s="30" t="e">
        <f>РРО!#REF!</f>
        <v>#REF!</v>
      </c>
      <c r="M210" s="30" t="e">
        <f>РРО!#REF!</f>
        <v>#REF!</v>
      </c>
      <c r="N210" s="30" t="e">
        <f>РРО!#REF!</f>
        <v>#REF!</v>
      </c>
      <c r="O210" s="30" t="e">
        <f>РРО!#REF!</f>
        <v>#REF!</v>
      </c>
      <c r="P210" s="30" t="e">
        <f>РРО!#REF!</f>
        <v>#REF!</v>
      </c>
      <c r="Q210" s="30" t="e">
        <f>РРО!#REF!</f>
        <v>#REF!</v>
      </c>
      <c r="R210" s="30" t="e">
        <f>РРО!#REF!</f>
        <v>#REF!</v>
      </c>
      <c r="S210" s="30" t="e">
        <f>РРО!#REF!</f>
        <v>#REF!</v>
      </c>
      <c r="T210" s="30" t="e">
        <f>РРО!#REF!</f>
        <v>#REF!</v>
      </c>
      <c r="U210" s="30" t="e">
        <f>РРО!#REF!</f>
        <v>#REF!</v>
      </c>
      <c r="V210" s="30" t="e">
        <f>РРО!#REF!</f>
        <v>#REF!</v>
      </c>
      <c r="W210" s="30" t="e">
        <f>РРО!#REF!</f>
        <v>#REF!</v>
      </c>
      <c r="X210" s="30" t="e">
        <f>РРО!#REF!</f>
        <v>#REF!</v>
      </c>
      <c r="Y210" s="30" t="e">
        <f>РРО!#REF!</f>
        <v>#REF!</v>
      </c>
      <c r="Z210" s="31" t="e">
        <f>РРО!#REF!</f>
        <v>#REF!</v>
      </c>
      <c r="AA210" s="30" t="e">
        <f>РРО!#REF!</f>
        <v>#REF!</v>
      </c>
      <c r="AB210" s="30" t="e">
        <f>РРО!#REF!</f>
        <v>#REF!</v>
      </c>
      <c r="AC210" s="30" t="e">
        <f>РРО!#REF!</f>
        <v>#REF!</v>
      </c>
      <c r="AD210" s="30" t="e">
        <f>РРО!#REF!</f>
        <v>#REF!</v>
      </c>
      <c r="AE210" s="30" t="e">
        <f>РРО!#REF!</f>
        <v>#REF!</v>
      </c>
      <c r="AF210" s="30" t="e">
        <f>РРО!#REF!</f>
        <v>#REF!</v>
      </c>
      <c r="AG210" s="30" t="e">
        <f>РРО!#REF!</f>
        <v>#REF!</v>
      </c>
      <c r="AH210" s="30" t="e">
        <f>РРО!#REF!</f>
        <v>#REF!</v>
      </c>
      <c r="AI210" s="30" t="e">
        <f>РРО!#REF!</f>
        <v>#REF!</v>
      </c>
      <c r="AJ210" s="30" t="e">
        <f>РРО!#REF!</f>
        <v>#REF!</v>
      </c>
      <c r="AK210" s="30" t="e">
        <f>РРО!#REF!</f>
        <v>#REF!</v>
      </c>
      <c r="AL210" s="30" t="e">
        <f>РРО!#REF!</f>
        <v>#REF!</v>
      </c>
      <c r="AM210" s="30" t="e">
        <f>РРО!#REF!</f>
        <v>#REF!</v>
      </c>
      <c r="AN210" s="30" t="e">
        <f>РРО!#REF!</f>
        <v>#REF!</v>
      </c>
      <c r="AO210" s="30" t="e">
        <f>РРО!#REF!</f>
        <v>#REF!</v>
      </c>
      <c r="AP210" s="30" t="e">
        <f>РРО!#REF!</f>
        <v>#REF!</v>
      </c>
      <c r="AQ210" s="30" t="e">
        <f>РРО!#REF!</f>
        <v>#REF!</v>
      </c>
      <c r="AR210" s="30" t="e">
        <f>РРО!#REF!</f>
        <v>#REF!</v>
      </c>
      <c r="AS210" s="30" t="e">
        <f>РРО!#REF!</f>
        <v>#REF!</v>
      </c>
      <c r="AT210" s="30" t="e">
        <f>РРО!#REF!</f>
        <v>#REF!</v>
      </c>
      <c r="AU210" s="30" t="e">
        <f>РРО!#REF!</f>
        <v>#REF!</v>
      </c>
      <c r="AV210" s="30" t="e">
        <f>РРО!#REF!</f>
        <v>#REF!</v>
      </c>
      <c r="AW210" s="30" t="e">
        <f>РРО!#REF!</f>
        <v>#REF!</v>
      </c>
      <c r="AX210" s="30" t="e">
        <f>РРО!#REF!</f>
        <v>#REF!</v>
      </c>
    </row>
    <row r="211" spans="1:50" ht="15" hidden="1" customHeight="1">
      <c r="F211" s="30" t="e">
        <f>F208-F210</f>
        <v>#REF!</v>
      </c>
      <c r="G211" s="30" t="e">
        <f>G208-G210</f>
        <v>#REF!</v>
      </c>
      <c r="H211" s="30" t="e">
        <f t="shared" ref="H211:AX211" si="13">H208-H210</f>
        <v>#REF!</v>
      </c>
      <c r="I211" s="30" t="e">
        <f t="shared" si="13"/>
        <v>#REF!</v>
      </c>
      <c r="J211" s="30" t="e">
        <f t="shared" si="13"/>
        <v>#REF!</v>
      </c>
      <c r="K211" s="30" t="e">
        <f t="shared" si="13"/>
        <v>#REF!</v>
      </c>
      <c r="L211" s="30" t="e">
        <f t="shared" si="13"/>
        <v>#REF!</v>
      </c>
      <c r="M211" s="30" t="e">
        <f t="shared" si="13"/>
        <v>#REF!</v>
      </c>
      <c r="N211" s="30" t="e">
        <f t="shared" si="13"/>
        <v>#REF!</v>
      </c>
      <c r="O211" s="30" t="e">
        <f t="shared" si="13"/>
        <v>#REF!</v>
      </c>
      <c r="P211" s="30" t="e">
        <f t="shared" si="13"/>
        <v>#REF!</v>
      </c>
      <c r="Q211" s="30" t="e">
        <f t="shared" si="13"/>
        <v>#REF!</v>
      </c>
      <c r="R211" s="30" t="e">
        <f t="shared" si="13"/>
        <v>#REF!</v>
      </c>
      <c r="S211" s="30" t="e">
        <f t="shared" si="13"/>
        <v>#REF!</v>
      </c>
      <c r="T211" s="30" t="e">
        <f t="shared" si="13"/>
        <v>#REF!</v>
      </c>
      <c r="U211" s="30" t="e">
        <f t="shared" si="13"/>
        <v>#REF!</v>
      </c>
      <c r="V211" s="30" t="e">
        <f t="shared" si="13"/>
        <v>#REF!</v>
      </c>
      <c r="W211" s="30" t="e">
        <f t="shared" si="13"/>
        <v>#REF!</v>
      </c>
      <c r="X211" s="30" t="e">
        <f t="shared" si="13"/>
        <v>#REF!</v>
      </c>
      <c r="Y211" s="30" t="e">
        <f t="shared" si="13"/>
        <v>#REF!</v>
      </c>
      <c r="Z211" s="31" t="e">
        <f t="shared" si="13"/>
        <v>#REF!</v>
      </c>
      <c r="AA211" s="30" t="e">
        <f t="shared" si="13"/>
        <v>#REF!</v>
      </c>
      <c r="AB211" s="30" t="e">
        <f t="shared" si="13"/>
        <v>#REF!</v>
      </c>
      <c r="AC211" s="30" t="e">
        <f t="shared" si="13"/>
        <v>#REF!</v>
      </c>
      <c r="AD211" s="30" t="e">
        <f t="shared" si="13"/>
        <v>#REF!</v>
      </c>
      <c r="AE211" s="30" t="e">
        <f t="shared" si="13"/>
        <v>#REF!</v>
      </c>
      <c r="AF211" s="30" t="e">
        <f t="shared" si="13"/>
        <v>#REF!</v>
      </c>
      <c r="AG211" s="30" t="e">
        <f t="shared" si="13"/>
        <v>#REF!</v>
      </c>
      <c r="AH211" s="30" t="e">
        <f t="shared" si="13"/>
        <v>#REF!</v>
      </c>
      <c r="AI211" s="30" t="e">
        <f t="shared" si="13"/>
        <v>#REF!</v>
      </c>
      <c r="AJ211" s="30" t="e">
        <f t="shared" si="13"/>
        <v>#REF!</v>
      </c>
      <c r="AK211" s="30" t="e">
        <f t="shared" si="13"/>
        <v>#REF!</v>
      </c>
      <c r="AL211" s="30" t="e">
        <f t="shared" si="13"/>
        <v>#REF!</v>
      </c>
      <c r="AM211" s="30" t="e">
        <f t="shared" si="13"/>
        <v>#REF!</v>
      </c>
      <c r="AN211" s="30" t="e">
        <f t="shared" si="13"/>
        <v>#REF!</v>
      </c>
      <c r="AO211" s="30" t="e">
        <f t="shared" si="13"/>
        <v>#REF!</v>
      </c>
      <c r="AP211" s="30" t="e">
        <f t="shared" si="13"/>
        <v>#REF!</v>
      </c>
      <c r="AQ211" s="30" t="e">
        <f t="shared" si="13"/>
        <v>#REF!</v>
      </c>
      <c r="AR211" s="30" t="e">
        <f t="shared" si="13"/>
        <v>#REF!</v>
      </c>
      <c r="AS211" s="30" t="e">
        <f t="shared" si="13"/>
        <v>#REF!</v>
      </c>
      <c r="AT211" s="30" t="e">
        <f t="shared" si="13"/>
        <v>#REF!</v>
      </c>
      <c r="AU211" s="30" t="e">
        <f t="shared" si="13"/>
        <v>#REF!</v>
      </c>
      <c r="AV211" s="30" t="e">
        <f t="shared" si="13"/>
        <v>#REF!</v>
      </c>
      <c r="AW211" s="30" t="e">
        <f t="shared" si="13"/>
        <v>#REF!</v>
      </c>
      <c r="AX211" s="30" t="e">
        <f t="shared" si="13"/>
        <v>#REF!</v>
      </c>
    </row>
    <row r="212" spans="1:50" ht="15" hidden="1" customHeight="1"/>
    <row r="213" spans="1:50" ht="15" hidden="1" customHeight="1"/>
    <row r="214" spans="1:50" ht="15" hidden="1" customHeight="1"/>
    <row r="215" spans="1:50" ht="15" hidden="1" customHeight="1"/>
    <row r="216" spans="1:50" ht="15" hidden="1" customHeight="1"/>
    <row r="217" spans="1:50" ht="15" hidden="1" customHeight="1"/>
    <row r="218" spans="1:50" ht="15" hidden="1" customHeight="1">
      <c r="A218" s="24"/>
      <c r="B218" s="24"/>
      <c r="C218" s="24"/>
      <c r="D218" s="24"/>
      <c r="E218" s="24"/>
    </row>
  </sheetData>
  <autoFilter ref="A1:E218">
    <filterColumn colId="0" showButton="0">
      <filters>
        <filter val="402000001"/>
        <filter val="402000002"/>
        <filter val="404020001"/>
        <filter val="404020002"/>
      </filters>
    </filterColumn>
    <filterColumn colId="2" showButton="0"/>
  </autoFilter>
  <mergeCells count="23">
    <mergeCell ref="A1:B2"/>
    <mergeCell ref="C1:D2"/>
    <mergeCell ref="E1:E4"/>
    <mergeCell ref="A3:A4"/>
    <mergeCell ref="B3:B4"/>
    <mergeCell ref="C3:C4"/>
    <mergeCell ref="D3:D4"/>
    <mergeCell ref="F1:AI1"/>
    <mergeCell ref="AJ1:AX1"/>
    <mergeCell ref="F2:O2"/>
    <mergeCell ref="P2:T2"/>
    <mergeCell ref="U2:Y2"/>
    <mergeCell ref="Z2:AI2"/>
    <mergeCell ref="AJ2:AN2"/>
    <mergeCell ref="AO2:AS2"/>
    <mergeCell ref="AT2:AX2"/>
    <mergeCell ref="AE3:AI3"/>
    <mergeCell ref="F3:G3"/>
    <mergeCell ref="H3:I3"/>
    <mergeCell ref="J3:K3"/>
    <mergeCell ref="L3:M3"/>
    <mergeCell ref="N3:O3"/>
    <mergeCell ref="Z3:AD3"/>
  </mergeCells>
  <pageMargins left="7.874015748031496E-2" right="7.874015748031496E-2" top="0.19685039370078741" bottom="0.11811023622047245" header="0.31496062992125984" footer="0.11811023622047245"/>
  <pageSetup paperSize="9" fitToWidth="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Вспомогательный</vt:lpstr>
      <vt:lpstr>РРО</vt:lpstr>
      <vt:lpstr>свод</vt:lpstr>
      <vt:lpstr>Диапазон_ВидовНПА</vt:lpstr>
      <vt:lpstr>Диапазон_Полномочий</vt:lpstr>
      <vt:lpstr>РРО!Область_печати</vt:lpstr>
      <vt:lpstr>свод!Область_печати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Igorek</dc:creator>
  <cp:lastModifiedBy>YI.Kovalenko</cp:lastModifiedBy>
  <cp:lastPrinted>2021-11-03T09:32:48Z</cp:lastPrinted>
  <dcterms:created xsi:type="dcterms:W3CDTF">2006-09-15T08:45:54Z</dcterms:created>
  <dcterms:modified xsi:type="dcterms:W3CDTF">2022-05-05T14:55:48Z</dcterms:modified>
</cp:coreProperties>
</file>